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Duct.Shape">'{Dropdowns}'!$W$2:$W$3</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2">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
  </numFmts>
  <fonts count="4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s>
  <fills count="15">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D9E2F3"/>
      </patternFill>
    </fill>
    <fill>
      <patternFill patternType="solid">
        <fgColor rgb="FFF2F2F2"/>
      </patternFill>
    </fill>
  </fills>
  <borders count="111">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
      <left style="thin"/>
      <right/>
      <top style="thin"/>
      <bottom style="thin"/>
    </border>
    <border>
      <left style="thin"/>
      <right style="thin"/>
      <top style="hair"/>
      <bottom style="hair"/>
    </border>
    <border>
      <left/>
      <right/>
      <top style="hair"/>
      <bottom/>
      <diagonal/>
    </border>
    <border>
      <left/>
      <right style="thin"/>
      <top style="hair"/>
      <bottom/>
      <diagonal/>
    </border>
    <border>
      <left/>
      <right style="thin"/>
      <top style="hair"/>
      <bottom style="hair"/>
      <diagonal/>
    </border>
    <border>
      <left style="thin"/>
      <bottom style="hair"/>
    </border>
    <border>
      <right style="thin"/>
      <bottom style="hair"/>
    </border>
  </borders>
  <cellStyleXfs count="1">
    <xf numFmtId="0" fontId="0" fillId="0" borderId="0"/>
  </cellStyleXfs>
  <cellXfs count="527">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numFmtId="0" fontId="39" fillId="0" borderId="0" pivotButton="0" quotePrefix="0" xfId="0"/>
    <xf numFmtId="0" fontId="35" fillId="5" borderId="86" applyAlignment="1" pivotButton="0" quotePrefix="0" xfId="0">
      <alignment horizontal="center" vertical="center" wrapText="1"/>
    </xf>
    <xf numFmtId="0" fontId="28" fillId="5" borderId="0" applyAlignment="1" pivotButton="0" quotePrefix="0" xfId="0">
      <alignment horizontal="left"/>
    </xf>
    <xf numFmtId="0" fontId="36" fillId="0" borderId="109"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0"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5" fontId="0" fillId="0" borderId="1" applyAlignment="1" pivotButton="0" quotePrefix="0" xfId="0">
      <alignment vertical="center"/>
    </xf>
    <xf numFmtId="0" fontId="32" fillId="5"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32" fillId="13" borderId="84" applyAlignment="1" pivotButton="0" quotePrefix="0" xfId="0">
      <alignment horizontal="center"/>
    </xf>
    <xf numFmtId="0" fontId="32" fillId="14" borderId="105" applyAlignment="1" pivotButton="0" quotePrefix="0" xfId="0">
      <alignment horizontal="center"/>
    </xf>
    <xf numFmtId="0" fontId="0" fillId="0" borderId="108" pivotButton="0" quotePrefix="0" xfId="0"/>
    <xf numFmtId="0" fontId="33" fillId="0" borderId="105" applyAlignment="1" pivotButton="0" quotePrefix="0" xfId="0">
      <alignment horizontal="center"/>
    </xf>
    <xf numFmtId="0" fontId="0" fillId="0" borderId="91" pivotButton="0" quotePrefix="0" xfId="0"/>
  </cellXfs>
  <cellStyles count="1">
    <cellStyle name="Normal" xfId="0" builtinId="0"/>
  </cellStyles>
  <dxfs count="7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45</xdr:row>
      <xdr:rowOff>42164</xdr:rowOff>
    </xdr:from>
    <xdr:to>
      <xdr:col>9</xdr:col>
      <xdr:colOff>28687</xdr:colOff>
      <xdr:row>50</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sheetPr>
  <dimension ref="B2:M43"/>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14" ht="13.35" customHeight="1" s="162">
      <c r="B14" s="137" t="inlineStr">
        <is>
          <t>CERTIFIED</t>
        </is>
      </c>
    </row>
    <row r="15" ht="13.35" customHeight="1" s="162"/>
    <row r="18" ht="13.35" customHeight="1" s="162">
      <c r="B18" s="137" t="inlineStr">
        <is>
          <t>TEST, ADJUST, and BALANCE REPORT</t>
        </is>
      </c>
    </row>
    <row r="19" ht="13.35" customHeight="1" s="162"/>
    <row r="22" ht="13.35" customHeight="1" s="162">
      <c r="C22" s="133" t="inlineStr">
        <is>
          <t>PROJECT NAME</t>
        </is>
      </c>
      <c r="G22" s="136">
        <f>IF('{Project Information}'!E2="","",'{Project Information}'!E2)</f>
        <v/>
      </c>
    </row>
    <row r="23" ht="13.35" customHeight="1" s="162"/>
    <row r="24" ht="13.35" customHeight="1" s="162">
      <c r="C24" s="133" t="inlineStr">
        <is>
          <t>PROJECT ADDRESS</t>
        </is>
      </c>
      <c r="G24" s="136">
        <f>IF('{Project Information}'!E3="","",'{Project Information}'!E3)</f>
        <v/>
      </c>
    </row>
    <row r="25" ht="13.35" customHeight="1" s="162"/>
    <row r="26" ht="13.35" customHeight="1" s="162">
      <c r="C26" s="133" t="inlineStr">
        <is>
          <t>REPORT DATE</t>
        </is>
      </c>
      <c r="G26" s="481">
        <f>IF('{Project Information}'!E14="","",'{Project Information}'!E14)</f>
        <v/>
      </c>
    </row>
    <row r="27" ht="13.35" customHeight="1" s="162"/>
    <row r="28" ht="13.35" customHeight="1" s="162">
      <c r="C28" s="133" t="inlineStr">
        <is>
          <t>MECHANICAL CONTRACTOR</t>
        </is>
      </c>
      <c r="G28" s="136">
        <f>'{Project Information}'!$E$8</f>
        <v/>
      </c>
    </row>
    <row r="29" ht="13.35" customHeight="1" s="162"/>
    <row r="30" ht="13.35" customHeight="1" s="162">
      <c r="C30" s="133" t="inlineStr">
        <is>
          <t>ENGINEER</t>
        </is>
      </c>
      <c r="G30" s="136">
        <f>'{Project Information}'!$E$5</f>
        <v/>
      </c>
    </row>
    <row r="31" ht="13.35" customHeight="1" s="162"/>
    <row r="32" ht="13.35" customHeight="1" s="162">
      <c r="C32" s="133" t="inlineStr">
        <is>
          <t>ARCHITECT</t>
        </is>
      </c>
      <c r="G32" s="136">
        <f>'{Project Information}'!$E$4</f>
        <v/>
      </c>
    </row>
    <row r="33" ht="13.35" customHeight="1" s="162"/>
    <row r="36" ht="13.35" customHeight="1" s="162">
      <c r="C36" s="133" t="inlineStr">
        <is>
          <t>NEBB CERTIFIED TAB FIRM:</t>
        </is>
      </c>
      <c r="G36" s="134" t="inlineStr">
        <is>
          <t>a2b accurate air balancing, llc</t>
        </is>
      </c>
    </row>
    <row r="37" ht="13.35" customHeight="1" s="162"/>
    <row r="38" ht="13.35" customHeight="1" s="162">
      <c r="C38" s="133" t="inlineStr">
        <is>
          <t>ADDRESS:</t>
        </is>
      </c>
      <c r="G38" s="135" t="inlineStr">
        <is>
          <t>PO Box 2050
Seabrook, NH 03874
Windham, NH 03087</t>
        </is>
      </c>
    </row>
    <row r="39" ht="17.45" customHeight="1" s="162"/>
    <row r="40" ht="13.35" customHeight="1" s="162">
      <c r="C40" s="40" t="n"/>
      <c r="D40" s="131" t="inlineStr">
        <is>
          <t>CERTIFICATION NUMBER:</t>
        </is>
      </c>
      <c r="H40" s="132" t="n">
        <v>3673</v>
      </c>
      <c r="L40" s="41" t="n"/>
    </row>
    <row r="41" ht="13.35" customHeight="1" s="162">
      <c r="C41" s="40" t="n"/>
      <c r="L41" s="41" t="n"/>
    </row>
    <row r="42" ht="13.35" customHeight="1" s="162">
      <c r="D42" s="130" t="n"/>
      <c r="H42" s="130" t="n"/>
    </row>
    <row r="43" ht="11.1" customHeight="1" s="162"/>
  </sheetData>
  <mergeCells count="22">
    <mergeCell ref="D40:G41"/>
    <mergeCell ref="C30:F31"/>
    <mergeCell ref="G32:L33"/>
    <mergeCell ref="G26:L27"/>
    <mergeCell ref="G22:L23"/>
    <mergeCell ref="H40:K41"/>
    <mergeCell ref="C26:F27"/>
    <mergeCell ref="C22:F23"/>
    <mergeCell ref="G36:L37"/>
    <mergeCell ref="B18:M19"/>
    <mergeCell ref="C36:F37"/>
    <mergeCell ref="G38:L39"/>
    <mergeCell ref="B14:M15"/>
    <mergeCell ref="C32:F33"/>
    <mergeCell ref="D42:G43"/>
    <mergeCell ref="G28:L29"/>
    <mergeCell ref="G24:L25"/>
    <mergeCell ref="C38:F39"/>
    <mergeCell ref="C28:F29"/>
    <mergeCell ref="G30:L31"/>
    <mergeCell ref="H42:K43"/>
    <mergeCell ref="C24:F25"/>
  </mergeCells>
  <pageMargins left="0.7" right="0.7" top="0.75" bottom="0.75" header="0.3" footer="0.3"/>
  <pageSetup orientation="portrait"/>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Z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Duct Shape</t>
        </is>
      </c>
      <c r="X1" t="inlineStr">
        <is>
          <t>Housing Size 3 CFM</t>
        </is>
      </c>
      <c r="Y1" t="inlineStr">
        <is>
          <t>Housing Size 4 CFM</t>
        </is>
      </c>
      <c r="Z1" t="inlineStr">
        <is>
          <t>Housing Size 5 CFM</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inlineStr">
        <is>
          <t>Rectangular</t>
        </is>
      </c>
      <c r="X2" t="n">
        <v>1740.9</v>
      </c>
      <c r="Y2" t="n">
        <v>3037.188</v>
      </c>
      <c r="Z2" t="n">
        <v>4212.45</v>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inlineStr">
        <is>
          <t>Round</t>
        </is>
      </c>
      <c r="X3" t="n">
        <v>1908.9</v>
      </c>
      <c r="Y3" t="n">
        <v>3537.504</v>
      </c>
      <c r="Z3" t="n">
        <v>9500</v>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Traverse</t>
        </is>
      </c>
      <c r="U6" t="n">
        <v>0.35</v>
      </c>
      <c r="V6" t="n">
        <v>2036.25</v>
      </c>
      <c r="W6" t="n">
        <v>3346.5</v>
      </c>
      <c r="X6" t="n">
        <v>4676.7</v>
      </c>
      <c r="Y6" t="n">
        <v>4795.56</v>
      </c>
      <c r="Z6" t="n">
        <v>17008.5</v>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499" t="inlineStr">
        <is>
          <t>NEBB / contract tolerance ±</t>
        </is>
      </c>
      <c r="E5" s="501" t="n">
        <v>0.1</v>
      </c>
      <c r="F5" s="502" t="inlineStr">
        <is>
          <t>(Status = Check when |Actual/Design − 1| exceeds this)</t>
        </is>
      </c>
    </row>
    <row r="7" ht="24" customHeight="1" s="162">
      <c r="B7" s="503" t="inlineStr">
        <is>
          <t>Unit</t>
        </is>
      </c>
      <c r="C7" s="503" t="inlineStr">
        <is>
          <t>Area Served</t>
        </is>
      </c>
      <c r="D7" s="503" t="inlineStr">
        <is>
          <t>Design CFM</t>
        </is>
      </c>
      <c r="E7" s="503" t="inlineStr">
        <is>
          <t>Actual CFM</t>
        </is>
      </c>
      <c r="F7" s="503" t="inlineStr">
        <is>
          <t>%</t>
        </is>
      </c>
      <c r="G7" s="503" t="inlineStr">
        <is>
          <t>OA / Exh Des</t>
        </is>
      </c>
      <c r="H7" s="503" t="inlineStr">
        <is>
          <t>OA / Exh Act</t>
        </is>
      </c>
      <c r="I7" s="503" t="inlineStr">
        <is>
          <t>ESP Des</t>
        </is>
      </c>
      <c r="J7" s="503" t="inlineStr">
        <is>
          <t>ESP Act</t>
        </is>
      </c>
      <c r="K7" s="503" t="inlineStr">
        <is>
          <t>Fan RPM</t>
        </is>
      </c>
      <c r="L7" s="503" t="inlineStr">
        <is>
          <t>Amps</t>
        </is>
      </c>
      <c r="M7" s="503" t="inlineStr">
        <is>
          <t>Status</t>
        </is>
      </c>
    </row>
    <row r="8" ht="13.35" customHeight="1" s="162">
      <c r="B8" s="504" t="inlineStr">
        <is>
          <t>Rooftop Units</t>
        </is>
      </c>
    </row>
    <row r="9" ht="13.35" customHeight="1" s="162">
      <c r="B9" s="505">
        <f>IF('RTUs'!D4="","",'RTUs'!D4)</f>
        <v/>
      </c>
      <c r="C9" s="506">
        <f>IF('RTUs'!I4="","",'RTUs'!I4)</f>
        <v/>
      </c>
      <c r="D9" s="507">
        <f>IF('RTUs'!K9="","",'RTUs'!K9)</f>
        <v/>
      </c>
      <c r="E9" s="507">
        <f>IF('RTUs'!L9="","",'RTUs'!L9)</f>
        <v/>
      </c>
      <c r="F9" s="508">
        <f>IF(OR(E9="",D9="",D9=0),"",E9/D9)</f>
        <v/>
      </c>
      <c r="G9" s="507">
        <f>IF('RTUs'!K10="","",'RTUs'!K10)</f>
        <v/>
      </c>
      <c r="H9" s="507">
        <f>IF('RTUs'!L10="","",'RTUs'!L10)</f>
        <v/>
      </c>
      <c r="I9" s="509">
        <f>IF('RTUs'!K12="","",'RTUs'!K12)</f>
        <v/>
      </c>
      <c r="J9" s="509">
        <f>IF('RTUs'!L12="","",'RTUs'!L12)</f>
        <v/>
      </c>
      <c r="K9" s="509">
        <f>IF('RTUs'!L22="","",'RTUs'!L22)</f>
        <v/>
      </c>
      <c r="L9" s="509">
        <f>IF(COUNT('RTUs'!E20:G20)=0,"",ROUND(AVERAGE('RTUs'!E20:G20),1))</f>
        <v/>
      </c>
      <c r="M9" s="510">
        <f>IF(OR(D9="",E9="",D9=0),"",IF(ABS(E9/D9-1)&lt;=$E$5,"OK","Check"))</f>
        <v/>
      </c>
    </row>
    <row r="10" ht="13.35" customHeight="1" s="162">
      <c r="B10" s="505">
        <f>IF('RTUs'!D108="","",'RTUs'!D108)</f>
        <v/>
      </c>
      <c r="C10" s="506">
        <f>IF('RTUs'!I108="","",'RTUs'!I108)</f>
        <v/>
      </c>
      <c r="D10" s="507">
        <f>IF('RTUs'!K113="","",'RTUs'!K113)</f>
        <v/>
      </c>
      <c r="E10" s="507">
        <f>IF('RTUs'!L113="","",'RTUs'!L113)</f>
        <v/>
      </c>
      <c r="F10" s="508">
        <f>IF(OR(E10="",D10="",D10=0),"",E10/D10)</f>
        <v/>
      </c>
      <c r="G10" s="507">
        <f>IF('RTUs'!K114="","",'RTUs'!K114)</f>
        <v/>
      </c>
      <c r="H10" s="507">
        <f>IF('RTUs'!L114="","",'RTUs'!L114)</f>
        <v/>
      </c>
      <c r="I10" s="509">
        <f>IF('RTUs'!K116="","",'RTUs'!K116)</f>
        <v/>
      </c>
      <c r="J10" s="509">
        <f>IF('RTUs'!L116="","",'RTUs'!L116)</f>
        <v/>
      </c>
      <c r="K10" s="509">
        <f>IF('RTUs'!L126="","",'RTUs'!L126)</f>
        <v/>
      </c>
      <c r="L10" s="509">
        <f>IF(COUNT('RTUs'!E124:G124)=0,"",ROUND(AVERAGE('RTUs'!E124:G124),1))</f>
        <v/>
      </c>
      <c r="M10" s="510">
        <f>IF(OR(D10="",E10="",D10=0),"",IF(ABS(E10/D10-1)&lt;=$E$5,"OK","Check"))</f>
        <v/>
      </c>
    </row>
    <row r="11" ht="13.35" customHeight="1" s="162">
      <c r="B11" s="505">
        <f>IF('RTUs'!D212="","",'RTUs'!D212)</f>
        <v/>
      </c>
      <c r="C11" s="506">
        <f>IF('RTUs'!I212="","",'RTUs'!I212)</f>
        <v/>
      </c>
      <c r="D11" s="507">
        <f>IF('RTUs'!K217="","",'RTUs'!K217)</f>
        <v/>
      </c>
      <c r="E11" s="507">
        <f>IF('RTUs'!L217="","",'RTUs'!L217)</f>
        <v/>
      </c>
      <c r="F11" s="508">
        <f>IF(OR(E11="",D11="",D11=0),"",E11/D11)</f>
        <v/>
      </c>
      <c r="G11" s="507">
        <f>IF('RTUs'!K218="","",'RTUs'!K218)</f>
        <v/>
      </c>
      <c r="H11" s="507">
        <f>IF('RTUs'!L218="","",'RTUs'!L218)</f>
        <v/>
      </c>
      <c r="I11" s="509">
        <f>IF('RTUs'!K220="","",'RTUs'!K220)</f>
        <v/>
      </c>
      <c r="J11" s="509">
        <f>IF('RTUs'!L220="","",'RTUs'!L220)</f>
        <v/>
      </c>
      <c r="K11" s="509">
        <f>IF('RTUs'!L230="","",'RTUs'!L230)</f>
        <v/>
      </c>
      <c r="L11" s="509">
        <f>IF(COUNT('RTUs'!E228:G228)=0,"",ROUND(AVERAGE('RTUs'!E228:G228),1))</f>
        <v/>
      </c>
      <c r="M11" s="510">
        <f>IF(OR(D11="",E11="",D11=0),"",IF(ABS(E11/D11-1)&lt;=$E$5,"OK","Check"))</f>
        <v/>
      </c>
    </row>
    <row r="12" ht="13.35" customHeight="1" s="162">
      <c r="B12" s="505">
        <f>IF('RTUs'!D316="","",'RTUs'!D316)</f>
        <v/>
      </c>
      <c r="C12" s="506">
        <f>IF('RTUs'!I316="","",'RTUs'!I316)</f>
        <v/>
      </c>
      <c r="D12" s="507">
        <f>IF('RTUs'!K321="","",'RTUs'!K321)</f>
        <v/>
      </c>
      <c r="E12" s="507">
        <f>IF('RTUs'!L321="","",'RTUs'!L321)</f>
        <v/>
      </c>
      <c r="F12" s="508">
        <f>IF(OR(E12="",D12="",D12=0),"",E12/D12)</f>
        <v/>
      </c>
      <c r="G12" s="507">
        <f>IF('RTUs'!K322="","",'RTUs'!K322)</f>
        <v/>
      </c>
      <c r="H12" s="507">
        <f>IF('RTUs'!L322="","",'RTUs'!L322)</f>
        <v/>
      </c>
      <c r="I12" s="509">
        <f>IF('RTUs'!K324="","",'RTUs'!K324)</f>
        <v/>
      </c>
      <c r="J12" s="509">
        <f>IF('RTUs'!L324="","",'RTUs'!L324)</f>
        <v/>
      </c>
      <c r="K12" s="509">
        <f>IF('RTUs'!L334="","",'RTUs'!L334)</f>
        <v/>
      </c>
      <c r="L12" s="509">
        <f>IF(COUNT('RTUs'!E332:G332)=0,"",ROUND(AVERAGE('RTUs'!E332:G332),1))</f>
        <v/>
      </c>
      <c r="M12" s="510">
        <f>IF(OR(D12="",E12="",D12=0),"",IF(ABS(E12/D12-1)&lt;=$E$5,"OK","Check"))</f>
        <v/>
      </c>
    </row>
    <row r="13" ht="13.35" customHeight="1" s="162">
      <c r="B13" s="505">
        <f>IF('RTUs'!D420="","",'RTUs'!D420)</f>
        <v/>
      </c>
      <c r="C13" s="506">
        <f>IF('RTUs'!I420="","",'RTUs'!I420)</f>
        <v/>
      </c>
      <c r="D13" s="507">
        <f>IF('RTUs'!K425="","",'RTUs'!K425)</f>
        <v/>
      </c>
      <c r="E13" s="507">
        <f>IF('RTUs'!L425="","",'RTUs'!L425)</f>
        <v/>
      </c>
      <c r="F13" s="508">
        <f>IF(OR(E13="",D13="",D13=0),"",E13/D13)</f>
        <v/>
      </c>
      <c r="G13" s="507">
        <f>IF('RTUs'!K426="","",'RTUs'!K426)</f>
        <v/>
      </c>
      <c r="H13" s="507">
        <f>IF('RTUs'!L426="","",'RTUs'!L426)</f>
        <v/>
      </c>
      <c r="I13" s="509">
        <f>IF('RTUs'!K428="","",'RTUs'!K428)</f>
        <v/>
      </c>
      <c r="J13" s="509">
        <f>IF('RTUs'!L428="","",'RTUs'!L428)</f>
        <v/>
      </c>
      <c r="K13" s="509">
        <f>IF('RTUs'!L438="","",'RTUs'!L438)</f>
        <v/>
      </c>
      <c r="L13" s="509">
        <f>IF(COUNT('RTUs'!E436:G436)=0,"",ROUND(AVERAGE('RTUs'!E436:G436),1))</f>
        <v/>
      </c>
      <c r="M13" s="510">
        <f>IF(OR(D13="",E13="",D13=0),"",IF(ABS(E13/D13-1)&lt;=$E$5,"OK","Check"))</f>
        <v/>
      </c>
    </row>
    <row r="14" ht="13.35" customHeight="1" s="162">
      <c r="B14" s="505">
        <f>IF('RTUs'!D524="","",'RTUs'!D524)</f>
        <v/>
      </c>
      <c r="C14" s="506">
        <f>IF('RTUs'!I524="","",'RTUs'!I524)</f>
        <v/>
      </c>
      <c r="D14" s="507">
        <f>IF('RTUs'!K529="","",'RTUs'!K529)</f>
        <v/>
      </c>
      <c r="E14" s="507">
        <f>IF('RTUs'!L529="","",'RTUs'!L529)</f>
        <v/>
      </c>
      <c r="F14" s="508">
        <f>IF(OR(E14="",D14="",D14=0),"",E14/D14)</f>
        <v/>
      </c>
      <c r="G14" s="507">
        <f>IF('RTUs'!K530="","",'RTUs'!K530)</f>
        <v/>
      </c>
      <c r="H14" s="507">
        <f>IF('RTUs'!L530="","",'RTUs'!L530)</f>
        <v/>
      </c>
      <c r="I14" s="509">
        <f>IF('RTUs'!K532="","",'RTUs'!K532)</f>
        <v/>
      </c>
      <c r="J14" s="509">
        <f>IF('RTUs'!L532="","",'RTUs'!L532)</f>
        <v/>
      </c>
      <c r="K14" s="509">
        <f>IF('RTUs'!L542="","",'RTUs'!L542)</f>
        <v/>
      </c>
      <c r="L14" s="509">
        <f>IF(COUNT('RTUs'!E540:G540)=0,"",ROUND(AVERAGE('RTUs'!E540:G540),1))</f>
        <v/>
      </c>
      <c r="M14" s="510">
        <f>IF(OR(D14="",E14="",D14=0),"",IF(ABS(E14/D14-1)&lt;=$E$5,"OK","Check"))</f>
        <v/>
      </c>
    </row>
    <row r="15" ht="13.35" customHeight="1" s="162">
      <c r="B15" s="505">
        <f>IF('RTUs'!D628="","",'RTUs'!D628)</f>
        <v/>
      </c>
      <c r="C15" s="506">
        <f>IF('RTUs'!I628="","",'RTUs'!I628)</f>
        <v/>
      </c>
      <c r="D15" s="507">
        <f>IF('RTUs'!K633="","",'RTUs'!K633)</f>
        <v/>
      </c>
      <c r="E15" s="507">
        <f>IF('RTUs'!L633="","",'RTUs'!L633)</f>
        <v/>
      </c>
      <c r="F15" s="508">
        <f>IF(OR(E15="",D15="",D15=0),"",E15/D15)</f>
        <v/>
      </c>
      <c r="G15" s="507">
        <f>IF('RTUs'!K634="","",'RTUs'!K634)</f>
        <v/>
      </c>
      <c r="H15" s="507">
        <f>IF('RTUs'!L634="","",'RTUs'!L634)</f>
        <v/>
      </c>
      <c r="I15" s="509">
        <f>IF('RTUs'!K636="","",'RTUs'!K636)</f>
        <v/>
      </c>
      <c r="J15" s="509">
        <f>IF('RTUs'!L636="","",'RTUs'!L636)</f>
        <v/>
      </c>
      <c r="K15" s="509">
        <f>IF('RTUs'!L646="","",'RTUs'!L646)</f>
        <v/>
      </c>
      <c r="L15" s="509">
        <f>IF(COUNT('RTUs'!E644:G644)=0,"",ROUND(AVERAGE('RTUs'!E644:G644),1))</f>
        <v/>
      </c>
      <c r="M15" s="510">
        <f>IF(OR(D15="",E15="",D15=0),"",IF(ABS(E15/D15-1)&lt;=$E$5,"OK","Check"))</f>
        <v/>
      </c>
    </row>
    <row r="16" ht="13.35" customHeight="1" s="162">
      <c r="B16" s="505">
        <f>IF('RTUs'!D732="","",'RTUs'!D732)</f>
        <v/>
      </c>
      <c r="C16" s="506">
        <f>IF('RTUs'!I732="","",'RTUs'!I732)</f>
        <v/>
      </c>
      <c r="D16" s="507">
        <f>IF('RTUs'!K737="","",'RTUs'!K737)</f>
        <v/>
      </c>
      <c r="E16" s="507">
        <f>IF('RTUs'!L737="","",'RTUs'!L737)</f>
        <v/>
      </c>
      <c r="F16" s="508">
        <f>IF(OR(E16="",D16="",D16=0),"",E16/D16)</f>
        <v/>
      </c>
      <c r="G16" s="507">
        <f>IF('RTUs'!K738="","",'RTUs'!K738)</f>
        <v/>
      </c>
      <c r="H16" s="507">
        <f>IF('RTUs'!L738="","",'RTUs'!L738)</f>
        <v/>
      </c>
      <c r="I16" s="509">
        <f>IF('RTUs'!K740="","",'RTUs'!K740)</f>
        <v/>
      </c>
      <c r="J16" s="509">
        <f>IF('RTUs'!L740="","",'RTUs'!L740)</f>
        <v/>
      </c>
      <c r="K16" s="509">
        <f>IF('RTUs'!L750="","",'RTUs'!L750)</f>
        <v/>
      </c>
      <c r="L16" s="509">
        <f>IF(COUNT('RTUs'!E748:G748)=0,"",ROUND(AVERAGE('RTUs'!E748:G748),1))</f>
        <v/>
      </c>
      <c r="M16" s="510">
        <f>IF(OR(D16="",E16="",D16=0),"",IF(ABS(E16/D16-1)&lt;=$E$5,"OK","Check"))</f>
        <v/>
      </c>
    </row>
    <row r="17" ht="13.35" customHeight="1" s="162">
      <c r="B17" s="505">
        <f>IF('RTUs'!D836="","",'RTUs'!D836)</f>
        <v/>
      </c>
      <c r="C17" s="506">
        <f>IF('RTUs'!I836="","",'RTUs'!I836)</f>
        <v/>
      </c>
      <c r="D17" s="507">
        <f>IF('RTUs'!K841="","",'RTUs'!K841)</f>
        <v/>
      </c>
      <c r="E17" s="507">
        <f>IF('RTUs'!L841="","",'RTUs'!L841)</f>
        <v/>
      </c>
      <c r="F17" s="508">
        <f>IF(OR(E17="",D17="",D17=0),"",E17/D17)</f>
        <v/>
      </c>
      <c r="G17" s="507">
        <f>IF('RTUs'!K842="","",'RTUs'!K842)</f>
        <v/>
      </c>
      <c r="H17" s="507">
        <f>IF('RTUs'!L842="","",'RTUs'!L842)</f>
        <v/>
      </c>
      <c r="I17" s="509">
        <f>IF('RTUs'!K844="","",'RTUs'!K844)</f>
        <v/>
      </c>
      <c r="J17" s="509">
        <f>IF('RTUs'!L844="","",'RTUs'!L844)</f>
        <v/>
      </c>
      <c r="K17" s="509">
        <f>IF('RTUs'!L854="","",'RTUs'!L854)</f>
        <v/>
      </c>
      <c r="L17" s="509">
        <f>IF(COUNT('RTUs'!E852:G852)=0,"",ROUND(AVERAGE('RTUs'!E852:G852),1))</f>
        <v/>
      </c>
      <c r="M17" s="510">
        <f>IF(OR(D17="",E17="",D17=0),"",IF(ABS(E17/D17-1)&lt;=$E$5,"OK","Check"))</f>
        <v/>
      </c>
    </row>
    <row r="18" ht="13.35" customHeight="1" s="162">
      <c r="B18" s="505">
        <f>IF('RTUs'!D940="","",'RTUs'!D940)</f>
        <v/>
      </c>
      <c r="C18" s="506">
        <f>IF('RTUs'!I940="","",'RTUs'!I940)</f>
        <v/>
      </c>
      <c r="D18" s="507">
        <f>IF('RTUs'!K945="","",'RTUs'!K945)</f>
        <v/>
      </c>
      <c r="E18" s="507">
        <f>IF('RTUs'!L945="","",'RTUs'!L945)</f>
        <v/>
      </c>
      <c r="F18" s="508">
        <f>IF(OR(E18="",D18="",D18=0),"",E18/D18)</f>
        <v/>
      </c>
      <c r="G18" s="507">
        <f>IF('RTUs'!K946="","",'RTUs'!K946)</f>
        <v/>
      </c>
      <c r="H18" s="507">
        <f>IF('RTUs'!L946="","",'RTUs'!L946)</f>
        <v/>
      </c>
      <c r="I18" s="509">
        <f>IF('RTUs'!K948="","",'RTUs'!K948)</f>
        <v/>
      </c>
      <c r="J18" s="509">
        <f>IF('RTUs'!L948="","",'RTUs'!L948)</f>
        <v/>
      </c>
      <c r="K18" s="509">
        <f>IF('RTUs'!L958="","",'RTUs'!L958)</f>
        <v/>
      </c>
      <c r="L18" s="509">
        <f>IF(COUNT('RTUs'!E956:G956)=0,"",ROUND(AVERAGE('RTUs'!E956:G956),1))</f>
        <v/>
      </c>
      <c r="M18" s="510">
        <f>IF(OR(D18="",E18="",D18=0),"",IF(ABS(E18/D18-1)&lt;=$E$5,"OK","Check"))</f>
        <v/>
      </c>
    </row>
    <row r="19" ht="13.35" customHeight="1" s="162">
      <c r="B19" s="505">
        <f>IF('RTUs'!D1044="","",'RTUs'!D1044)</f>
        <v/>
      </c>
      <c r="C19" s="506">
        <f>IF('RTUs'!I1044="","",'RTUs'!I1044)</f>
        <v/>
      </c>
      <c r="D19" s="507">
        <f>IF('RTUs'!K1049="","",'RTUs'!K1049)</f>
        <v/>
      </c>
      <c r="E19" s="507">
        <f>IF('RTUs'!L1049="","",'RTUs'!L1049)</f>
        <v/>
      </c>
      <c r="F19" s="508">
        <f>IF(OR(E19="",D19="",D19=0),"",E19/D19)</f>
        <v/>
      </c>
      <c r="G19" s="507">
        <f>IF('RTUs'!K1050="","",'RTUs'!K1050)</f>
        <v/>
      </c>
      <c r="H19" s="507">
        <f>IF('RTUs'!L1050="","",'RTUs'!L1050)</f>
        <v/>
      </c>
      <c r="I19" s="509">
        <f>IF('RTUs'!K1052="","",'RTUs'!K1052)</f>
        <v/>
      </c>
      <c r="J19" s="509">
        <f>IF('RTUs'!L1052="","",'RTUs'!L1052)</f>
        <v/>
      </c>
      <c r="K19" s="509">
        <f>IF('RTUs'!L1062="","",'RTUs'!L1062)</f>
        <v/>
      </c>
      <c r="L19" s="509">
        <f>IF(COUNT('RTUs'!E1060:G1060)=0,"",ROUND(AVERAGE('RTUs'!E1060:G1060),1))</f>
        <v/>
      </c>
      <c r="M19" s="510">
        <f>IF(OR(D19="",E19="",D19=0),"",IF(ABS(E19/D19-1)&lt;=$E$5,"OK","Check"))</f>
        <v/>
      </c>
    </row>
    <row r="20" ht="13.35" customHeight="1" s="162">
      <c r="B20" s="505">
        <f>IF('RTUs'!D1148="","",'RTUs'!D1148)</f>
        <v/>
      </c>
      <c r="C20" s="506">
        <f>IF('RTUs'!I1148="","",'RTUs'!I1148)</f>
        <v/>
      </c>
      <c r="D20" s="507">
        <f>IF('RTUs'!K1153="","",'RTUs'!K1153)</f>
        <v/>
      </c>
      <c r="E20" s="507">
        <f>IF('RTUs'!L1153="","",'RTUs'!L1153)</f>
        <v/>
      </c>
      <c r="F20" s="508">
        <f>IF(OR(E20="",D20="",D20=0),"",E20/D20)</f>
        <v/>
      </c>
      <c r="G20" s="507">
        <f>IF('RTUs'!K1154="","",'RTUs'!K1154)</f>
        <v/>
      </c>
      <c r="H20" s="507">
        <f>IF('RTUs'!L1154="","",'RTUs'!L1154)</f>
        <v/>
      </c>
      <c r="I20" s="509">
        <f>IF('RTUs'!K1156="","",'RTUs'!K1156)</f>
        <v/>
      </c>
      <c r="J20" s="509">
        <f>IF('RTUs'!L1156="","",'RTUs'!L1156)</f>
        <v/>
      </c>
      <c r="K20" s="509">
        <f>IF('RTUs'!L1166="","",'RTUs'!L1166)</f>
        <v/>
      </c>
      <c r="L20" s="509">
        <f>IF(COUNT('RTUs'!E1164:G1164)=0,"",ROUND(AVERAGE('RTUs'!E1164:G1164),1))</f>
        <v/>
      </c>
      <c r="M20" s="510">
        <f>IF(OR(D20="",E20="",D20=0),"",IF(ABS(E20/D20-1)&lt;=$E$5,"OK","Check"))</f>
        <v/>
      </c>
    </row>
    <row r="21" ht="13.35" customHeight="1" s="162">
      <c r="B21" s="505">
        <f>IF('RTUs'!D1252="","",'RTUs'!D1252)</f>
        <v/>
      </c>
      <c r="C21" s="506">
        <f>IF('RTUs'!I1252="","",'RTUs'!I1252)</f>
        <v/>
      </c>
      <c r="D21" s="507">
        <f>IF('RTUs'!K1257="","",'RTUs'!K1257)</f>
        <v/>
      </c>
      <c r="E21" s="507">
        <f>IF('RTUs'!L1257="","",'RTUs'!L1257)</f>
        <v/>
      </c>
      <c r="F21" s="508">
        <f>IF(OR(E21="",D21="",D21=0),"",E21/D21)</f>
        <v/>
      </c>
      <c r="G21" s="507">
        <f>IF('RTUs'!K1258="","",'RTUs'!K1258)</f>
        <v/>
      </c>
      <c r="H21" s="507">
        <f>IF('RTUs'!L1258="","",'RTUs'!L1258)</f>
        <v/>
      </c>
      <c r="I21" s="509">
        <f>IF('RTUs'!K1260="","",'RTUs'!K1260)</f>
        <v/>
      </c>
      <c r="J21" s="509">
        <f>IF('RTUs'!L1260="","",'RTUs'!L1260)</f>
        <v/>
      </c>
      <c r="K21" s="509">
        <f>IF('RTUs'!L1270="","",'RTUs'!L1270)</f>
        <v/>
      </c>
      <c r="L21" s="509">
        <f>IF(COUNT('RTUs'!E1268:G1268)=0,"",ROUND(AVERAGE('RTUs'!E1268:G1268),1))</f>
        <v/>
      </c>
      <c r="M21" s="510">
        <f>IF(OR(D21="",E21="",D21=0),"",IF(ABS(E21/D21-1)&lt;=$E$5,"OK","Check"))</f>
        <v/>
      </c>
    </row>
    <row r="22" ht="13.35" customHeight="1" s="162">
      <c r="B22" s="505">
        <f>IF('RTUs'!D1356="","",'RTUs'!D1356)</f>
        <v/>
      </c>
      <c r="C22" s="506">
        <f>IF('RTUs'!I1356="","",'RTUs'!I1356)</f>
        <v/>
      </c>
      <c r="D22" s="507">
        <f>IF('RTUs'!K1361="","",'RTUs'!K1361)</f>
        <v/>
      </c>
      <c r="E22" s="507">
        <f>IF('RTUs'!L1361="","",'RTUs'!L1361)</f>
        <v/>
      </c>
      <c r="F22" s="508">
        <f>IF(OR(E22="",D22="",D22=0),"",E22/D22)</f>
        <v/>
      </c>
      <c r="G22" s="507">
        <f>IF('RTUs'!K1362="","",'RTUs'!K1362)</f>
        <v/>
      </c>
      <c r="H22" s="507">
        <f>IF('RTUs'!L1362="","",'RTUs'!L1362)</f>
        <v/>
      </c>
      <c r="I22" s="509">
        <f>IF('RTUs'!K1364="","",'RTUs'!K1364)</f>
        <v/>
      </c>
      <c r="J22" s="509">
        <f>IF('RTUs'!L1364="","",'RTUs'!L1364)</f>
        <v/>
      </c>
      <c r="K22" s="509">
        <f>IF('RTUs'!L1374="","",'RTUs'!L1374)</f>
        <v/>
      </c>
      <c r="L22" s="509">
        <f>IF(COUNT('RTUs'!E1372:G1372)=0,"",ROUND(AVERAGE('RTUs'!E1372:G1372),1))</f>
        <v/>
      </c>
      <c r="M22" s="510">
        <f>IF(OR(D22="",E22="",D22=0),"",IF(ABS(E22/D22-1)&lt;=$E$5,"OK","Check"))</f>
        <v/>
      </c>
    </row>
    <row r="23" ht="13.35" customHeight="1" s="162">
      <c r="B23" s="505">
        <f>IF('RTUs'!D1460="","",'RTUs'!D1460)</f>
        <v/>
      </c>
      <c r="C23" s="506">
        <f>IF('RTUs'!I1460="","",'RTUs'!I1460)</f>
        <v/>
      </c>
      <c r="D23" s="507">
        <f>IF('RTUs'!K1465="","",'RTUs'!K1465)</f>
        <v/>
      </c>
      <c r="E23" s="507">
        <f>IF('RTUs'!L1465="","",'RTUs'!L1465)</f>
        <v/>
      </c>
      <c r="F23" s="508">
        <f>IF(OR(E23="",D23="",D23=0),"",E23/D23)</f>
        <v/>
      </c>
      <c r="G23" s="507">
        <f>IF('RTUs'!K1466="","",'RTUs'!K1466)</f>
        <v/>
      </c>
      <c r="H23" s="507">
        <f>IF('RTUs'!L1466="","",'RTUs'!L1466)</f>
        <v/>
      </c>
      <c r="I23" s="509">
        <f>IF('RTUs'!K1468="","",'RTUs'!K1468)</f>
        <v/>
      </c>
      <c r="J23" s="509">
        <f>IF('RTUs'!L1468="","",'RTUs'!L1468)</f>
        <v/>
      </c>
      <c r="K23" s="509">
        <f>IF('RTUs'!L1478="","",'RTUs'!L1478)</f>
        <v/>
      </c>
      <c r="L23" s="509">
        <f>IF(COUNT('RTUs'!E1476:G1476)=0,"",ROUND(AVERAGE('RTUs'!E1476:G1476),1))</f>
        <v/>
      </c>
      <c r="M23" s="510">
        <f>IF(OR(D23="",E23="",D23=0),"",IF(ABS(E23/D23-1)&lt;=$E$5,"OK","Check"))</f>
        <v/>
      </c>
    </row>
    <row r="24" ht="13.35" customHeight="1" s="162">
      <c r="B24" s="505">
        <f>IF('RTUs'!D1564="","",'RTUs'!D1564)</f>
        <v/>
      </c>
      <c r="C24" s="506">
        <f>IF('RTUs'!I1564="","",'RTUs'!I1564)</f>
        <v/>
      </c>
      <c r="D24" s="507">
        <f>IF('RTUs'!K1569="","",'RTUs'!K1569)</f>
        <v/>
      </c>
      <c r="E24" s="507">
        <f>IF('RTUs'!L1569="","",'RTUs'!L1569)</f>
        <v/>
      </c>
      <c r="F24" s="508">
        <f>IF(OR(E24="",D24="",D24=0),"",E24/D24)</f>
        <v/>
      </c>
      <c r="G24" s="507">
        <f>IF('RTUs'!K1570="","",'RTUs'!K1570)</f>
        <v/>
      </c>
      <c r="H24" s="507">
        <f>IF('RTUs'!L1570="","",'RTUs'!L1570)</f>
        <v/>
      </c>
      <c r="I24" s="509">
        <f>IF('RTUs'!K1572="","",'RTUs'!K1572)</f>
        <v/>
      </c>
      <c r="J24" s="509">
        <f>IF('RTUs'!L1572="","",'RTUs'!L1572)</f>
        <v/>
      </c>
      <c r="K24" s="509">
        <f>IF('RTUs'!L1582="","",'RTUs'!L1582)</f>
        <v/>
      </c>
      <c r="L24" s="509">
        <f>IF(COUNT('RTUs'!E1580:G1580)=0,"",ROUND(AVERAGE('RTUs'!E1580:G1580),1))</f>
        <v/>
      </c>
      <c r="M24" s="510">
        <f>IF(OR(D24="",E24="",D24=0),"",IF(ABS(E24/D24-1)&lt;=$E$5,"OK","Check"))</f>
        <v/>
      </c>
    </row>
    <row r="25" ht="13.35" customHeight="1" s="162">
      <c r="B25" s="505">
        <f>IF('RTUs'!D1668="","",'RTUs'!D1668)</f>
        <v/>
      </c>
      <c r="C25" s="506">
        <f>IF('RTUs'!I1668="","",'RTUs'!I1668)</f>
        <v/>
      </c>
      <c r="D25" s="507">
        <f>IF('RTUs'!K1673="","",'RTUs'!K1673)</f>
        <v/>
      </c>
      <c r="E25" s="507">
        <f>IF('RTUs'!L1673="","",'RTUs'!L1673)</f>
        <v/>
      </c>
      <c r="F25" s="508">
        <f>IF(OR(E25="",D25="",D25=0),"",E25/D25)</f>
        <v/>
      </c>
      <c r="G25" s="507">
        <f>IF('RTUs'!K1674="","",'RTUs'!K1674)</f>
        <v/>
      </c>
      <c r="H25" s="507">
        <f>IF('RTUs'!L1674="","",'RTUs'!L1674)</f>
        <v/>
      </c>
      <c r="I25" s="509">
        <f>IF('RTUs'!K1676="","",'RTUs'!K1676)</f>
        <v/>
      </c>
      <c r="J25" s="509">
        <f>IF('RTUs'!L1676="","",'RTUs'!L1676)</f>
        <v/>
      </c>
      <c r="K25" s="509">
        <f>IF('RTUs'!L1686="","",'RTUs'!L1686)</f>
        <v/>
      </c>
      <c r="L25" s="509">
        <f>IF(COUNT('RTUs'!E1684:G1684)=0,"",ROUND(AVERAGE('RTUs'!E1684:G1684),1))</f>
        <v/>
      </c>
      <c r="M25" s="510">
        <f>IF(OR(D25="",E25="",D25=0),"",IF(ABS(E25/D25-1)&lt;=$E$5,"OK","Check"))</f>
        <v/>
      </c>
    </row>
    <row r="26" ht="13.35" customHeight="1" s="162">
      <c r="B26" s="505">
        <f>IF('RTUs'!D1772="","",'RTUs'!D1772)</f>
        <v/>
      </c>
      <c r="C26" s="506">
        <f>IF('RTUs'!I1772="","",'RTUs'!I1772)</f>
        <v/>
      </c>
      <c r="D26" s="507">
        <f>IF('RTUs'!K1777="","",'RTUs'!K1777)</f>
        <v/>
      </c>
      <c r="E26" s="507">
        <f>IF('RTUs'!L1777="","",'RTUs'!L1777)</f>
        <v/>
      </c>
      <c r="F26" s="508">
        <f>IF(OR(E26="",D26="",D26=0),"",E26/D26)</f>
        <v/>
      </c>
      <c r="G26" s="507">
        <f>IF('RTUs'!K1778="","",'RTUs'!K1778)</f>
        <v/>
      </c>
      <c r="H26" s="507">
        <f>IF('RTUs'!L1778="","",'RTUs'!L1778)</f>
        <v/>
      </c>
      <c r="I26" s="509">
        <f>IF('RTUs'!K1780="","",'RTUs'!K1780)</f>
        <v/>
      </c>
      <c r="J26" s="509">
        <f>IF('RTUs'!L1780="","",'RTUs'!L1780)</f>
        <v/>
      </c>
      <c r="K26" s="509">
        <f>IF('RTUs'!L1790="","",'RTUs'!L1790)</f>
        <v/>
      </c>
      <c r="L26" s="509">
        <f>IF(COUNT('RTUs'!E1788:G1788)=0,"",ROUND(AVERAGE('RTUs'!E1788:G1788),1))</f>
        <v/>
      </c>
      <c r="M26" s="510">
        <f>IF(OR(D26="",E26="",D26=0),"",IF(ABS(E26/D26-1)&lt;=$E$5,"OK","Check"))</f>
        <v/>
      </c>
    </row>
    <row r="27" ht="13.35" customHeight="1" s="162">
      <c r="B27" s="505">
        <f>IF('RTUs'!D1876="","",'RTUs'!D1876)</f>
        <v/>
      </c>
      <c r="C27" s="506">
        <f>IF('RTUs'!I1876="","",'RTUs'!I1876)</f>
        <v/>
      </c>
      <c r="D27" s="507">
        <f>IF('RTUs'!K1881="","",'RTUs'!K1881)</f>
        <v/>
      </c>
      <c r="E27" s="507">
        <f>IF('RTUs'!L1881="","",'RTUs'!L1881)</f>
        <v/>
      </c>
      <c r="F27" s="508">
        <f>IF(OR(E27="",D27="",D27=0),"",E27/D27)</f>
        <v/>
      </c>
      <c r="G27" s="507">
        <f>IF('RTUs'!K1882="","",'RTUs'!K1882)</f>
        <v/>
      </c>
      <c r="H27" s="507">
        <f>IF('RTUs'!L1882="","",'RTUs'!L1882)</f>
        <v/>
      </c>
      <c r="I27" s="509">
        <f>IF('RTUs'!K1884="","",'RTUs'!K1884)</f>
        <v/>
      </c>
      <c r="J27" s="509">
        <f>IF('RTUs'!L1884="","",'RTUs'!L1884)</f>
        <v/>
      </c>
      <c r="K27" s="509">
        <f>IF('RTUs'!L1894="","",'RTUs'!L1894)</f>
        <v/>
      </c>
      <c r="L27" s="509">
        <f>IF(COUNT('RTUs'!E1892:G1892)=0,"",ROUND(AVERAGE('RTUs'!E1892:G1892),1))</f>
        <v/>
      </c>
      <c r="M27" s="510">
        <f>IF(OR(D27="",E27="",D27=0),"",IF(ABS(E27/D27-1)&lt;=$E$5,"OK","Check"))</f>
        <v/>
      </c>
    </row>
    <row r="28" ht="13.35" customHeight="1" s="162">
      <c r="B28" s="505">
        <f>IF('RTUs'!D1980="","",'RTUs'!D1980)</f>
        <v/>
      </c>
      <c r="C28" s="506">
        <f>IF('RTUs'!I1980="","",'RTUs'!I1980)</f>
        <v/>
      </c>
      <c r="D28" s="507">
        <f>IF('RTUs'!K1985="","",'RTUs'!K1985)</f>
        <v/>
      </c>
      <c r="E28" s="507">
        <f>IF('RTUs'!L1985="","",'RTUs'!L1985)</f>
        <v/>
      </c>
      <c r="F28" s="508">
        <f>IF(OR(E28="",D28="",D28=0),"",E28/D28)</f>
        <v/>
      </c>
      <c r="G28" s="507">
        <f>IF('RTUs'!K1986="","",'RTUs'!K1986)</f>
        <v/>
      </c>
      <c r="H28" s="507">
        <f>IF('RTUs'!L1986="","",'RTUs'!L1986)</f>
        <v/>
      </c>
      <c r="I28" s="509">
        <f>IF('RTUs'!K1988="","",'RTUs'!K1988)</f>
        <v/>
      </c>
      <c r="J28" s="509">
        <f>IF('RTUs'!L1988="","",'RTUs'!L1988)</f>
        <v/>
      </c>
      <c r="K28" s="509">
        <f>IF('RTUs'!L1998="","",'RTUs'!L1998)</f>
        <v/>
      </c>
      <c r="L28" s="509">
        <f>IF(COUNT('RTUs'!E1996:G1996)=0,"",ROUND(AVERAGE('RTUs'!E1996:G1996),1))</f>
        <v/>
      </c>
      <c r="M28" s="510">
        <f>IF(OR(D28="",E28="",D28=0),"",IF(ABS(E28/D28-1)&lt;=$E$5,"OK","Check"))</f>
        <v/>
      </c>
    </row>
    <row r="29" ht="13.35" customHeight="1" s="162">
      <c r="B29" s="505">
        <f>IF('RTUs'!D2084="","",'RTUs'!D2084)</f>
        <v/>
      </c>
      <c r="C29" s="506">
        <f>IF('RTUs'!I2084="","",'RTUs'!I2084)</f>
        <v/>
      </c>
      <c r="D29" s="507">
        <f>IF('RTUs'!K2089="","",'RTUs'!K2089)</f>
        <v/>
      </c>
      <c r="E29" s="507">
        <f>IF('RTUs'!L2089="","",'RTUs'!L2089)</f>
        <v/>
      </c>
      <c r="F29" s="508">
        <f>IF(OR(E29="",D29="",D29=0),"",E29/D29)</f>
        <v/>
      </c>
      <c r="G29" s="507">
        <f>IF('RTUs'!K2090="","",'RTUs'!K2090)</f>
        <v/>
      </c>
      <c r="H29" s="507">
        <f>IF('RTUs'!L2090="","",'RTUs'!L2090)</f>
        <v/>
      </c>
      <c r="I29" s="509">
        <f>IF('RTUs'!K2092="","",'RTUs'!K2092)</f>
        <v/>
      </c>
      <c r="J29" s="509">
        <f>IF('RTUs'!L2092="","",'RTUs'!L2092)</f>
        <v/>
      </c>
      <c r="K29" s="509">
        <f>IF('RTUs'!L2102="","",'RTUs'!L2102)</f>
        <v/>
      </c>
      <c r="L29" s="509">
        <f>IF(COUNT('RTUs'!E2100:G2100)=0,"",ROUND(AVERAGE('RTUs'!E2100:G2100),1))</f>
        <v/>
      </c>
      <c r="M29" s="510">
        <f>IF(OR(D29="",E29="",D29=0),"",IF(ABS(E29/D29-1)&lt;=$E$5,"OK","Check"))</f>
        <v/>
      </c>
    </row>
    <row r="30" ht="13.35" customHeight="1" s="162">
      <c r="B30" s="505">
        <f>IF('RTUs'!D2188="","",'RTUs'!D2188)</f>
        <v/>
      </c>
      <c r="C30" s="506">
        <f>IF('RTUs'!I2188="","",'RTUs'!I2188)</f>
        <v/>
      </c>
      <c r="D30" s="507">
        <f>IF('RTUs'!K2193="","",'RTUs'!K2193)</f>
        <v/>
      </c>
      <c r="E30" s="507">
        <f>IF('RTUs'!L2193="","",'RTUs'!L2193)</f>
        <v/>
      </c>
      <c r="F30" s="508">
        <f>IF(OR(E30="",D30="",D30=0),"",E30/D30)</f>
        <v/>
      </c>
      <c r="G30" s="507">
        <f>IF('RTUs'!K2194="","",'RTUs'!K2194)</f>
        <v/>
      </c>
      <c r="H30" s="507">
        <f>IF('RTUs'!L2194="","",'RTUs'!L2194)</f>
        <v/>
      </c>
      <c r="I30" s="509">
        <f>IF('RTUs'!K2196="","",'RTUs'!K2196)</f>
        <v/>
      </c>
      <c r="J30" s="509">
        <f>IF('RTUs'!L2196="","",'RTUs'!L2196)</f>
        <v/>
      </c>
      <c r="K30" s="509">
        <f>IF('RTUs'!L2206="","",'RTUs'!L2206)</f>
        <v/>
      </c>
      <c r="L30" s="509">
        <f>IF(COUNT('RTUs'!E2204:G2204)=0,"",ROUND(AVERAGE('RTUs'!E2204:G2204),1))</f>
        <v/>
      </c>
      <c r="M30" s="510">
        <f>IF(OR(D30="",E30="",D30=0),"",IF(ABS(E30/D30-1)&lt;=$E$5,"OK","Check"))</f>
        <v/>
      </c>
    </row>
    <row r="31" ht="13.35" customHeight="1" s="162">
      <c r="B31" s="505">
        <f>IF('RTUs'!D2292="","",'RTUs'!D2292)</f>
        <v/>
      </c>
      <c r="C31" s="506">
        <f>IF('RTUs'!I2292="","",'RTUs'!I2292)</f>
        <v/>
      </c>
      <c r="D31" s="507">
        <f>IF('RTUs'!K2297="","",'RTUs'!K2297)</f>
        <v/>
      </c>
      <c r="E31" s="507">
        <f>IF('RTUs'!L2297="","",'RTUs'!L2297)</f>
        <v/>
      </c>
      <c r="F31" s="508">
        <f>IF(OR(E31="",D31="",D31=0),"",E31/D31)</f>
        <v/>
      </c>
      <c r="G31" s="507">
        <f>IF('RTUs'!K2298="","",'RTUs'!K2298)</f>
        <v/>
      </c>
      <c r="H31" s="507">
        <f>IF('RTUs'!L2298="","",'RTUs'!L2298)</f>
        <v/>
      </c>
      <c r="I31" s="509">
        <f>IF('RTUs'!K2300="","",'RTUs'!K2300)</f>
        <v/>
      </c>
      <c r="J31" s="509">
        <f>IF('RTUs'!L2300="","",'RTUs'!L2300)</f>
        <v/>
      </c>
      <c r="K31" s="509">
        <f>IF('RTUs'!L2310="","",'RTUs'!L2310)</f>
        <v/>
      </c>
      <c r="L31" s="509">
        <f>IF(COUNT('RTUs'!E2308:G2308)=0,"",ROUND(AVERAGE('RTUs'!E2308:G2308),1))</f>
        <v/>
      </c>
      <c r="M31" s="510">
        <f>IF(OR(D31="",E31="",D31=0),"",IF(ABS(E31/D31-1)&lt;=$E$5,"OK","Check"))</f>
        <v/>
      </c>
    </row>
    <row r="32" ht="13.35" customHeight="1" s="162">
      <c r="B32" s="505">
        <f>IF('RTUs'!D2396="","",'RTUs'!D2396)</f>
        <v/>
      </c>
      <c r="C32" s="506">
        <f>IF('RTUs'!I2396="","",'RTUs'!I2396)</f>
        <v/>
      </c>
      <c r="D32" s="507">
        <f>IF('RTUs'!K2401="","",'RTUs'!K2401)</f>
        <v/>
      </c>
      <c r="E32" s="507">
        <f>IF('RTUs'!L2401="","",'RTUs'!L2401)</f>
        <v/>
      </c>
      <c r="F32" s="508">
        <f>IF(OR(E32="",D32="",D32=0),"",E32/D32)</f>
        <v/>
      </c>
      <c r="G32" s="507">
        <f>IF('RTUs'!K2402="","",'RTUs'!K2402)</f>
        <v/>
      </c>
      <c r="H32" s="507">
        <f>IF('RTUs'!L2402="","",'RTUs'!L2402)</f>
        <v/>
      </c>
      <c r="I32" s="509">
        <f>IF('RTUs'!K2404="","",'RTUs'!K2404)</f>
        <v/>
      </c>
      <c r="J32" s="509">
        <f>IF('RTUs'!L2404="","",'RTUs'!L2404)</f>
        <v/>
      </c>
      <c r="K32" s="509">
        <f>IF('RTUs'!L2414="","",'RTUs'!L2414)</f>
        <v/>
      </c>
      <c r="L32" s="509">
        <f>IF(COUNT('RTUs'!E2412:G2412)=0,"",ROUND(AVERAGE('RTUs'!E2412:G2412),1))</f>
        <v/>
      </c>
      <c r="M32" s="510">
        <f>IF(OR(D32="",E32="",D32=0),"",IF(ABS(E32/D32-1)&lt;=$E$5,"OK","Check"))</f>
        <v/>
      </c>
    </row>
    <row r="33" ht="13.35" customHeight="1" s="162">
      <c r="B33" s="505">
        <f>IF('RTUs'!D2500="","",'RTUs'!D2500)</f>
        <v/>
      </c>
      <c r="C33" s="506">
        <f>IF('RTUs'!I2500="","",'RTUs'!I2500)</f>
        <v/>
      </c>
      <c r="D33" s="507">
        <f>IF('RTUs'!K2505="","",'RTUs'!K2505)</f>
        <v/>
      </c>
      <c r="E33" s="507">
        <f>IF('RTUs'!L2505="","",'RTUs'!L2505)</f>
        <v/>
      </c>
      <c r="F33" s="508">
        <f>IF(OR(E33="",D33="",D33=0),"",E33/D33)</f>
        <v/>
      </c>
      <c r="G33" s="507">
        <f>IF('RTUs'!K2506="","",'RTUs'!K2506)</f>
        <v/>
      </c>
      <c r="H33" s="507">
        <f>IF('RTUs'!L2506="","",'RTUs'!L2506)</f>
        <v/>
      </c>
      <c r="I33" s="509">
        <f>IF('RTUs'!K2508="","",'RTUs'!K2508)</f>
        <v/>
      </c>
      <c r="J33" s="509">
        <f>IF('RTUs'!L2508="","",'RTUs'!L2508)</f>
        <v/>
      </c>
      <c r="K33" s="509">
        <f>IF('RTUs'!L2518="","",'RTUs'!L2518)</f>
        <v/>
      </c>
      <c r="L33" s="509">
        <f>IF(COUNT('RTUs'!E2516:G2516)=0,"",ROUND(AVERAGE('RTUs'!E2516:G2516),1))</f>
        <v/>
      </c>
      <c r="M33" s="510">
        <f>IF(OR(D33="",E33="",D33=0),"",IF(ABS(E33/D33-1)&lt;=$E$5,"OK","Check"))</f>
        <v/>
      </c>
    </row>
    <row r="34" ht="13.35" customHeight="1" s="162">
      <c r="B34" s="505">
        <f>IF('RTUs'!D2604="","",'RTUs'!D2604)</f>
        <v/>
      </c>
      <c r="C34" s="506">
        <f>IF('RTUs'!I2604="","",'RTUs'!I2604)</f>
        <v/>
      </c>
      <c r="D34" s="507">
        <f>IF('RTUs'!K2609="","",'RTUs'!K2609)</f>
        <v/>
      </c>
      <c r="E34" s="507">
        <f>IF('RTUs'!L2609="","",'RTUs'!L2609)</f>
        <v/>
      </c>
      <c r="F34" s="508">
        <f>IF(OR(E34="",D34="",D34=0),"",E34/D34)</f>
        <v/>
      </c>
      <c r="G34" s="507">
        <f>IF('RTUs'!K2610="","",'RTUs'!K2610)</f>
        <v/>
      </c>
      <c r="H34" s="507">
        <f>IF('RTUs'!L2610="","",'RTUs'!L2610)</f>
        <v/>
      </c>
      <c r="I34" s="509">
        <f>IF('RTUs'!K2612="","",'RTUs'!K2612)</f>
        <v/>
      </c>
      <c r="J34" s="509">
        <f>IF('RTUs'!L2612="","",'RTUs'!L2612)</f>
        <v/>
      </c>
      <c r="K34" s="509">
        <f>IF('RTUs'!L2622="","",'RTUs'!L2622)</f>
        <v/>
      </c>
      <c r="L34" s="509">
        <f>IF(COUNT('RTUs'!E2620:G2620)=0,"",ROUND(AVERAGE('RTUs'!E2620:G2620),1))</f>
        <v/>
      </c>
      <c r="M34" s="510">
        <f>IF(OR(D34="",E34="",D34=0),"",IF(ABS(E34/D34-1)&lt;=$E$5,"OK","Check"))</f>
        <v/>
      </c>
    </row>
    <row r="35" ht="13.35" customHeight="1" s="162">
      <c r="B35" s="505">
        <f>IF('RTUs'!D2708="","",'RTUs'!D2708)</f>
        <v/>
      </c>
      <c r="C35" s="506">
        <f>IF('RTUs'!I2708="","",'RTUs'!I2708)</f>
        <v/>
      </c>
      <c r="D35" s="507">
        <f>IF('RTUs'!K2713="","",'RTUs'!K2713)</f>
        <v/>
      </c>
      <c r="E35" s="507">
        <f>IF('RTUs'!L2713="","",'RTUs'!L2713)</f>
        <v/>
      </c>
      <c r="F35" s="508">
        <f>IF(OR(E35="",D35="",D35=0),"",E35/D35)</f>
        <v/>
      </c>
      <c r="G35" s="507">
        <f>IF('RTUs'!K2714="","",'RTUs'!K2714)</f>
        <v/>
      </c>
      <c r="H35" s="507">
        <f>IF('RTUs'!L2714="","",'RTUs'!L2714)</f>
        <v/>
      </c>
      <c r="I35" s="509">
        <f>IF('RTUs'!K2716="","",'RTUs'!K2716)</f>
        <v/>
      </c>
      <c r="J35" s="509">
        <f>IF('RTUs'!L2716="","",'RTUs'!L2716)</f>
        <v/>
      </c>
      <c r="K35" s="509">
        <f>IF('RTUs'!L2726="","",'RTUs'!L2726)</f>
        <v/>
      </c>
      <c r="L35" s="509">
        <f>IF(COUNT('RTUs'!E2724:G2724)=0,"",ROUND(AVERAGE('RTUs'!E2724:G2724),1))</f>
        <v/>
      </c>
      <c r="M35" s="510">
        <f>IF(OR(D35="",E35="",D35=0),"",IF(ABS(E35/D35-1)&lt;=$E$5,"OK","Check"))</f>
        <v/>
      </c>
    </row>
    <row r="36" ht="13.35" customHeight="1" s="162">
      <c r="B36" s="505">
        <f>IF('RTUs'!D2812="","",'RTUs'!D2812)</f>
        <v/>
      </c>
      <c r="C36" s="506">
        <f>IF('RTUs'!I2812="","",'RTUs'!I2812)</f>
        <v/>
      </c>
      <c r="D36" s="507">
        <f>IF('RTUs'!K2817="","",'RTUs'!K2817)</f>
        <v/>
      </c>
      <c r="E36" s="507">
        <f>IF('RTUs'!L2817="","",'RTUs'!L2817)</f>
        <v/>
      </c>
      <c r="F36" s="508">
        <f>IF(OR(E36="",D36="",D36=0),"",E36/D36)</f>
        <v/>
      </c>
      <c r="G36" s="507">
        <f>IF('RTUs'!K2818="","",'RTUs'!K2818)</f>
        <v/>
      </c>
      <c r="H36" s="507">
        <f>IF('RTUs'!L2818="","",'RTUs'!L2818)</f>
        <v/>
      </c>
      <c r="I36" s="509">
        <f>IF('RTUs'!K2820="","",'RTUs'!K2820)</f>
        <v/>
      </c>
      <c r="J36" s="509">
        <f>IF('RTUs'!L2820="","",'RTUs'!L2820)</f>
        <v/>
      </c>
      <c r="K36" s="509">
        <f>IF('RTUs'!L2830="","",'RTUs'!L2830)</f>
        <v/>
      </c>
      <c r="L36" s="509">
        <f>IF(COUNT('RTUs'!E2828:G2828)=0,"",ROUND(AVERAGE('RTUs'!E2828:G2828),1))</f>
        <v/>
      </c>
      <c r="M36" s="510">
        <f>IF(OR(D36="",E36="",D36=0),"",IF(ABS(E36/D36-1)&lt;=$E$5,"OK","Check"))</f>
        <v/>
      </c>
    </row>
    <row r="37" ht="13.35" customHeight="1" s="162">
      <c r="B37" s="505">
        <f>IF('RTUs'!D2916="","",'RTUs'!D2916)</f>
        <v/>
      </c>
      <c r="C37" s="506">
        <f>IF('RTUs'!I2916="","",'RTUs'!I2916)</f>
        <v/>
      </c>
      <c r="D37" s="507">
        <f>IF('RTUs'!K2921="","",'RTUs'!K2921)</f>
        <v/>
      </c>
      <c r="E37" s="507">
        <f>IF('RTUs'!L2921="","",'RTUs'!L2921)</f>
        <v/>
      </c>
      <c r="F37" s="508">
        <f>IF(OR(E37="",D37="",D37=0),"",E37/D37)</f>
        <v/>
      </c>
      <c r="G37" s="507">
        <f>IF('RTUs'!K2922="","",'RTUs'!K2922)</f>
        <v/>
      </c>
      <c r="H37" s="507">
        <f>IF('RTUs'!L2922="","",'RTUs'!L2922)</f>
        <v/>
      </c>
      <c r="I37" s="509">
        <f>IF('RTUs'!K2924="","",'RTUs'!K2924)</f>
        <v/>
      </c>
      <c r="J37" s="509">
        <f>IF('RTUs'!L2924="","",'RTUs'!L2924)</f>
        <v/>
      </c>
      <c r="K37" s="509">
        <f>IF('RTUs'!L2934="","",'RTUs'!L2934)</f>
        <v/>
      </c>
      <c r="L37" s="509">
        <f>IF(COUNT('RTUs'!E2932:G2932)=0,"",ROUND(AVERAGE('RTUs'!E2932:G2932),1))</f>
        <v/>
      </c>
      <c r="M37" s="510">
        <f>IF(OR(D37="",E37="",D37=0),"",IF(ABS(E37/D37-1)&lt;=$E$5,"OK","Check"))</f>
        <v/>
      </c>
    </row>
    <row r="38" ht="13.35" customHeight="1" s="162">
      <c r="B38" s="505">
        <f>IF('RTUs'!D3020="","",'RTUs'!D3020)</f>
        <v/>
      </c>
      <c r="C38" s="506">
        <f>IF('RTUs'!I3020="","",'RTUs'!I3020)</f>
        <v/>
      </c>
      <c r="D38" s="507">
        <f>IF('RTUs'!K3025="","",'RTUs'!K3025)</f>
        <v/>
      </c>
      <c r="E38" s="507">
        <f>IF('RTUs'!L3025="","",'RTUs'!L3025)</f>
        <v/>
      </c>
      <c r="F38" s="508">
        <f>IF(OR(E38="",D38="",D38=0),"",E38/D38)</f>
        <v/>
      </c>
      <c r="G38" s="507">
        <f>IF('RTUs'!K3026="","",'RTUs'!K3026)</f>
        <v/>
      </c>
      <c r="H38" s="507">
        <f>IF('RTUs'!L3026="","",'RTUs'!L3026)</f>
        <v/>
      </c>
      <c r="I38" s="509">
        <f>IF('RTUs'!K3028="","",'RTUs'!K3028)</f>
        <v/>
      </c>
      <c r="J38" s="509">
        <f>IF('RTUs'!L3028="","",'RTUs'!L3028)</f>
        <v/>
      </c>
      <c r="K38" s="509">
        <f>IF('RTUs'!L3038="","",'RTUs'!L3038)</f>
        <v/>
      </c>
      <c r="L38" s="509">
        <f>IF(COUNT('RTUs'!E3036:G3036)=0,"",ROUND(AVERAGE('RTUs'!E3036:G3036),1))</f>
        <v/>
      </c>
      <c r="M38" s="510">
        <f>IF(OR(D38="",E38="",D38=0),"",IF(ABS(E38/D38-1)&lt;=$E$5,"OK","Check"))</f>
        <v/>
      </c>
    </row>
    <row r="39" ht="13.35" customHeight="1" s="162">
      <c r="B39" s="505">
        <f>IF('RTUs'!D3124="","",'RTUs'!D3124)</f>
        <v/>
      </c>
      <c r="C39" s="506">
        <f>IF('RTUs'!I3124="","",'RTUs'!I3124)</f>
        <v/>
      </c>
      <c r="D39" s="507">
        <f>IF('RTUs'!K3129="","",'RTUs'!K3129)</f>
        <v/>
      </c>
      <c r="E39" s="507">
        <f>IF('RTUs'!L3129="","",'RTUs'!L3129)</f>
        <v/>
      </c>
      <c r="F39" s="508">
        <f>IF(OR(E39="",D39="",D39=0),"",E39/D39)</f>
        <v/>
      </c>
      <c r="G39" s="507">
        <f>IF('RTUs'!K3130="","",'RTUs'!K3130)</f>
        <v/>
      </c>
      <c r="H39" s="507">
        <f>IF('RTUs'!L3130="","",'RTUs'!L3130)</f>
        <v/>
      </c>
      <c r="I39" s="509">
        <f>IF('RTUs'!K3132="","",'RTUs'!K3132)</f>
        <v/>
      </c>
      <c r="J39" s="509">
        <f>IF('RTUs'!L3132="","",'RTUs'!L3132)</f>
        <v/>
      </c>
      <c r="K39" s="509">
        <f>IF('RTUs'!L3142="","",'RTUs'!L3142)</f>
        <v/>
      </c>
      <c r="L39" s="509">
        <f>IF(COUNT('RTUs'!E3140:G3140)=0,"",ROUND(AVERAGE('RTUs'!E3140:G3140),1))</f>
        <v/>
      </c>
      <c r="M39" s="510">
        <f>IF(OR(D39="",E39="",D39=0),"",IF(ABS(E39/D39-1)&lt;=$E$5,"OK","Check"))</f>
        <v/>
      </c>
    </row>
    <row r="40" ht="13.35" customHeight="1" s="162">
      <c r="B40" s="505">
        <f>IF('RTUs'!D3228="","",'RTUs'!D3228)</f>
        <v/>
      </c>
      <c r="C40" s="506">
        <f>IF('RTUs'!I3228="","",'RTUs'!I3228)</f>
        <v/>
      </c>
      <c r="D40" s="507">
        <f>IF('RTUs'!K3233="","",'RTUs'!K3233)</f>
        <v/>
      </c>
      <c r="E40" s="507">
        <f>IF('RTUs'!L3233="","",'RTUs'!L3233)</f>
        <v/>
      </c>
      <c r="F40" s="508">
        <f>IF(OR(E40="",D40="",D40=0),"",E40/D40)</f>
        <v/>
      </c>
      <c r="G40" s="507">
        <f>IF('RTUs'!K3234="","",'RTUs'!K3234)</f>
        <v/>
      </c>
      <c r="H40" s="507">
        <f>IF('RTUs'!L3234="","",'RTUs'!L3234)</f>
        <v/>
      </c>
      <c r="I40" s="509">
        <f>IF('RTUs'!K3236="","",'RTUs'!K3236)</f>
        <v/>
      </c>
      <c r="J40" s="509">
        <f>IF('RTUs'!L3236="","",'RTUs'!L3236)</f>
        <v/>
      </c>
      <c r="K40" s="509">
        <f>IF('RTUs'!L3246="","",'RTUs'!L3246)</f>
        <v/>
      </c>
      <c r="L40" s="509">
        <f>IF(COUNT('RTUs'!E3244:G3244)=0,"",ROUND(AVERAGE('RTUs'!E3244:G3244),1))</f>
        <v/>
      </c>
      <c r="M40" s="510">
        <f>IF(OR(D40="",E40="",D40=0),"",IF(ABS(E40/D40-1)&lt;=$E$5,"OK","Check"))</f>
        <v/>
      </c>
    </row>
    <row r="41" ht="13.35" customHeight="1" s="162">
      <c r="B41" s="505">
        <f>IF('RTUs'!D3332="","",'RTUs'!D3332)</f>
        <v/>
      </c>
      <c r="C41" s="506">
        <f>IF('RTUs'!I3332="","",'RTUs'!I3332)</f>
        <v/>
      </c>
      <c r="D41" s="507">
        <f>IF('RTUs'!K3337="","",'RTUs'!K3337)</f>
        <v/>
      </c>
      <c r="E41" s="507">
        <f>IF('RTUs'!L3337="","",'RTUs'!L3337)</f>
        <v/>
      </c>
      <c r="F41" s="508">
        <f>IF(OR(E41="",D41="",D41=0),"",E41/D41)</f>
        <v/>
      </c>
      <c r="G41" s="507">
        <f>IF('RTUs'!K3338="","",'RTUs'!K3338)</f>
        <v/>
      </c>
      <c r="H41" s="507">
        <f>IF('RTUs'!L3338="","",'RTUs'!L3338)</f>
        <v/>
      </c>
      <c r="I41" s="509">
        <f>IF('RTUs'!K3340="","",'RTUs'!K3340)</f>
        <v/>
      </c>
      <c r="J41" s="509">
        <f>IF('RTUs'!L3340="","",'RTUs'!L3340)</f>
        <v/>
      </c>
      <c r="K41" s="509">
        <f>IF('RTUs'!L3350="","",'RTUs'!L3350)</f>
        <v/>
      </c>
      <c r="L41" s="509">
        <f>IF(COUNT('RTUs'!E3348:G3348)=0,"",ROUND(AVERAGE('RTUs'!E3348:G3348),1))</f>
        <v/>
      </c>
      <c r="M41" s="510">
        <f>IF(OR(D41="",E41="",D41=0),"",IF(ABS(E41/D41-1)&lt;=$E$5,"OK","Check"))</f>
        <v/>
      </c>
    </row>
    <row r="42" ht="13.35" customHeight="1" s="162">
      <c r="B42" s="505">
        <f>IF('RTUs'!D3436="","",'RTUs'!D3436)</f>
        <v/>
      </c>
      <c r="C42" s="506">
        <f>IF('RTUs'!I3436="","",'RTUs'!I3436)</f>
        <v/>
      </c>
      <c r="D42" s="507">
        <f>IF('RTUs'!K3441="","",'RTUs'!K3441)</f>
        <v/>
      </c>
      <c r="E42" s="507">
        <f>IF('RTUs'!L3441="","",'RTUs'!L3441)</f>
        <v/>
      </c>
      <c r="F42" s="508">
        <f>IF(OR(E42="",D42="",D42=0),"",E42/D42)</f>
        <v/>
      </c>
      <c r="G42" s="507">
        <f>IF('RTUs'!K3442="","",'RTUs'!K3442)</f>
        <v/>
      </c>
      <c r="H42" s="507">
        <f>IF('RTUs'!L3442="","",'RTUs'!L3442)</f>
        <v/>
      </c>
      <c r="I42" s="509">
        <f>IF('RTUs'!K3444="","",'RTUs'!K3444)</f>
        <v/>
      </c>
      <c r="J42" s="509">
        <f>IF('RTUs'!L3444="","",'RTUs'!L3444)</f>
        <v/>
      </c>
      <c r="K42" s="509">
        <f>IF('RTUs'!L3454="","",'RTUs'!L3454)</f>
        <v/>
      </c>
      <c r="L42" s="509">
        <f>IF(COUNT('RTUs'!E3452:G3452)=0,"",ROUND(AVERAGE('RTUs'!E3452:G3452),1))</f>
        <v/>
      </c>
      <c r="M42" s="510">
        <f>IF(OR(D42="",E42="",D42=0),"",IF(ABS(E42/D42-1)&lt;=$E$5,"OK","Check"))</f>
        <v/>
      </c>
    </row>
    <row r="43" ht="13.35" customHeight="1" s="162">
      <c r="B43" s="505">
        <f>IF('RTUs'!D3540="","",'RTUs'!D3540)</f>
        <v/>
      </c>
      <c r="C43" s="506">
        <f>IF('RTUs'!I3540="","",'RTUs'!I3540)</f>
        <v/>
      </c>
      <c r="D43" s="507">
        <f>IF('RTUs'!K3545="","",'RTUs'!K3545)</f>
        <v/>
      </c>
      <c r="E43" s="507">
        <f>IF('RTUs'!L3545="","",'RTUs'!L3545)</f>
        <v/>
      </c>
      <c r="F43" s="508">
        <f>IF(OR(E43="",D43="",D43=0),"",E43/D43)</f>
        <v/>
      </c>
      <c r="G43" s="507">
        <f>IF('RTUs'!K3546="","",'RTUs'!K3546)</f>
        <v/>
      </c>
      <c r="H43" s="507">
        <f>IF('RTUs'!L3546="","",'RTUs'!L3546)</f>
        <v/>
      </c>
      <c r="I43" s="509">
        <f>IF('RTUs'!K3548="","",'RTUs'!K3548)</f>
        <v/>
      </c>
      <c r="J43" s="509">
        <f>IF('RTUs'!L3548="","",'RTUs'!L3548)</f>
        <v/>
      </c>
      <c r="K43" s="509">
        <f>IF('RTUs'!L3558="","",'RTUs'!L3558)</f>
        <v/>
      </c>
      <c r="L43" s="509">
        <f>IF(COUNT('RTUs'!E3556:G3556)=0,"",ROUND(AVERAGE('RTUs'!E3556:G3556),1))</f>
        <v/>
      </c>
      <c r="M43" s="510">
        <f>IF(OR(D43="",E43="",D43=0),"",IF(ABS(E43/D43-1)&lt;=$E$5,"OK","Check"))</f>
        <v/>
      </c>
    </row>
    <row r="44" ht="13.35" customHeight="1" s="162">
      <c r="B44" s="505">
        <f>IF('RTUs'!D3644="","",'RTUs'!D3644)</f>
        <v/>
      </c>
      <c r="C44" s="506">
        <f>IF('RTUs'!I3644="","",'RTUs'!I3644)</f>
        <v/>
      </c>
      <c r="D44" s="507">
        <f>IF('RTUs'!K3649="","",'RTUs'!K3649)</f>
        <v/>
      </c>
      <c r="E44" s="507">
        <f>IF('RTUs'!L3649="","",'RTUs'!L3649)</f>
        <v/>
      </c>
      <c r="F44" s="508">
        <f>IF(OR(E44="",D44="",D44=0),"",E44/D44)</f>
        <v/>
      </c>
      <c r="G44" s="507">
        <f>IF('RTUs'!K3650="","",'RTUs'!K3650)</f>
        <v/>
      </c>
      <c r="H44" s="507">
        <f>IF('RTUs'!L3650="","",'RTUs'!L3650)</f>
        <v/>
      </c>
      <c r="I44" s="509">
        <f>IF('RTUs'!K3652="","",'RTUs'!K3652)</f>
        <v/>
      </c>
      <c r="J44" s="509">
        <f>IF('RTUs'!L3652="","",'RTUs'!L3652)</f>
        <v/>
      </c>
      <c r="K44" s="509">
        <f>IF('RTUs'!L3662="","",'RTUs'!L3662)</f>
        <v/>
      </c>
      <c r="L44" s="509">
        <f>IF(COUNT('RTUs'!E3660:G3660)=0,"",ROUND(AVERAGE('RTUs'!E3660:G3660),1))</f>
        <v/>
      </c>
      <c r="M44" s="510">
        <f>IF(OR(D44="",E44="",D44=0),"",IF(ABS(E44/D44-1)&lt;=$E$5,"OK","Check"))</f>
        <v/>
      </c>
    </row>
    <row r="45" ht="13.35" customHeight="1" s="162">
      <c r="B45" s="505">
        <f>IF('RTUs'!D3748="","",'RTUs'!D3748)</f>
        <v/>
      </c>
      <c r="C45" s="506">
        <f>IF('RTUs'!I3748="","",'RTUs'!I3748)</f>
        <v/>
      </c>
      <c r="D45" s="507">
        <f>IF('RTUs'!K3753="","",'RTUs'!K3753)</f>
        <v/>
      </c>
      <c r="E45" s="507">
        <f>IF('RTUs'!L3753="","",'RTUs'!L3753)</f>
        <v/>
      </c>
      <c r="F45" s="508">
        <f>IF(OR(E45="",D45="",D45=0),"",E45/D45)</f>
        <v/>
      </c>
      <c r="G45" s="507">
        <f>IF('RTUs'!K3754="","",'RTUs'!K3754)</f>
        <v/>
      </c>
      <c r="H45" s="507">
        <f>IF('RTUs'!L3754="","",'RTUs'!L3754)</f>
        <v/>
      </c>
      <c r="I45" s="509">
        <f>IF('RTUs'!K3756="","",'RTUs'!K3756)</f>
        <v/>
      </c>
      <c r="J45" s="509">
        <f>IF('RTUs'!L3756="","",'RTUs'!L3756)</f>
        <v/>
      </c>
      <c r="K45" s="509">
        <f>IF('RTUs'!L3766="","",'RTUs'!L3766)</f>
        <v/>
      </c>
      <c r="L45" s="509">
        <f>IF(COUNT('RTUs'!E3764:G3764)=0,"",ROUND(AVERAGE('RTUs'!E3764:G3764),1))</f>
        <v/>
      </c>
      <c r="M45" s="510">
        <f>IF(OR(D45="",E45="",D45=0),"",IF(ABS(E45/D45-1)&lt;=$E$5,"OK","Check"))</f>
        <v/>
      </c>
    </row>
    <row r="46" ht="13.35" customHeight="1" s="162">
      <c r="B46" s="505">
        <f>IF('RTUs'!D3852="","",'RTUs'!D3852)</f>
        <v/>
      </c>
      <c r="C46" s="506">
        <f>IF('RTUs'!I3852="","",'RTUs'!I3852)</f>
        <v/>
      </c>
      <c r="D46" s="507">
        <f>IF('RTUs'!K3857="","",'RTUs'!K3857)</f>
        <v/>
      </c>
      <c r="E46" s="507">
        <f>IF('RTUs'!L3857="","",'RTUs'!L3857)</f>
        <v/>
      </c>
      <c r="F46" s="508">
        <f>IF(OR(E46="",D46="",D46=0),"",E46/D46)</f>
        <v/>
      </c>
      <c r="G46" s="507">
        <f>IF('RTUs'!K3858="","",'RTUs'!K3858)</f>
        <v/>
      </c>
      <c r="H46" s="507">
        <f>IF('RTUs'!L3858="","",'RTUs'!L3858)</f>
        <v/>
      </c>
      <c r="I46" s="509">
        <f>IF('RTUs'!K3860="","",'RTUs'!K3860)</f>
        <v/>
      </c>
      <c r="J46" s="509">
        <f>IF('RTUs'!L3860="","",'RTUs'!L3860)</f>
        <v/>
      </c>
      <c r="K46" s="509">
        <f>IF('RTUs'!L3870="","",'RTUs'!L3870)</f>
        <v/>
      </c>
      <c r="L46" s="509">
        <f>IF(COUNT('RTUs'!E3868:G3868)=0,"",ROUND(AVERAGE('RTUs'!E3868:G3868),1))</f>
        <v/>
      </c>
      <c r="M46" s="510">
        <f>IF(OR(D46="",E46="",D46=0),"",IF(ABS(E46/D46-1)&lt;=$E$5,"OK","Check"))</f>
        <v/>
      </c>
    </row>
    <row r="47" ht="13.35" customHeight="1" s="162">
      <c r="B47" s="505">
        <f>IF('RTUs'!D3956="","",'RTUs'!D3956)</f>
        <v/>
      </c>
      <c r="C47" s="506">
        <f>IF('RTUs'!I3956="","",'RTUs'!I3956)</f>
        <v/>
      </c>
      <c r="D47" s="507">
        <f>IF('RTUs'!K3961="","",'RTUs'!K3961)</f>
        <v/>
      </c>
      <c r="E47" s="507">
        <f>IF('RTUs'!L3961="","",'RTUs'!L3961)</f>
        <v/>
      </c>
      <c r="F47" s="508">
        <f>IF(OR(E47="",D47="",D47=0),"",E47/D47)</f>
        <v/>
      </c>
      <c r="G47" s="507">
        <f>IF('RTUs'!K3962="","",'RTUs'!K3962)</f>
        <v/>
      </c>
      <c r="H47" s="507">
        <f>IF('RTUs'!L3962="","",'RTUs'!L3962)</f>
        <v/>
      </c>
      <c r="I47" s="509">
        <f>IF('RTUs'!K3964="","",'RTUs'!K3964)</f>
        <v/>
      </c>
      <c r="J47" s="509">
        <f>IF('RTUs'!L3964="","",'RTUs'!L3964)</f>
        <v/>
      </c>
      <c r="K47" s="509">
        <f>IF('RTUs'!L3974="","",'RTUs'!L3974)</f>
        <v/>
      </c>
      <c r="L47" s="509">
        <f>IF(COUNT('RTUs'!E3972:G3972)=0,"",ROUND(AVERAGE('RTUs'!E3972:G3972),1))</f>
        <v/>
      </c>
      <c r="M47" s="510">
        <f>IF(OR(D47="",E47="",D47=0),"",IF(ABS(E47/D47-1)&lt;=$E$5,"OK","Check"))</f>
        <v/>
      </c>
    </row>
    <row r="48" ht="13.35" customHeight="1" s="162">
      <c r="B48" s="505">
        <f>IF('RTUs'!D4060="","",'RTUs'!D4060)</f>
        <v/>
      </c>
      <c r="C48" s="506">
        <f>IF('RTUs'!I4060="","",'RTUs'!I4060)</f>
        <v/>
      </c>
      <c r="D48" s="507">
        <f>IF('RTUs'!K4065="","",'RTUs'!K4065)</f>
        <v/>
      </c>
      <c r="E48" s="507">
        <f>IF('RTUs'!L4065="","",'RTUs'!L4065)</f>
        <v/>
      </c>
      <c r="F48" s="508">
        <f>IF(OR(E48="",D48="",D48=0),"",E48/D48)</f>
        <v/>
      </c>
      <c r="G48" s="507">
        <f>IF('RTUs'!K4066="","",'RTUs'!K4066)</f>
        <v/>
      </c>
      <c r="H48" s="507">
        <f>IF('RTUs'!L4066="","",'RTUs'!L4066)</f>
        <v/>
      </c>
      <c r="I48" s="509">
        <f>IF('RTUs'!K4068="","",'RTUs'!K4068)</f>
        <v/>
      </c>
      <c r="J48" s="509">
        <f>IF('RTUs'!L4068="","",'RTUs'!L4068)</f>
        <v/>
      </c>
      <c r="K48" s="509">
        <f>IF('RTUs'!L4078="","",'RTUs'!L4078)</f>
        <v/>
      </c>
      <c r="L48" s="509">
        <f>IF(COUNT('RTUs'!E4076:G4076)=0,"",ROUND(AVERAGE('RTUs'!E4076:G4076),1))</f>
        <v/>
      </c>
      <c r="M48" s="510">
        <f>IF(OR(D48="",E48="",D48=0),"",IF(ABS(E48/D48-1)&lt;=$E$5,"OK","Check"))</f>
        <v/>
      </c>
    </row>
    <row r="49" ht="13.35" customHeight="1" s="162">
      <c r="B49" s="504" t="inlineStr">
        <is>
          <t>Make-up Air Units</t>
        </is>
      </c>
    </row>
    <row r="50" ht="13.35" customHeight="1" s="162">
      <c r="B50" s="505">
        <f>IF('MAUs'!D4="","",'MAUs'!D4)</f>
        <v/>
      </c>
      <c r="C50" s="506">
        <f>IF('MAUs'!I4="","",'MAUs'!I4)</f>
        <v/>
      </c>
      <c r="D50" s="507">
        <f>IF('MAUs'!K9="","",'MAUs'!K9)</f>
        <v/>
      </c>
      <c r="E50" s="507">
        <f>IF('MAUs'!L9="","",'MAUs'!L9)</f>
        <v/>
      </c>
      <c r="F50" s="508">
        <f>IF(OR(E50="",D50="",D50=0),"",E50/D50)</f>
        <v/>
      </c>
      <c r="G50" s="507" t="n"/>
      <c r="H50" s="507" t="n"/>
      <c r="I50" s="509">
        <f>IF('MAUs'!K10="","",'MAUs'!K10)</f>
        <v/>
      </c>
      <c r="J50" s="509">
        <f>IF('MAUs'!L10="","",'MAUs'!L10)</f>
        <v/>
      </c>
      <c r="K50" s="509">
        <f>IF('MAUs'!L22="","",'MAUs'!L22)</f>
        <v/>
      </c>
      <c r="L50" s="509">
        <f>IF(COUNT('MAUs'!E20:G20)=0,"",ROUND(AVERAGE('MAUs'!E20:G20),1))</f>
        <v/>
      </c>
      <c r="M50" s="510">
        <f>IF(OR(D50="",E50="",D50=0),"",IF(ABS(E50/D50-1)&lt;=$E$5,"OK","Check"))</f>
        <v/>
      </c>
    </row>
    <row r="51" ht="13.35" customHeight="1" s="162">
      <c r="B51" s="505">
        <f>IF('MAUs'!D108="","",'MAUs'!D108)</f>
        <v/>
      </c>
      <c r="C51" s="506">
        <f>IF('MAUs'!I108="","",'MAUs'!I108)</f>
        <v/>
      </c>
      <c r="D51" s="507">
        <f>IF('MAUs'!K113="","",'MAUs'!K113)</f>
        <v/>
      </c>
      <c r="E51" s="507">
        <f>IF('MAUs'!L113="","",'MAUs'!L113)</f>
        <v/>
      </c>
      <c r="F51" s="508">
        <f>IF(OR(E51="",D51="",D51=0),"",E51/D51)</f>
        <v/>
      </c>
      <c r="G51" s="507" t="n"/>
      <c r="H51" s="507" t="n"/>
      <c r="I51" s="509">
        <f>IF('MAUs'!K114="","",'MAUs'!K114)</f>
        <v/>
      </c>
      <c r="J51" s="509">
        <f>IF('MAUs'!L114="","",'MAUs'!L114)</f>
        <v/>
      </c>
      <c r="K51" s="509">
        <f>IF('MAUs'!L126="","",'MAUs'!L126)</f>
        <v/>
      </c>
      <c r="L51" s="509">
        <f>IF(COUNT('MAUs'!E124:G124)=0,"",ROUND(AVERAGE('MAUs'!E124:G124),1))</f>
        <v/>
      </c>
      <c r="M51" s="510">
        <f>IF(OR(D51="",E51="",D51=0),"",IF(ABS(E51/D51-1)&lt;=$E$5,"OK","Check"))</f>
        <v/>
      </c>
    </row>
    <row r="52" ht="13.35" customHeight="1" s="162">
      <c r="B52" s="505">
        <f>IF('MAUs'!D212="","",'MAUs'!D212)</f>
        <v/>
      </c>
      <c r="C52" s="506">
        <f>IF('MAUs'!I212="","",'MAUs'!I212)</f>
        <v/>
      </c>
      <c r="D52" s="507">
        <f>IF('MAUs'!K217="","",'MAUs'!K217)</f>
        <v/>
      </c>
      <c r="E52" s="507">
        <f>IF('MAUs'!L217="","",'MAUs'!L217)</f>
        <v/>
      </c>
      <c r="F52" s="508">
        <f>IF(OR(E52="",D52="",D52=0),"",E52/D52)</f>
        <v/>
      </c>
      <c r="G52" s="507" t="n"/>
      <c r="H52" s="507" t="n"/>
      <c r="I52" s="509">
        <f>IF('MAUs'!K218="","",'MAUs'!K218)</f>
        <v/>
      </c>
      <c r="J52" s="509">
        <f>IF('MAUs'!L218="","",'MAUs'!L218)</f>
        <v/>
      </c>
      <c r="K52" s="509">
        <f>IF('MAUs'!L230="","",'MAUs'!L230)</f>
        <v/>
      </c>
      <c r="L52" s="509">
        <f>IF(COUNT('MAUs'!E228:G228)=0,"",ROUND(AVERAGE('MAUs'!E228:G228),1))</f>
        <v/>
      </c>
      <c r="M52" s="510">
        <f>IF(OR(D52="",E52="",D52=0),"",IF(ABS(E52/D52-1)&lt;=$E$5,"OK","Check"))</f>
        <v/>
      </c>
    </row>
    <row r="53" ht="13.35" customHeight="1" s="162">
      <c r="B53" s="505">
        <f>IF('MAUs'!D316="","",'MAUs'!D316)</f>
        <v/>
      </c>
      <c r="C53" s="506">
        <f>IF('MAUs'!I316="","",'MAUs'!I316)</f>
        <v/>
      </c>
      <c r="D53" s="507">
        <f>IF('MAUs'!K321="","",'MAUs'!K321)</f>
        <v/>
      </c>
      <c r="E53" s="507">
        <f>IF('MAUs'!L321="","",'MAUs'!L321)</f>
        <v/>
      </c>
      <c r="F53" s="508">
        <f>IF(OR(E53="",D53="",D53=0),"",E53/D53)</f>
        <v/>
      </c>
      <c r="G53" s="507" t="n"/>
      <c r="H53" s="507" t="n"/>
      <c r="I53" s="509">
        <f>IF('MAUs'!K322="","",'MAUs'!K322)</f>
        <v/>
      </c>
      <c r="J53" s="509">
        <f>IF('MAUs'!L322="","",'MAUs'!L322)</f>
        <v/>
      </c>
      <c r="K53" s="509">
        <f>IF('MAUs'!L334="","",'MAUs'!L334)</f>
        <v/>
      </c>
      <c r="L53" s="509">
        <f>IF(COUNT('MAUs'!E332:G332)=0,"",ROUND(AVERAGE('MAUs'!E332:G332),1))</f>
        <v/>
      </c>
      <c r="M53" s="510">
        <f>IF(OR(D53="",E53="",D53=0),"",IF(ABS(E53/D53-1)&lt;=$E$5,"OK","Check"))</f>
        <v/>
      </c>
    </row>
    <row r="54" ht="13.35" customHeight="1" s="162">
      <c r="B54" s="505">
        <f>IF('MAUs'!D420="","",'MAUs'!D420)</f>
        <v/>
      </c>
      <c r="C54" s="506">
        <f>IF('MAUs'!I420="","",'MAUs'!I420)</f>
        <v/>
      </c>
      <c r="D54" s="507">
        <f>IF('MAUs'!K425="","",'MAUs'!K425)</f>
        <v/>
      </c>
      <c r="E54" s="507">
        <f>IF('MAUs'!L425="","",'MAUs'!L425)</f>
        <v/>
      </c>
      <c r="F54" s="508">
        <f>IF(OR(E54="",D54="",D54=0),"",E54/D54)</f>
        <v/>
      </c>
      <c r="G54" s="507" t="n"/>
      <c r="H54" s="507" t="n"/>
      <c r="I54" s="509">
        <f>IF('MAUs'!K426="","",'MAUs'!K426)</f>
        <v/>
      </c>
      <c r="J54" s="509">
        <f>IF('MAUs'!L426="","",'MAUs'!L426)</f>
        <v/>
      </c>
      <c r="K54" s="509">
        <f>IF('MAUs'!L438="","",'MAUs'!L438)</f>
        <v/>
      </c>
      <c r="L54" s="509">
        <f>IF(COUNT('MAUs'!E436:G436)=0,"",ROUND(AVERAGE('MAUs'!E436:G436),1))</f>
        <v/>
      </c>
      <c r="M54" s="510">
        <f>IF(OR(D54="",E54="",D54=0),"",IF(ABS(E54/D54-1)&lt;=$E$5,"OK","Check"))</f>
        <v/>
      </c>
    </row>
    <row r="55" ht="13.35" customHeight="1" s="162">
      <c r="B55" s="505">
        <f>IF('MAUs'!D524="","",'MAUs'!D524)</f>
        <v/>
      </c>
      <c r="C55" s="506">
        <f>IF('MAUs'!I524="","",'MAUs'!I524)</f>
        <v/>
      </c>
      <c r="D55" s="507">
        <f>IF('MAUs'!K529="","",'MAUs'!K529)</f>
        <v/>
      </c>
      <c r="E55" s="507">
        <f>IF('MAUs'!L529="","",'MAUs'!L529)</f>
        <v/>
      </c>
      <c r="F55" s="508">
        <f>IF(OR(E55="",D55="",D55=0),"",E55/D55)</f>
        <v/>
      </c>
      <c r="G55" s="507" t="n"/>
      <c r="H55" s="507" t="n"/>
      <c r="I55" s="509">
        <f>IF('MAUs'!K530="","",'MAUs'!K530)</f>
        <v/>
      </c>
      <c r="J55" s="509">
        <f>IF('MAUs'!L530="","",'MAUs'!L530)</f>
        <v/>
      </c>
      <c r="K55" s="509">
        <f>IF('MAUs'!L542="","",'MAUs'!L542)</f>
        <v/>
      </c>
      <c r="L55" s="509">
        <f>IF(COUNT('MAUs'!E540:G540)=0,"",ROUND(AVERAGE('MAUs'!E540:G540),1))</f>
        <v/>
      </c>
      <c r="M55" s="510">
        <f>IF(OR(D55="",E55="",D55=0),"",IF(ABS(E55/D55-1)&lt;=$E$5,"OK","Check"))</f>
        <v/>
      </c>
    </row>
    <row r="56" ht="13.35" customHeight="1" s="162">
      <c r="B56" s="505">
        <f>IF('MAUs'!D628="","",'MAUs'!D628)</f>
        <v/>
      </c>
      <c r="C56" s="506">
        <f>IF('MAUs'!I628="","",'MAUs'!I628)</f>
        <v/>
      </c>
      <c r="D56" s="507">
        <f>IF('MAUs'!K633="","",'MAUs'!K633)</f>
        <v/>
      </c>
      <c r="E56" s="507">
        <f>IF('MAUs'!L633="","",'MAUs'!L633)</f>
        <v/>
      </c>
      <c r="F56" s="508">
        <f>IF(OR(E56="",D56="",D56=0),"",E56/D56)</f>
        <v/>
      </c>
      <c r="G56" s="507" t="n"/>
      <c r="H56" s="507" t="n"/>
      <c r="I56" s="509">
        <f>IF('MAUs'!K634="","",'MAUs'!K634)</f>
        <v/>
      </c>
      <c r="J56" s="509">
        <f>IF('MAUs'!L634="","",'MAUs'!L634)</f>
        <v/>
      </c>
      <c r="K56" s="509">
        <f>IF('MAUs'!L646="","",'MAUs'!L646)</f>
        <v/>
      </c>
      <c r="L56" s="509">
        <f>IF(COUNT('MAUs'!E644:G644)=0,"",ROUND(AVERAGE('MAUs'!E644:G644),1))</f>
        <v/>
      </c>
      <c r="M56" s="510">
        <f>IF(OR(D56="",E56="",D56=0),"",IF(ABS(E56/D56-1)&lt;=$E$5,"OK","Check"))</f>
        <v/>
      </c>
    </row>
    <row r="57" ht="13.35" customHeight="1" s="162">
      <c r="B57" s="505">
        <f>IF('MAUs'!D732="","",'MAUs'!D732)</f>
        <v/>
      </c>
      <c r="C57" s="506">
        <f>IF('MAUs'!I732="","",'MAUs'!I732)</f>
        <v/>
      </c>
      <c r="D57" s="507">
        <f>IF('MAUs'!K737="","",'MAUs'!K737)</f>
        <v/>
      </c>
      <c r="E57" s="507">
        <f>IF('MAUs'!L737="","",'MAUs'!L737)</f>
        <v/>
      </c>
      <c r="F57" s="508">
        <f>IF(OR(E57="",D57="",D57=0),"",E57/D57)</f>
        <v/>
      </c>
      <c r="G57" s="507" t="n"/>
      <c r="H57" s="507" t="n"/>
      <c r="I57" s="509">
        <f>IF('MAUs'!K738="","",'MAUs'!K738)</f>
        <v/>
      </c>
      <c r="J57" s="509">
        <f>IF('MAUs'!L738="","",'MAUs'!L738)</f>
        <v/>
      </c>
      <c r="K57" s="509">
        <f>IF('MAUs'!L750="","",'MAUs'!L750)</f>
        <v/>
      </c>
      <c r="L57" s="509">
        <f>IF(COUNT('MAUs'!E748:G748)=0,"",ROUND(AVERAGE('MAUs'!E748:G748),1))</f>
        <v/>
      </c>
      <c r="M57" s="510">
        <f>IF(OR(D57="",E57="",D57=0),"",IF(ABS(E57/D57-1)&lt;=$E$5,"OK","Check"))</f>
        <v/>
      </c>
    </row>
    <row r="58" ht="13.35" customHeight="1" s="162">
      <c r="B58" s="505">
        <f>IF('MAUs'!D836="","",'MAUs'!D836)</f>
        <v/>
      </c>
      <c r="C58" s="506">
        <f>IF('MAUs'!I836="","",'MAUs'!I836)</f>
        <v/>
      </c>
      <c r="D58" s="507">
        <f>IF('MAUs'!K841="","",'MAUs'!K841)</f>
        <v/>
      </c>
      <c r="E58" s="507">
        <f>IF('MAUs'!L841="","",'MAUs'!L841)</f>
        <v/>
      </c>
      <c r="F58" s="508">
        <f>IF(OR(E58="",D58="",D58=0),"",E58/D58)</f>
        <v/>
      </c>
      <c r="G58" s="507" t="n"/>
      <c r="H58" s="507" t="n"/>
      <c r="I58" s="509">
        <f>IF('MAUs'!K842="","",'MAUs'!K842)</f>
        <v/>
      </c>
      <c r="J58" s="509">
        <f>IF('MAUs'!L842="","",'MAUs'!L842)</f>
        <v/>
      </c>
      <c r="K58" s="509">
        <f>IF('MAUs'!L854="","",'MAUs'!L854)</f>
        <v/>
      </c>
      <c r="L58" s="509">
        <f>IF(COUNT('MAUs'!E852:G852)=0,"",ROUND(AVERAGE('MAUs'!E852:G852),1))</f>
        <v/>
      </c>
      <c r="M58" s="510">
        <f>IF(OR(D58="",E58="",D58=0),"",IF(ABS(E58/D58-1)&lt;=$E$5,"OK","Check"))</f>
        <v/>
      </c>
    </row>
    <row r="59" ht="13.35" customHeight="1" s="162">
      <c r="B59" s="505">
        <f>IF('MAUs'!D940="","",'MAUs'!D940)</f>
        <v/>
      </c>
      <c r="C59" s="506">
        <f>IF('MAUs'!I940="","",'MAUs'!I940)</f>
        <v/>
      </c>
      <c r="D59" s="507">
        <f>IF('MAUs'!K945="","",'MAUs'!K945)</f>
        <v/>
      </c>
      <c r="E59" s="507">
        <f>IF('MAUs'!L945="","",'MAUs'!L945)</f>
        <v/>
      </c>
      <c r="F59" s="508">
        <f>IF(OR(E59="",D59="",D59=0),"",E59/D59)</f>
        <v/>
      </c>
      <c r="G59" s="507" t="n"/>
      <c r="H59" s="507" t="n"/>
      <c r="I59" s="509">
        <f>IF('MAUs'!K946="","",'MAUs'!K946)</f>
        <v/>
      </c>
      <c r="J59" s="509">
        <f>IF('MAUs'!L946="","",'MAUs'!L946)</f>
        <v/>
      </c>
      <c r="K59" s="509">
        <f>IF('MAUs'!L958="","",'MAUs'!L958)</f>
        <v/>
      </c>
      <c r="L59" s="509">
        <f>IF(COUNT('MAUs'!E956:G956)=0,"",ROUND(AVERAGE('MAUs'!E956:G956),1))</f>
        <v/>
      </c>
      <c r="M59" s="510">
        <f>IF(OR(D59="",E59="",D59=0),"",IF(ABS(E59/D59-1)&lt;=$E$5,"OK","Check"))</f>
        <v/>
      </c>
    </row>
    <row r="60" ht="13.35" customHeight="1" s="162">
      <c r="B60" s="504" t="inlineStr">
        <is>
          <t>Energy Recovery Units  (OA / Exh columns = exhaust airflow)</t>
        </is>
      </c>
    </row>
    <row r="61" ht="13.35" customHeight="1" s="162">
      <c r="B61" s="505">
        <f>IF('ERVs'!D4="","",'ERVs'!D4)</f>
        <v/>
      </c>
      <c r="C61" s="506">
        <f>IF('ERVs'!I4="","",'ERVs'!I4)</f>
        <v/>
      </c>
      <c r="D61" s="507">
        <f>IF('ERVs'!K9="","",'ERVs'!K9)</f>
        <v/>
      </c>
      <c r="E61" s="507">
        <f>IF('ERVs'!L9="","",'ERVs'!L9)</f>
        <v/>
      </c>
      <c r="F61" s="508">
        <f>IF(OR(E61="",D61="",D61=0),"",E61/D61)</f>
        <v/>
      </c>
      <c r="G61" s="507">
        <f>IF('ERVs'!K10="","",'ERVs'!K10)</f>
        <v/>
      </c>
      <c r="H61" s="507">
        <f>IF('ERVs'!L10="","",'ERVs'!L10)</f>
        <v/>
      </c>
      <c r="I61" s="509" t="n"/>
      <c r="J61" s="509" t="n"/>
      <c r="K61" s="509">
        <f>IF('ERVs'!L22="","",'ERVs'!L22)</f>
        <v/>
      </c>
      <c r="L61" s="509">
        <f>IF(COUNT('ERVs'!E20:G20)=0,"",ROUND(AVERAGE('ERVs'!E20:G20),1))</f>
        <v/>
      </c>
      <c r="M61" s="510">
        <f>IF(OR(D61="",E61="",D61=0),"",IF(ABS(E61/D61-1)&lt;=$E$5,"OK","Check"))</f>
        <v/>
      </c>
    </row>
    <row r="62" ht="13.35" customHeight="1" s="162">
      <c r="B62" s="505">
        <f>IF('ERVs'!D108="","",'ERVs'!D108)</f>
        <v/>
      </c>
      <c r="C62" s="506">
        <f>IF('ERVs'!I108="","",'ERVs'!I108)</f>
        <v/>
      </c>
      <c r="D62" s="507">
        <f>IF('ERVs'!K113="","",'ERVs'!K113)</f>
        <v/>
      </c>
      <c r="E62" s="507">
        <f>IF('ERVs'!L113="","",'ERVs'!L113)</f>
        <v/>
      </c>
      <c r="F62" s="508">
        <f>IF(OR(E62="",D62="",D62=0),"",E62/D62)</f>
        <v/>
      </c>
      <c r="G62" s="507">
        <f>IF('ERVs'!K114="","",'ERVs'!K114)</f>
        <v/>
      </c>
      <c r="H62" s="507">
        <f>IF('ERVs'!L114="","",'ERVs'!L114)</f>
        <v/>
      </c>
      <c r="I62" s="509" t="n"/>
      <c r="J62" s="509" t="n"/>
      <c r="K62" s="509">
        <f>IF('ERVs'!L126="","",'ERVs'!L126)</f>
        <v/>
      </c>
      <c r="L62" s="509">
        <f>IF(COUNT('ERVs'!E124:G124)=0,"",ROUND(AVERAGE('ERVs'!E124:G124),1))</f>
        <v/>
      </c>
      <c r="M62" s="510">
        <f>IF(OR(D62="",E62="",D62=0),"",IF(ABS(E62/D62-1)&lt;=$E$5,"OK","Check"))</f>
        <v/>
      </c>
    </row>
    <row r="63" ht="13.35" customHeight="1" s="162">
      <c r="B63" s="505">
        <f>IF('ERVs'!D212="","",'ERVs'!D212)</f>
        <v/>
      </c>
      <c r="C63" s="506">
        <f>IF('ERVs'!I212="","",'ERVs'!I212)</f>
        <v/>
      </c>
      <c r="D63" s="507">
        <f>IF('ERVs'!K217="","",'ERVs'!K217)</f>
        <v/>
      </c>
      <c r="E63" s="507">
        <f>IF('ERVs'!L217="","",'ERVs'!L217)</f>
        <v/>
      </c>
      <c r="F63" s="508">
        <f>IF(OR(E63="",D63="",D63=0),"",E63/D63)</f>
        <v/>
      </c>
      <c r="G63" s="507">
        <f>IF('ERVs'!K218="","",'ERVs'!K218)</f>
        <v/>
      </c>
      <c r="H63" s="507">
        <f>IF('ERVs'!L218="","",'ERVs'!L218)</f>
        <v/>
      </c>
      <c r="I63" s="509" t="n"/>
      <c r="J63" s="509" t="n"/>
      <c r="K63" s="509">
        <f>IF('ERVs'!L230="","",'ERVs'!L230)</f>
        <v/>
      </c>
      <c r="L63" s="509">
        <f>IF(COUNT('ERVs'!E228:G228)=0,"",ROUND(AVERAGE('ERVs'!E228:G228),1))</f>
        <v/>
      </c>
      <c r="M63" s="510">
        <f>IF(OR(D63="",E63="",D63=0),"",IF(ABS(E63/D63-1)&lt;=$E$5,"OK","Check"))</f>
        <v/>
      </c>
    </row>
    <row r="64" ht="13.35" customHeight="1" s="162">
      <c r="B64" s="505">
        <f>IF('ERVs'!D316="","",'ERVs'!D316)</f>
        <v/>
      </c>
      <c r="C64" s="506">
        <f>IF('ERVs'!I316="","",'ERVs'!I316)</f>
        <v/>
      </c>
      <c r="D64" s="507">
        <f>IF('ERVs'!K321="","",'ERVs'!K321)</f>
        <v/>
      </c>
      <c r="E64" s="507">
        <f>IF('ERVs'!L321="","",'ERVs'!L321)</f>
        <v/>
      </c>
      <c r="F64" s="508">
        <f>IF(OR(E64="",D64="",D64=0),"",E64/D64)</f>
        <v/>
      </c>
      <c r="G64" s="507">
        <f>IF('ERVs'!K322="","",'ERVs'!K322)</f>
        <v/>
      </c>
      <c r="H64" s="507">
        <f>IF('ERVs'!L322="","",'ERVs'!L322)</f>
        <v/>
      </c>
      <c r="I64" s="509" t="n"/>
      <c r="J64" s="509" t="n"/>
      <c r="K64" s="509">
        <f>IF('ERVs'!L334="","",'ERVs'!L334)</f>
        <v/>
      </c>
      <c r="L64" s="509">
        <f>IF(COUNT('ERVs'!E332:G332)=0,"",ROUND(AVERAGE('ERVs'!E332:G332),1))</f>
        <v/>
      </c>
      <c r="M64" s="510">
        <f>IF(OR(D64="",E64="",D64=0),"",IF(ABS(E64/D64-1)&lt;=$E$5,"OK","Check"))</f>
        <v/>
      </c>
    </row>
    <row r="65" ht="13.35" customHeight="1" s="162">
      <c r="B65" s="505">
        <f>IF('ERVs'!D420="","",'ERVs'!D420)</f>
        <v/>
      </c>
      <c r="C65" s="506">
        <f>IF('ERVs'!I420="","",'ERVs'!I420)</f>
        <v/>
      </c>
      <c r="D65" s="507">
        <f>IF('ERVs'!K425="","",'ERVs'!K425)</f>
        <v/>
      </c>
      <c r="E65" s="507">
        <f>IF('ERVs'!L425="","",'ERVs'!L425)</f>
        <v/>
      </c>
      <c r="F65" s="508">
        <f>IF(OR(E65="",D65="",D65=0),"",E65/D65)</f>
        <v/>
      </c>
      <c r="G65" s="507">
        <f>IF('ERVs'!K426="","",'ERVs'!K426)</f>
        <v/>
      </c>
      <c r="H65" s="507">
        <f>IF('ERVs'!L426="","",'ERVs'!L426)</f>
        <v/>
      </c>
      <c r="I65" s="509" t="n"/>
      <c r="J65" s="509" t="n"/>
      <c r="K65" s="509">
        <f>IF('ERVs'!L438="","",'ERVs'!L438)</f>
        <v/>
      </c>
      <c r="L65" s="509">
        <f>IF(COUNT('ERVs'!E436:G436)=0,"",ROUND(AVERAGE('ERVs'!E436:G436),1))</f>
        <v/>
      </c>
      <c r="M65" s="510">
        <f>IF(OR(D65="",E65="",D65=0),"",IF(ABS(E65/D65-1)&lt;=$E$5,"OK","Check"))</f>
        <v/>
      </c>
    </row>
    <row r="66" ht="13.35" customHeight="1" s="162">
      <c r="B66" s="505">
        <f>IF('ERVs'!D524="","",'ERVs'!D524)</f>
        <v/>
      </c>
      <c r="C66" s="506">
        <f>IF('ERVs'!I524="","",'ERVs'!I524)</f>
        <v/>
      </c>
      <c r="D66" s="507">
        <f>IF('ERVs'!K529="","",'ERVs'!K529)</f>
        <v/>
      </c>
      <c r="E66" s="507">
        <f>IF('ERVs'!L529="","",'ERVs'!L529)</f>
        <v/>
      </c>
      <c r="F66" s="508">
        <f>IF(OR(E66="",D66="",D66=0),"",E66/D66)</f>
        <v/>
      </c>
      <c r="G66" s="507">
        <f>IF('ERVs'!K530="","",'ERVs'!K530)</f>
        <v/>
      </c>
      <c r="H66" s="507">
        <f>IF('ERVs'!L530="","",'ERVs'!L530)</f>
        <v/>
      </c>
      <c r="I66" s="509" t="n"/>
      <c r="J66" s="509" t="n"/>
      <c r="K66" s="509">
        <f>IF('ERVs'!L542="","",'ERVs'!L542)</f>
        <v/>
      </c>
      <c r="L66" s="509">
        <f>IF(COUNT('ERVs'!E540:G540)=0,"",ROUND(AVERAGE('ERVs'!E540:G540),1))</f>
        <v/>
      </c>
      <c r="M66" s="510">
        <f>IF(OR(D66="",E66="",D66=0),"",IF(ABS(E66/D66-1)&lt;=$E$5,"OK","Check"))</f>
        <v/>
      </c>
    </row>
    <row r="67" ht="13.35" customHeight="1" s="162">
      <c r="B67" s="505">
        <f>IF('ERVs'!D628="","",'ERVs'!D628)</f>
        <v/>
      </c>
      <c r="C67" s="506">
        <f>IF('ERVs'!I628="","",'ERVs'!I628)</f>
        <v/>
      </c>
      <c r="D67" s="507">
        <f>IF('ERVs'!K633="","",'ERVs'!K633)</f>
        <v/>
      </c>
      <c r="E67" s="507">
        <f>IF('ERVs'!L633="","",'ERVs'!L633)</f>
        <v/>
      </c>
      <c r="F67" s="508">
        <f>IF(OR(E67="",D67="",D67=0),"",E67/D67)</f>
        <v/>
      </c>
      <c r="G67" s="507">
        <f>IF('ERVs'!K634="","",'ERVs'!K634)</f>
        <v/>
      </c>
      <c r="H67" s="507">
        <f>IF('ERVs'!L634="","",'ERVs'!L634)</f>
        <v/>
      </c>
      <c r="I67" s="509" t="n"/>
      <c r="J67" s="509" t="n"/>
      <c r="K67" s="509">
        <f>IF('ERVs'!L646="","",'ERVs'!L646)</f>
        <v/>
      </c>
      <c r="L67" s="509">
        <f>IF(COUNT('ERVs'!E644:G644)=0,"",ROUND(AVERAGE('ERVs'!E644:G644),1))</f>
        <v/>
      </c>
      <c r="M67" s="510">
        <f>IF(OR(D67="",E67="",D67=0),"",IF(ABS(E67/D67-1)&lt;=$E$5,"OK","Check"))</f>
        <v/>
      </c>
    </row>
    <row r="68" ht="13.35" customHeight="1" s="162">
      <c r="B68" s="505">
        <f>IF('ERVs'!D732="","",'ERVs'!D732)</f>
        <v/>
      </c>
      <c r="C68" s="506">
        <f>IF('ERVs'!I732="","",'ERVs'!I732)</f>
        <v/>
      </c>
      <c r="D68" s="507">
        <f>IF('ERVs'!K737="","",'ERVs'!K737)</f>
        <v/>
      </c>
      <c r="E68" s="507">
        <f>IF('ERVs'!L737="","",'ERVs'!L737)</f>
        <v/>
      </c>
      <c r="F68" s="508">
        <f>IF(OR(E68="",D68="",D68=0),"",E68/D68)</f>
        <v/>
      </c>
      <c r="G68" s="507">
        <f>IF('ERVs'!K738="","",'ERVs'!K738)</f>
        <v/>
      </c>
      <c r="H68" s="507">
        <f>IF('ERVs'!L738="","",'ERVs'!L738)</f>
        <v/>
      </c>
      <c r="I68" s="509" t="n"/>
      <c r="J68" s="509" t="n"/>
      <c r="K68" s="509">
        <f>IF('ERVs'!L750="","",'ERVs'!L750)</f>
        <v/>
      </c>
      <c r="L68" s="509">
        <f>IF(COUNT('ERVs'!E748:G748)=0,"",ROUND(AVERAGE('ERVs'!E748:G748),1))</f>
        <v/>
      </c>
      <c r="M68" s="510">
        <f>IF(OR(D68="",E68="",D68=0),"",IF(ABS(E68/D68-1)&lt;=$E$5,"OK","Check"))</f>
        <v/>
      </c>
    </row>
    <row r="69" ht="13.35" customHeight="1" s="162">
      <c r="B69" s="505">
        <f>IF('ERVs'!D836="","",'ERVs'!D836)</f>
        <v/>
      </c>
      <c r="C69" s="506">
        <f>IF('ERVs'!I836="","",'ERVs'!I836)</f>
        <v/>
      </c>
      <c r="D69" s="507">
        <f>IF('ERVs'!K841="","",'ERVs'!K841)</f>
        <v/>
      </c>
      <c r="E69" s="507">
        <f>IF('ERVs'!L841="","",'ERVs'!L841)</f>
        <v/>
      </c>
      <c r="F69" s="508">
        <f>IF(OR(E69="",D69="",D69=0),"",E69/D69)</f>
        <v/>
      </c>
      <c r="G69" s="507">
        <f>IF('ERVs'!K842="","",'ERVs'!K842)</f>
        <v/>
      </c>
      <c r="H69" s="507">
        <f>IF('ERVs'!L842="","",'ERVs'!L842)</f>
        <v/>
      </c>
      <c r="I69" s="509" t="n"/>
      <c r="J69" s="509" t="n"/>
      <c r="K69" s="509">
        <f>IF('ERVs'!L854="","",'ERVs'!L854)</f>
        <v/>
      </c>
      <c r="L69" s="509">
        <f>IF(COUNT('ERVs'!E852:G852)=0,"",ROUND(AVERAGE('ERVs'!E852:G852),1))</f>
        <v/>
      </c>
      <c r="M69" s="510">
        <f>IF(OR(D69="",E69="",D69=0),"",IF(ABS(E69/D69-1)&lt;=$E$5,"OK","Check"))</f>
        <v/>
      </c>
    </row>
    <row r="70" ht="13.35" customHeight="1" s="162">
      <c r="B70" s="505">
        <f>IF('ERVs'!D940="","",'ERVs'!D940)</f>
        <v/>
      </c>
      <c r="C70" s="506">
        <f>IF('ERVs'!I940="","",'ERVs'!I940)</f>
        <v/>
      </c>
      <c r="D70" s="507">
        <f>IF('ERVs'!K945="","",'ERVs'!K945)</f>
        <v/>
      </c>
      <c r="E70" s="507">
        <f>IF('ERVs'!L945="","",'ERVs'!L945)</f>
        <v/>
      </c>
      <c r="F70" s="508">
        <f>IF(OR(E70="",D70="",D70=0),"",E70/D70)</f>
        <v/>
      </c>
      <c r="G70" s="507">
        <f>IF('ERVs'!K946="","",'ERVs'!K946)</f>
        <v/>
      </c>
      <c r="H70" s="507">
        <f>IF('ERVs'!L946="","",'ERVs'!L946)</f>
        <v/>
      </c>
      <c r="I70" s="509" t="n"/>
      <c r="J70" s="509" t="n"/>
      <c r="K70" s="509">
        <f>IF('ERVs'!L958="","",'ERVs'!L958)</f>
        <v/>
      </c>
      <c r="L70" s="509">
        <f>IF(COUNT('ERVs'!E956:G956)=0,"",ROUND(AVERAGE('ERVs'!E956:G956),1))</f>
        <v/>
      </c>
      <c r="M70" s="510">
        <f>IF(OR(D70="",E70="",D70=0),"",IF(ABS(E70/D70-1)&lt;=$E$5,"OK","Check"))</f>
        <v/>
      </c>
    </row>
    <row r="71" ht="13.35" customHeight="1" s="162">
      <c r="B71" s="504" t="inlineStr">
        <is>
          <t>Fans</t>
        </is>
      </c>
    </row>
    <row r="72" ht="13.35" customHeight="1" s="162">
      <c r="B72" s="505">
        <f>IF('Fans'!D4="","",'Fans'!D4)</f>
        <v/>
      </c>
      <c r="C72" s="506">
        <f>IF('Fans'!I4="","",'Fans'!I4)</f>
        <v/>
      </c>
      <c r="D72" s="507">
        <f>IF('Fans'!K9="","",'Fans'!K9)</f>
        <v/>
      </c>
      <c r="E72" s="507">
        <f>IF('Fans'!L9="","",'Fans'!L9)</f>
        <v/>
      </c>
      <c r="F72" s="508">
        <f>IF(OR(E72="",D72="",D72=0),"",E72/D72)</f>
        <v/>
      </c>
      <c r="G72" s="507" t="n"/>
      <c r="H72" s="507" t="n"/>
      <c r="I72" s="509">
        <f>IF('Fans'!K10="","",'Fans'!K10)</f>
        <v/>
      </c>
      <c r="J72" s="509">
        <f>IF('Fans'!L10="","",'Fans'!L10)</f>
        <v/>
      </c>
      <c r="K72" s="509">
        <f>IF('Fans'!L22="","",'Fans'!L22)</f>
        <v/>
      </c>
      <c r="L72" s="509">
        <f>IF(COUNT('Fans'!E20:G20)=0,"",ROUND(AVERAGE('Fans'!E20:G20),1))</f>
        <v/>
      </c>
      <c r="M72" s="510">
        <f>IF(OR(D72="",E72="",D72=0),"",IF(ABS(E72/D72-1)&lt;=$E$5,"OK","Check"))</f>
        <v/>
      </c>
    </row>
    <row r="73" ht="13.35" customHeight="1" s="162">
      <c r="B73" s="505">
        <f>IF('Fans'!D108="","",'Fans'!D108)</f>
        <v/>
      </c>
      <c r="C73" s="506">
        <f>IF('Fans'!I108="","",'Fans'!I108)</f>
        <v/>
      </c>
      <c r="D73" s="507">
        <f>IF('Fans'!K113="","",'Fans'!K113)</f>
        <v/>
      </c>
      <c r="E73" s="507">
        <f>IF('Fans'!L113="","",'Fans'!L113)</f>
        <v/>
      </c>
      <c r="F73" s="508">
        <f>IF(OR(E73="",D73="",D73=0),"",E73/D73)</f>
        <v/>
      </c>
      <c r="G73" s="507" t="n"/>
      <c r="H73" s="507" t="n"/>
      <c r="I73" s="509">
        <f>IF('Fans'!K114="","",'Fans'!K114)</f>
        <v/>
      </c>
      <c r="J73" s="509">
        <f>IF('Fans'!L114="","",'Fans'!L114)</f>
        <v/>
      </c>
      <c r="K73" s="509">
        <f>IF('Fans'!L126="","",'Fans'!L126)</f>
        <v/>
      </c>
      <c r="L73" s="509">
        <f>IF(COUNT('Fans'!E124:G124)=0,"",ROUND(AVERAGE('Fans'!E124:G124),1))</f>
        <v/>
      </c>
      <c r="M73" s="510">
        <f>IF(OR(D73="",E73="",D73=0),"",IF(ABS(E73/D73-1)&lt;=$E$5,"OK","Check"))</f>
        <v/>
      </c>
    </row>
    <row r="74" ht="13.35" customHeight="1" s="162">
      <c r="B74" s="505">
        <f>IF('Fans'!D212="","",'Fans'!D212)</f>
        <v/>
      </c>
      <c r="C74" s="506">
        <f>IF('Fans'!I212="","",'Fans'!I212)</f>
        <v/>
      </c>
      <c r="D74" s="507">
        <f>IF('Fans'!K217="","",'Fans'!K217)</f>
        <v/>
      </c>
      <c r="E74" s="507">
        <f>IF('Fans'!L217="","",'Fans'!L217)</f>
        <v/>
      </c>
      <c r="F74" s="508">
        <f>IF(OR(E74="",D74="",D74=0),"",E74/D74)</f>
        <v/>
      </c>
      <c r="G74" s="507" t="n"/>
      <c r="H74" s="507" t="n"/>
      <c r="I74" s="509">
        <f>IF('Fans'!K218="","",'Fans'!K218)</f>
        <v/>
      </c>
      <c r="J74" s="509">
        <f>IF('Fans'!L218="","",'Fans'!L218)</f>
        <v/>
      </c>
      <c r="K74" s="509">
        <f>IF('Fans'!L230="","",'Fans'!L230)</f>
        <v/>
      </c>
      <c r="L74" s="509">
        <f>IF(COUNT('Fans'!E228:G228)=0,"",ROUND(AVERAGE('Fans'!E228:G228),1))</f>
        <v/>
      </c>
      <c r="M74" s="510">
        <f>IF(OR(D74="",E74="",D74=0),"",IF(ABS(E74/D74-1)&lt;=$E$5,"OK","Check"))</f>
        <v/>
      </c>
    </row>
    <row r="75" ht="13.35" customHeight="1" s="162">
      <c r="B75" s="505">
        <f>IF('Fans'!D316="","",'Fans'!D316)</f>
        <v/>
      </c>
      <c r="C75" s="506">
        <f>IF('Fans'!I316="","",'Fans'!I316)</f>
        <v/>
      </c>
      <c r="D75" s="507">
        <f>IF('Fans'!K321="","",'Fans'!K321)</f>
        <v/>
      </c>
      <c r="E75" s="507">
        <f>IF('Fans'!L321="","",'Fans'!L321)</f>
        <v/>
      </c>
      <c r="F75" s="508">
        <f>IF(OR(E75="",D75="",D75=0),"",E75/D75)</f>
        <v/>
      </c>
      <c r="G75" s="507" t="n"/>
      <c r="H75" s="507" t="n"/>
      <c r="I75" s="509">
        <f>IF('Fans'!K322="","",'Fans'!K322)</f>
        <v/>
      </c>
      <c r="J75" s="509">
        <f>IF('Fans'!L322="","",'Fans'!L322)</f>
        <v/>
      </c>
      <c r="K75" s="509">
        <f>IF('Fans'!L334="","",'Fans'!L334)</f>
        <v/>
      </c>
      <c r="L75" s="509">
        <f>IF(COUNT('Fans'!E332:G332)=0,"",ROUND(AVERAGE('Fans'!E332:G332),1))</f>
        <v/>
      </c>
      <c r="M75" s="510">
        <f>IF(OR(D75="",E75="",D75=0),"",IF(ABS(E75/D75-1)&lt;=$E$5,"OK","Check"))</f>
        <v/>
      </c>
    </row>
    <row r="76" ht="13.35" customHeight="1" s="162">
      <c r="B76" s="505">
        <f>IF('Fans'!D420="","",'Fans'!D420)</f>
        <v/>
      </c>
      <c r="C76" s="506">
        <f>IF('Fans'!I420="","",'Fans'!I420)</f>
        <v/>
      </c>
      <c r="D76" s="507">
        <f>IF('Fans'!K425="","",'Fans'!K425)</f>
        <v/>
      </c>
      <c r="E76" s="507">
        <f>IF('Fans'!L425="","",'Fans'!L425)</f>
        <v/>
      </c>
      <c r="F76" s="508">
        <f>IF(OR(E76="",D76="",D76=0),"",E76/D76)</f>
        <v/>
      </c>
      <c r="G76" s="507" t="n"/>
      <c r="H76" s="507" t="n"/>
      <c r="I76" s="509">
        <f>IF('Fans'!K426="","",'Fans'!K426)</f>
        <v/>
      </c>
      <c r="J76" s="509">
        <f>IF('Fans'!L426="","",'Fans'!L426)</f>
        <v/>
      </c>
      <c r="K76" s="509">
        <f>IF('Fans'!L438="","",'Fans'!L438)</f>
        <v/>
      </c>
      <c r="L76" s="509">
        <f>IF(COUNT('Fans'!E436:G436)=0,"",ROUND(AVERAGE('Fans'!E436:G436),1))</f>
        <v/>
      </c>
      <c r="M76" s="510">
        <f>IF(OR(D76="",E76="",D76=0),"",IF(ABS(E76/D76-1)&lt;=$E$5,"OK","Check"))</f>
        <v/>
      </c>
    </row>
    <row r="77" ht="13.35" customHeight="1" s="162">
      <c r="B77" s="505">
        <f>IF('Fans'!D524="","",'Fans'!D524)</f>
        <v/>
      </c>
      <c r="C77" s="506">
        <f>IF('Fans'!I524="","",'Fans'!I524)</f>
        <v/>
      </c>
      <c r="D77" s="507">
        <f>IF('Fans'!K529="","",'Fans'!K529)</f>
        <v/>
      </c>
      <c r="E77" s="507">
        <f>IF('Fans'!L529="","",'Fans'!L529)</f>
        <v/>
      </c>
      <c r="F77" s="508">
        <f>IF(OR(E77="",D77="",D77=0),"",E77/D77)</f>
        <v/>
      </c>
      <c r="G77" s="507" t="n"/>
      <c r="H77" s="507" t="n"/>
      <c r="I77" s="509">
        <f>IF('Fans'!K530="","",'Fans'!K530)</f>
        <v/>
      </c>
      <c r="J77" s="509">
        <f>IF('Fans'!L530="","",'Fans'!L530)</f>
        <v/>
      </c>
      <c r="K77" s="509">
        <f>IF('Fans'!L542="","",'Fans'!L542)</f>
        <v/>
      </c>
      <c r="L77" s="509">
        <f>IF(COUNT('Fans'!E540:G540)=0,"",ROUND(AVERAGE('Fans'!E540:G540),1))</f>
        <v/>
      </c>
      <c r="M77" s="510">
        <f>IF(OR(D77="",E77="",D77=0),"",IF(ABS(E77/D77-1)&lt;=$E$5,"OK","Check"))</f>
        <v/>
      </c>
    </row>
    <row r="78" ht="13.35" customHeight="1" s="162">
      <c r="B78" s="505">
        <f>IF('Fans'!D628="","",'Fans'!D628)</f>
        <v/>
      </c>
      <c r="C78" s="506">
        <f>IF('Fans'!I628="","",'Fans'!I628)</f>
        <v/>
      </c>
      <c r="D78" s="507">
        <f>IF('Fans'!K633="","",'Fans'!K633)</f>
        <v/>
      </c>
      <c r="E78" s="507">
        <f>IF('Fans'!L633="","",'Fans'!L633)</f>
        <v/>
      </c>
      <c r="F78" s="508">
        <f>IF(OR(E78="",D78="",D78=0),"",E78/D78)</f>
        <v/>
      </c>
      <c r="G78" s="507" t="n"/>
      <c r="H78" s="507" t="n"/>
      <c r="I78" s="509">
        <f>IF('Fans'!K634="","",'Fans'!K634)</f>
        <v/>
      </c>
      <c r="J78" s="509">
        <f>IF('Fans'!L634="","",'Fans'!L634)</f>
        <v/>
      </c>
      <c r="K78" s="509">
        <f>IF('Fans'!L646="","",'Fans'!L646)</f>
        <v/>
      </c>
      <c r="L78" s="509">
        <f>IF(COUNT('Fans'!E644:G644)=0,"",ROUND(AVERAGE('Fans'!E644:G644),1))</f>
        <v/>
      </c>
      <c r="M78" s="510">
        <f>IF(OR(D78="",E78="",D78=0),"",IF(ABS(E78/D78-1)&lt;=$E$5,"OK","Check"))</f>
        <v/>
      </c>
    </row>
    <row r="79" ht="13.35" customHeight="1" s="162">
      <c r="B79" s="505">
        <f>IF('Fans'!D732="","",'Fans'!D732)</f>
        <v/>
      </c>
      <c r="C79" s="506">
        <f>IF('Fans'!I732="","",'Fans'!I732)</f>
        <v/>
      </c>
      <c r="D79" s="507">
        <f>IF('Fans'!K737="","",'Fans'!K737)</f>
        <v/>
      </c>
      <c r="E79" s="507">
        <f>IF('Fans'!L737="","",'Fans'!L737)</f>
        <v/>
      </c>
      <c r="F79" s="508">
        <f>IF(OR(E79="",D79="",D79=0),"",E79/D79)</f>
        <v/>
      </c>
      <c r="G79" s="507" t="n"/>
      <c r="H79" s="507" t="n"/>
      <c r="I79" s="509">
        <f>IF('Fans'!K738="","",'Fans'!K738)</f>
        <v/>
      </c>
      <c r="J79" s="509">
        <f>IF('Fans'!L738="","",'Fans'!L738)</f>
        <v/>
      </c>
      <c r="K79" s="509">
        <f>IF('Fans'!L750="","",'Fans'!L750)</f>
        <v/>
      </c>
      <c r="L79" s="509">
        <f>IF(COUNT('Fans'!E748:G748)=0,"",ROUND(AVERAGE('Fans'!E748:G748),1))</f>
        <v/>
      </c>
      <c r="M79" s="510">
        <f>IF(OR(D79="",E79="",D79=0),"",IF(ABS(E79/D79-1)&lt;=$E$5,"OK","Check"))</f>
        <v/>
      </c>
    </row>
    <row r="80" ht="13.35" customHeight="1" s="162">
      <c r="B80" s="505">
        <f>IF('Fans'!D836="","",'Fans'!D836)</f>
        <v/>
      </c>
      <c r="C80" s="506">
        <f>IF('Fans'!I836="","",'Fans'!I836)</f>
        <v/>
      </c>
      <c r="D80" s="507">
        <f>IF('Fans'!K841="","",'Fans'!K841)</f>
        <v/>
      </c>
      <c r="E80" s="507">
        <f>IF('Fans'!L841="","",'Fans'!L841)</f>
        <v/>
      </c>
      <c r="F80" s="508">
        <f>IF(OR(E80="",D80="",D80=0),"",E80/D80)</f>
        <v/>
      </c>
      <c r="G80" s="507" t="n"/>
      <c r="H80" s="507" t="n"/>
      <c r="I80" s="509">
        <f>IF('Fans'!K842="","",'Fans'!K842)</f>
        <v/>
      </c>
      <c r="J80" s="509">
        <f>IF('Fans'!L842="","",'Fans'!L842)</f>
        <v/>
      </c>
      <c r="K80" s="509">
        <f>IF('Fans'!L854="","",'Fans'!L854)</f>
        <v/>
      </c>
      <c r="L80" s="509">
        <f>IF(COUNT('Fans'!E852:G852)=0,"",ROUND(AVERAGE('Fans'!E852:G852),1))</f>
        <v/>
      </c>
      <c r="M80" s="510">
        <f>IF(OR(D80="",E80="",D80=0),"",IF(ABS(E80/D80-1)&lt;=$E$5,"OK","Check"))</f>
        <v/>
      </c>
    </row>
    <row r="81" ht="13.35" customHeight="1" s="162">
      <c r="B81" s="505">
        <f>IF('Fans'!D940="","",'Fans'!D940)</f>
        <v/>
      </c>
      <c r="C81" s="506">
        <f>IF('Fans'!I940="","",'Fans'!I940)</f>
        <v/>
      </c>
      <c r="D81" s="507">
        <f>IF('Fans'!K945="","",'Fans'!K945)</f>
        <v/>
      </c>
      <c r="E81" s="507">
        <f>IF('Fans'!L945="","",'Fans'!L945)</f>
        <v/>
      </c>
      <c r="F81" s="508">
        <f>IF(OR(E81="",D81="",D81=0),"",E81/D81)</f>
        <v/>
      </c>
      <c r="G81" s="507" t="n"/>
      <c r="H81" s="507" t="n"/>
      <c r="I81" s="509">
        <f>IF('Fans'!K946="","",'Fans'!K946)</f>
        <v/>
      </c>
      <c r="J81" s="509">
        <f>IF('Fans'!L946="","",'Fans'!L946)</f>
        <v/>
      </c>
      <c r="K81" s="509">
        <f>IF('Fans'!L958="","",'Fans'!L958)</f>
        <v/>
      </c>
      <c r="L81" s="509">
        <f>IF(COUNT('Fans'!E956:G956)=0,"",ROUND(AVERAGE('Fans'!E956:G956),1))</f>
        <v/>
      </c>
      <c r="M81" s="510">
        <f>IF(OR(D81="",E81="",D81=0),"",IF(ABS(E81/D81-1)&lt;=$E$5,"OK","Check"))</f>
        <v/>
      </c>
    </row>
    <row r="82" ht="13.35" customHeight="1" s="162">
      <c r="B82" s="505">
        <f>IF('Fans'!D1044="","",'Fans'!D1044)</f>
        <v/>
      </c>
      <c r="C82" s="506">
        <f>IF('Fans'!I1044="","",'Fans'!I1044)</f>
        <v/>
      </c>
      <c r="D82" s="507">
        <f>IF('Fans'!K1049="","",'Fans'!K1049)</f>
        <v/>
      </c>
      <c r="E82" s="507">
        <f>IF('Fans'!L1049="","",'Fans'!L1049)</f>
        <v/>
      </c>
      <c r="F82" s="508">
        <f>IF(OR(E82="",D82="",D82=0),"",E82/D82)</f>
        <v/>
      </c>
      <c r="G82" s="507" t="n"/>
      <c r="H82" s="507" t="n"/>
      <c r="I82" s="509">
        <f>IF('Fans'!K1050="","",'Fans'!K1050)</f>
        <v/>
      </c>
      <c r="J82" s="509">
        <f>IF('Fans'!L1050="","",'Fans'!L1050)</f>
        <v/>
      </c>
      <c r="K82" s="509">
        <f>IF('Fans'!L1062="","",'Fans'!L1062)</f>
        <v/>
      </c>
      <c r="L82" s="509">
        <f>IF(COUNT('Fans'!E1060:G1060)=0,"",ROUND(AVERAGE('Fans'!E1060:G1060),1))</f>
        <v/>
      </c>
      <c r="M82" s="510">
        <f>IF(OR(D82="",E82="",D82=0),"",IF(ABS(E82/D82-1)&lt;=$E$5,"OK","Check"))</f>
        <v/>
      </c>
    </row>
    <row r="83" ht="13.35" customHeight="1" s="162">
      <c r="B83" s="505">
        <f>IF('Fans'!D1148="","",'Fans'!D1148)</f>
        <v/>
      </c>
      <c r="C83" s="506">
        <f>IF('Fans'!I1148="","",'Fans'!I1148)</f>
        <v/>
      </c>
      <c r="D83" s="507">
        <f>IF('Fans'!K1153="","",'Fans'!K1153)</f>
        <v/>
      </c>
      <c r="E83" s="507">
        <f>IF('Fans'!L1153="","",'Fans'!L1153)</f>
        <v/>
      </c>
      <c r="F83" s="508">
        <f>IF(OR(E83="",D83="",D83=0),"",E83/D83)</f>
        <v/>
      </c>
      <c r="G83" s="507" t="n"/>
      <c r="H83" s="507" t="n"/>
      <c r="I83" s="509">
        <f>IF('Fans'!K1154="","",'Fans'!K1154)</f>
        <v/>
      </c>
      <c r="J83" s="509">
        <f>IF('Fans'!L1154="","",'Fans'!L1154)</f>
        <v/>
      </c>
      <c r="K83" s="509">
        <f>IF('Fans'!L1166="","",'Fans'!L1166)</f>
        <v/>
      </c>
      <c r="L83" s="509">
        <f>IF(COUNT('Fans'!E1164:G1164)=0,"",ROUND(AVERAGE('Fans'!E1164:G1164),1))</f>
        <v/>
      </c>
      <c r="M83" s="510">
        <f>IF(OR(D83="",E83="",D83=0),"",IF(ABS(E83/D83-1)&lt;=$E$5,"OK","Check"))</f>
        <v/>
      </c>
    </row>
    <row r="84" ht="13.35" customHeight="1" s="162">
      <c r="B84" s="505">
        <f>IF('Fans'!D1252="","",'Fans'!D1252)</f>
        <v/>
      </c>
      <c r="C84" s="506">
        <f>IF('Fans'!I1252="","",'Fans'!I1252)</f>
        <v/>
      </c>
      <c r="D84" s="507">
        <f>IF('Fans'!K1257="","",'Fans'!K1257)</f>
        <v/>
      </c>
      <c r="E84" s="507">
        <f>IF('Fans'!L1257="","",'Fans'!L1257)</f>
        <v/>
      </c>
      <c r="F84" s="508">
        <f>IF(OR(E84="",D84="",D84=0),"",E84/D84)</f>
        <v/>
      </c>
      <c r="G84" s="507" t="n"/>
      <c r="H84" s="507" t="n"/>
      <c r="I84" s="509">
        <f>IF('Fans'!K1258="","",'Fans'!K1258)</f>
        <v/>
      </c>
      <c r="J84" s="509">
        <f>IF('Fans'!L1258="","",'Fans'!L1258)</f>
        <v/>
      </c>
      <c r="K84" s="509">
        <f>IF('Fans'!L1270="","",'Fans'!L1270)</f>
        <v/>
      </c>
      <c r="L84" s="509">
        <f>IF(COUNT('Fans'!E1268:G1268)=0,"",ROUND(AVERAGE('Fans'!E1268:G1268),1))</f>
        <v/>
      </c>
      <c r="M84" s="510">
        <f>IF(OR(D84="",E84="",D84=0),"",IF(ABS(E84/D84-1)&lt;=$E$5,"OK","Check"))</f>
        <v/>
      </c>
    </row>
    <row r="85" ht="13.35" customHeight="1" s="162">
      <c r="B85" s="505">
        <f>IF('Fans'!D1356="","",'Fans'!D1356)</f>
        <v/>
      </c>
      <c r="C85" s="506">
        <f>IF('Fans'!I1356="","",'Fans'!I1356)</f>
        <v/>
      </c>
      <c r="D85" s="507">
        <f>IF('Fans'!K1361="","",'Fans'!K1361)</f>
        <v/>
      </c>
      <c r="E85" s="507">
        <f>IF('Fans'!L1361="","",'Fans'!L1361)</f>
        <v/>
      </c>
      <c r="F85" s="508">
        <f>IF(OR(E85="",D85="",D85=0),"",E85/D85)</f>
        <v/>
      </c>
      <c r="G85" s="507" t="n"/>
      <c r="H85" s="507" t="n"/>
      <c r="I85" s="509">
        <f>IF('Fans'!K1362="","",'Fans'!K1362)</f>
        <v/>
      </c>
      <c r="J85" s="509">
        <f>IF('Fans'!L1362="","",'Fans'!L1362)</f>
        <v/>
      </c>
      <c r="K85" s="509">
        <f>IF('Fans'!L1374="","",'Fans'!L1374)</f>
        <v/>
      </c>
      <c r="L85" s="509">
        <f>IF(COUNT('Fans'!E1372:G1372)=0,"",ROUND(AVERAGE('Fans'!E1372:G1372),1))</f>
        <v/>
      </c>
      <c r="M85" s="510">
        <f>IF(OR(D85="",E85="",D85=0),"",IF(ABS(E85/D85-1)&lt;=$E$5,"OK","Check"))</f>
        <v/>
      </c>
    </row>
    <row r="86" ht="13.35" customHeight="1" s="162">
      <c r="B86" s="505">
        <f>IF('Fans'!D1460="","",'Fans'!D1460)</f>
        <v/>
      </c>
      <c r="C86" s="506">
        <f>IF('Fans'!I1460="","",'Fans'!I1460)</f>
        <v/>
      </c>
      <c r="D86" s="507">
        <f>IF('Fans'!K1465="","",'Fans'!K1465)</f>
        <v/>
      </c>
      <c r="E86" s="507">
        <f>IF('Fans'!L1465="","",'Fans'!L1465)</f>
        <v/>
      </c>
      <c r="F86" s="508">
        <f>IF(OR(E86="",D86="",D86=0),"",E86/D86)</f>
        <v/>
      </c>
      <c r="G86" s="507" t="n"/>
      <c r="H86" s="507" t="n"/>
      <c r="I86" s="509">
        <f>IF('Fans'!K1466="","",'Fans'!K1466)</f>
        <v/>
      </c>
      <c r="J86" s="509">
        <f>IF('Fans'!L1466="","",'Fans'!L1466)</f>
        <v/>
      </c>
      <c r="K86" s="509">
        <f>IF('Fans'!L1478="","",'Fans'!L1478)</f>
        <v/>
      </c>
      <c r="L86" s="509">
        <f>IF(COUNT('Fans'!E1476:G1476)=0,"",ROUND(AVERAGE('Fans'!E1476:G1476),1))</f>
        <v/>
      </c>
      <c r="M86" s="510">
        <f>IF(OR(D86="",E86="",D86=0),"",IF(ABS(E86/D86-1)&lt;=$E$5,"OK","Check"))</f>
        <v/>
      </c>
    </row>
    <row r="87" ht="13.35" customHeight="1" s="162">
      <c r="B87" s="505">
        <f>IF('Fans'!D1564="","",'Fans'!D1564)</f>
        <v/>
      </c>
      <c r="C87" s="506">
        <f>IF('Fans'!I1564="","",'Fans'!I1564)</f>
        <v/>
      </c>
      <c r="D87" s="507">
        <f>IF('Fans'!K1569="","",'Fans'!K1569)</f>
        <v/>
      </c>
      <c r="E87" s="507">
        <f>IF('Fans'!L1569="","",'Fans'!L1569)</f>
        <v/>
      </c>
      <c r="F87" s="508">
        <f>IF(OR(E87="",D87="",D87=0),"",E87/D87)</f>
        <v/>
      </c>
      <c r="G87" s="507" t="n"/>
      <c r="H87" s="507" t="n"/>
      <c r="I87" s="509">
        <f>IF('Fans'!K1570="","",'Fans'!K1570)</f>
        <v/>
      </c>
      <c r="J87" s="509">
        <f>IF('Fans'!L1570="","",'Fans'!L1570)</f>
        <v/>
      </c>
      <c r="K87" s="509">
        <f>IF('Fans'!L1582="","",'Fans'!L1582)</f>
        <v/>
      </c>
      <c r="L87" s="509">
        <f>IF(COUNT('Fans'!E1580:G1580)=0,"",ROUND(AVERAGE('Fans'!E1580:G1580),1))</f>
        <v/>
      </c>
      <c r="M87" s="510">
        <f>IF(OR(D87="",E87="",D87=0),"",IF(ABS(E87/D87-1)&lt;=$E$5,"OK","Check"))</f>
        <v/>
      </c>
    </row>
    <row r="88" ht="13.35" customHeight="1" s="162">
      <c r="B88" s="505">
        <f>IF('Fans'!D1668="","",'Fans'!D1668)</f>
        <v/>
      </c>
      <c r="C88" s="506">
        <f>IF('Fans'!I1668="","",'Fans'!I1668)</f>
        <v/>
      </c>
      <c r="D88" s="507">
        <f>IF('Fans'!K1673="","",'Fans'!K1673)</f>
        <v/>
      </c>
      <c r="E88" s="507">
        <f>IF('Fans'!L1673="","",'Fans'!L1673)</f>
        <v/>
      </c>
      <c r="F88" s="508">
        <f>IF(OR(E88="",D88="",D88=0),"",E88/D88)</f>
        <v/>
      </c>
      <c r="G88" s="507" t="n"/>
      <c r="H88" s="507" t="n"/>
      <c r="I88" s="509">
        <f>IF('Fans'!K1674="","",'Fans'!K1674)</f>
        <v/>
      </c>
      <c r="J88" s="509">
        <f>IF('Fans'!L1674="","",'Fans'!L1674)</f>
        <v/>
      </c>
      <c r="K88" s="509">
        <f>IF('Fans'!L1686="","",'Fans'!L1686)</f>
        <v/>
      </c>
      <c r="L88" s="509">
        <f>IF(COUNT('Fans'!E1684:G1684)=0,"",ROUND(AVERAGE('Fans'!E1684:G1684),1))</f>
        <v/>
      </c>
      <c r="M88" s="510">
        <f>IF(OR(D88="",E88="",D88=0),"",IF(ABS(E88/D88-1)&lt;=$E$5,"OK","Check"))</f>
        <v/>
      </c>
    </row>
    <row r="89" ht="13.35" customHeight="1" s="162">
      <c r="B89" s="505">
        <f>IF('Fans'!D1772="","",'Fans'!D1772)</f>
        <v/>
      </c>
      <c r="C89" s="506">
        <f>IF('Fans'!I1772="","",'Fans'!I1772)</f>
        <v/>
      </c>
      <c r="D89" s="507">
        <f>IF('Fans'!K1777="","",'Fans'!K1777)</f>
        <v/>
      </c>
      <c r="E89" s="507">
        <f>IF('Fans'!L1777="","",'Fans'!L1777)</f>
        <v/>
      </c>
      <c r="F89" s="508">
        <f>IF(OR(E89="",D89="",D89=0),"",E89/D89)</f>
        <v/>
      </c>
      <c r="G89" s="507" t="n"/>
      <c r="H89" s="507" t="n"/>
      <c r="I89" s="509">
        <f>IF('Fans'!K1778="","",'Fans'!K1778)</f>
        <v/>
      </c>
      <c r="J89" s="509">
        <f>IF('Fans'!L1778="","",'Fans'!L1778)</f>
        <v/>
      </c>
      <c r="K89" s="509">
        <f>IF('Fans'!L1790="","",'Fans'!L1790)</f>
        <v/>
      </c>
      <c r="L89" s="509">
        <f>IF(COUNT('Fans'!E1788:G1788)=0,"",ROUND(AVERAGE('Fans'!E1788:G1788),1))</f>
        <v/>
      </c>
      <c r="M89" s="510">
        <f>IF(OR(D89="",E89="",D89=0),"",IF(ABS(E89/D89-1)&lt;=$E$5,"OK","Check"))</f>
        <v/>
      </c>
    </row>
    <row r="90" ht="13.35" customHeight="1" s="162">
      <c r="B90" s="505">
        <f>IF('Fans'!D1876="","",'Fans'!D1876)</f>
        <v/>
      </c>
      <c r="C90" s="506">
        <f>IF('Fans'!I1876="","",'Fans'!I1876)</f>
        <v/>
      </c>
      <c r="D90" s="507">
        <f>IF('Fans'!K1881="","",'Fans'!K1881)</f>
        <v/>
      </c>
      <c r="E90" s="507">
        <f>IF('Fans'!L1881="","",'Fans'!L1881)</f>
        <v/>
      </c>
      <c r="F90" s="508">
        <f>IF(OR(E90="",D90="",D90=0),"",E90/D90)</f>
        <v/>
      </c>
      <c r="G90" s="507" t="n"/>
      <c r="H90" s="507" t="n"/>
      <c r="I90" s="509">
        <f>IF('Fans'!K1882="","",'Fans'!K1882)</f>
        <v/>
      </c>
      <c r="J90" s="509">
        <f>IF('Fans'!L1882="","",'Fans'!L1882)</f>
        <v/>
      </c>
      <c r="K90" s="509">
        <f>IF('Fans'!L1894="","",'Fans'!L1894)</f>
        <v/>
      </c>
      <c r="L90" s="509">
        <f>IF(COUNT('Fans'!E1892:G1892)=0,"",ROUND(AVERAGE('Fans'!E1892:G1892),1))</f>
        <v/>
      </c>
      <c r="M90" s="510">
        <f>IF(OR(D90="",E90="",D90=0),"",IF(ABS(E90/D90-1)&lt;=$E$5,"OK","Check"))</f>
        <v/>
      </c>
    </row>
    <row r="91" ht="13.35" customHeight="1" s="162">
      <c r="B91" s="505">
        <f>IF('Fans'!D1980="","",'Fans'!D1980)</f>
        <v/>
      </c>
      <c r="C91" s="506">
        <f>IF('Fans'!I1980="","",'Fans'!I1980)</f>
        <v/>
      </c>
      <c r="D91" s="507">
        <f>IF('Fans'!K1985="","",'Fans'!K1985)</f>
        <v/>
      </c>
      <c r="E91" s="507">
        <f>IF('Fans'!L1985="","",'Fans'!L1985)</f>
        <v/>
      </c>
      <c r="F91" s="508">
        <f>IF(OR(E91="",D91="",D91=0),"",E91/D91)</f>
        <v/>
      </c>
      <c r="G91" s="507" t="n"/>
      <c r="H91" s="507" t="n"/>
      <c r="I91" s="509">
        <f>IF('Fans'!K1986="","",'Fans'!K1986)</f>
        <v/>
      </c>
      <c r="J91" s="509">
        <f>IF('Fans'!L1986="","",'Fans'!L1986)</f>
        <v/>
      </c>
      <c r="K91" s="509">
        <f>IF('Fans'!L1998="","",'Fans'!L1998)</f>
        <v/>
      </c>
      <c r="L91" s="509">
        <f>IF(COUNT('Fans'!E1996:G1996)=0,"",ROUND(AVERAGE('Fans'!E1996:G1996),1))</f>
        <v/>
      </c>
      <c r="M91" s="510">
        <f>IF(OR(D91="",E91="",D91=0),"",IF(ABS(E91/D91-1)&lt;=$E$5,"OK","Check"))</f>
        <v/>
      </c>
    </row>
    <row r="92" ht="13.35" customHeight="1" s="162">
      <c r="B92" s="505">
        <f>IF('Fans'!D2084="","",'Fans'!D2084)</f>
        <v/>
      </c>
      <c r="C92" s="506">
        <f>IF('Fans'!I2084="","",'Fans'!I2084)</f>
        <v/>
      </c>
      <c r="D92" s="507">
        <f>IF('Fans'!K2089="","",'Fans'!K2089)</f>
        <v/>
      </c>
      <c r="E92" s="507">
        <f>IF('Fans'!L2089="","",'Fans'!L2089)</f>
        <v/>
      </c>
      <c r="F92" s="508">
        <f>IF(OR(E92="",D92="",D92=0),"",E92/D92)</f>
        <v/>
      </c>
      <c r="G92" s="507" t="n"/>
      <c r="H92" s="507" t="n"/>
      <c r="I92" s="509">
        <f>IF('Fans'!K2090="","",'Fans'!K2090)</f>
        <v/>
      </c>
      <c r="J92" s="509">
        <f>IF('Fans'!L2090="","",'Fans'!L2090)</f>
        <v/>
      </c>
      <c r="K92" s="509">
        <f>IF('Fans'!L2102="","",'Fans'!L2102)</f>
        <v/>
      </c>
      <c r="L92" s="509">
        <f>IF(COUNT('Fans'!E2100:G2100)=0,"",ROUND(AVERAGE('Fans'!E2100:G2100),1))</f>
        <v/>
      </c>
      <c r="M92" s="510">
        <f>IF(OR(D92="",E92="",D92=0),"",IF(ABS(E92/D92-1)&lt;=$E$5,"OK","Check"))</f>
        <v/>
      </c>
    </row>
    <row r="93" ht="13.35" customHeight="1" s="162">
      <c r="B93" s="505">
        <f>IF('Fans'!D2188="","",'Fans'!D2188)</f>
        <v/>
      </c>
      <c r="C93" s="506">
        <f>IF('Fans'!I2188="","",'Fans'!I2188)</f>
        <v/>
      </c>
      <c r="D93" s="507">
        <f>IF('Fans'!K2193="","",'Fans'!K2193)</f>
        <v/>
      </c>
      <c r="E93" s="507">
        <f>IF('Fans'!L2193="","",'Fans'!L2193)</f>
        <v/>
      </c>
      <c r="F93" s="508">
        <f>IF(OR(E93="",D93="",D93=0),"",E93/D93)</f>
        <v/>
      </c>
      <c r="G93" s="507" t="n"/>
      <c r="H93" s="507" t="n"/>
      <c r="I93" s="509">
        <f>IF('Fans'!K2194="","",'Fans'!K2194)</f>
        <v/>
      </c>
      <c r="J93" s="509">
        <f>IF('Fans'!L2194="","",'Fans'!L2194)</f>
        <v/>
      </c>
      <c r="K93" s="509">
        <f>IF('Fans'!L2206="","",'Fans'!L2206)</f>
        <v/>
      </c>
      <c r="L93" s="509">
        <f>IF(COUNT('Fans'!E2204:G2204)=0,"",ROUND(AVERAGE('Fans'!E2204:G2204),1))</f>
        <v/>
      </c>
      <c r="M93" s="510">
        <f>IF(OR(D93="",E93="",D93=0),"",IF(ABS(E93/D93-1)&lt;=$E$5,"OK","Check"))</f>
        <v/>
      </c>
    </row>
    <row r="94" ht="13.35" customHeight="1" s="162">
      <c r="B94" s="505">
        <f>IF('Fans'!D2292="","",'Fans'!D2292)</f>
        <v/>
      </c>
      <c r="C94" s="506">
        <f>IF('Fans'!I2292="","",'Fans'!I2292)</f>
        <v/>
      </c>
      <c r="D94" s="507">
        <f>IF('Fans'!K2297="","",'Fans'!K2297)</f>
        <v/>
      </c>
      <c r="E94" s="507">
        <f>IF('Fans'!L2297="","",'Fans'!L2297)</f>
        <v/>
      </c>
      <c r="F94" s="508">
        <f>IF(OR(E94="",D94="",D94=0),"",E94/D94)</f>
        <v/>
      </c>
      <c r="G94" s="507" t="n"/>
      <c r="H94" s="507" t="n"/>
      <c r="I94" s="509">
        <f>IF('Fans'!K2298="","",'Fans'!K2298)</f>
        <v/>
      </c>
      <c r="J94" s="509">
        <f>IF('Fans'!L2298="","",'Fans'!L2298)</f>
        <v/>
      </c>
      <c r="K94" s="509">
        <f>IF('Fans'!L2310="","",'Fans'!L2310)</f>
        <v/>
      </c>
      <c r="L94" s="509">
        <f>IF(COUNT('Fans'!E2308:G2308)=0,"",ROUND(AVERAGE('Fans'!E2308:G2308),1))</f>
        <v/>
      </c>
      <c r="M94" s="510">
        <f>IF(OR(D94="",E94="",D94=0),"",IF(ABS(E94/D94-1)&lt;=$E$5,"OK","Check"))</f>
        <v/>
      </c>
    </row>
    <row r="95" ht="13.35" customHeight="1" s="162">
      <c r="B95" s="505">
        <f>IF('Fans'!D2396="","",'Fans'!D2396)</f>
        <v/>
      </c>
      <c r="C95" s="506">
        <f>IF('Fans'!I2396="","",'Fans'!I2396)</f>
        <v/>
      </c>
      <c r="D95" s="507">
        <f>IF('Fans'!K2401="","",'Fans'!K2401)</f>
        <v/>
      </c>
      <c r="E95" s="507">
        <f>IF('Fans'!L2401="","",'Fans'!L2401)</f>
        <v/>
      </c>
      <c r="F95" s="508">
        <f>IF(OR(E95="",D95="",D95=0),"",E95/D95)</f>
        <v/>
      </c>
      <c r="G95" s="507" t="n"/>
      <c r="H95" s="507" t="n"/>
      <c r="I95" s="509">
        <f>IF('Fans'!K2402="","",'Fans'!K2402)</f>
        <v/>
      </c>
      <c r="J95" s="509">
        <f>IF('Fans'!L2402="","",'Fans'!L2402)</f>
        <v/>
      </c>
      <c r="K95" s="509">
        <f>IF('Fans'!L2414="","",'Fans'!L2414)</f>
        <v/>
      </c>
      <c r="L95" s="509">
        <f>IF(COUNT('Fans'!E2412:G2412)=0,"",ROUND(AVERAGE('Fans'!E2412:G2412),1))</f>
        <v/>
      </c>
      <c r="M95" s="510">
        <f>IF(OR(D95="",E95="",D95=0),"",IF(ABS(E95/D95-1)&lt;=$E$5,"OK","Check"))</f>
        <v/>
      </c>
    </row>
    <row r="96" ht="13.35" customHeight="1" s="162">
      <c r="B96" s="505">
        <f>IF('Fans'!D2500="","",'Fans'!D2500)</f>
        <v/>
      </c>
      <c r="C96" s="506">
        <f>IF('Fans'!I2500="","",'Fans'!I2500)</f>
        <v/>
      </c>
      <c r="D96" s="507">
        <f>IF('Fans'!K2505="","",'Fans'!K2505)</f>
        <v/>
      </c>
      <c r="E96" s="507">
        <f>IF('Fans'!L2505="","",'Fans'!L2505)</f>
        <v/>
      </c>
      <c r="F96" s="508">
        <f>IF(OR(E96="",D96="",D96=0),"",E96/D96)</f>
        <v/>
      </c>
      <c r="G96" s="507" t="n"/>
      <c r="H96" s="507" t="n"/>
      <c r="I96" s="509">
        <f>IF('Fans'!K2506="","",'Fans'!K2506)</f>
        <v/>
      </c>
      <c r="J96" s="509">
        <f>IF('Fans'!L2506="","",'Fans'!L2506)</f>
        <v/>
      </c>
      <c r="K96" s="509">
        <f>IF('Fans'!L2518="","",'Fans'!L2518)</f>
        <v/>
      </c>
      <c r="L96" s="509">
        <f>IF(COUNT('Fans'!E2516:G2516)=0,"",ROUND(AVERAGE('Fans'!E2516:G2516),1))</f>
        <v/>
      </c>
      <c r="M96" s="510">
        <f>IF(OR(D96="",E96="",D96=0),"",IF(ABS(E96/D96-1)&lt;=$E$5,"OK","Check"))</f>
        <v/>
      </c>
    </row>
    <row r="97" ht="13.35" customHeight="1" s="162">
      <c r="B97" s="505">
        <f>IF('Fans'!D2604="","",'Fans'!D2604)</f>
        <v/>
      </c>
      <c r="C97" s="506">
        <f>IF('Fans'!I2604="","",'Fans'!I2604)</f>
        <v/>
      </c>
      <c r="D97" s="507">
        <f>IF('Fans'!K2609="","",'Fans'!K2609)</f>
        <v/>
      </c>
      <c r="E97" s="507">
        <f>IF('Fans'!L2609="","",'Fans'!L2609)</f>
        <v/>
      </c>
      <c r="F97" s="508">
        <f>IF(OR(E97="",D97="",D97=0),"",E97/D97)</f>
        <v/>
      </c>
      <c r="G97" s="507" t="n"/>
      <c r="H97" s="507" t="n"/>
      <c r="I97" s="509">
        <f>IF('Fans'!K2610="","",'Fans'!K2610)</f>
        <v/>
      </c>
      <c r="J97" s="509">
        <f>IF('Fans'!L2610="","",'Fans'!L2610)</f>
        <v/>
      </c>
      <c r="K97" s="509">
        <f>IF('Fans'!L2622="","",'Fans'!L2622)</f>
        <v/>
      </c>
      <c r="L97" s="509">
        <f>IF(COUNT('Fans'!E2620:G2620)=0,"",ROUND(AVERAGE('Fans'!E2620:G2620),1))</f>
        <v/>
      </c>
      <c r="M97" s="510">
        <f>IF(OR(D97="",E97="",D97=0),"",IF(ABS(E97/D97-1)&lt;=$E$5,"OK","Check"))</f>
        <v/>
      </c>
    </row>
    <row r="98" ht="13.35" customHeight="1" s="162">
      <c r="B98" s="505">
        <f>IF('Fans'!D2708="","",'Fans'!D2708)</f>
        <v/>
      </c>
      <c r="C98" s="506">
        <f>IF('Fans'!I2708="","",'Fans'!I2708)</f>
        <v/>
      </c>
      <c r="D98" s="507">
        <f>IF('Fans'!K2713="","",'Fans'!K2713)</f>
        <v/>
      </c>
      <c r="E98" s="507">
        <f>IF('Fans'!L2713="","",'Fans'!L2713)</f>
        <v/>
      </c>
      <c r="F98" s="508">
        <f>IF(OR(E98="",D98="",D98=0),"",E98/D98)</f>
        <v/>
      </c>
      <c r="G98" s="507" t="n"/>
      <c r="H98" s="507" t="n"/>
      <c r="I98" s="509">
        <f>IF('Fans'!K2714="","",'Fans'!K2714)</f>
        <v/>
      </c>
      <c r="J98" s="509">
        <f>IF('Fans'!L2714="","",'Fans'!L2714)</f>
        <v/>
      </c>
      <c r="K98" s="509">
        <f>IF('Fans'!L2726="","",'Fans'!L2726)</f>
        <v/>
      </c>
      <c r="L98" s="509">
        <f>IF(COUNT('Fans'!E2724:G2724)=0,"",ROUND(AVERAGE('Fans'!E2724:G2724),1))</f>
        <v/>
      </c>
      <c r="M98" s="510">
        <f>IF(OR(D98="",E98="",D98=0),"",IF(ABS(E98/D98-1)&lt;=$E$5,"OK","Check"))</f>
        <v/>
      </c>
    </row>
    <row r="99" ht="13.35" customHeight="1" s="162">
      <c r="B99" s="505">
        <f>IF('Fans'!D2812="","",'Fans'!D2812)</f>
        <v/>
      </c>
      <c r="C99" s="506">
        <f>IF('Fans'!I2812="","",'Fans'!I2812)</f>
        <v/>
      </c>
      <c r="D99" s="507">
        <f>IF('Fans'!K2817="","",'Fans'!K2817)</f>
        <v/>
      </c>
      <c r="E99" s="507">
        <f>IF('Fans'!L2817="","",'Fans'!L2817)</f>
        <v/>
      </c>
      <c r="F99" s="508">
        <f>IF(OR(E99="",D99="",D99=0),"",E99/D99)</f>
        <v/>
      </c>
      <c r="G99" s="507" t="n"/>
      <c r="H99" s="507" t="n"/>
      <c r="I99" s="509">
        <f>IF('Fans'!K2818="","",'Fans'!K2818)</f>
        <v/>
      </c>
      <c r="J99" s="509">
        <f>IF('Fans'!L2818="","",'Fans'!L2818)</f>
        <v/>
      </c>
      <c r="K99" s="509">
        <f>IF('Fans'!L2830="","",'Fans'!L2830)</f>
        <v/>
      </c>
      <c r="L99" s="509">
        <f>IF(COUNT('Fans'!E2828:G2828)=0,"",ROUND(AVERAGE('Fans'!E2828:G2828),1))</f>
        <v/>
      </c>
      <c r="M99" s="510">
        <f>IF(OR(D99="",E99="",D99=0),"",IF(ABS(E99/D99-1)&lt;=$E$5,"OK","Check"))</f>
        <v/>
      </c>
    </row>
    <row r="100" ht="13.35" customHeight="1" s="162">
      <c r="B100" s="505">
        <f>IF('Fans'!D2916="","",'Fans'!D2916)</f>
        <v/>
      </c>
      <c r="C100" s="506">
        <f>IF('Fans'!I2916="","",'Fans'!I2916)</f>
        <v/>
      </c>
      <c r="D100" s="507">
        <f>IF('Fans'!K2921="","",'Fans'!K2921)</f>
        <v/>
      </c>
      <c r="E100" s="507">
        <f>IF('Fans'!L2921="","",'Fans'!L2921)</f>
        <v/>
      </c>
      <c r="F100" s="508">
        <f>IF(OR(E100="",D100="",D100=0),"",E100/D100)</f>
        <v/>
      </c>
      <c r="G100" s="507" t="n"/>
      <c r="H100" s="507" t="n"/>
      <c r="I100" s="509">
        <f>IF('Fans'!K2922="","",'Fans'!K2922)</f>
        <v/>
      </c>
      <c r="J100" s="509">
        <f>IF('Fans'!L2922="","",'Fans'!L2922)</f>
        <v/>
      </c>
      <c r="K100" s="509">
        <f>IF('Fans'!L2934="","",'Fans'!L2934)</f>
        <v/>
      </c>
      <c r="L100" s="509">
        <f>IF(COUNT('Fans'!E2932:G2932)=0,"",ROUND(AVERAGE('Fans'!E2932:G2932),1))</f>
        <v/>
      </c>
      <c r="M100" s="510">
        <f>IF(OR(D100="",E100="",D100=0),"",IF(ABS(E100/D100-1)&lt;=$E$5,"OK","Check"))</f>
        <v/>
      </c>
    </row>
    <row r="101" ht="13.35" customHeight="1" s="162">
      <c r="B101" s="505">
        <f>IF('Fans'!D3020="","",'Fans'!D3020)</f>
        <v/>
      </c>
      <c r="C101" s="506">
        <f>IF('Fans'!I3020="","",'Fans'!I3020)</f>
        <v/>
      </c>
      <c r="D101" s="507">
        <f>IF('Fans'!K3025="","",'Fans'!K3025)</f>
        <v/>
      </c>
      <c r="E101" s="507">
        <f>IF('Fans'!L3025="","",'Fans'!L3025)</f>
        <v/>
      </c>
      <c r="F101" s="508">
        <f>IF(OR(E101="",D101="",D101=0),"",E101/D101)</f>
        <v/>
      </c>
      <c r="G101" s="507" t="n"/>
      <c r="H101" s="507" t="n"/>
      <c r="I101" s="509">
        <f>IF('Fans'!K3026="","",'Fans'!K3026)</f>
        <v/>
      </c>
      <c r="J101" s="509">
        <f>IF('Fans'!L3026="","",'Fans'!L3026)</f>
        <v/>
      </c>
      <c r="K101" s="509">
        <f>IF('Fans'!L3038="","",'Fans'!L3038)</f>
        <v/>
      </c>
      <c r="L101" s="509">
        <f>IF(COUNT('Fans'!E3036:G3036)=0,"",ROUND(AVERAGE('Fans'!E3036:G3036),1))</f>
        <v/>
      </c>
      <c r="M101" s="510">
        <f>IF(OR(D101="",E101="",D101=0),"",IF(ABS(E101/D101-1)&lt;=$E$5,"OK","Check"))</f>
        <v/>
      </c>
    </row>
    <row r="102" ht="13.35" customHeight="1" s="162">
      <c r="B102" s="505">
        <f>IF('Fans'!D3124="","",'Fans'!D3124)</f>
        <v/>
      </c>
      <c r="C102" s="506">
        <f>IF('Fans'!I3124="","",'Fans'!I3124)</f>
        <v/>
      </c>
      <c r="D102" s="507">
        <f>IF('Fans'!K3129="","",'Fans'!K3129)</f>
        <v/>
      </c>
      <c r="E102" s="507">
        <f>IF('Fans'!L3129="","",'Fans'!L3129)</f>
        <v/>
      </c>
      <c r="F102" s="508">
        <f>IF(OR(E102="",D102="",D102=0),"",E102/D102)</f>
        <v/>
      </c>
      <c r="G102" s="507" t="n"/>
      <c r="H102" s="507" t="n"/>
      <c r="I102" s="509">
        <f>IF('Fans'!K3130="","",'Fans'!K3130)</f>
        <v/>
      </c>
      <c r="J102" s="509">
        <f>IF('Fans'!L3130="","",'Fans'!L3130)</f>
        <v/>
      </c>
      <c r="K102" s="509">
        <f>IF('Fans'!L3142="","",'Fans'!L3142)</f>
        <v/>
      </c>
      <c r="L102" s="509">
        <f>IF(COUNT('Fans'!E3140:G3140)=0,"",ROUND(AVERAGE('Fans'!E3140:G3140),1))</f>
        <v/>
      </c>
      <c r="M102" s="510">
        <f>IF(OR(D102="",E102="",D102=0),"",IF(ABS(E102/D102-1)&lt;=$E$5,"OK","Check"))</f>
        <v/>
      </c>
    </row>
    <row r="103" ht="13.35" customHeight="1" s="162">
      <c r="B103" s="505">
        <f>IF('Fans'!D3228="","",'Fans'!D3228)</f>
        <v/>
      </c>
      <c r="C103" s="506">
        <f>IF('Fans'!I3228="","",'Fans'!I3228)</f>
        <v/>
      </c>
      <c r="D103" s="507">
        <f>IF('Fans'!K3233="","",'Fans'!K3233)</f>
        <v/>
      </c>
      <c r="E103" s="507">
        <f>IF('Fans'!L3233="","",'Fans'!L3233)</f>
        <v/>
      </c>
      <c r="F103" s="508">
        <f>IF(OR(E103="",D103="",D103=0),"",E103/D103)</f>
        <v/>
      </c>
      <c r="G103" s="507" t="n"/>
      <c r="H103" s="507" t="n"/>
      <c r="I103" s="509">
        <f>IF('Fans'!K3234="","",'Fans'!K3234)</f>
        <v/>
      </c>
      <c r="J103" s="509">
        <f>IF('Fans'!L3234="","",'Fans'!L3234)</f>
        <v/>
      </c>
      <c r="K103" s="509">
        <f>IF('Fans'!L3246="","",'Fans'!L3246)</f>
        <v/>
      </c>
      <c r="L103" s="509">
        <f>IF(COUNT('Fans'!E3244:G3244)=0,"",ROUND(AVERAGE('Fans'!E3244:G3244),1))</f>
        <v/>
      </c>
      <c r="M103" s="510">
        <f>IF(OR(D103="",E103="",D103=0),"",IF(ABS(E103/D103-1)&lt;=$E$5,"OK","Check"))</f>
        <v/>
      </c>
    </row>
    <row r="104" ht="13.35" customHeight="1" s="162">
      <c r="B104" s="505">
        <f>IF('Fans'!D3332="","",'Fans'!D3332)</f>
        <v/>
      </c>
      <c r="C104" s="506">
        <f>IF('Fans'!I3332="","",'Fans'!I3332)</f>
        <v/>
      </c>
      <c r="D104" s="507">
        <f>IF('Fans'!K3337="","",'Fans'!K3337)</f>
        <v/>
      </c>
      <c r="E104" s="507">
        <f>IF('Fans'!L3337="","",'Fans'!L3337)</f>
        <v/>
      </c>
      <c r="F104" s="508">
        <f>IF(OR(E104="",D104="",D104=0),"",E104/D104)</f>
        <v/>
      </c>
      <c r="G104" s="507" t="n"/>
      <c r="H104" s="507" t="n"/>
      <c r="I104" s="509">
        <f>IF('Fans'!K3338="","",'Fans'!K3338)</f>
        <v/>
      </c>
      <c r="J104" s="509">
        <f>IF('Fans'!L3338="","",'Fans'!L3338)</f>
        <v/>
      </c>
      <c r="K104" s="509">
        <f>IF('Fans'!L3350="","",'Fans'!L3350)</f>
        <v/>
      </c>
      <c r="L104" s="509">
        <f>IF(COUNT('Fans'!E3348:G3348)=0,"",ROUND(AVERAGE('Fans'!E3348:G3348),1))</f>
        <v/>
      </c>
      <c r="M104" s="510">
        <f>IF(OR(D104="",E104="",D104=0),"",IF(ABS(E104/D104-1)&lt;=$E$5,"OK","Check"))</f>
        <v/>
      </c>
    </row>
    <row r="105" ht="13.35" customHeight="1" s="162">
      <c r="B105" s="505">
        <f>IF('Fans'!D3436="","",'Fans'!D3436)</f>
        <v/>
      </c>
      <c r="C105" s="506">
        <f>IF('Fans'!I3436="","",'Fans'!I3436)</f>
        <v/>
      </c>
      <c r="D105" s="507">
        <f>IF('Fans'!K3441="","",'Fans'!K3441)</f>
        <v/>
      </c>
      <c r="E105" s="507">
        <f>IF('Fans'!L3441="","",'Fans'!L3441)</f>
        <v/>
      </c>
      <c r="F105" s="508">
        <f>IF(OR(E105="",D105="",D105=0),"",E105/D105)</f>
        <v/>
      </c>
      <c r="G105" s="507" t="n"/>
      <c r="H105" s="507" t="n"/>
      <c r="I105" s="509">
        <f>IF('Fans'!K3442="","",'Fans'!K3442)</f>
        <v/>
      </c>
      <c r="J105" s="509">
        <f>IF('Fans'!L3442="","",'Fans'!L3442)</f>
        <v/>
      </c>
      <c r="K105" s="509">
        <f>IF('Fans'!L3454="","",'Fans'!L3454)</f>
        <v/>
      </c>
      <c r="L105" s="509">
        <f>IF(COUNT('Fans'!E3452:G3452)=0,"",ROUND(AVERAGE('Fans'!E3452:G3452),1))</f>
        <v/>
      </c>
      <c r="M105" s="510">
        <f>IF(OR(D105="",E105="",D105=0),"",IF(ABS(E105/D105-1)&lt;=$E$5,"OK","Check"))</f>
        <v/>
      </c>
    </row>
    <row r="106" ht="13.35" customHeight="1" s="162">
      <c r="B106" s="505">
        <f>IF('Fans'!D3540="","",'Fans'!D3540)</f>
        <v/>
      </c>
      <c r="C106" s="506">
        <f>IF('Fans'!I3540="","",'Fans'!I3540)</f>
        <v/>
      </c>
      <c r="D106" s="507">
        <f>IF('Fans'!K3545="","",'Fans'!K3545)</f>
        <v/>
      </c>
      <c r="E106" s="507">
        <f>IF('Fans'!L3545="","",'Fans'!L3545)</f>
        <v/>
      </c>
      <c r="F106" s="508">
        <f>IF(OR(E106="",D106="",D106=0),"",E106/D106)</f>
        <v/>
      </c>
      <c r="G106" s="507" t="n"/>
      <c r="H106" s="507" t="n"/>
      <c r="I106" s="509">
        <f>IF('Fans'!K3546="","",'Fans'!K3546)</f>
        <v/>
      </c>
      <c r="J106" s="509">
        <f>IF('Fans'!L3546="","",'Fans'!L3546)</f>
        <v/>
      </c>
      <c r="K106" s="509">
        <f>IF('Fans'!L3558="","",'Fans'!L3558)</f>
        <v/>
      </c>
      <c r="L106" s="509">
        <f>IF(COUNT('Fans'!E3556:G3556)=0,"",ROUND(AVERAGE('Fans'!E3556:G3556),1))</f>
        <v/>
      </c>
      <c r="M106" s="510">
        <f>IF(OR(D106="",E106="",D106=0),"",IF(ABS(E106/D106-1)&lt;=$E$5,"OK","Check"))</f>
        <v/>
      </c>
    </row>
    <row r="107" ht="13.35" customHeight="1" s="162">
      <c r="B107" s="505">
        <f>IF('Fans'!D3644="","",'Fans'!D3644)</f>
        <v/>
      </c>
      <c r="C107" s="506">
        <f>IF('Fans'!I3644="","",'Fans'!I3644)</f>
        <v/>
      </c>
      <c r="D107" s="507">
        <f>IF('Fans'!K3649="","",'Fans'!K3649)</f>
        <v/>
      </c>
      <c r="E107" s="507">
        <f>IF('Fans'!L3649="","",'Fans'!L3649)</f>
        <v/>
      </c>
      <c r="F107" s="508">
        <f>IF(OR(E107="",D107="",D107=0),"",E107/D107)</f>
        <v/>
      </c>
      <c r="G107" s="507" t="n"/>
      <c r="H107" s="507" t="n"/>
      <c r="I107" s="509">
        <f>IF('Fans'!K3650="","",'Fans'!K3650)</f>
        <v/>
      </c>
      <c r="J107" s="509">
        <f>IF('Fans'!L3650="","",'Fans'!L3650)</f>
        <v/>
      </c>
      <c r="K107" s="509">
        <f>IF('Fans'!L3662="","",'Fans'!L3662)</f>
        <v/>
      </c>
      <c r="L107" s="509">
        <f>IF(COUNT('Fans'!E3660:G3660)=0,"",ROUND(AVERAGE('Fans'!E3660:G3660),1))</f>
        <v/>
      </c>
      <c r="M107" s="510">
        <f>IF(OR(D107="",E107="",D107=0),"",IF(ABS(E107/D107-1)&lt;=$E$5,"OK","Check"))</f>
        <v/>
      </c>
    </row>
    <row r="108" ht="13.35" customHeight="1" s="162">
      <c r="B108" s="505">
        <f>IF('Fans'!D3748="","",'Fans'!D3748)</f>
        <v/>
      </c>
      <c r="C108" s="506">
        <f>IF('Fans'!I3748="","",'Fans'!I3748)</f>
        <v/>
      </c>
      <c r="D108" s="507">
        <f>IF('Fans'!K3753="","",'Fans'!K3753)</f>
        <v/>
      </c>
      <c r="E108" s="507">
        <f>IF('Fans'!L3753="","",'Fans'!L3753)</f>
        <v/>
      </c>
      <c r="F108" s="508">
        <f>IF(OR(E108="",D108="",D108=0),"",E108/D108)</f>
        <v/>
      </c>
      <c r="G108" s="507" t="n"/>
      <c r="H108" s="507" t="n"/>
      <c r="I108" s="509">
        <f>IF('Fans'!K3754="","",'Fans'!K3754)</f>
        <v/>
      </c>
      <c r="J108" s="509">
        <f>IF('Fans'!L3754="","",'Fans'!L3754)</f>
        <v/>
      </c>
      <c r="K108" s="509">
        <f>IF('Fans'!L3766="","",'Fans'!L3766)</f>
        <v/>
      </c>
      <c r="L108" s="509">
        <f>IF(COUNT('Fans'!E3764:G3764)=0,"",ROUND(AVERAGE('Fans'!E3764:G3764),1))</f>
        <v/>
      </c>
      <c r="M108" s="510">
        <f>IF(OR(D108="",E108="",D108=0),"",IF(ABS(E108/D108-1)&lt;=$E$5,"OK","Check"))</f>
        <v/>
      </c>
    </row>
    <row r="109" ht="13.35" customHeight="1" s="162">
      <c r="B109" s="505">
        <f>IF('Fans'!D3852="","",'Fans'!D3852)</f>
        <v/>
      </c>
      <c r="C109" s="506">
        <f>IF('Fans'!I3852="","",'Fans'!I3852)</f>
        <v/>
      </c>
      <c r="D109" s="507">
        <f>IF('Fans'!K3857="","",'Fans'!K3857)</f>
        <v/>
      </c>
      <c r="E109" s="507">
        <f>IF('Fans'!L3857="","",'Fans'!L3857)</f>
        <v/>
      </c>
      <c r="F109" s="508">
        <f>IF(OR(E109="",D109="",D109=0),"",E109/D109)</f>
        <v/>
      </c>
      <c r="G109" s="507" t="n"/>
      <c r="H109" s="507" t="n"/>
      <c r="I109" s="509">
        <f>IF('Fans'!K3858="","",'Fans'!K3858)</f>
        <v/>
      </c>
      <c r="J109" s="509">
        <f>IF('Fans'!L3858="","",'Fans'!L3858)</f>
        <v/>
      </c>
      <c r="K109" s="509">
        <f>IF('Fans'!L3870="","",'Fans'!L3870)</f>
        <v/>
      </c>
      <c r="L109" s="509">
        <f>IF(COUNT('Fans'!E3868:G3868)=0,"",ROUND(AVERAGE('Fans'!E3868:G3868),1))</f>
        <v/>
      </c>
      <c r="M109" s="510">
        <f>IF(OR(D109="",E109="",D109=0),"",IF(ABS(E109/D109-1)&lt;=$E$5,"OK","Check"))</f>
        <v/>
      </c>
    </row>
    <row r="110" ht="13.35" customHeight="1" s="162">
      <c r="B110" s="505">
        <f>IF('Fans'!D3956="","",'Fans'!D3956)</f>
        <v/>
      </c>
      <c r="C110" s="506">
        <f>IF('Fans'!I3956="","",'Fans'!I3956)</f>
        <v/>
      </c>
      <c r="D110" s="507">
        <f>IF('Fans'!K3961="","",'Fans'!K3961)</f>
        <v/>
      </c>
      <c r="E110" s="507">
        <f>IF('Fans'!L3961="","",'Fans'!L3961)</f>
        <v/>
      </c>
      <c r="F110" s="508">
        <f>IF(OR(E110="",D110="",D110=0),"",E110/D110)</f>
        <v/>
      </c>
      <c r="G110" s="507" t="n"/>
      <c r="H110" s="507" t="n"/>
      <c r="I110" s="509">
        <f>IF('Fans'!K3962="","",'Fans'!K3962)</f>
        <v/>
      </c>
      <c r="J110" s="509">
        <f>IF('Fans'!L3962="","",'Fans'!L3962)</f>
        <v/>
      </c>
      <c r="K110" s="509">
        <f>IF('Fans'!L3974="","",'Fans'!L3974)</f>
        <v/>
      </c>
      <c r="L110" s="509">
        <f>IF(COUNT('Fans'!E3972:G3972)=0,"",ROUND(AVERAGE('Fans'!E3972:G3972),1))</f>
        <v/>
      </c>
      <c r="M110" s="510">
        <f>IF(OR(D110="",E110="",D110=0),"",IF(ABS(E110/D110-1)&lt;=$E$5,"OK","Check"))</f>
        <v/>
      </c>
    </row>
    <row r="111" ht="13.35" customHeight="1" s="162">
      <c r="B111" s="505">
        <f>IF('Fans'!D4060="","",'Fans'!D4060)</f>
        <v/>
      </c>
      <c r="C111" s="506">
        <f>IF('Fans'!I4060="","",'Fans'!I4060)</f>
        <v/>
      </c>
      <c r="D111" s="507">
        <f>IF('Fans'!K4065="","",'Fans'!K4065)</f>
        <v/>
      </c>
      <c r="E111" s="507">
        <f>IF('Fans'!L4065="","",'Fans'!L4065)</f>
        <v/>
      </c>
      <c r="F111" s="508">
        <f>IF(OR(E111="",D111="",D111=0),"",E111/D111)</f>
        <v/>
      </c>
      <c r="G111" s="507" t="n"/>
      <c r="H111" s="507" t="n"/>
      <c r="I111" s="509">
        <f>IF('Fans'!K4066="","",'Fans'!K4066)</f>
        <v/>
      </c>
      <c r="J111" s="509">
        <f>IF('Fans'!L4066="","",'Fans'!L4066)</f>
        <v/>
      </c>
      <c r="K111" s="509">
        <f>IF('Fans'!L4078="","",'Fans'!L4078)</f>
        <v/>
      </c>
      <c r="L111" s="509">
        <f>IF(COUNT('Fans'!E4076:G4076)=0,"",ROUND(AVERAGE('Fans'!E4076:G4076),1))</f>
        <v/>
      </c>
      <c r="M111" s="510">
        <f>IF(OR(D111="",E111="",D111=0),"",IF(ABS(E111/D111-1)&lt;=$E$5,"OK","Check"))</f>
        <v/>
      </c>
    </row>
    <row r="112" ht="13.35" customHeight="1" s="162">
      <c r="B112" s="504" t="inlineStr">
        <is>
          <t>Small Exhaust Fans</t>
        </is>
      </c>
    </row>
    <row r="113" ht="13.35" customHeight="1" s="162">
      <c r="B113" s="505">
        <f>IF('Small Fans'!D4="","",'Small Fans'!D4)</f>
        <v/>
      </c>
      <c r="C113" s="506">
        <f>IF('Small Fans'!I4="","",'Small Fans'!I4)</f>
        <v/>
      </c>
      <c r="D113" s="507">
        <f>IF('Small Fans'!K8="","",'Small Fans'!K8)</f>
        <v/>
      </c>
      <c r="E113" s="507">
        <f>IF('Small Fans'!L8="","",'Small Fans'!L8)</f>
        <v/>
      </c>
      <c r="F113" s="508">
        <f>IF(OR(E113="",D113="",D113=0),"",E113/D113)</f>
        <v/>
      </c>
      <c r="G113" s="507" t="n"/>
      <c r="H113" s="507" t="n"/>
      <c r="I113" s="509">
        <f>IF('Small Fans'!K9="","",'Small Fans'!K9)</f>
        <v/>
      </c>
      <c r="J113" s="509">
        <f>IF('Small Fans'!L9="","",'Small Fans'!L9)</f>
        <v/>
      </c>
      <c r="K113" s="509">
        <f>IF('Small Fans'!L10="","",'Small Fans'!L10)</f>
        <v/>
      </c>
      <c r="L113" s="509">
        <f>IF('Small Fans'!K12="","",'Small Fans'!K12)</f>
        <v/>
      </c>
      <c r="M113" s="510">
        <f>IF(OR(D113="",E113="",D113=0),"",IF(ABS(E113/D113-1)&lt;=$E$5,"OK","Check"))</f>
        <v/>
      </c>
    </row>
    <row r="114" ht="13.35" customHeight="1" s="162">
      <c r="B114" s="505">
        <f>IF('Small Fans'!D28="","",'Small Fans'!D28)</f>
        <v/>
      </c>
      <c r="C114" s="506">
        <f>IF('Small Fans'!I28="","",'Small Fans'!I28)</f>
        <v/>
      </c>
      <c r="D114" s="507">
        <f>IF('Small Fans'!K32="","",'Small Fans'!K32)</f>
        <v/>
      </c>
      <c r="E114" s="507">
        <f>IF('Small Fans'!L32="","",'Small Fans'!L32)</f>
        <v/>
      </c>
      <c r="F114" s="508">
        <f>IF(OR(E114="",D114="",D114=0),"",E114/D114)</f>
        <v/>
      </c>
      <c r="G114" s="507" t="n"/>
      <c r="H114" s="507" t="n"/>
      <c r="I114" s="509">
        <f>IF('Small Fans'!K33="","",'Small Fans'!K33)</f>
        <v/>
      </c>
      <c r="J114" s="509">
        <f>IF('Small Fans'!L33="","",'Small Fans'!L33)</f>
        <v/>
      </c>
      <c r="K114" s="509">
        <f>IF('Small Fans'!L34="","",'Small Fans'!L34)</f>
        <v/>
      </c>
      <c r="L114" s="509">
        <f>IF('Small Fans'!K36="","",'Small Fans'!K36)</f>
        <v/>
      </c>
      <c r="M114" s="510">
        <f>IF(OR(D114="",E114="",D114=0),"",IF(ABS(E114/D114-1)&lt;=$E$5,"OK","Check"))</f>
        <v/>
      </c>
    </row>
    <row r="115" ht="13.35" customHeight="1" s="162">
      <c r="B115" s="505">
        <f>IF('Small Fans'!D52="","",'Small Fans'!D52)</f>
        <v/>
      </c>
      <c r="C115" s="506">
        <f>IF('Small Fans'!I52="","",'Small Fans'!I52)</f>
        <v/>
      </c>
      <c r="D115" s="507">
        <f>IF('Small Fans'!K56="","",'Small Fans'!K56)</f>
        <v/>
      </c>
      <c r="E115" s="507">
        <f>IF('Small Fans'!L56="","",'Small Fans'!L56)</f>
        <v/>
      </c>
      <c r="F115" s="508">
        <f>IF(OR(E115="",D115="",D115=0),"",E115/D115)</f>
        <v/>
      </c>
      <c r="G115" s="507" t="n"/>
      <c r="H115" s="507" t="n"/>
      <c r="I115" s="509">
        <f>IF('Small Fans'!K57="","",'Small Fans'!K57)</f>
        <v/>
      </c>
      <c r="J115" s="509">
        <f>IF('Small Fans'!L57="","",'Small Fans'!L57)</f>
        <v/>
      </c>
      <c r="K115" s="509">
        <f>IF('Small Fans'!L58="","",'Small Fans'!L58)</f>
        <v/>
      </c>
      <c r="L115" s="509">
        <f>IF('Small Fans'!K60="","",'Small Fans'!K60)</f>
        <v/>
      </c>
      <c r="M115" s="510">
        <f>IF(OR(D115="",E115="",D115=0),"",IF(ABS(E115/D115-1)&lt;=$E$5,"OK","Check"))</f>
        <v/>
      </c>
    </row>
    <row r="116" ht="13.35" customHeight="1" s="162">
      <c r="B116" s="505">
        <f>IF('Small Fans'!D76="","",'Small Fans'!D76)</f>
        <v/>
      </c>
      <c r="C116" s="506">
        <f>IF('Small Fans'!I76="","",'Small Fans'!I76)</f>
        <v/>
      </c>
      <c r="D116" s="507">
        <f>IF('Small Fans'!K80="","",'Small Fans'!K80)</f>
        <v/>
      </c>
      <c r="E116" s="507">
        <f>IF('Small Fans'!L80="","",'Small Fans'!L80)</f>
        <v/>
      </c>
      <c r="F116" s="508">
        <f>IF(OR(E116="",D116="",D116=0),"",E116/D116)</f>
        <v/>
      </c>
      <c r="G116" s="507" t="n"/>
      <c r="H116" s="507" t="n"/>
      <c r="I116" s="509">
        <f>IF('Small Fans'!K81="","",'Small Fans'!K81)</f>
        <v/>
      </c>
      <c r="J116" s="509">
        <f>IF('Small Fans'!L81="","",'Small Fans'!L81)</f>
        <v/>
      </c>
      <c r="K116" s="509">
        <f>IF('Small Fans'!L82="","",'Small Fans'!L82)</f>
        <v/>
      </c>
      <c r="L116" s="509">
        <f>IF('Small Fans'!K84="","",'Small Fans'!K84)</f>
        <v/>
      </c>
      <c r="M116" s="510">
        <f>IF(OR(D116="",E116="",D116=0),"",IF(ABS(E116/D116-1)&lt;=$E$5,"OK","Check"))</f>
        <v/>
      </c>
    </row>
    <row r="117" ht="13.35" customHeight="1" s="162">
      <c r="B117" s="505">
        <f>IF('Small Fans'!D100="","",'Small Fans'!D100)</f>
        <v/>
      </c>
      <c r="C117" s="506">
        <f>IF('Small Fans'!I100="","",'Small Fans'!I100)</f>
        <v/>
      </c>
      <c r="D117" s="507">
        <f>IF('Small Fans'!K104="","",'Small Fans'!K104)</f>
        <v/>
      </c>
      <c r="E117" s="507">
        <f>IF('Small Fans'!L104="","",'Small Fans'!L104)</f>
        <v/>
      </c>
      <c r="F117" s="508">
        <f>IF(OR(E117="",D117="",D117=0),"",E117/D117)</f>
        <v/>
      </c>
      <c r="G117" s="507" t="n"/>
      <c r="H117" s="507" t="n"/>
      <c r="I117" s="509">
        <f>IF('Small Fans'!K105="","",'Small Fans'!K105)</f>
        <v/>
      </c>
      <c r="J117" s="509">
        <f>IF('Small Fans'!L105="","",'Small Fans'!L105)</f>
        <v/>
      </c>
      <c r="K117" s="509">
        <f>IF('Small Fans'!L106="","",'Small Fans'!L106)</f>
        <v/>
      </c>
      <c r="L117" s="509">
        <f>IF('Small Fans'!K108="","",'Small Fans'!K108)</f>
        <v/>
      </c>
      <c r="M117" s="510">
        <f>IF(OR(D117="",E117="",D117=0),"",IF(ABS(E117/D117-1)&lt;=$E$5,"OK","Check"))</f>
        <v/>
      </c>
    </row>
    <row r="118" ht="13.35" customHeight="1" s="162">
      <c r="B118" s="505">
        <f>IF('Small Fans'!D124="","",'Small Fans'!D124)</f>
        <v/>
      </c>
      <c r="C118" s="506">
        <f>IF('Small Fans'!I124="","",'Small Fans'!I124)</f>
        <v/>
      </c>
      <c r="D118" s="507">
        <f>IF('Small Fans'!K128="","",'Small Fans'!K128)</f>
        <v/>
      </c>
      <c r="E118" s="507">
        <f>IF('Small Fans'!L128="","",'Small Fans'!L128)</f>
        <v/>
      </c>
      <c r="F118" s="508">
        <f>IF(OR(E118="",D118="",D118=0),"",E118/D118)</f>
        <v/>
      </c>
      <c r="G118" s="507" t="n"/>
      <c r="H118" s="507" t="n"/>
      <c r="I118" s="509">
        <f>IF('Small Fans'!K129="","",'Small Fans'!K129)</f>
        <v/>
      </c>
      <c r="J118" s="509">
        <f>IF('Small Fans'!L129="","",'Small Fans'!L129)</f>
        <v/>
      </c>
      <c r="K118" s="509">
        <f>IF('Small Fans'!L130="","",'Small Fans'!L130)</f>
        <v/>
      </c>
      <c r="L118" s="509">
        <f>IF('Small Fans'!K132="","",'Small Fans'!K132)</f>
        <v/>
      </c>
      <c r="M118" s="510">
        <f>IF(OR(D118="",E118="",D118=0),"",IF(ABS(E118/D118-1)&lt;=$E$5,"OK","Check"))</f>
        <v/>
      </c>
    </row>
    <row r="119" ht="13.35" customHeight="1" s="162">
      <c r="B119" s="505">
        <f>IF('Small Fans'!D148="","",'Small Fans'!D148)</f>
        <v/>
      </c>
      <c r="C119" s="506">
        <f>IF('Small Fans'!I148="","",'Small Fans'!I148)</f>
        <v/>
      </c>
      <c r="D119" s="507">
        <f>IF('Small Fans'!K152="","",'Small Fans'!K152)</f>
        <v/>
      </c>
      <c r="E119" s="507">
        <f>IF('Small Fans'!L152="","",'Small Fans'!L152)</f>
        <v/>
      </c>
      <c r="F119" s="508">
        <f>IF(OR(E119="",D119="",D119=0),"",E119/D119)</f>
        <v/>
      </c>
      <c r="G119" s="507" t="n"/>
      <c r="H119" s="507" t="n"/>
      <c r="I119" s="509">
        <f>IF('Small Fans'!K153="","",'Small Fans'!K153)</f>
        <v/>
      </c>
      <c r="J119" s="509">
        <f>IF('Small Fans'!L153="","",'Small Fans'!L153)</f>
        <v/>
      </c>
      <c r="K119" s="509">
        <f>IF('Small Fans'!L154="","",'Small Fans'!L154)</f>
        <v/>
      </c>
      <c r="L119" s="509">
        <f>IF('Small Fans'!K156="","",'Small Fans'!K156)</f>
        <v/>
      </c>
      <c r="M119" s="510">
        <f>IF(OR(D119="",E119="",D119=0),"",IF(ABS(E119/D119-1)&lt;=$E$5,"OK","Check"))</f>
        <v/>
      </c>
    </row>
    <row r="120" ht="13.35" customHeight="1" s="162">
      <c r="B120" s="505">
        <f>IF('Small Fans'!D172="","",'Small Fans'!D172)</f>
        <v/>
      </c>
      <c r="C120" s="506">
        <f>IF('Small Fans'!I172="","",'Small Fans'!I172)</f>
        <v/>
      </c>
      <c r="D120" s="507">
        <f>IF('Small Fans'!K176="","",'Small Fans'!K176)</f>
        <v/>
      </c>
      <c r="E120" s="507">
        <f>IF('Small Fans'!L176="","",'Small Fans'!L176)</f>
        <v/>
      </c>
      <c r="F120" s="508">
        <f>IF(OR(E120="",D120="",D120=0),"",E120/D120)</f>
        <v/>
      </c>
      <c r="G120" s="507" t="n"/>
      <c r="H120" s="507" t="n"/>
      <c r="I120" s="509">
        <f>IF('Small Fans'!K177="","",'Small Fans'!K177)</f>
        <v/>
      </c>
      <c r="J120" s="509">
        <f>IF('Small Fans'!L177="","",'Small Fans'!L177)</f>
        <v/>
      </c>
      <c r="K120" s="509">
        <f>IF('Small Fans'!L178="","",'Small Fans'!L178)</f>
        <v/>
      </c>
      <c r="L120" s="509">
        <f>IF('Small Fans'!K180="","",'Small Fans'!K180)</f>
        <v/>
      </c>
      <c r="M120" s="510">
        <f>IF(OR(D120="",E120="",D120=0),"",IF(ABS(E120/D120-1)&lt;=$E$5,"OK","Check"))</f>
        <v/>
      </c>
    </row>
    <row r="121" ht="13.35" customHeight="1" s="162">
      <c r="B121" s="505">
        <f>IF('Small Fans'!D196="","",'Small Fans'!D196)</f>
        <v/>
      </c>
      <c r="C121" s="506">
        <f>IF('Small Fans'!I196="","",'Small Fans'!I196)</f>
        <v/>
      </c>
      <c r="D121" s="507">
        <f>IF('Small Fans'!K200="","",'Small Fans'!K200)</f>
        <v/>
      </c>
      <c r="E121" s="507">
        <f>IF('Small Fans'!L200="","",'Small Fans'!L200)</f>
        <v/>
      </c>
      <c r="F121" s="508">
        <f>IF(OR(E121="",D121="",D121=0),"",E121/D121)</f>
        <v/>
      </c>
      <c r="G121" s="507" t="n"/>
      <c r="H121" s="507" t="n"/>
      <c r="I121" s="509">
        <f>IF('Small Fans'!K201="","",'Small Fans'!K201)</f>
        <v/>
      </c>
      <c r="J121" s="509">
        <f>IF('Small Fans'!L201="","",'Small Fans'!L201)</f>
        <v/>
      </c>
      <c r="K121" s="509">
        <f>IF('Small Fans'!L202="","",'Small Fans'!L202)</f>
        <v/>
      </c>
      <c r="L121" s="509">
        <f>IF('Small Fans'!K204="","",'Small Fans'!K204)</f>
        <v/>
      </c>
      <c r="M121" s="510">
        <f>IF(OR(D121="",E121="",D121=0),"",IF(ABS(E121/D121-1)&lt;=$E$5,"OK","Check"))</f>
        <v/>
      </c>
    </row>
    <row r="122" ht="13.35" customHeight="1" s="162">
      <c r="B122" s="505">
        <f>IF('Small Fans'!D220="","",'Small Fans'!D220)</f>
        <v/>
      </c>
      <c r="C122" s="506">
        <f>IF('Small Fans'!I220="","",'Small Fans'!I220)</f>
        <v/>
      </c>
      <c r="D122" s="507">
        <f>IF('Small Fans'!K224="","",'Small Fans'!K224)</f>
        <v/>
      </c>
      <c r="E122" s="507">
        <f>IF('Small Fans'!L224="","",'Small Fans'!L224)</f>
        <v/>
      </c>
      <c r="F122" s="508">
        <f>IF(OR(E122="",D122="",D122=0),"",E122/D122)</f>
        <v/>
      </c>
      <c r="G122" s="507" t="n"/>
      <c r="H122" s="507" t="n"/>
      <c r="I122" s="509">
        <f>IF('Small Fans'!K225="","",'Small Fans'!K225)</f>
        <v/>
      </c>
      <c r="J122" s="509">
        <f>IF('Small Fans'!L225="","",'Small Fans'!L225)</f>
        <v/>
      </c>
      <c r="K122" s="509">
        <f>IF('Small Fans'!L226="","",'Small Fans'!L226)</f>
        <v/>
      </c>
      <c r="L122" s="509">
        <f>IF('Small Fans'!K228="","",'Small Fans'!K228)</f>
        <v/>
      </c>
      <c r="M122" s="510">
        <f>IF(OR(D122="",E122="",D122=0),"",IF(ABS(E122/D122-1)&lt;=$E$5,"OK","Check"))</f>
        <v/>
      </c>
    </row>
    <row r="123" ht="13.35" customHeight="1" s="162">
      <c r="B123" s="505">
        <f>IF('Small Fans'!D244="","",'Small Fans'!D244)</f>
        <v/>
      </c>
      <c r="C123" s="506">
        <f>IF('Small Fans'!I244="","",'Small Fans'!I244)</f>
        <v/>
      </c>
      <c r="D123" s="507">
        <f>IF('Small Fans'!K248="","",'Small Fans'!K248)</f>
        <v/>
      </c>
      <c r="E123" s="507">
        <f>IF('Small Fans'!L248="","",'Small Fans'!L248)</f>
        <v/>
      </c>
      <c r="F123" s="508">
        <f>IF(OR(E123="",D123="",D123=0),"",E123/D123)</f>
        <v/>
      </c>
      <c r="G123" s="507" t="n"/>
      <c r="H123" s="507" t="n"/>
      <c r="I123" s="509">
        <f>IF('Small Fans'!K249="","",'Small Fans'!K249)</f>
        <v/>
      </c>
      <c r="J123" s="509">
        <f>IF('Small Fans'!L249="","",'Small Fans'!L249)</f>
        <v/>
      </c>
      <c r="K123" s="509">
        <f>IF('Small Fans'!L250="","",'Small Fans'!L250)</f>
        <v/>
      </c>
      <c r="L123" s="509">
        <f>IF('Small Fans'!K252="","",'Small Fans'!K252)</f>
        <v/>
      </c>
      <c r="M123" s="510">
        <f>IF(OR(D123="",E123="",D123=0),"",IF(ABS(E123/D123-1)&lt;=$E$5,"OK","Check"))</f>
        <v/>
      </c>
    </row>
    <row r="124" ht="13.35" customHeight="1" s="162">
      <c r="B124" s="505">
        <f>IF('Small Fans'!D268="","",'Small Fans'!D268)</f>
        <v/>
      </c>
      <c r="C124" s="506">
        <f>IF('Small Fans'!I268="","",'Small Fans'!I268)</f>
        <v/>
      </c>
      <c r="D124" s="507">
        <f>IF('Small Fans'!K272="","",'Small Fans'!K272)</f>
        <v/>
      </c>
      <c r="E124" s="507">
        <f>IF('Small Fans'!L272="","",'Small Fans'!L272)</f>
        <v/>
      </c>
      <c r="F124" s="508">
        <f>IF(OR(E124="",D124="",D124=0),"",E124/D124)</f>
        <v/>
      </c>
      <c r="G124" s="507" t="n"/>
      <c r="H124" s="507" t="n"/>
      <c r="I124" s="509">
        <f>IF('Small Fans'!K273="","",'Small Fans'!K273)</f>
        <v/>
      </c>
      <c r="J124" s="509">
        <f>IF('Small Fans'!L273="","",'Small Fans'!L273)</f>
        <v/>
      </c>
      <c r="K124" s="509">
        <f>IF('Small Fans'!L274="","",'Small Fans'!L274)</f>
        <v/>
      </c>
      <c r="L124" s="509">
        <f>IF('Small Fans'!K276="","",'Small Fans'!K276)</f>
        <v/>
      </c>
      <c r="M124" s="510">
        <f>IF(OR(D124="",E124="",D124=0),"",IF(ABS(E124/D124-1)&lt;=$E$5,"OK","Check"))</f>
        <v/>
      </c>
    </row>
    <row r="125" ht="13.35" customHeight="1" s="162">
      <c r="B125" s="505">
        <f>IF('Small Fans'!D292="","",'Small Fans'!D292)</f>
        <v/>
      </c>
      <c r="C125" s="506">
        <f>IF('Small Fans'!I292="","",'Small Fans'!I292)</f>
        <v/>
      </c>
      <c r="D125" s="507">
        <f>IF('Small Fans'!K296="","",'Small Fans'!K296)</f>
        <v/>
      </c>
      <c r="E125" s="507">
        <f>IF('Small Fans'!L296="","",'Small Fans'!L296)</f>
        <v/>
      </c>
      <c r="F125" s="508">
        <f>IF(OR(E125="",D125="",D125=0),"",E125/D125)</f>
        <v/>
      </c>
      <c r="G125" s="507" t="n"/>
      <c r="H125" s="507" t="n"/>
      <c r="I125" s="509">
        <f>IF('Small Fans'!K297="","",'Small Fans'!K297)</f>
        <v/>
      </c>
      <c r="J125" s="509">
        <f>IF('Small Fans'!L297="","",'Small Fans'!L297)</f>
        <v/>
      </c>
      <c r="K125" s="509">
        <f>IF('Small Fans'!L298="","",'Small Fans'!L298)</f>
        <v/>
      </c>
      <c r="L125" s="509">
        <f>IF('Small Fans'!K300="","",'Small Fans'!K300)</f>
        <v/>
      </c>
      <c r="M125" s="510">
        <f>IF(OR(D125="",E125="",D125=0),"",IF(ABS(E125/D125-1)&lt;=$E$5,"OK","Check"))</f>
        <v/>
      </c>
    </row>
    <row r="126" ht="13.35" customHeight="1" s="162">
      <c r="B126" s="505">
        <f>IF('Small Fans'!D316="","",'Small Fans'!D316)</f>
        <v/>
      </c>
      <c r="C126" s="506">
        <f>IF('Small Fans'!I316="","",'Small Fans'!I316)</f>
        <v/>
      </c>
      <c r="D126" s="507">
        <f>IF('Small Fans'!K320="","",'Small Fans'!K320)</f>
        <v/>
      </c>
      <c r="E126" s="507">
        <f>IF('Small Fans'!L320="","",'Small Fans'!L320)</f>
        <v/>
      </c>
      <c r="F126" s="508">
        <f>IF(OR(E126="",D126="",D126=0),"",E126/D126)</f>
        <v/>
      </c>
      <c r="G126" s="507" t="n"/>
      <c r="H126" s="507" t="n"/>
      <c r="I126" s="509">
        <f>IF('Small Fans'!K321="","",'Small Fans'!K321)</f>
        <v/>
      </c>
      <c r="J126" s="509">
        <f>IF('Small Fans'!L321="","",'Small Fans'!L321)</f>
        <v/>
      </c>
      <c r="K126" s="509">
        <f>IF('Small Fans'!L322="","",'Small Fans'!L322)</f>
        <v/>
      </c>
      <c r="L126" s="509">
        <f>IF('Small Fans'!K324="","",'Small Fans'!K324)</f>
        <v/>
      </c>
      <c r="M126" s="510">
        <f>IF(OR(D126="",E126="",D126=0),"",IF(ABS(E126/D126-1)&lt;=$E$5,"OK","Check"))</f>
        <v/>
      </c>
    </row>
    <row r="127" ht="13.35" customHeight="1" s="162">
      <c r="B127" s="505">
        <f>IF('Small Fans'!D340="","",'Small Fans'!D340)</f>
        <v/>
      </c>
      <c r="C127" s="506">
        <f>IF('Small Fans'!I340="","",'Small Fans'!I340)</f>
        <v/>
      </c>
      <c r="D127" s="507">
        <f>IF('Small Fans'!K344="","",'Small Fans'!K344)</f>
        <v/>
      </c>
      <c r="E127" s="507">
        <f>IF('Small Fans'!L344="","",'Small Fans'!L344)</f>
        <v/>
      </c>
      <c r="F127" s="508">
        <f>IF(OR(E127="",D127="",D127=0),"",E127/D127)</f>
        <v/>
      </c>
      <c r="G127" s="507" t="n"/>
      <c r="H127" s="507" t="n"/>
      <c r="I127" s="509">
        <f>IF('Small Fans'!K345="","",'Small Fans'!K345)</f>
        <v/>
      </c>
      <c r="J127" s="509">
        <f>IF('Small Fans'!L345="","",'Small Fans'!L345)</f>
        <v/>
      </c>
      <c r="K127" s="509">
        <f>IF('Small Fans'!L346="","",'Small Fans'!L346)</f>
        <v/>
      </c>
      <c r="L127" s="509">
        <f>IF('Small Fans'!K348="","",'Small Fans'!K348)</f>
        <v/>
      </c>
      <c r="M127" s="510">
        <f>IF(OR(D127="",E127="",D127=0),"",IF(ABS(E127/D127-1)&lt;=$E$5,"OK","Check"))</f>
        <v/>
      </c>
    </row>
    <row r="128" ht="13.35" customHeight="1" s="162">
      <c r="B128" s="505">
        <f>IF('Small Fans'!D364="","",'Small Fans'!D364)</f>
        <v/>
      </c>
      <c r="C128" s="506">
        <f>IF('Small Fans'!I364="","",'Small Fans'!I364)</f>
        <v/>
      </c>
      <c r="D128" s="507">
        <f>IF('Small Fans'!K368="","",'Small Fans'!K368)</f>
        <v/>
      </c>
      <c r="E128" s="507">
        <f>IF('Small Fans'!L368="","",'Small Fans'!L368)</f>
        <v/>
      </c>
      <c r="F128" s="508">
        <f>IF(OR(E128="",D128="",D128=0),"",E128/D128)</f>
        <v/>
      </c>
      <c r="G128" s="507" t="n"/>
      <c r="H128" s="507" t="n"/>
      <c r="I128" s="509">
        <f>IF('Small Fans'!K369="","",'Small Fans'!K369)</f>
        <v/>
      </c>
      <c r="J128" s="509">
        <f>IF('Small Fans'!L369="","",'Small Fans'!L369)</f>
        <v/>
      </c>
      <c r="K128" s="509">
        <f>IF('Small Fans'!L370="","",'Small Fans'!L370)</f>
        <v/>
      </c>
      <c r="L128" s="509">
        <f>IF('Small Fans'!K372="","",'Small Fans'!K372)</f>
        <v/>
      </c>
      <c r="M128" s="510">
        <f>IF(OR(D128="",E128="",D128=0),"",IF(ABS(E128/D128-1)&lt;=$E$5,"OK","Check"))</f>
        <v/>
      </c>
    </row>
    <row r="129" ht="13.35" customHeight="1" s="162">
      <c r="B129" s="505">
        <f>IF('Small Fans'!D388="","",'Small Fans'!D388)</f>
        <v/>
      </c>
      <c r="C129" s="506">
        <f>IF('Small Fans'!I388="","",'Small Fans'!I388)</f>
        <v/>
      </c>
      <c r="D129" s="507">
        <f>IF('Small Fans'!K392="","",'Small Fans'!K392)</f>
        <v/>
      </c>
      <c r="E129" s="507">
        <f>IF('Small Fans'!L392="","",'Small Fans'!L392)</f>
        <v/>
      </c>
      <c r="F129" s="508">
        <f>IF(OR(E129="",D129="",D129=0),"",E129/D129)</f>
        <v/>
      </c>
      <c r="G129" s="507" t="n"/>
      <c r="H129" s="507" t="n"/>
      <c r="I129" s="509">
        <f>IF('Small Fans'!K393="","",'Small Fans'!K393)</f>
        <v/>
      </c>
      <c r="J129" s="509">
        <f>IF('Small Fans'!L393="","",'Small Fans'!L393)</f>
        <v/>
      </c>
      <c r="K129" s="509">
        <f>IF('Small Fans'!L394="","",'Small Fans'!L394)</f>
        <v/>
      </c>
      <c r="L129" s="509">
        <f>IF('Small Fans'!K396="","",'Small Fans'!K396)</f>
        <v/>
      </c>
      <c r="M129" s="510">
        <f>IF(OR(D129="",E129="",D129=0),"",IF(ABS(E129/D129-1)&lt;=$E$5,"OK","Check"))</f>
        <v/>
      </c>
    </row>
    <row r="130" ht="13.35" customHeight="1" s="162">
      <c r="B130" s="505">
        <f>IF('Small Fans'!D412="","",'Small Fans'!D412)</f>
        <v/>
      </c>
      <c r="C130" s="506">
        <f>IF('Small Fans'!I412="","",'Small Fans'!I412)</f>
        <v/>
      </c>
      <c r="D130" s="507">
        <f>IF('Small Fans'!K416="","",'Small Fans'!K416)</f>
        <v/>
      </c>
      <c r="E130" s="507">
        <f>IF('Small Fans'!L416="","",'Small Fans'!L416)</f>
        <v/>
      </c>
      <c r="F130" s="508">
        <f>IF(OR(E130="",D130="",D130=0),"",E130/D130)</f>
        <v/>
      </c>
      <c r="G130" s="507" t="n"/>
      <c r="H130" s="507" t="n"/>
      <c r="I130" s="509">
        <f>IF('Small Fans'!K417="","",'Small Fans'!K417)</f>
        <v/>
      </c>
      <c r="J130" s="509">
        <f>IF('Small Fans'!L417="","",'Small Fans'!L417)</f>
        <v/>
      </c>
      <c r="K130" s="509">
        <f>IF('Small Fans'!L418="","",'Small Fans'!L418)</f>
        <v/>
      </c>
      <c r="L130" s="509">
        <f>IF('Small Fans'!K420="","",'Small Fans'!K420)</f>
        <v/>
      </c>
      <c r="M130" s="510">
        <f>IF(OR(D130="",E130="",D130=0),"",IF(ABS(E130/D130-1)&lt;=$E$5,"OK","Check"))</f>
        <v/>
      </c>
    </row>
    <row r="131" ht="13.35" customHeight="1" s="162">
      <c r="B131" s="505">
        <f>IF('Small Fans'!D436="","",'Small Fans'!D436)</f>
        <v/>
      </c>
      <c r="C131" s="506">
        <f>IF('Small Fans'!I436="","",'Small Fans'!I436)</f>
        <v/>
      </c>
      <c r="D131" s="507">
        <f>IF('Small Fans'!K440="","",'Small Fans'!K440)</f>
        <v/>
      </c>
      <c r="E131" s="507">
        <f>IF('Small Fans'!L440="","",'Small Fans'!L440)</f>
        <v/>
      </c>
      <c r="F131" s="508">
        <f>IF(OR(E131="",D131="",D131=0),"",E131/D131)</f>
        <v/>
      </c>
      <c r="G131" s="507" t="n"/>
      <c r="H131" s="507" t="n"/>
      <c r="I131" s="509">
        <f>IF('Small Fans'!K441="","",'Small Fans'!K441)</f>
        <v/>
      </c>
      <c r="J131" s="509">
        <f>IF('Small Fans'!L441="","",'Small Fans'!L441)</f>
        <v/>
      </c>
      <c r="K131" s="509">
        <f>IF('Small Fans'!L442="","",'Small Fans'!L442)</f>
        <v/>
      </c>
      <c r="L131" s="509">
        <f>IF('Small Fans'!K444="","",'Small Fans'!K444)</f>
        <v/>
      </c>
      <c r="M131" s="510">
        <f>IF(OR(D131="",E131="",D131=0),"",IF(ABS(E131/D131-1)&lt;=$E$5,"OK","Check"))</f>
        <v/>
      </c>
    </row>
    <row r="132" ht="13.35" customHeight="1" s="162">
      <c r="B132" s="505">
        <f>IF('Small Fans'!D460="","",'Small Fans'!D460)</f>
        <v/>
      </c>
      <c r="C132" s="506">
        <f>IF('Small Fans'!I460="","",'Small Fans'!I460)</f>
        <v/>
      </c>
      <c r="D132" s="507">
        <f>IF('Small Fans'!K464="","",'Small Fans'!K464)</f>
        <v/>
      </c>
      <c r="E132" s="507">
        <f>IF('Small Fans'!L464="","",'Small Fans'!L464)</f>
        <v/>
      </c>
      <c r="F132" s="508">
        <f>IF(OR(E132="",D132="",D132=0),"",E132/D132)</f>
        <v/>
      </c>
      <c r="G132" s="507" t="n"/>
      <c r="H132" s="507" t="n"/>
      <c r="I132" s="509">
        <f>IF('Small Fans'!K465="","",'Small Fans'!K465)</f>
        <v/>
      </c>
      <c r="J132" s="509">
        <f>IF('Small Fans'!L465="","",'Small Fans'!L465)</f>
        <v/>
      </c>
      <c r="K132" s="509">
        <f>IF('Small Fans'!L466="","",'Small Fans'!L466)</f>
        <v/>
      </c>
      <c r="L132" s="509">
        <f>IF('Small Fans'!K468="","",'Small Fans'!K468)</f>
        <v/>
      </c>
      <c r="M132" s="510">
        <f>IF(OR(D132="",E132="",D132=0),"",IF(ABS(E132/D132-1)&lt;=$E$5,"OK","Check"))</f>
        <v/>
      </c>
    </row>
    <row r="133" ht="13.35" customHeight="1" s="162">
      <c r="B133" s="505">
        <f>IF('Small Fans'!D484="","",'Small Fans'!D484)</f>
        <v/>
      </c>
      <c r="C133" s="506">
        <f>IF('Small Fans'!I484="","",'Small Fans'!I484)</f>
        <v/>
      </c>
      <c r="D133" s="507">
        <f>IF('Small Fans'!K488="","",'Small Fans'!K488)</f>
        <v/>
      </c>
      <c r="E133" s="507">
        <f>IF('Small Fans'!L488="","",'Small Fans'!L488)</f>
        <v/>
      </c>
      <c r="F133" s="508">
        <f>IF(OR(E133="",D133="",D133=0),"",E133/D133)</f>
        <v/>
      </c>
      <c r="G133" s="507" t="n"/>
      <c r="H133" s="507" t="n"/>
      <c r="I133" s="509">
        <f>IF('Small Fans'!K489="","",'Small Fans'!K489)</f>
        <v/>
      </c>
      <c r="J133" s="509">
        <f>IF('Small Fans'!L489="","",'Small Fans'!L489)</f>
        <v/>
      </c>
      <c r="K133" s="509">
        <f>IF('Small Fans'!L490="","",'Small Fans'!L490)</f>
        <v/>
      </c>
      <c r="L133" s="509">
        <f>IF('Small Fans'!K492="","",'Small Fans'!K492)</f>
        <v/>
      </c>
      <c r="M133" s="510">
        <f>IF(OR(D133="",E133="",D133=0),"",IF(ABS(E133/D133-1)&lt;=$E$5,"OK","Check"))</f>
        <v/>
      </c>
    </row>
    <row r="134" ht="13.35" customHeight="1" s="162">
      <c r="B134" s="505">
        <f>IF('Small Fans'!D508="","",'Small Fans'!D508)</f>
        <v/>
      </c>
      <c r="C134" s="506">
        <f>IF('Small Fans'!I508="","",'Small Fans'!I508)</f>
        <v/>
      </c>
      <c r="D134" s="507">
        <f>IF('Small Fans'!K512="","",'Small Fans'!K512)</f>
        <v/>
      </c>
      <c r="E134" s="507">
        <f>IF('Small Fans'!L512="","",'Small Fans'!L512)</f>
        <v/>
      </c>
      <c r="F134" s="508">
        <f>IF(OR(E134="",D134="",D134=0),"",E134/D134)</f>
        <v/>
      </c>
      <c r="G134" s="507" t="n"/>
      <c r="H134" s="507" t="n"/>
      <c r="I134" s="509">
        <f>IF('Small Fans'!K513="","",'Small Fans'!K513)</f>
        <v/>
      </c>
      <c r="J134" s="509">
        <f>IF('Small Fans'!L513="","",'Small Fans'!L513)</f>
        <v/>
      </c>
      <c r="K134" s="509">
        <f>IF('Small Fans'!L514="","",'Small Fans'!L514)</f>
        <v/>
      </c>
      <c r="L134" s="509">
        <f>IF('Small Fans'!K516="","",'Small Fans'!K516)</f>
        <v/>
      </c>
      <c r="M134" s="510">
        <f>IF(OR(D134="",E134="",D134=0),"",IF(ABS(E134/D134-1)&lt;=$E$5,"OK","Check"))</f>
        <v/>
      </c>
    </row>
    <row r="135" ht="13.35" customHeight="1" s="162">
      <c r="B135" s="505">
        <f>IF('Small Fans'!D532="","",'Small Fans'!D532)</f>
        <v/>
      </c>
      <c r="C135" s="506">
        <f>IF('Small Fans'!I532="","",'Small Fans'!I532)</f>
        <v/>
      </c>
      <c r="D135" s="507">
        <f>IF('Small Fans'!K536="","",'Small Fans'!K536)</f>
        <v/>
      </c>
      <c r="E135" s="507">
        <f>IF('Small Fans'!L536="","",'Small Fans'!L536)</f>
        <v/>
      </c>
      <c r="F135" s="508">
        <f>IF(OR(E135="",D135="",D135=0),"",E135/D135)</f>
        <v/>
      </c>
      <c r="G135" s="507" t="n"/>
      <c r="H135" s="507" t="n"/>
      <c r="I135" s="509">
        <f>IF('Small Fans'!K537="","",'Small Fans'!K537)</f>
        <v/>
      </c>
      <c r="J135" s="509">
        <f>IF('Small Fans'!L537="","",'Small Fans'!L537)</f>
        <v/>
      </c>
      <c r="K135" s="509">
        <f>IF('Small Fans'!L538="","",'Small Fans'!L538)</f>
        <v/>
      </c>
      <c r="L135" s="509">
        <f>IF('Small Fans'!K540="","",'Small Fans'!K540)</f>
        <v/>
      </c>
      <c r="M135" s="510">
        <f>IF(OR(D135="",E135="",D135=0),"",IF(ABS(E135/D135-1)&lt;=$E$5,"OK","Check"))</f>
        <v/>
      </c>
    </row>
    <row r="136" ht="13.35" customHeight="1" s="162">
      <c r="B136" s="505">
        <f>IF('Small Fans'!D556="","",'Small Fans'!D556)</f>
        <v/>
      </c>
      <c r="C136" s="506">
        <f>IF('Small Fans'!I556="","",'Small Fans'!I556)</f>
        <v/>
      </c>
      <c r="D136" s="507">
        <f>IF('Small Fans'!K560="","",'Small Fans'!K560)</f>
        <v/>
      </c>
      <c r="E136" s="507">
        <f>IF('Small Fans'!L560="","",'Small Fans'!L560)</f>
        <v/>
      </c>
      <c r="F136" s="508">
        <f>IF(OR(E136="",D136="",D136=0),"",E136/D136)</f>
        <v/>
      </c>
      <c r="G136" s="507" t="n"/>
      <c r="H136" s="507" t="n"/>
      <c r="I136" s="509">
        <f>IF('Small Fans'!K561="","",'Small Fans'!K561)</f>
        <v/>
      </c>
      <c r="J136" s="509">
        <f>IF('Small Fans'!L561="","",'Small Fans'!L561)</f>
        <v/>
      </c>
      <c r="K136" s="509">
        <f>IF('Small Fans'!L562="","",'Small Fans'!L562)</f>
        <v/>
      </c>
      <c r="L136" s="509">
        <f>IF('Small Fans'!K564="","",'Small Fans'!K564)</f>
        <v/>
      </c>
      <c r="M136" s="510">
        <f>IF(OR(D136="",E136="",D136=0),"",IF(ABS(E136/D136-1)&lt;=$E$5,"OK","Check"))</f>
        <v/>
      </c>
    </row>
    <row r="137" ht="13.35" customHeight="1" s="162">
      <c r="B137" s="505">
        <f>IF('Small Fans'!D580="","",'Small Fans'!D580)</f>
        <v/>
      </c>
      <c r="C137" s="506">
        <f>IF('Small Fans'!I580="","",'Small Fans'!I580)</f>
        <v/>
      </c>
      <c r="D137" s="507">
        <f>IF('Small Fans'!K584="","",'Small Fans'!K584)</f>
        <v/>
      </c>
      <c r="E137" s="507">
        <f>IF('Small Fans'!L584="","",'Small Fans'!L584)</f>
        <v/>
      </c>
      <c r="F137" s="508">
        <f>IF(OR(E137="",D137="",D137=0),"",E137/D137)</f>
        <v/>
      </c>
      <c r="G137" s="507" t="n"/>
      <c r="H137" s="507" t="n"/>
      <c r="I137" s="509">
        <f>IF('Small Fans'!K585="","",'Small Fans'!K585)</f>
        <v/>
      </c>
      <c r="J137" s="509">
        <f>IF('Small Fans'!L585="","",'Small Fans'!L585)</f>
        <v/>
      </c>
      <c r="K137" s="509">
        <f>IF('Small Fans'!L586="","",'Small Fans'!L586)</f>
        <v/>
      </c>
      <c r="L137" s="509">
        <f>IF('Small Fans'!K588="","",'Small Fans'!K588)</f>
        <v/>
      </c>
      <c r="M137" s="510">
        <f>IF(OR(D137="",E137="",D137=0),"",IF(ABS(E137/D137-1)&lt;=$E$5,"OK","Check"))</f>
        <v/>
      </c>
    </row>
    <row r="138" ht="13.35" customHeight="1" s="162">
      <c r="B138" s="505">
        <f>IF('Small Fans'!D604="","",'Small Fans'!D604)</f>
        <v/>
      </c>
      <c r="C138" s="506">
        <f>IF('Small Fans'!I604="","",'Small Fans'!I604)</f>
        <v/>
      </c>
      <c r="D138" s="507">
        <f>IF('Small Fans'!K608="","",'Small Fans'!K608)</f>
        <v/>
      </c>
      <c r="E138" s="507">
        <f>IF('Small Fans'!L608="","",'Small Fans'!L608)</f>
        <v/>
      </c>
      <c r="F138" s="508">
        <f>IF(OR(E138="",D138="",D138=0),"",E138/D138)</f>
        <v/>
      </c>
      <c r="G138" s="507" t="n"/>
      <c r="H138" s="507" t="n"/>
      <c r="I138" s="509">
        <f>IF('Small Fans'!K609="","",'Small Fans'!K609)</f>
        <v/>
      </c>
      <c r="J138" s="509">
        <f>IF('Small Fans'!L609="","",'Small Fans'!L609)</f>
        <v/>
      </c>
      <c r="K138" s="509">
        <f>IF('Small Fans'!L610="","",'Small Fans'!L610)</f>
        <v/>
      </c>
      <c r="L138" s="509">
        <f>IF('Small Fans'!K612="","",'Small Fans'!K612)</f>
        <v/>
      </c>
      <c r="M138" s="510">
        <f>IF(OR(D138="",E138="",D138=0),"",IF(ABS(E138/D138-1)&lt;=$E$5,"OK","Check"))</f>
        <v/>
      </c>
    </row>
    <row r="139" ht="13.35" customHeight="1" s="162">
      <c r="B139" s="505">
        <f>IF('Small Fans'!D628="","",'Small Fans'!D628)</f>
        <v/>
      </c>
      <c r="C139" s="506">
        <f>IF('Small Fans'!I628="","",'Small Fans'!I628)</f>
        <v/>
      </c>
      <c r="D139" s="507">
        <f>IF('Small Fans'!K632="","",'Small Fans'!K632)</f>
        <v/>
      </c>
      <c r="E139" s="507">
        <f>IF('Small Fans'!L632="","",'Small Fans'!L632)</f>
        <v/>
      </c>
      <c r="F139" s="508">
        <f>IF(OR(E139="",D139="",D139=0),"",E139/D139)</f>
        <v/>
      </c>
      <c r="G139" s="507" t="n"/>
      <c r="H139" s="507" t="n"/>
      <c r="I139" s="509">
        <f>IF('Small Fans'!K633="","",'Small Fans'!K633)</f>
        <v/>
      </c>
      <c r="J139" s="509">
        <f>IF('Small Fans'!L633="","",'Small Fans'!L633)</f>
        <v/>
      </c>
      <c r="K139" s="509">
        <f>IF('Small Fans'!L634="","",'Small Fans'!L634)</f>
        <v/>
      </c>
      <c r="L139" s="509">
        <f>IF('Small Fans'!K636="","",'Small Fans'!K636)</f>
        <v/>
      </c>
      <c r="M139" s="510">
        <f>IF(OR(D139="",E139="",D139=0),"",IF(ABS(E139/D139-1)&lt;=$E$5,"OK","Check"))</f>
        <v/>
      </c>
    </row>
    <row r="140" ht="13.35" customHeight="1" s="162">
      <c r="B140" s="505">
        <f>IF('Small Fans'!D652="","",'Small Fans'!D652)</f>
        <v/>
      </c>
      <c r="C140" s="506">
        <f>IF('Small Fans'!I652="","",'Small Fans'!I652)</f>
        <v/>
      </c>
      <c r="D140" s="507">
        <f>IF('Small Fans'!K656="","",'Small Fans'!K656)</f>
        <v/>
      </c>
      <c r="E140" s="507">
        <f>IF('Small Fans'!L656="","",'Small Fans'!L656)</f>
        <v/>
      </c>
      <c r="F140" s="508">
        <f>IF(OR(E140="",D140="",D140=0),"",E140/D140)</f>
        <v/>
      </c>
      <c r="G140" s="507" t="n"/>
      <c r="H140" s="507" t="n"/>
      <c r="I140" s="509">
        <f>IF('Small Fans'!K657="","",'Small Fans'!K657)</f>
        <v/>
      </c>
      <c r="J140" s="509">
        <f>IF('Small Fans'!L657="","",'Small Fans'!L657)</f>
        <v/>
      </c>
      <c r="K140" s="509">
        <f>IF('Small Fans'!L658="","",'Small Fans'!L658)</f>
        <v/>
      </c>
      <c r="L140" s="509">
        <f>IF('Small Fans'!K660="","",'Small Fans'!K660)</f>
        <v/>
      </c>
      <c r="M140" s="510">
        <f>IF(OR(D140="",E140="",D140=0),"",IF(ABS(E140/D140-1)&lt;=$E$5,"OK","Check"))</f>
        <v/>
      </c>
    </row>
    <row r="141" ht="13.35" customHeight="1" s="162">
      <c r="B141" s="505">
        <f>IF('Small Fans'!D676="","",'Small Fans'!D676)</f>
        <v/>
      </c>
      <c r="C141" s="506">
        <f>IF('Small Fans'!I676="","",'Small Fans'!I676)</f>
        <v/>
      </c>
      <c r="D141" s="507">
        <f>IF('Small Fans'!K680="","",'Small Fans'!K680)</f>
        <v/>
      </c>
      <c r="E141" s="507">
        <f>IF('Small Fans'!L680="","",'Small Fans'!L680)</f>
        <v/>
      </c>
      <c r="F141" s="508">
        <f>IF(OR(E141="",D141="",D141=0),"",E141/D141)</f>
        <v/>
      </c>
      <c r="G141" s="507" t="n"/>
      <c r="H141" s="507" t="n"/>
      <c r="I141" s="509">
        <f>IF('Small Fans'!K681="","",'Small Fans'!K681)</f>
        <v/>
      </c>
      <c r="J141" s="509">
        <f>IF('Small Fans'!L681="","",'Small Fans'!L681)</f>
        <v/>
      </c>
      <c r="K141" s="509">
        <f>IF('Small Fans'!L682="","",'Small Fans'!L682)</f>
        <v/>
      </c>
      <c r="L141" s="509">
        <f>IF('Small Fans'!K684="","",'Small Fans'!K684)</f>
        <v/>
      </c>
      <c r="M141" s="510">
        <f>IF(OR(D141="",E141="",D141=0),"",IF(ABS(E141/D141-1)&lt;=$E$5,"OK","Check"))</f>
        <v/>
      </c>
    </row>
    <row r="142" ht="13.35" customHeight="1" s="162">
      <c r="B142" s="505">
        <f>IF('Small Fans'!D700="","",'Small Fans'!D700)</f>
        <v/>
      </c>
      <c r="C142" s="506">
        <f>IF('Small Fans'!I700="","",'Small Fans'!I700)</f>
        <v/>
      </c>
      <c r="D142" s="507">
        <f>IF('Small Fans'!K704="","",'Small Fans'!K704)</f>
        <v/>
      </c>
      <c r="E142" s="507">
        <f>IF('Small Fans'!L704="","",'Small Fans'!L704)</f>
        <v/>
      </c>
      <c r="F142" s="508">
        <f>IF(OR(E142="",D142="",D142=0),"",E142/D142)</f>
        <v/>
      </c>
      <c r="G142" s="507" t="n"/>
      <c r="H142" s="507" t="n"/>
      <c r="I142" s="509">
        <f>IF('Small Fans'!K705="","",'Small Fans'!K705)</f>
        <v/>
      </c>
      <c r="J142" s="509">
        <f>IF('Small Fans'!L705="","",'Small Fans'!L705)</f>
        <v/>
      </c>
      <c r="K142" s="509">
        <f>IF('Small Fans'!L706="","",'Small Fans'!L706)</f>
        <v/>
      </c>
      <c r="L142" s="509">
        <f>IF('Small Fans'!K708="","",'Small Fans'!K708)</f>
        <v/>
      </c>
      <c r="M142" s="510">
        <f>IF(OR(D142="",E142="",D142=0),"",IF(ABS(E142/D142-1)&lt;=$E$5,"OK","Check"))</f>
        <v/>
      </c>
    </row>
    <row r="143" ht="13.35" customHeight="1" s="162">
      <c r="B143" s="505">
        <f>IF('Small Fans'!D724="","",'Small Fans'!D724)</f>
        <v/>
      </c>
      <c r="C143" s="506">
        <f>IF('Small Fans'!I724="","",'Small Fans'!I724)</f>
        <v/>
      </c>
      <c r="D143" s="507">
        <f>IF('Small Fans'!K728="","",'Small Fans'!K728)</f>
        <v/>
      </c>
      <c r="E143" s="507">
        <f>IF('Small Fans'!L728="","",'Small Fans'!L728)</f>
        <v/>
      </c>
      <c r="F143" s="508">
        <f>IF(OR(E143="",D143="",D143=0),"",E143/D143)</f>
        <v/>
      </c>
      <c r="G143" s="507" t="n"/>
      <c r="H143" s="507" t="n"/>
      <c r="I143" s="509">
        <f>IF('Small Fans'!K729="","",'Small Fans'!K729)</f>
        <v/>
      </c>
      <c r="J143" s="509">
        <f>IF('Small Fans'!L729="","",'Small Fans'!L729)</f>
        <v/>
      </c>
      <c r="K143" s="509">
        <f>IF('Small Fans'!L730="","",'Small Fans'!L730)</f>
        <v/>
      </c>
      <c r="L143" s="509">
        <f>IF('Small Fans'!K732="","",'Small Fans'!K732)</f>
        <v/>
      </c>
      <c r="M143" s="510">
        <f>IF(OR(D143="",E143="",D143=0),"",IF(ABS(E143/D143-1)&lt;=$E$5,"OK","Check"))</f>
        <v/>
      </c>
    </row>
    <row r="144" ht="13.35" customHeight="1" s="162">
      <c r="B144" s="505">
        <f>IF('Small Fans'!D748="","",'Small Fans'!D748)</f>
        <v/>
      </c>
      <c r="C144" s="506">
        <f>IF('Small Fans'!I748="","",'Small Fans'!I748)</f>
        <v/>
      </c>
      <c r="D144" s="507">
        <f>IF('Small Fans'!K752="","",'Small Fans'!K752)</f>
        <v/>
      </c>
      <c r="E144" s="507">
        <f>IF('Small Fans'!L752="","",'Small Fans'!L752)</f>
        <v/>
      </c>
      <c r="F144" s="508">
        <f>IF(OR(E144="",D144="",D144=0),"",E144/D144)</f>
        <v/>
      </c>
      <c r="G144" s="507" t="n"/>
      <c r="H144" s="507" t="n"/>
      <c r="I144" s="509">
        <f>IF('Small Fans'!K753="","",'Small Fans'!K753)</f>
        <v/>
      </c>
      <c r="J144" s="509">
        <f>IF('Small Fans'!L753="","",'Small Fans'!L753)</f>
        <v/>
      </c>
      <c r="K144" s="509">
        <f>IF('Small Fans'!L754="","",'Small Fans'!L754)</f>
        <v/>
      </c>
      <c r="L144" s="509">
        <f>IF('Small Fans'!K756="","",'Small Fans'!K756)</f>
        <v/>
      </c>
      <c r="M144" s="510">
        <f>IF(OR(D144="",E144="",D144=0),"",IF(ABS(E144/D144-1)&lt;=$E$5,"OK","Check"))</f>
        <v/>
      </c>
    </row>
    <row r="145" ht="13.35" customHeight="1" s="162">
      <c r="B145" s="505">
        <f>IF('Small Fans'!D772="","",'Small Fans'!D772)</f>
        <v/>
      </c>
      <c r="C145" s="506">
        <f>IF('Small Fans'!I772="","",'Small Fans'!I772)</f>
        <v/>
      </c>
      <c r="D145" s="507">
        <f>IF('Small Fans'!K776="","",'Small Fans'!K776)</f>
        <v/>
      </c>
      <c r="E145" s="507">
        <f>IF('Small Fans'!L776="","",'Small Fans'!L776)</f>
        <v/>
      </c>
      <c r="F145" s="508">
        <f>IF(OR(E145="",D145="",D145=0),"",E145/D145)</f>
        <v/>
      </c>
      <c r="G145" s="507" t="n"/>
      <c r="H145" s="507" t="n"/>
      <c r="I145" s="509">
        <f>IF('Small Fans'!K777="","",'Small Fans'!K777)</f>
        <v/>
      </c>
      <c r="J145" s="509">
        <f>IF('Small Fans'!L777="","",'Small Fans'!L777)</f>
        <v/>
      </c>
      <c r="K145" s="509">
        <f>IF('Small Fans'!L778="","",'Small Fans'!L778)</f>
        <v/>
      </c>
      <c r="L145" s="509">
        <f>IF('Small Fans'!K780="","",'Small Fans'!K780)</f>
        <v/>
      </c>
      <c r="M145" s="510">
        <f>IF(OR(D145="",E145="",D145=0),"",IF(ABS(E145/D145-1)&lt;=$E$5,"OK","Check"))</f>
        <v/>
      </c>
    </row>
    <row r="146" ht="13.35" customHeight="1" s="162">
      <c r="B146" s="505">
        <f>IF('Small Fans'!D796="","",'Small Fans'!D796)</f>
        <v/>
      </c>
      <c r="C146" s="506">
        <f>IF('Small Fans'!I796="","",'Small Fans'!I796)</f>
        <v/>
      </c>
      <c r="D146" s="507">
        <f>IF('Small Fans'!K800="","",'Small Fans'!K800)</f>
        <v/>
      </c>
      <c r="E146" s="507">
        <f>IF('Small Fans'!L800="","",'Small Fans'!L800)</f>
        <v/>
      </c>
      <c r="F146" s="508">
        <f>IF(OR(E146="",D146="",D146=0),"",E146/D146)</f>
        <v/>
      </c>
      <c r="G146" s="507" t="n"/>
      <c r="H146" s="507" t="n"/>
      <c r="I146" s="509">
        <f>IF('Small Fans'!K801="","",'Small Fans'!K801)</f>
        <v/>
      </c>
      <c r="J146" s="509">
        <f>IF('Small Fans'!L801="","",'Small Fans'!L801)</f>
        <v/>
      </c>
      <c r="K146" s="509">
        <f>IF('Small Fans'!L802="","",'Small Fans'!L802)</f>
        <v/>
      </c>
      <c r="L146" s="509">
        <f>IF('Small Fans'!K804="","",'Small Fans'!K804)</f>
        <v/>
      </c>
      <c r="M146" s="510">
        <f>IF(OR(D146="",E146="",D146=0),"",IF(ABS(E146/D146-1)&lt;=$E$5,"OK","Check"))</f>
        <v/>
      </c>
    </row>
    <row r="147" ht="13.35" customHeight="1" s="162">
      <c r="B147" s="505">
        <f>IF('Small Fans'!D820="","",'Small Fans'!D820)</f>
        <v/>
      </c>
      <c r="C147" s="506">
        <f>IF('Small Fans'!I820="","",'Small Fans'!I820)</f>
        <v/>
      </c>
      <c r="D147" s="507">
        <f>IF('Small Fans'!K824="","",'Small Fans'!K824)</f>
        <v/>
      </c>
      <c r="E147" s="507">
        <f>IF('Small Fans'!L824="","",'Small Fans'!L824)</f>
        <v/>
      </c>
      <c r="F147" s="508">
        <f>IF(OR(E147="",D147="",D147=0),"",E147/D147)</f>
        <v/>
      </c>
      <c r="G147" s="507" t="n"/>
      <c r="H147" s="507" t="n"/>
      <c r="I147" s="509">
        <f>IF('Small Fans'!K825="","",'Small Fans'!K825)</f>
        <v/>
      </c>
      <c r="J147" s="509">
        <f>IF('Small Fans'!L825="","",'Small Fans'!L825)</f>
        <v/>
      </c>
      <c r="K147" s="509">
        <f>IF('Small Fans'!L826="","",'Small Fans'!L826)</f>
        <v/>
      </c>
      <c r="L147" s="509">
        <f>IF('Small Fans'!K828="","",'Small Fans'!K828)</f>
        <v/>
      </c>
      <c r="M147" s="510">
        <f>IF(OR(D147="",E147="",D147=0),"",IF(ABS(E147/D147-1)&lt;=$E$5,"OK","Check"))</f>
        <v/>
      </c>
    </row>
    <row r="148" ht="13.35" customHeight="1" s="162">
      <c r="B148" s="505">
        <f>IF('Small Fans'!D844="","",'Small Fans'!D844)</f>
        <v/>
      </c>
      <c r="C148" s="506">
        <f>IF('Small Fans'!I844="","",'Small Fans'!I844)</f>
        <v/>
      </c>
      <c r="D148" s="507">
        <f>IF('Small Fans'!K848="","",'Small Fans'!K848)</f>
        <v/>
      </c>
      <c r="E148" s="507">
        <f>IF('Small Fans'!L848="","",'Small Fans'!L848)</f>
        <v/>
      </c>
      <c r="F148" s="508">
        <f>IF(OR(E148="",D148="",D148=0),"",E148/D148)</f>
        <v/>
      </c>
      <c r="G148" s="507" t="n"/>
      <c r="H148" s="507" t="n"/>
      <c r="I148" s="509">
        <f>IF('Small Fans'!K849="","",'Small Fans'!K849)</f>
        <v/>
      </c>
      <c r="J148" s="509">
        <f>IF('Small Fans'!L849="","",'Small Fans'!L849)</f>
        <v/>
      </c>
      <c r="K148" s="509">
        <f>IF('Small Fans'!L850="","",'Small Fans'!L850)</f>
        <v/>
      </c>
      <c r="L148" s="509">
        <f>IF('Small Fans'!K852="","",'Small Fans'!K852)</f>
        <v/>
      </c>
      <c r="M148" s="510">
        <f>IF(OR(D148="",E148="",D148=0),"",IF(ABS(E148/D148-1)&lt;=$E$5,"OK","Check"))</f>
        <v/>
      </c>
    </row>
    <row r="149" ht="13.35" customHeight="1" s="162">
      <c r="B149" s="505">
        <f>IF('Small Fans'!D868="","",'Small Fans'!D868)</f>
        <v/>
      </c>
      <c r="C149" s="506">
        <f>IF('Small Fans'!I868="","",'Small Fans'!I868)</f>
        <v/>
      </c>
      <c r="D149" s="507">
        <f>IF('Small Fans'!K872="","",'Small Fans'!K872)</f>
        <v/>
      </c>
      <c r="E149" s="507">
        <f>IF('Small Fans'!L872="","",'Small Fans'!L872)</f>
        <v/>
      </c>
      <c r="F149" s="508">
        <f>IF(OR(E149="",D149="",D149=0),"",E149/D149)</f>
        <v/>
      </c>
      <c r="G149" s="507" t="n"/>
      <c r="H149" s="507" t="n"/>
      <c r="I149" s="509">
        <f>IF('Small Fans'!K873="","",'Small Fans'!K873)</f>
        <v/>
      </c>
      <c r="J149" s="509">
        <f>IF('Small Fans'!L873="","",'Small Fans'!L873)</f>
        <v/>
      </c>
      <c r="K149" s="509">
        <f>IF('Small Fans'!L874="","",'Small Fans'!L874)</f>
        <v/>
      </c>
      <c r="L149" s="509">
        <f>IF('Small Fans'!K876="","",'Small Fans'!K876)</f>
        <v/>
      </c>
      <c r="M149" s="510">
        <f>IF(OR(D149="",E149="",D149=0),"",IF(ABS(E149/D149-1)&lt;=$E$5,"OK","Check"))</f>
        <v/>
      </c>
    </row>
    <row r="150" ht="13.35" customHeight="1" s="162">
      <c r="B150" s="505">
        <f>IF('Small Fans'!D892="","",'Small Fans'!D892)</f>
        <v/>
      </c>
      <c r="C150" s="506">
        <f>IF('Small Fans'!I892="","",'Small Fans'!I892)</f>
        <v/>
      </c>
      <c r="D150" s="507">
        <f>IF('Small Fans'!K896="","",'Small Fans'!K896)</f>
        <v/>
      </c>
      <c r="E150" s="507">
        <f>IF('Small Fans'!L896="","",'Small Fans'!L896)</f>
        <v/>
      </c>
      <c r="F150" s="508">
        <f>IF(OR(E150="",D150="",D150=0),"",E150/D150)</f>
        <v/>
      </c>
      <c r="G150" s="507" t="n"/>
      <c r="H150" s="507" t="n"/>
      <c r="I150" s="509">
        <f>IF('Small Fans'!K897="","",'Small Fans'!K897)</f>
        <v/>
      </c>
      <c r="J150" s="509">
        <f>IF('Small Fans'!L897="","",'Small Fans'!L897)</f>
        <v/>
      </c>
      <c r="K150" s="509">
        <f>IF('Small Fans'!L898="","",'Small Fans'!L898)</f>
        <v/>
      </c>
      <c r="L150" s="509">
        <f>IF('Small Fans'!K900="","",'Small Fans'!K900)</f>
        <v/>
      </c>
      <c r="M150" s="510">
        <f>IF(OR(D150="",E150="",D150=0),"",IF(ABS(E150/D150-1)&lt;=$E$5,"OK","Check"))</f>
        <v/>
      </c>
    </row>
    <row r="151" ht="13.35" customHeight="1" s="162">
      <c r="B151" s="505">
        <f>IF('Small Fans'!D916="","",'Small Fans'!D916)</f>
        <v/>
      </c>
      <c r="C151" s="506">
        <f>IF('Small Fans'!I916="","",'Small Fans'!I916)</f>
        <v/>
      </c>
      <c r="D151" s="507">
        <f>IF('Small Fans'!K920="","",'Small Fans'!K920)</f>
        <v/>
      </c>
      <c r="E151" s="507">
        <f>IF('Small Fans'!L920="","",'Small Fans'!L920)</f>
        <v/>
      </c>
      <c r="F151" s="508">
        <f>IF(OR(E151="",D151="",D151=0),"",E151/D151)</f>
        <v/>
      </c>
      <c r="G151" s="507" t="n"/>
      <c r="H151" s="507" t="n"/>
      <c r="I151" s="509">
        <f>IF('Small Fans'!K921="","",'Small Fans'!K921)</f>
        <v/>
      </c>
      <c r="J151" s="509">
        <f>IF('Small Fans'!L921="","",'Small Fans'!L921)</f>
        <v/>
      </c>
      <c r="K151" s="509">
        <f>IF('Small Fans'!L922="","",'Small Fans'!L922)</f>
        <v/>
      </c>
      <c r="L151" s="509">
        <f>IF('Small Fans'!K924="","",'Small Fans'!K924)</f>
        <v/>
      </c>
      <c r="M151" s="510">
        <f>IF(OR(D151="",E151="",D151=0),"",IF(ABS(E151/D151-1)&lt;=$E$5,"OK","Check"))</f>
        <v/>
      </c>
    </row>
    <row r="152" ht="13.35" customHeight="1" s="162">
      <c r="B152" s="505">
        <f>IF('Small Fans'!D940="","",'Small Fans'!D940)</f>
        <v/>
      </c>
      <c r="C152" s="506">
        <f>IF('Small Fans'!I940="","",'Small Fans'!I940)</f>
        <v/>
      </c>
      <c r="D152" s="507">
        <f>IF('Small Fans'!K944="","",'Small Fans'!K944)</f>
        <v/>
      </c>
      <c r="E152" s="507">
        <f>IF('Small Fans'!L944="","",'Small Fans'!L944)</f>
        <v/>
      </c>
      <c r="F152" s="508">
        <f>IF(OR(E152="",D152="",D152=0),"",E152/D152)</f>
        <v/>
      </c>
      <c r="G152" s="507" t="n"/>
      <c r="H152" s="507" t="n"/>
      <c r="I152" s="509">
        <f>IF('Small Fans'!K945="","",'Small Fans'!K945)</f>
        <v/>
      </c>
      <c r="J152" s="509">
        <f>IF('Small Fans'!L945="","",'Small Fans'!L945)</f>
        <v/>
      </c>
      <c r="K152" s="509">
        <f>IF('Small Fans'!L946="","",'Small Fans'!L946)</f>
        <v/>
      </c>
      <c r="L152" s="509">
        <f>IF('Small Fans'!K948="","",'Small Fans'!K948)</f>
        <v/>
      </c>
      <c r="M152" s="510">
        <f>IF(OR(D152="",E152="",D152=0),"",IF(ABS(E152/D152-1)&lt;=$E$5,"OK","Check"))</f>
        <v/>
      </c>
    </row>
    <row r="153" ht="13.35" customHeight="1" s="162">
      <c r="B153" s="504" t="inlineStr">
        <is>
          <t>Kitchen Hoods  (Design / Actual = hood exhaust)</t>
        </is>
      </c>
    </row>
    <row r="154" ht="13.35" customHeight="1" s="162">
      <c r="B154" s="505">
        <f>IF('Hoods'!D4="","",'Hoods'!D4)</f>
        <v/>
      </c>
      <c r="C154" s="506">
        <f>IF('Hoods'!I4="","",'Hoods'!I4)</f>
        <v/>
      </c>
      <c r="D154" s="507">
        <f>IF('Hoods'!B22="","",'Hoods'!B22)</f>
        <v/>
      </c>
      <c r="E154" s="507">
        <f>IF('Hoods'!F22="","",'Hoods'!F22)</f>
        <v/>
      </c>
      <c r="F154" s="508">
        <f>IF(OR(E154="",D154="",D154=0),"",E154/D154)</f>
        <v/>
      </c>
      <c r="G154" s="507" t="n"/>
      <c r="H154" s="507" t="n"/>
      <c r="I154" s="509" t="n"/>
      <c r="J154" s="509" t="n"/>
      <c r="K154" s="509" t="n"/>
      <c r="L154" s="509" t="n"/>
      <c r="M154" s="510">
        <f>IF(OR(D154="",E154="",D154=0),"",IF(ABS(E154/D154-1)&lt;=$E$5,"OK","Check"))</f>
        <v/>
      </c>
    </row>
    <row r="155" ht="13.35" customHeight="1" s="162">
      <c r="B155" s="505">
        <f>IF('Hoods'!D25="","",'Hoods'!D25)</f>
        <v/>
      </c>
      <c r="C155" s="506">
        <f>IF('Hoods'!I25="","",'Hoods'!I25)</f>
        <v/>
      </c>
      <c r="D155" s="507">
        <f>IF('Hoods'!B43="","",'Hoods'!B43)</f>
        <v/>
      </c>
      <c r="E155" s="507">
        <f>IF('Hoods'!F43="","",'Hoods'!F43)</f>
        <v/>
      </c>
      <c r="F155" s="508">
        <f>IF(OR(E155="",D155="",D155=0),"",E155/D155)</f>
        <v/>
      </c>
      <c r="G155" s="507" t="n"/>
      <c r="H155" s="507" t="n"/>
      <c r="I155" s="509" t="n"/>
      <c r="J155" s="509" t="n"/>
      <c r="K155" s="509" t="n"/>
      <c r="L155" s="509" t="n"/>
      <c r="M155" s="510">
        <f>IF(OR(D155="",E155="",D155=0),"",IF(ABS(E155/D155-1)&lt;=$E$5,"OK","Check"))</f>
        <v/>
      </c>
    </row>
    <row r="156" ht="13.35" customHeight="1" s="162">
      <c r="B156" s="505">
        <f>IF('Hoods'!D53="","",'Hoods'!D53)</f>
        <v/>
      </c>
      <c r="C156" s="506">
        <f>IF('Hoods'!I53="","",'Hoods'!I53)</f>
        <v/>
      </c>
      <c r="D156" s="507">
        <f>IF('Hoods'!B71="","",'Hoods'!B71)</f>
        <v/>
      </c>
      <c r="E156" s="507">
        <f>IF('Hoods'!F71="","",'Hoods'!F71)</f>
        <v/>
      </c>
      <c r="F156" s="508">
        <f>IF(OR(E156="",D156="",D156=0),"",E156/D156)</f>
        <v/>
      </c>
      <c r="G156" s="507" t="n"/>
      <c r="H156" s="507" t="n"/>
      <c r="I156" s="509" t="n"/>
      <c r="J156" s="509" t="n"/>
      <c r="K156" s="509" t="n"/>
      <c r="L156" s="509" t="n"/>
      <c r="M156" s="510">
        <f>IF(OR(D156="",E156="",D156=0),"",IF(ABS(E156/D156-1)&lt;=$E$5,"OK","Check"))</f>
        <v/>
      </c>
    </row>
    <row r="157" ht="13.35" customHeight="1" s="162">
      <c r="B157" s="505">
        <f>IF('Hoods'!D74="","",'Hoods'!D74)</f>
        <v/>
      </c>
      <c r="C157" s="506">
        <f>IF('Hoods'!I74="","",'Hoods'!I74)</f>
        <v/>
      </c>
      <c r="D157" s="507">
        <f>IF('Hoods'!B92="","",'Hoods'!B92)</f>
        <v/>
      </c>
      <c r="E157" s="507">
        <f>IF('Hoods'!F92="","",'Hoods'!F92)</f>
        <v/>
      </c>
      <c r="F157" s="508">
        <f>IF(OR(E157="",D157="",D157=0),"",E157/D157)</f>
        <v/>
      </c>
      <c r="G157" s="507" t="n"/>
      <c r="H157" s="507" t="n"/>
      <c r="I157" s="509" t="n"/>
      <c r="J157" s="509" t="n"/>
      <c r="K157" s="509" t="n"/>
      <c r="L157" s="509" t="n"/>
      <c r="M157" s="510">
        <f>IF(OR(D157="",E157="",D157=0),"",IF(ABS(E157/D157-1)&lt;=$E$5,"OK","Check"))</f>
        <v/>
      </c>
    </row>
    <row r="158" ht="13.35" customHeight="1" s="162">
      <c r="B158" s="505">
        <f>IF('Hoods'!D102="","",'Hoods'!D102)</f>
        <v/>
      </c>
      <c r="C158" s="506">
        <f>IF('Hoods'!I102="","",'Hoods'!I102)</f>
        <v/>
      </c>
      <c r="D158" s="507">
        <f>IF('Hoods'!B120="","",'Hoods'!B120)</f>
        <v/>
      </c>
      <c r="E158" s="507">
        <f>IF('Hoods'!F120="","",'Hoods'!F120)</f>
        <v/>
      </c>
      <c r="F158" s="508">
        <f>IF(OR(E158="",D158="",D158=0),"",E158/D158)</f>
        <v/>
      </c>
      <c r="G158" s="507" t="n"/>
      <c r="H158" s="507" t="n"/>
      <c r="I158" s="509" t="n"/>
      <c r="J158" s="509" t="n"/>
      <c r="K158" s="509" t="n"/>
      <c r="L158" s="509" t="n"/>
      <c r="M158" s="510">
        <f>IF(OR(D158="",E158="",D158=0),"",IF(ABS(E158/D158-1)&lt;=$E$5,"OK","Check"))</f>
        <v/>
      </c>
    </row>
    <row r="159" ht="13.35" customHeight="1" s="162">
      <c r="B159" s="505">
        <f>IF('Hoods'!D123="","",'Hoods'!D123)</f>
        <v/>
      </c>
      <c r="C159" s="506">
        <f>IF('Hoods'!I123="","",'Hoods'!I123)</f>
        <v/>
      </c>
      <c r="D159" s="507">
        <f>IF('Hoods'!B141="","",'Hoods'!B141)</f>
        <v/>
      </c>
      <c r="E159" s="507">
        <f>IF('Hoods'!F141="","",'Hoods'!F141)</f>
        <v/>
      </c>
      <c r="F159" s="508">
        <f>IF(OR(E159="",D159="",D159=0),"",E159/D159)</f>
        <v/>
      </c>
      <c r="G159" s="507" t="n"/>
      <c r="H159" s="507" t="n"/>
      <c r="I159" s="509" t="n"/>
      <c r="J159" s="509" t="n"/>
      <c r="K159" s="509" t="n"/>
      <c r="L159" s="509" t="n"/>
      <c r="M159" s="510">
        <f>IF(OR(D159="",E159="",D159=0),"",IF(ABS(E159/D159-1)&lt;=$E$5,"OK","Check"))</f>
        <v/>
      </c>
    </row>
    <row r="160" ht="13.35" customHeight="1" s="162">
      <c r="B160" s="505">
        <f>IF('Hoods'!D151="","",'Hoods'!D151)</f>
        <v/>
      </c>
      <c r="C160" s="506">
        <f>IF('Hoods'!I151="","",'Hoods'!I151)</f>
        <v/>
      </c>
      <c r="D160" s="507">
        <f>IF('Hoods'!B169="","",'Hoods'!B169)</f>
        <v/>
      </c>
      <c r="E160" s="507">
        <f>IF('Hoods'!F169="","",'Hoods'!F169)</f>
        <v/>
      </c>
      <c r="F160" s="508">
        <f>IF(OR(E160="",D160="",D160=0),"",E160/D160)</f>
        <v/>
      </c>
      <c r="G160" s="507" t="n"/>
      <c r="H160" s="507" t="n"/>
      <c r="I160" s="509" t="n"/>
      <c r="J160" s="509" t="n"/>
      <c r="K160" s="509" t="n"/>
      <c r="L160" s="509" t="n"/>
      <c r="M160" s="510">
        <f>IF(OR(D160="",E160="",D160=0),"",IF(ABS(E160/D160-1)&lt;=$E$5,"OK","Check"))</f>
        <v/>
      </c>
    </row>
    <row r="161" ht="13.35" customHeight="1" s="162">
      <c r="B161" s="505">
        <f>IF('Hoods'!D172="","",'Hoods'!D172)</f>
        <v/>
      </c>
      <c r="C161" s="506">
        <f>IF('Hoods'!I172="","",'Hoods'!I172)</f>
        <v/>
      </c>
      <c r="D161" s="507">
        <f>IF('Hoods'!B190="","",'Hoods'!B190)</f>
        <v/>
      </c>
      <c r="E161" s="507">
        <f>IF('Hoods'!F190="","",'Hoods'!F190)</f>
        <v/>
      </c>
      <c r="F161" s="508">
        <f>IF(OR(E161="",D161="",D161=0),"",E161/D161)</f>
        <v/>
      </c>
      <c r="G161" s="507" t="n"/>
      <c r="H161" s="507" t="n"/>
      <c r="I161" s="509" t="n"/>
      <c r="J161" s="509" t="n"/>
      <c r="K161" s="509" t="n"/>
      <c r="L161" s="509" t="n"/>
      <c r="M161" s="510">
        <f>IF(OR(D161="",E161="",D161=0),"",IF(ABS(E161/D161-1)&lt;=$E$5,"OK","Check"))</f>
        <v/>
      </c>
    </row>
    <row r="162" ht="13.35" customHeight="1" s="162">
      <c r="B162" s="505">
        <f>IF('Hoods'!D200="","",'Hoods'!D200)</f>
        <v/>
      </c>
      <c r="C162" s="506">
        <f>IF('Hoods'!I200="","",'Hoods'!I200)</f>
        <v/>
      </c>
      <c r="D162" s="507">
        <f>IF('Hoods'!B218="","",'Hoods'!B218)</f>
        <v/>
      </c>
      <c r="E162" s="507">
        <f>IF('Hoods'!F218="","",'Hoods'!F218)</f>
        <v/>
      </c>
      <c r="F162" s="508">
        <f>IF(OR(E162="",D162="",D162=0),"",E162/D162)</f>
        <v/>
      </c>
      <c r="G162" s="507" t="n"/>
      <c r="H162" s="507" t="n"/>
      <c r="I162" s="509" t="n"/>
      <c r="J162" s="509" t="n"/>
      <c r="K162" s="509" t="n"/>
      <c r="L162" s="509" t="n"/>
      <c r="M162" s="510">
        <f>IF(OR(D162="",E162="",D162=0),"",IF(ABS(E162/D162-1)&lt;=$E$5,"OK","Check"))</f>
        <v/>
      </c>
    </row>
    <row r="163" ht="13.35" customHeight="1" s="162">
      <c r="B163" s="505">
        <f>IF('Hoods'!D221="","",'Hoods'!D221)</f>
        <v/>
      </c>
      <c r="C163" s="506">
        <f>IF('Hoods'!I221="","",'Hoods'!I221)</f>
        <v/>
      </c>
      <c r="D163" s="507">
        <f>IF('Hoods'!B239="","",'Hoods'!B239)</f>
        <v/>
      </c>
      <c r="E163" s="507">
        <f>IF('Hoods'!F239="","",'Hoods'!F239)</f>
        <v/>
      </c>
      <c r="F163" s="508">
        <f>IF(OR(E163="",D163="",D163=0),"",E163/D163)</f>
        <v/>
      </c>
      <c r="G163" s="507" t="n"/>
      <c r="H163" s="507" t="n"/>
      <c r="I163" s="509" t="n"/>
      <c r="J163" s="509" t="n"/>
      <c r="K163" s="509" t="n"/>
      <c r="L163" s="509" t="n"/>
      <c r="M163" s="510">
        <f>IF(OR(D163="",E163="",D163=0),"",IF(ABS(E163/D163-1)&lt;=$E$5,"OK","Check"))</f>
        <v/>
      </c>
    </row>
    <row r="164" ht="13.35" customHeight="1" s="162">
      <c r="B164" s="505">
        <f>IF('Hoods'!D249="","",'Hoods'!D249)</f>
        <v/>
      </c>
      <c r="C164" s="506">
        <f>IF('Hoods'!I249="","",'Hoods'!I249)</f>
        <v/>
      </c>
      <c r="D164" s="507">
        <f>IF('Hoods'!B267="","",'Hoods'!B267)</f>
        <v/>
      </c>
      <c r="E164" s="507">
        <f>IF('Hoods'!F267="","",'Hoods'!F267)</f>
        <v/>
      </c>
      <c r="F164" s="508">
        <f>IF(OR(E164="",D164="",D164=0),"",E164/D164)</f>
        <v/>
      </c>
      <c r="G164" s="507" t="n"/>
      <c r="H164" s="507" t="n"/>
      <c r="I164" s="509" t="n"/>
      <c r="J164" s="509" t="n"/>
      <c r="K164" s="509" t="n"/>
      <c r="L164" s="509" t="n"/>
      <c r="M164" s="510">
        <f>IF(OR(D164="",E164="",D164=0),"",IF(ABS(E164/D164-1)&lt;=$E$5,"OK","Check"))</f>
        <v/>
      </c>
    </row>
    <row r="165" ht="13.35" customHeight="1" s="162">
      <c r="B165" s="505">
        <f>IF('Hoods'!D270="","",'Hoods'!D270)</f>
        <v/>
      </c>
      <c r="C165" s="506">
        <f>IF('Hoods'!I270="","",'Hoods'!I270)</f>
        <v/>
      </c>
      <c r="D165" s="507">
        <f>IF('Hoods'!B288="","",'Hoods'!B288)</f>
        <v/>
      </c>
      <c r="E165" s="507">
        <f>IF('Hoods'!F288="","",'Hoods'!F288)</f>
        <v/>
      </c>
      <c r="F165" s="508">
        <f>IF(OR(E165="",D165="",D165=0),"",E165/D165)</f>
        <v/>
      </c>
      <c r="G165" s="507" t="n"/>
      <c r="H165" s="507" t="n"/>
      <c r="I165" s="509" t="n"/>
      <c r="J165" s="509" t="n"/>
      <c r="K165" s="509" t="n"/>
      <c r="L165" s="509" t="n"/>
      <c r="M165" s="510">
        <f>IF(OR(D165="",E165="",D165=0),"",IF(ABS(E165/D165-1)&lt;=$E$5,"OK","Check"))</f>
        <v/>
      </c>
    </row>
    <row r="166" ht="13.35" customHeight="1" s="162">
      <c r="B166" s="505">
        <f>IF('Hoods'!D298="","",'Hoods'!D298)</f>
        <v/>
      </c>
      <c r="C166" s="506">
        <f>IF('Hoods'!I298="","",'Hoods'!I298)</f>
        <v/>
      </c>
      <c r="D166" s="507">
        <f>IF('Hoods'!B316="","",'Hoods'!B316)</f>
        <v/>
      </c>
      <c r="E166" s="507">
        <f>IF('Hoods'!F316="","",'Hoods'!F316)</f>
        <v/>
      </c>
      <c r="F166" s="508">
        <f>IF(OR(E166="",D166="",D166=0),"",E166/D166)</f>
        <v/>
      </c>
      <c r="G166" s="507" t="n"/>
      <c r="H166" s="507" t="n"/>
      <c r="I166" s="509" t="n"/>
      <c r="J166" s="509" t="n"/>
      <c r="K166" s="509" t="n"/>
      <c r="L166" s="509" t="n"/>
      <c r="M166" s="510">
        <f>IF(OR(D166="",E166="",D166=0),"",IF(ABS(E166/D166-1)&lt;=$E$5,"OK","Check"))</f>
        <v/>
      </c>
    </row>
    <row r="167" ht="13.35" customHeight="1" s="162">
      <c r="B167" s="505">
        <f>IF('Hoods'!D319="","",'Hoods'!D319)</f>
        <v/>
      </c>
      <c r="C167" s="506">
        <f>IF('Hoods'!I319="","",'Hoods'!I319)</f>
        <v/>
      </c>
      <c r="D167" s="507">
        <f>IF('Hoods'!B337="","",'Hoods'!B337)</f>
        <v/>
      </c>
      <c r="E167" s="507">
        <f>IF('Hoods'!F337="","",'Hoods'!F337)</f>
        <v/>
      </c>
      <c r="F167" s="508">
        <f>IF(OR(E167="",D167="",D167=0),"",E167/D167)</f>
        <v/>
      </c>
      <c r="G167" s="507" t="n"/>
      <c r="H167" s="507" t="n"/>
      <c r="I167" s="509" t="n"/>
      <c r="J167" s="509" t="n"/>
      <c r="K167" s="509" t="n"/>
      <c r="L167" s="509" t="n"/>
      <c r="M167" s="510">
        <f>IF(OR(D167="",E167="",D167=0),"",IF(ABS(E167/D167-1)&lt;=$E$5,"OK","Check"))</f>
        <v/>
      </c>
    </row>
    <row r="168" ht="13.35" customHeight="1" s="162">
      <c r="B168" s="505">
        <f>IF('Hoods'!D347="","",'Hoods'!D347)</f>
        <v/>
      </c>
      <c r="C168" s="506">
        <f>IF('Hoods'!I347="","",'Hoods'!I347)</f>
        <v/>
      </c>
      <c r="D168" s="507">
        <f>IF('Hoods'!B365="","",'Hoods'!B365)</f>
        <v/>
      </c>
      <c r="E168" s="507">
        <f>IF('Hoods'!F365="","",'Hoods'!F365)</f>
        <v/>
      </c>
      <c r="F168" s="508">
        <f>IF(OR(E168="",D168="",D168=0),"",E168/D168)</f>
        <v/>
      </c>
      <c r="G168" s="507" t="n"/>
      <c r="H168" s="507" t="n"/>
      <c r="I168" s="509" t="n"/>
      <c r="J168" s="509" t="n"/>
      <c r="K168" s="509" t="n"/>
      <c r="L168" s="509" t="n"/>
      <c r="M168" s="510">
        <f>IF(OR(D168="",E168="",D168=0),"",IF(ABS(E168/D168-1)&lt;=$E$5,"OK","Check"))</f>
        <v/>
      </c>
    </row>
    <row r="169" ht="13.35" customHeight="1" s="162">
      <c r="B169" s="505">
        <f>IF('Hoods'!D368="","",'Hoods'!D368)</f>
        <v/>
      </c>
      <c r="C169" s="506">
        <f>IF('Hoods'!I368="","",'Hoods'!I368)</f>
        <v/>
      </c>
      <c r="D169" s="507">
        <f>IF('Hoods'!B386="","",'Hoods'!B386)</f>
        <v/>
      </c>
      <c r="E169" s="507">
        <f>IF('Hoods'!F386="","",'Hoods'!F386)</f>
        <v/>
      </c>
      <c r="F169" s="508">
        <f>IF(OR(E169="",D169="",D169=0),"",E169/D169)</f>
        <v/>
      </c>
      <c r="G169" s="507" t="n"/>
      <c r="H169" s="507" t="n"/>
      <c r="I169" s="509" t="n"/>
      <c r="J169" s="509" t="n"/>
      <c r="K169" s="509" t="n"/>
      <c r="L169" s="509" t="n"/>
      <c r="M169" s="510">
        <f>IF(OR(D169="",E169="",D169=0),"",IF(ABS(E169/D169-1)&lt;=$E$5,"OK","Check"))</f>
        <v/>
      </c>
    </row>
    <row r="170" ht="13.35" customHeight="1" s="162">
      <c r="B170" s="505">
        <f>IF('Hoods'!D396="","",'Hoods'!D396)</f>
        <v/>
      </c>
      <c r="C170" s="506">
        <f>IF('Hoods'!I396="","",'Hoods'!I396)</f>
        <v/>
      </c>
      <c r="D170" s="507">
        <f>IF('Hoods'!B414="","",'Hoods'!B414)</f>
        <v/>
      </c>
      <c r="E170" s="507">
        <f>IF('Hoods'!F414="","",'Hoods'!F414)</f>
        <v/>
      </c>
      <c r="F170" s="508">
        <f>IF(OR(E170="",D170="",D170=0),"",E170/D170)</f>
        <v/>
      </c>
      <c r="G170" s="507" t="n"/>
      <c r="H170" s="507" t="n"/>
      <c r="I170" s="509" t="n"/>
      <c r="J170" s="509" t="n"/>
      <c r="K170" s="509" t="n"/>
      <c r="L170" s="509" t="n"/>
      <c r="M170" s="510">
        <f>IF(OR(D170="",E170="",D170=0),"",IF(ABS(E170/D170-1)&lt;=$E$5,"OK","Check"))</f>
        <v/>
      </c>
    </row>
    <row r="171" ht="13.35" customHeight="1" s="162">
      <c r="B171" s="505">
        <f>IF('Hoods'!D417="","",'Hoods'!D417)</f>
        <v/>
      </c>
      <c r="C171" s="506">
        <f>IF('Hoods'!I417="","",'Hoods'!I417)</f>
        <v/>
      </c>
      <c r="D171" s="507">
        <f>IF('Hoods'!B435="","",'Hoods'!B435)</f>
        <v/>
      </c>
      <c r="E171" s="507">
        <f>IF('Hoods'!F435="","",'Hoods'!F435)</f>
        <v/>
      </c>
      <c r="F171" s="508">
        <f>IF(OR(E171="",D171="",D171=0),"",E171/D171)</f>
        <v/>
      </c>
      <c r="G171" s="507" t="n"/>
      <c r="H171" s="507" t="n"/>
      <c r="I171" s="509" t="n"/>
      <c r="J171" s="509" t="n"/>
      <c r="K171" s="509" t="n"/>
      <c r="L171" s="509" t="n"/>
      <c r="M171" s="510">
        <f>IF(OR(D171="",E171="",D171=0),"",IF(ABS(E171/D171-1)&lt;=$E$5,"OK","Check"))</f>
        <v/>
      </c>
    </row>
    <row r="172" ht="13.35" customHeight="1" s="162">
      <c r="B172" s="505">
        <f>IF('Hoods'!D445="","",'Hoods'!D445)</f>
        <v/>
      </c>
      <c r="C172" s="506">
        <f>IF('Hoods'!I445="","",'Hoods'!I445)</f>
        <v/>
      </c>
      <c r="D172" s="507">
        <f>IF('Hoods'!B463="","",'Hoods'!B463)</f>
        <v/>
      </c>
      <c r="E172" s="507">
        <f>IF('Hoods'!F463="","",'Hoods'!F463)</f>
        <v/>
      </c>
      <c r="F172" s="508">
        <f>IF(OR(E172="",D172="",D172=0),"",E172/D172)</f>
        <v/>
      </c>
      <c r="G172" s="507" t="n"/>
      <c r="H172" s="507" t="n"/>
      <c r="I172" s="509" t="n"/>
      <c r="J172" s="509" t="n"/>
      <c r="K172" s="509" t="n"/>
      <c r="L172" s="509" t="n"/>
      <c r="M172" s="510">
        <f>IF(OR(D172="",E172="",D172=0),"",IF(ABS(E172/D172-1)&lt;=$E$5,"OK","Check"))</f>
        <v/>
      </c>
    </row>
    <row r="173" ht="13.35" customHeight="1" s="162">
      <c r="B173" s="505">
        <f>IF('Hoods'!D466="","",'Hoods'!D466)</f>
        <v/>
      </c>
      <c r="C173" s="506">
        <f>IF('Hoods'!I466="","",'Hoods'!I466)</f>
        <v/>
      </c>
      <c r="D173" s="507">
        <f>IF('Hoods'!B484="","",'Hoods'!B484)</f>
        <v/>
      </c>
      <c r="E173" s="507">
        <f>IF('Hoods'!F484="","",'Hoods'!F484)</f>
        <v/>
      </c>
      <c r="F173" s="508">
        <f>IF(OR(E173="",D173="",D173=0),"",E173/D173)</f>
        <v/>
      </c>
      <c r="G173" s="507" t="n"/>
      <c r="H173" s="507" t="n"/>
      <c r="I173" s="509" t="n"/>
      <c r="J173" s="509" t="n"/>
      <c r="K173" s="509" t="n"/>
      <c r="L173" s="509" t="n"/>
      <c r="M173" s="510">
        <f>IF(OR(D173="",E173="",D173=0),"",IF(ABS(E173/D173-1)&lt;=$E$5,"OK","Check"))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IF(OR(E7="",C7="",C7=0),"",E7/C7)</f>
        <v/>
      </c>
      <c r="H7" s="11">
        <f>IF('{Equipment Data Entry}'!B81=0,"",'{Equipment Data Entry}'!B81)</f>
        <v/>
      </c>
      <c r="I7" s="189">
        <f>IF('Fans'!K9="","",'Fans'!K9)</f>
        <v/>
      </c>
      <c r="J7" s="173" t="n"/>
      <c r="K7" s="189">
        <f>IF('Fans'!L9="","",'Fans'!L9)</f>
        <v/>
      </c>
      <c r="L7" s="173" t="n"/>
      <c r="M7" s="49">
        <f>IF(OR(K7="",I7="",I7=0),"",K7/I7)</f>
        <v/>
      </c>
    </row>
    <row r="8" ht="13.35" customHeight="1" s="162">
      <c r="B8" s="11">
        <f>IF('{Equipment Data Entry}'!B8=0,"",'{Equipment Data Entry}'!B8)</f>
        <v/>
      </c>
      <c r="C8" s="189">
        <f>IF('RTUs'!K114="","",'RTUs'!K114)</f>
        <v/>
      </c>
      <c r="D8" s="173" t="n"/>
      <c r="E8" s="189">
        <f>IF('RTUs'!L114="","",'RTUs'!L114)</f>
        <v/>
      </c>
      <c r="F8" s="173" t="n"/>
      <c r="G8" s="49">
        <f>IF(OR(E8="",C8="",C8=0),"",E8/C8)</f>
        <v/>
      </c>
      <c r="H8" s="11">
        <f>IF('{Equipment Data Entry}'!B82=0,"",'{Equipment Data Entry}'!B82)</f>
        <v/>
      </c>
      <c r="I8" s="189">
        <f>IF('Fans'!K113="","",'Fans'!K113)</f>
        <v/>
      </c>
      <c r="J8" s="173" t="n"/>
      <c r="K8" s="189">
        <f>IF('Fans'!L113="","",'Fans'!L113)</f>
        <v/>
      </c>
      <c r="L8" s="173" t="n"/>
      <c r="M8" s="49">
        <f>IF(OR(K8="",I8="",I8=0),"",K8/I8)</f>
        <v/>
      </c>
    </row>
    <row r="9" ht="13.35" customHeight="1" s="162">
      <c r="B9" s="11">
        <f>IF('{Equipment Data Entry}'!B9=0,"",'{Equipment Data Entry}'!B9)</f>
        <v/>
      </c>
      <c r="C9" s="189">
        <f>IF('RTUs'!K218="","",'RTUs'!K218)</f>
        <v/>
      </c>
      <c r="D9" s="173" t="n"/>
      <c r="E9" s="189">
        <f>IF('RTUs'!L218="","",'RTUs'!L218)</f>
        <v/>
      </c>
      <c r="F9" s="173" t="n"/>
      <c r="G9" s="49">
        <f>IF(OR(E9="",C9="",C9=0),"",E9/C9)</f>
        <v/>
      </c>
      <c r="H9" s="11">
        <f>IF('{Equipment Data Entry}'!B83=0,"",'{Equipment Data Entry}'!B83)</f>
        <v/>
      </c>
      <c r="I9" s="189">
        <f>IF('Fans'!K217="","",'Fans'!K217)</f>
        <v/>
      </c>
      <c r="J9" s="173" t="n"/>
      <c r="K9" s="189">
        <f>IF('Fans'!L217="","",'Fans'!L217)</f>
        <v/>
      </c>
      <c r="L9" s="173" t="n"/>
      <c r="M9" s="49">
        <f>IF(OR(K9="",I9="",I9=0),"",K9/I9)</f>
        <v/>
      </c>
    </row>
    <row r="10" ht="13.35" customHeight="1" s="162">
      <c r="B10" s="11">
        <f>IF('{Equipment Data Entry}'!B10=0,"",'{Equipment Data Entry}'!B10)</f>
        <v/>
      </c>
      <c r="C10" s="189">
        <f>IF('RTUs'!K322="","",'RTUs'!K322)</f>
        <v/>
      </c>
      <c r="D10" s="173" t="n"/>
      <c r="E10" s="189">
        <f>IF('RTUs'!L322="","",'RTUs'!L322)</f>
        <v/>
      </c>
      <c r="F10" s="173" t="n"/>
      <c r="G10" s="49">
        <f>IF(OR(E10="",C10="",C10=0),"",E10/C10)</f>
        <v/>
      </c>
      <c r="H10" s="11">
        <f>IF('{Equipment Data Entry}'!B84=0,"",'{Equipment Data Entry}'!B84)</f>
        <v/>
      </c>
      <c r="I10" s="189">
        <f>IF('Fans'!K321="","",'Fans'!K321)</f>
        <v/>
      </c>
      <c r="J10" s="173" t="n"/>
      <c r="K10" s="189">
        <f>IF('Fans'!L321="","",'Fans'!L321)</f>
        <v/>
      </c>
      <c r="L10" s="173" t="n"/>
      <c r="M10" s="49">
        <f>IF(OR(K10="",I10="",I10=0),"",K10/I10)</f>
        <v/>
      </c>
    </row>
    <row r="11" ht="13.35" customHeight="1" s="162">
      <c r="B11" s="11">
        <f>IF('{Equipment Data Entry}'!B11=0,"",'{Equipment Data Entry}'!B11)</f>
        <v/>
      </c>
      <c r="C11" s="189">
        <f>IF('RTUs'!K426="","",'RTUs'!K426)</f>
        <v/>
      </c>
      <c r="D11" s="173" t="n"/>
      <c r="E11" s="189">
        <f>IF('RTUs'!L426="","",'RTUs'!L426)</f>
        <v/>
      </c>
      <c r="F11" s="173" t="n"/>
      <c r="G11" s="49">
        <f>IF(OR(E11="",C11="",C11=0),"",E11/C11)</f>
        <v/>
      </c>
      <c r="H11" s="11">
        <f>IF('{Equipment Data Entry}'!B85=0,"",'{Equipment Data Entry}'!B85)</f>
        <v/>
      </c>
      <c r="I11" s="189">
        <f>IF('Fans'!K425="","",'Fans'!K425)</f>
        <v/>
      </c>
      <c r="J11" s="173" t="n"/>
      <c r="K11" s="189">
        <f>IF('Fans'!L425="","",'Fans'!L425)</f>
        <v/>
      </c>
      <c r="L11" s="173" t="n"/>
      <c r="M11" s="49">
        <f>IF(OR(K11="",I11="",I11=0),"",K11/I11)</f>
        <v/>
      </c>
    </row>
    <row r="12" ht="13.35" customHeight="1" s="162">
      <c r="B12" s="11">
        <f>IF('{Equipment Data Entry}'!B12=0,"",'{Equipment Data Entry}'!B12)</f>
        <v/>
      </c>
      <c r="C12" s="189">
        <f>IF('RTUs'!K530="","",'RTUs'!K530)</f>
        <v/>
      </c>
      <c r="D12" s="173" t="n"/>
      <c r="E12" s="189">
        <f>IF('RTUs'!L530="","",'RTUs'!L530)</f>
        <v/>
      </c>
      <c r="F12" s="173" t="n"/>
      <c r="G12" s="49">
        <f>IF(OR(E12="",C12="",C12=0),"",E12/C12)</f>
        <v/>
      </c>
      <c r="H12" s="11">
        <f>IF('{Equipment Data Entry}'!B86=0,"",'{Equipment Data Entry}'!B86)</f>
        <v/>
      </c>
      <c r="I12" s="189">
        <f>IF('Fans'!K529="","",'Fans'!K529)</f>
        <v/>
      </c>
      <c r="J12" s="173" t="n"/>
      <c r="K12" s="189">
        <f>IF('Fans'!L529="","",'Fans'!L529)</f>
        <v/>
      </c>
      <c r="L12" s="173" t="n"/>
      <c r="M12" s="49">
        <f>IF(OR(K12="",I12="",I12=0),"",K12/I12)</f>
        <v/>
      </c>
    </row>
    <row r="13" ht="13.35" customHeight="1" s="162">
      <c r="B13" s="11">
        <f>IF('{Equipment Data Entry}'!B13=0,"",'{Equipment Data Entry}'!B13)</f>
        <v/>
      </c>
      <c r="C13" s="189">
        <f>IF('RTUs'!K634="","",'RTUs'!K634)</f>
        <v/>
      </c>
      <c r="D13" s="173" t="n"/>
      <c r="E13" s="189">
        <f>IF('RTUs'!L634="","",'RTUs'!L634)</f>
        <v/>
      </c>
      <c r="F13" s="173" t="n"/>
      <c r="G13" s="49">
        <f>IF(OR(E13="",C13="",C13=0),"",E13/C13)</f>
        <v/>
      </c>
      <c r="H13" s="11">
        <f>IF('{Equipment Data Entry}'!B87=0,"",'{Equipment Data Entry}'!B87)</f>
        <v/>
      </c>
      <c r="I13" s="189">
        <f>IF('Fans'!K633="","",'Fans'!K633)</f>
        <v/>
      </c>
      <c r="J13" s="173" t="n"/>
      <c r="K13" s="189">
        <f>IF('Fans'!L633="","",'Fans'!L633)</f>
        <v/>
      </c>
      <c r="L13" s="173" t="n"/>
      <c r="M13" s="49">
        <f>IF(OR(K13="",I13="",I13=0),"",K13/I13)</f>
        <v/>
      </c>
    </row>
    <row r="14" ht="13.35" customHeight="1" s="162">
      <c r="B14" s="11">
        <f>IF('{Equipment Data Entry}'!B14=0,"",'{Equipment Data Entry}'!B14)</f>
        <v/>
      </c>
      <c r="C14" s="189">
        <f>IF('RTUs'!K738="","",'RTUs'!K738)</f>
        <v/>
      </c>
      <c r="D14" s="173" t="n"/>
      <c r="E14" s="189">
        <f>IF('RTUs'!L738="","",'RTUs'!L738)</f>
        <v/>
      </c>
      <c r="F14" s="173" t="n"/>
      <c r="G14" s="49">
        <f>IF(OR(E14="",C14="",C14=0),"",E14/C14)</f>
        <v/>
      </c>
      <c r="H14" s="11">
        <f>IF('{Equipment Data Entry}'!B88=0,"",'{Equipment Data Entry}'!B88)</f>
        <v/>
      </c>
      <c r="I14" s="189">
        <f>IF('Fans'!K737="","",'Fans'!K737)</f>
        <v/>
      </c>
      <c r="J14" s="173" t="n"/>
      <c r="K14" s="189">
        <f>IF('Fans'!L737="","",'Fans'!L737)</f>
        <v/>
      </c>
      <c r="L14" s="173" t="n"/>
      <c r="M14" s="49">
        <f>IF(OR(K14="",I14="",I14=0),"",K14/I14)</f>
        <v/>
      </c>
    </row>
    <row r="15" ht="13.35" customHeight="1" s="162">
      <c r="B15" s="11">
        <f>IF('{Equipment Data Entry}'!B15=0,"",'{Equipment Data Entry}'!B15)</f>
        <v/>
      </c>
      <c r="C15" s="189">
        <f>IF('RTUs'!K842="","",'RTUs'!K842)</f>
        <v/>
      </c>
      <c r="D15" s="173" t="n"/>
      <c r="E15" s="189">
        <f>IF('RTUs'!L842="","",'RTUs'!L842)</f>
        <v/>
      </c>
      <c r="F15" s="173" t="n"/>
      <c r="G15" s="49">
        <f>IF(OR(E15="",C15="",C15=0),"",E15/C15)</f>
        <v/>
      </c>
      <c r="H15" s="11">
        <f>IF('{Equipment Data Entry}'!B89=0,"",'{Equipment Data Entry}'!B89)</f>
        <v/>
      </c>
      <c r="I15" s="189">
        <f>IF('Fans'!K841="","",'Fans'!K841)</f>
        <v/>
      </c>
      <c r="J15" s="173" t="n"/>
      <c r="K15" s="189">
        <f>IF('Fans'!L841="","",'Fans'!L841)</f>
        <v/>
      </c>
      <c r="L15" s="173" t="n"/>
      <c r="M15" s="49">
        <f>IF(OR(K15="",I15="",I15=0),"",K15/I15)</f>
        <v/>
      </c>
    </row>
    <row r="16" ht="13.35" customHeight="1" s="162">
      <c r="B16" s="11">
        <f>IF('{Equipment Data Entry}'!B16=0,"",'{Equipment Data Entry}'!B16)</f>
        <v/>
      </c>
      <c r="C16" s="189">
        <f>IF('RTUs'!K946="","",'RTUs'!K946)</f>
        <v/>
      </c>
      <c r="D16" s="173" t="n"/>
      <c r="E16" s="189">
        <f>IF('RTUs'!L946="","",'RTUs'!L946)</f>
        <v/>
      </c>
      <c r="F16" s="173" t="n"/>
      <c r="G16" s="49">
        <f>IF(OR(E16="",C16="",C16=0),"",E16/C16)</f>
        <v/>
      </c>
      <c r="H16" s="11">
        <f>IF('{Equipment Data Entry}'!B90=0,"",'{Equipment Data Entry}'!B90)</f>
        <v/>
      </c>
      <c r="I16" s="189">
        <f>IF('Fans'!K945="","",'Fans'!K945)</f>
        <v/>
      </c>
      <c r="J16" s="173" t="n"/>
      <c r="K16" s="189">
        <f>IF('Fans'!L945="","",'Fans'!L945)</f>
        <v/>
      </c>
      <c r="L16" s="173" t="n"/>
      <c r="M16" s="49">
        <f>IF(OR(K16="",I16="",I16=0),"",K16/I16)</f>
        <v/>
      </c>
    </row>
    <row r="17" ht="13.35" customHeight="1" s="162">
      <c r="B17" s="11">
        <f>IF('{Equipment Data Entry}'!B17=0,"",'{Equipment Data Entry}'!B17)</f>
        <v/>
      </c>
      <c r="C17" s="189">
        <f>IF('RTUs'!K1050="","",'RTUs'!K1050)</f>
        <v/>
      </c>
      <c r="D17" s="173" t="n"/>
      <c r="E17" s="189">
        <f>IF('RTUs'!L1050="","",'RTUs'!L1050)</f>
        <v/>
      </c>
      <c r="F17" s="173" t="n"/>
      <c r="G17" s="49">
        <f>IF(OR(E17="",C17="",C17=0),"",E17/C17)</f>
        <v/>
      </c>
      <c r="H17" s="11">
        <f>IF('{Equipment Data Entry}'!B91=0,"",'{Equipment Data Entry}'!B91)</f>
        <v/>
      </c>
      <c r="I17" s="189">
        <f>IF('Fans'!K1049="","",'Fans'!K1049)</f>
        <v/>
      </c>
      <c r="J17" s="173" t="n"/>
      <c r="K17" s="189">
        <f>IF('Fans'!L1049="","",'Fans'!L1049)</f>
        <v/>
      </c>
      <c r="L17" s="173" t="n"/>
      <c r="M17" s="49">
        <f>IF(OR(K17="",I17="",I17=0),"",K17/I17)</f>
        <v/>
      </c>
    </row>
    <row r="18" ht="13.35" customHeight="1" s="162">
      <c r="B18" s="11">
        <f>IF('{Equipment Data Entry}'!B18=0,"",'{Equipment Data Entry}'!B18)</f>
        <v/>
      </c>
      <c r="C18" s="189">
        <f>IF('RTUs'!K1154="","",'RTUs'!K1154)</f>
        <v/>
      </c>
      <c r="D18" s="173" t="n"/>
      <c r="E18" s="189">
        <f>IF('RTUs'!L1154="","",'RTUs'!L1154)</f>
        <v/>
      </c>
      <c r="F18" s="173" t="n"/>
      <c r="G18" s="49">
        <f>IF(OR(E18="",C18="",C18=0),"",E18/C18)</f>
        <v/>
      </c>
      <c r="H18" s="11">
        <f>IF('{Equipment Data Entry}'!B92=0,"",'{Equipment Data Entry}'!B92)</f>
        <v/>
      </c>
      <c r="I18" s="189">
        <f>IF('Fans'!K1153="","",'Fans'!K1153)</f>
        <v/>
      </c>
      <c r="J18" s="173" t="n"/>
      <c r="K18" s="189">
        <f>IF('Fans'!L1153="","",'Fans'!L1153)</f>
        <v/>
      </c>
      <c r="L18" s="173" t="n"/>
      <c r="M18" s="49">
        <f>IF(OR(K18="",I18="",I18=0),"",K18/I18)</f>
        <v/>
      </c>
    </row>
    <row r="19" ht="13.35" customHeight="1" s="162">
      <c r="B19" s="11">
        <f>IF('{Equipment Data Entry}'!B19=0,"",'{Equipment Data Entry}'!B19)</f>
        <v/>
      </c>
      <c r="C19" s="189">
        <f>IF('RTUs'!K1258="","",'RTUs'!K1258)</f>
        <v/>
      </c>
      <c r="D19" s="173" t="n"/>
      <c r="E19" s="189">
        <f>IF('RTUs'!L1258="","",'RTUs'!L1258)</f>
        <v/>
      </c>
      <c r="F19" s="173" t="n"/>
      <c r="G19" s="49">
        <f>IF(OR(E19="",C19="",C19=0),"",E19/C19)</f>
        <v/>
      </c>
      <c r="H19" s="11">
        <f>IF('{Equipment Data Entry}'!B93=0,"",'{Equipment Data Entry}'!B93)</f>
        <v/>
      </c>
      <c r="I19" s="189">
        <f>IF('Fans'!K1257="","",'Fans'!K1257)</f>
        <v/>
      </c>
      <c r="J19" s="173" t="n"/>
      <c r="K19" s="189">
        <f>IF('Fans'!L1257="","",'Fans'!L1257)</f>
        <v/>
      </c>
      <c r="L19" s="173" t="n"/>
      <c r="M19" s="49">
        <f>IF(OR(K19="",I19="",I19=0),"",K19/I19)</f>
        <v/>
      </c>
    </row>
    <row r="20" ht="13.35" customHeight="1" s="162">
      <c r="B20" s="11">
        <f>IF('{Equipment Data Entry}'!B20=0,"",'{Equipment Data Entry}'!B20)</f>
        <v/>
      </c>
      <c r="C20" s="189">
        <f>IF('RTUs'!K1362="","",'RTUs'!K1362)</f>
        <v/>
      </c>
      <c r="D20" s="173" t="n"/>
      <c r="E20" s="189">
        <f>IF('RTUs'!L1362="","",'RTUs'!L1362)</f>
        <v/>
      </c>
      <c r="F20" s="173" t="n"/>
      <c r="G20" s="49">
        <f>IF(OR(E20="",C20="",C20=0),"",E20/C20)</f>
        <v/>
      </c>
      <c r="H20" s="11">
        <f>IF('{Equipment Data Entry}'!B94=0,"",'{Equipment Data Entry}'!B94)</f>
        <v/>
      </c>
      <c r="I20" s="189">
        <f>IF('Fans'!K1361="","",'Fans'!K1361)</f>
        <v/>
      </c>
      <c r="J20" s="173" t="n"/>
      <c r="K20" s="189">
        <f>IF('Fans'!L1361="","",'Fans'!L1361)</f>
        <v/>
      </c>
      <c r="L20" s="173" t="n"/>
      <c r="M20" s="49">
        <f>IF(OR(K20="",I20="",I20=0),"",K20/I20)</f>
        <v/>
      </c>
    </row>
    <row r="21" ht="13.35" customHeight="1" s="162">
      <c r="B21" s="11">
        <f>IF('{Equipment Data Entry}'!B21=0,"",'{Equipment Data Entry}'!B21)</f>
        <v/>
      </c>
      <c r="C21" s="189">
        <f>IF('RTUs'!K1466="","",'RTUs'!K1466)</f>
        <v/>
      </c>
      <c r="D21" s="173" t="n"/>
      <c r="E21" s="189">
        <f>IF('RTUs'!L1466="","",'RTUs'!L1466)</f>
        <v/>
      </c>
      <c r="F21" s="173" t="n"/>
      <c r="G21" s="49">
        <f>IF(OR(E21="",C21="",C21=0),"",E21/C21)</f>
        <v/>
      </c>
      <c r="H21" s="11">
        <f>IF('{Equipment Data Entry}'!B95=0,"",'{Equipment Data Entry}'!B95)</f>
        <v/>
      </c>
      <c r="I21" s="189">
        <f>IF('Fans'!K1465="","",'Fans'!K1465)</f>
        <v/>
      </c>
      <c r="J21" s="173" t="n"/>
      <c r="K21" s="189">
        <f>IF('Fans'!L1465="","",'Fans'!L1465)</f>
        <v/>
      </c>
      <c r="L21" s="173" t="n"/>
      <c r="M21" s="49">
        <f>IF(OR(K21="",I21="",I21=0),"",K21/I21)</f>
        <v/>
      </c>
    </row>
    <row r="22" ht="13.35" customHeight="1" s="162">
      <c r="B22" s="11">
        <f>IF('{Equipment Data Entry}'!B22=0,"",'{Equipment Data Entry}'!B22)</f>
        <v/>
      </c>
      <c r="C22" s="189">
        <f>IF('RTUs'!K1570="","",'RTUs'!K1570)</f>
        <v/>
      </c>
      <c r="D22" s="173" t="n"/>
      <c r="E22" s="189">
        <f>IF('RTUs'!L1570="","",'RTUs'!L1570)</f>
        <v/>
      </c>
      <c r="F22" s="173" t="n"/>
      <c r="G22" s="49">
        <f>IF(OR(E22="",C22="",C22=0),"",E22/C22)</f>
        <v/>
      </c>
      <c r="H22" s="11">
        <f>IF('{Equipment Data Entry}'!B96=0,"",'{Equipment Data Entry}'!B96)</f>
        <v/>
      </c>
      <c r="I22" s="189">
        <f>IF('Fans'!K1569="","",'Fans'!K1569)</f>
        <v/>
      </c>
      <c r="J22" s="173" t="n"/>
      <c r="K22" s="189">
        <f>IF('Fans'!L1569="","",'Fans'!L1569)</f>
        <v/>
      </c>
      <c r="L22" s="173" t="n"/>
      <c r="M22" s="49">
        <f>IF(OR(K22="",I22="",I22=0),"",K22/I22)</f>
        <v/>
      </c>
    </row>
    <row r="23" ht="13.35" customHeight="1" s="162">
      <c r="B23" s="11">
        <f>IF('{Equipment Data Entry}'!B23=0,"",'{Equipment Data Entry}'!B23)</f>
        <v/>
      </c>
      <c r="C23" s="189">
        <f>IF('RTUs'!K1674="","",'RTUs'!K1674)</f>
        <v/>
      </c>
      <c r="D23" s="173" t="n"/>
      <c r="E23" s="189">
        <f>IF('RTUs'!L1674="","",'RTUs'!L1674)</f>
        <v/>
      </c>
      <c r="F23" s="173" t="n"/>
      <c r="G23" s="49">
        <f>IF(OR(E23="",C23="",C23=0),"",E23/C23)</f>
        <v/>
      </c>
      <c r="H23" s="11">
        <f>IF('{Equipment Data Entry}'!B97=0,"",'{Equipment Data Entry}'!B97)</f>
        <v/>
      </c>
      <c r="I23" s="189">
        <f>IF('Fans'!K1673="","",'Fans'!K1673)</f>
        <v/>
      </c>
      <c r="J23" s="173" t="n"/>
      <c r="K23" s="189">
        <f>IF('Fans'!L1673="","",'Fans'!L1673)</f>
        <v/>
      </c>
      <c r="L23" s="173" t="n"/>
      <c r="M23" s="49">
        <f>IF(OR(K23="",I23="",I23=0),"",K23/I23)</f>
        <v/>
      </c>
    </row>
    <row r="24" ht="13.35" customHeight="1" s="162">
      <c r="B24" s="11">
        <f>IF('{Equipment Data Entry}'!B24=0,"",'{Equipment Data Entry}'!B24)</f>
        <v/>
      </c>
      <c r="C24" s="189">
        <f>IF('RTUs'!K1778="","",'RTUs'!K1778)</f>
        <v/>
      </c>
      <c r="D24" s="173" t="n"/>
      <c r="E24" s="189">
        <f>IF('RTUs'!L1778="","",'RTUs'!L1778)</f>
        <v/>
      </c>
      <c r="F24" s="173" t="n"/>
      <c r="G24" s="49">
        <f>IF(OR(E24="",C24="",C24=0),"",E24/C24)</f>
        <v/>
      </c>
      <c r="H24" s="11">
        <f>IF('{Equipment Data Entry}'!B98=0,"",'{Equipment Data Entry}'!B98)</f>
        <v/>
      </c>
      <c r="I24" s="189">
        <f>IF('Fans'!K1777="","",'Fans'!K1777)</f>
        <v/>
      </c>
      <c r="J24" s="173" t="n"/>
      <c r="K24" s="189">
        <f>IF('Fans'!L1777="","",'Fans'!L1777)</f>
        <v/>
      </c>
      <c r="L24" s="173" t="n"/>
      <c r="M24" s="49">
        <f>IF(OR(K24="",I24="",I24=0),"",K24/I24)</f>
        <v/>
      </c>
    </row>
    <row r="25" ht="13.35" customHeight="1" s="162">
      <c r="B25" s="11">
        <f>IF('{Equipment Data Entry}'!B25=0,"",'{Equipment Data Entry}'!B25)</f>
        <v/>
      </c>
      <c r="C25" s="189">
        <f>IF('RTUs'!K1882="","",'RTUs'!K1882)</f>
        <v/>
      </c>
      <c r="D25" s="173" t="n"/>
      <c r="E25" s="189">
        <f>IF('RTUs'!L1882="","",'RTUs'!L1882)</f>
        <v/>
      </c>
      <c r="F25" s="173" t="n"/>
      <c r="G25" s="49">
        <f>IF(OR(E25="",C25="",C25=0),"",E25/C25)</f>
        <v/>
      </c>
      <c r="H25" s="11">
        <f>IF('{Equipment Data Entry}'!B99=0,"",'{Equipment Data Entry}'!B99)</f>
        <v/>
      </c>
      <c r="I25" s="189">
        <f>IF('Fans'!K1881="","",'Fans'!K1881)</f>
        <v/>
      </c>
      <c r="J25" s="173" t="n"/>
      <c r="K25" s="189">
        <f>IF('Fans'!L1881="","",'Fans'!L1881)</f>
        <v/>
      </c>
      <c r="L25" s="173" t="n"/>
      <c r="M25" s="49">
        <f>IF(OR(K25="",I25="",I25=0),"",K25/I25)</f>
        <v/>
      </c>
    </row>
    <row r="26" ht="13.35" customHeight="1" s="162">
      <c r="B26" s="11">
        <f>IF('{Equipment Data Entry}'!B26=0,"",'{Equipment Data Entry}'!B26)</f>
        <v/>
      </c>
      <c r="C26" s="189">
        <f>IF('RTUs'!K1986="","",'RTUs'!K1986)</f>
        <v/>
      </c>
      <c r="D26" s="173" t="n"/>
      <c r="E26" s="189">
        <f>IF('RTUs'!L1986="","",'RTUs'!L1986)</f>
        <v/>
      </c>
      <c r="F26" s="173" t="n"/>
      <c r="G26" s="49">
        <f>IF(OR(E26="",C26="",C26=0),"",E26/C26)</f>
        <v/>
      </c>
      <c r="H26" s="11">
        <f>IF('{Equipment Data Entry}'!B100=0,"",'{Equipment Data Entry}'!B100)</f>
        <v/>
      </c>
      <c r="I26" s="189">
        <f>IF('Fans'!K1985="","",'Fans'!K1985)</f>
        <v/>
      </c>
      <c r="J26" s="173" t="n"/>
      <c r="K26" s="189">
        <f>IF('Fans'!L1985="","",'Fans'!L1985)</f>
        <v/>
      </c>
      <c r="L26" s="173" t="n"/>
      <c r="M26" s="49">
        <f>IF(OR(K26="",I26="",I26=0),"",K26/I26)</f>
        <v/>
      </c>
    </row>
    <row r="27" hidden="1" ht="13.35" customHeight="1" s="162">
      <c r="B27" s="11">
        <f>IF('{Equipment Data Entry}'!B27=0,"",'{Equipment Data Entry}'!B27)</f>
        <v/>
      </c>
      <c r="C27" s="189">
        <f>IF('RTUs'!K2090="","",'RTUs'!K2090)</f>
        <v/>
      </c>
      <c r="D27" s="173" t="n"/>
      <c r="E27" s="189">
        <f>IF('RTUs'!L2090="","",'RTUs'!L2090)</f>
        <v/>
      </c>
      <c r="F27" s="173" t="n"/>
      <c r="G27" s="49">
        <f>IF(OR(E27="",C27="",C27=0),"",E27/C27)</f>
        <v/>
      </c>
      <c r="H27" s="11">
        <f>IF('{Equipment Data Entry}'!B101=0,"",'{Equipment Data Entry}'!B101)</f>
        <v/>
      </c>
      <c r="I27" s="189">
        <f>IF('Fans'!K2089="","",'Fans'!K2089)</f>
        <v/>
      </c>
      <c r="J27" s="173" t="n"/>
      <c r="K27" s="189">
        <f>IF('Fans'!L2089="","",'Fans'!L2089)</f>
        <v/>
      </c>
      <c r="L27" s="173" t="n"/>
      <c r="M27" s="49">
        <f>IF(OR(K27="",I27="",I27=0),"",K27/I27)</f>
        <v/>
      </c>
    </row>
    <row r="28" hidden="1" ht="13.35" customHeight="1" s="162">
      <c r="B28" s="11">
        <f>IF('{Equipment Data Entry}'!B28=0,"",'{Equipment Data Entry}'!B28)</f>
        <v/>
      </c>
      <c r="C28" s="189">
        <f>IF('RTUs'!K2194="","",'RTUs'!K2194)</f>
        <v/>
      </c>
      <c r="D28" s="173" t="n"/>
      <c r="E28" s="189">
        <f>IF('RTUs'!L2194="","",'RTUs'!L2194)</f>
        <v/>
      </c>
      <c r="F28" s="173" t="n"/>
      <c r="G28" s="49">
        <f>IF(OR(E28="",C28="",C28=0),"",E28/C28)</f>
        <v/>
      </c>
      <c r="H28" s="11">
        <f>IF('{Equipment Data Entry}'!B102=0,"",'{Equipment Data Entry}'!B102)</f>
        <v/>
      </c>
      <c r="I28" s="189">
        <f>IF('Fans'!K2193="","",'Fans'!K2193)</f>
        <v/>
      </c>
      <c r="J28" s="173" t="n"/>
      <c r="K28" s="189">
        <f>IF('Fans'!L2193="","",'Fans'!L2193)</f>
        <v/>
      </c>
      <c r="L28" s="173" t="n"/>
      <c r="M28" s="49">
        <f>IF(OR(K28="",I28="",I28=0),"",K28/I28)</f>
        <v/>
      </c>
    </row>
    <row r="29" hidden="1" ht="13.35" customHeight="1" s="162">
      <c r="B29" s="11">
        <f>IF('{Equipment Data Entry}'!B29=0,"",'{Equipment Data Entry}'!B29)</f>
        <v/>
      </c>
      <c r="C29" s="189">
        <f>IF('RTUs'!K2298="","",'RTUs'!K2298)</f>
        <v/>
      </c>
      <c r="D29" s="173" t="n"/>
      <c r="E29" s="189">
        <f>IF('RTUs'!L2298="","",'RTUs'!L2298)</f>
        <v/>
      </c>
      <c r="F29" s="173" t="n"/>
      <c r="G29" s="49">
        <f>IF(OR(E29="",C29="",C29=0),"",E29/C29)</f>
        <v/>
      </c>
      <c r="H29" s="11">
        <f>IF('{Equipment Data Entry}'!B103=0,"",'{Equipment Data Entry}'!B103)</f>
        <v/>
      </c>
      <c r="I29" s="189">
        <f>IF('Fans'!K2297="","",'Fans'!K2297)</f>
        <v/>
      </c>
      <c r="J29" s="173" t="n"/>
      <c r="K29" s="189">
        <f>IF('Fans'!L2297="","",'Fans'!L2297)</f>
        <v/>
      </c>
      <c r="L29" s="173" t="n"/>
      <c r="M29" s="49">
        <f>IF(OR(K29="",I29="",I29=0),"",K29/I29)</f>
        <v/>
      </c>
    </row>
    <row r="30" hidden="1" ht="13.35" customHeight="1" s="162">
      <c r="B30" s="11">
        <f>IF('{Equipment Data Entry}'!B30=0,"",'{Equipment Data Entry}'!B30)</f>
        <v/>
      </c>
      <c r="C30" s="189">
        <f>IF('RTUs'!K2402="","",'RTUs'!K2402)</f>
        <v/>
      </c>
      <c r="D30" s="173" t="n"/>
      <c r="E30" s="189">
        <f>IF('RTUs'!L2402="","",'RTUs'!L2402)</f>
        <v/>
      </c>
      <c r="F30" s="173" t="n"/>
      <c r="G30" s="49">
        <f>IF(OR(E30="",C30="",C30=0),"",E30/C30)</f>
        <v/>
      </c>
      <c r="H30" s="11">
        <f>IF('{Equipment Data Entry}'!B104=0,"",'{Equipment Data Entry}'!B104)</f>
        <v/>
      </c>
      <c r="I30" s="189">
        <f>IF('Fans'!K2401="","",'Fans'!K2401)</f>
        <v/>
      </c>
      <c r="J30" s="173" t="n"/>
      <c r="K30" s="189">
        <f>IF('Fans'!L2401="","",'Fans'!L2401)</f>
        <v/>
      </c>
      <c r="L30" s="173" t="n"/>
      <c r="M30" s="49">
        <f>IF(OR(K30="",I30="",I30=0),"",K30/I30)</f>
        <v/>
      </c>
    </row>
    <row r="31" hidden="1" ht="13.35" customHeight="1" s="162">
      <c r="B31" s="11">
        <f>IF('{Equipment Data Entry}'!B31=0,"",'{Equipment Data Entry}'!B31)</f>
        <v/>
      </c>
      <c r="C31" s="189">
        <f>IF('RTUs'!K2506="","",'RTUs'!K2506)</f>
        <v/>
      </c>
      <c r="D31" s="173" t="n"/>
      <c r="E31" s="189">
        <f>IF('RTUs'!L2506="","",'RTUs'!L2506)</f>
        <v/>
      </c>
      <c r="F31" s="173" t="n"/>
      <c r="G31" s="49">
        <f>IF(OR(E31="",C31="",C31=0),"",E31/C31)</f>
        <v/>
      </c>
      <c r="H31" s="11">
        <f>IF('{Equipment Data Entry}'!B105=0,"",'{Equipment Data Entry}'!B105)</f>
        <v/>
      </c>
      <c r="I31" s="189">
        <f>IF('Fans'!K2505="","",'Fans'!K2505)</f>
        <v/>
      </c>
      <c r="J31" s="173" t="n"/>
      <c r="K31" s="189">
        <f>IF('Fans'!L2505="","",'Fans'!L2505)</f>
        <v/>
      </c>
      <c r="L31" s="173" t="n"/>
      <c r="M31" s="49">
        <f>IF(OR(K31="",I31="",I31=0),"",K31/I31)</f>
        <v/>
      </c>
    </row>
    <row r="32" hidden="1" ht="13.35" customHeight="1" s="162">
      <c r="B32" s="11">
        <f>IF('{Equipment Data Entry}'!B32=0,"",'{Equipment Data Entry}'!B32)</f>
        <v/>
      </c>
      <c r="C32" s="189">
        <f>IF('RTUs'!K2610="","",'RTUs'!K2610)</f>
        <v/>
      </c>
      <c r="D32" s="173" t="n"/>
      <c r="E32" s="189">
        <f>IF('RTUs'!L2610="","",'RTUs'!L2610)</f>
        <v/>
      </c>
      <c r="F32" s="173" t="n"/>
      <c r="G32" s="49">
        <f>IF(OR(E32="",C32="",C32=0),"",E32/C32)</f>
        <v/>
      </c>
      <c r="H32" s="11">
        <f>IF('{Equipment Data Entry}'!B106=0,"",'{Equipment Data Entry}'!B106)</f>
        <v/>
      </c>
      <c r="I32" s="189">
        <f>IF('Fans'!K2609="","",'Fans'!K2609)</f>
        <v/>
      </c>
      <c r="J32" s="173" t="n"/>
      <c r="K32" s="189">
        <f>IF('Fans'!L2609="","",'Fans'!L2609)</f>
        <v/>
      </c>
      <c r="L32" s="173" t="n"/>
      <c r="M32" s="49">
        <f>IF(OR(K32="",I32="",I32=0),"",K32/I32)</f>
        <v/>
      </c>
    </row>
    <row r="33" hidden="1" ht="13.35" customHeight="1" s="162">
      <c r="B33" s="11">
        <f>IF('{Equipment Data Entry}'!B33=0,"",'{Equipment Data Entry}'!B33)</f>
        <v/>
      </c>
      <c r="C33" s="189">
        <f>IF('RTUs'!K2714="","",'RTUs'!K2714)</f>
        <v/>
      </c>
      <c r="D33" s="173" t="n"/>
      <c r="E33" s="189">
        <f>IF('RTUs'!L2714="","",'RTUs'!L2714)</f>
        <v/>
      </c>
      <c r="F33" s="173" t="n"/>
      <c r="G33" s="49">
        <f>IF(OR(E33="",C33="",C33=0),"",E33/C33)</f>
        <v/>
      </c>
      <c r="H33" s="11">
        <f>IF('{Equipment Data Entry}'!B107=0,"",'{Equipment Data Entry}'!B107)</f>
        <v/>
      </c>
      <c r="I33" s="189">
        <f>IF('Fans'!K2713="","",'Fans'!K2713)</f>
        <v/>
      </c>
      <c r="J33" s="173" t="n"/>
      <c r="K33" s="189">
        <f>IF('Fans'!L2713="","",'Fans'!L2713)</f>
        <v/>
      </c>
      <c r="L33" s="173" t="n"/>
      <c r="M33" s="49">
        <f>IF(OR(K33="",I33="",I33=0),"",K33/I33)</f>
        <v/>
      </c>
    </row>
    <row r="34" hidden="1" ht="13.35" customHeight="1" s="162">
      <c r="B34" s="11">
        <f>IF('{Equipment Data Entry}'!B34=0,"",'{Equipment Data Entry}'!B34)</f>
        <v/>
      </c>
      <c r="C34" s="189">
        <f>IF('RTUs'!K2818="","",'RTUs'!K2818)</f>
        <v/>
      </c>
      <c r="D34" s="173" t="n"/>
      <c r="E34" s="189">
        <f>IF('RTUs'!L2818="","",'RTUs'!L2818)</f>
        <v/>
      </c>
      <c r="F34" s="173" t="n"/>
      <c r="G34" s="49">
        <f>IF(OR(E34="",C34="",C34=0),"",E34/C34)</f>
        <v/>
      </c>
      <c r="H34" s="11">
        <f>IF('{Equipment Data Entry}'!B108=0,"",'{Equipment Data Entry}'!B108)</f>
        <v/>
      </c>
      <c r="I34" s="189">
        <f>IF('Fans'!K2817="","",'Fans'!K2817)</f>
        <v/>
      </c>
      <c r="J34" s="173" t="n"/>
      <c r="K34" s="189">
        <f>IF('Fans'!L2817="","",'Fans'!L2817)</f>
        <v/>
      </c>
      <c r="L34" s="173" t="n"/>
      <c r="M34" s="49">
        <f>IF(OR(K34="",I34="",I34=0),"",K34/I34)</f>
        <v/>
      </c>
    </row>
    <row r="35" hidden="1" ht="13.35" customHeight="1" s="162">
      <c r="B35" s="11">
        <f>IF('{Equipment Data Entry}'!B35=0,"",'{Equipment Data Entry}'!B35)</f>
        <v/>
      </c>
      <c r="C35" s="189">
        <f>IF('RTUs'!K2922="","",'RTUs'!K2922)</f>
        <v/>
      </c>
      <c r="D35" s="173" t="n"/>
      <c r="E35" s="189">
        <f>IF('RTUs'!L2922="","",'RTUs'!L2922)</f>
        <v/>
      </c>
      <c r="F35" s="173" t="n"/>
      <c r="G35" s="49">
        <f>IF(OR(E35="",C35="",C35=0),"",E35/C35)</f>
        <v/>
      </c>
      <c r="H35" s="11">
        <f>IF('{Equipment Data Entry}'!B109=0,"",'{Equipment Data Entry}'!B109)</f>
        <v/>
      </c>
      <c r="I35" s="189">
        <f>IF('Fans'!K2921="","",'Fans'!K2921)</f>
        <v/>
      </c>
      <c r="J35" s="173" t="n"/>
      <c r="K35" s="189">
        <f>IF('Fans'!L2921="","",'Fans'!L2921)</f>
        <v/>
      </c>
      <c r="L35" s="173" t="n"/>
      <c r="M35" s="49">
        <f>IF(OR(K35="",I35="",I35=0),"",K35/I35)</f>
        <v/>
      </c>
    </row>
    <row r="36" hidden="1" ht="13.35" customHeight="1" s="162">
      <c r="B36" s="11">
        <f>IF('{Equipment Data Entry}'!B36=0,"",'{Equipment Data Entry}'!B36)</f>
        <v/>
      </c>
      <c r="C36" s="189">
        <f>IF('RTUs'!K3026="","",'RTUs'!K3026)</f>
        <v/>
      </c>
      <c r="D36" s="173" t="n"/>
      <c r="E36" s="189">
        <f>IF('RTUs'!L3026="","",'RTUs'!L3026)</f>
        <v/>
      </c>
      <c r="F36" s="173" t="n"/>
      <c r="G36" s="49">
        <f>IF(OR(E36="",C36="",C36=0),"",E36/C36)</f>
        <v/>
      </c>
      <c r="H36" s="11">
        <f>IF('{Equipment Data Entry}'!B110=0,"",'{Equipment Data Entry}'!B110)</f>
        <v/>
      </c>
      <c r="I36" s="189">
        <f>IF('Fans'!K3025="","",'Fans'!K3025)</f>
        <v/>
      </c>
      <c r="J36" s="173" t="n"/>
      <c r="K36" s="189">
        <f>IF('Fans'!L3025="","",'Fans'!L3025)</f>
        <v/>
      </c>
      <c r="L36" s="173" t="n"/>
      <c r="M36" s="49">
        <f>IF(OR(K36="",I36="",I36=0),"",K36/I36)</f>
        <v/>
      </c>
    </row>
    <row r="37" hidden="1" ht="13.35" customHeight="1" s="162">
      <c r="B37" s="11">
        <f>IF('{Equipment Data Entry}'!B37=0,"",'{Equipment Data Entry}'!B37)</f>
        <v/>
      </c>
      <c r="C37" s="189">
        <f>IF('RTUs'!K3130="","",'RTUs'!K3130)</f>
        <v/>
      </c>
      <c r="D37" s="173" t="n"/>
      <c r="E37" s="189">
        <f>IF('RTUs'!L3130="","",'RTUs'!L3130)</f>
        <v/>
      </c>
      <c r="F37" s="173" t="n"/>
      <c r="G37" s="49">
        <f>IF(OR(E37="",C37="",C37=0),"",E37/C37)</f>
        <v/>
      </c>
      <c r="H37" s="11">
        <f>IF('{Equipment Data Entry}'!B111=0,"",'{Equipment Data Entry}'!B111)</f>
        <v/>
      </c>
      <c r="I37" s="189">
        <f>IF('Fans'!K3129="","",'Fans'!K3129)</f>
        <v/>
      </c>
      <c r="J37" s="173" t="n"/>
      <c r="K37" s="189">
        <f>IF('Fans'!L3129="","",'Fans'!L3129)</f>
        <v/>
      </c>
      <c r="L37" s="173" t="n"/>
      <c r="M37" s="49">
        <f>IF(OR(K37="",I37="",I37=0),"",K37/I37)</f>
        <v/>
      </c>
    </row>
    <row r="38" hidden="1" ht="13.35" customHeight="1" s="162">
      <c r="B38" s="11">
        <f>IF('{Equipment Data Entry}'!B38=0,"",'{Equipment Data Entry}'!B38)</f>
        <v/>
      </c>
      <c r="C38" s="189">
        <f>IF('RTUs'!K3234="","",'RTUs'!K3234)</f>
        <v/>
      </c>
      <c r="D38" s="173" t="n"/>
      <c r="E38" s="189">
        <f>IF('RTUs'!L3234="","",'RTUs'!L3234)</f>
        <v/>
      </c>
      <c r="F38" s="173" t="n"/>
      <c r="G38" s="49">
        <f>IF(OR(E38="",C38="",C38=0),"",E38/C38)</f>
        <v/>
      </c>
      <c r="H38" s="11">
        <f>IF('{Equipment Data Entry}'!B112=0,"",'{Equipment Data Entry}'!B112)</f>
        <v/>
      </c>
      <c r="I38" s="189">
        <f>IF('Fans'!K3233="","",'Fans'!K3233)</f>
        <v/>
      </c>
      <c r="J38" s="173" t="n"/>
      <c r="K38" s="189">
        <f>IF('Fans'!L3233="","",'Fans'!L3233)</f>
        <v/>
      </c>
      <c r="L38" s="173" t="n"/>
      <c r="M38" s="49">
        <f>IF(OR(K38="",I38="",I38=0),"",K38/I38)</f>
        <v/>
      </c>
    </row>
    <row r="39" hidden="1" ht="13.35" customHeight="1" s="162">
      <c r="B39" s="11">
        <f>IF('{Equipment Data Entry}'!B39=0,"",'{Equipment Data Entry}'!B39)</f>
        <v/>
      </c>
      <c r="C39" s="189">
        <f>IF('RTUs'!K3338="","",'RTUs'!K3338)</f>
        <v/>
      </c>
      <c r="D39" s="173" t="n"/>
      <c r="E39" s="189">
        <f>IF('RTUs'!L3338="","",'RTUs'!L3338)</f>
        <v/>
      </c>
      <c r="F39" s="173" t="n"/>
      <c r="G39" s="49">
        <f>IF(OR(E39="",C39="",C39=0),"",E39/C39)</f>
        <v/>
      </c>
      <c r="H39" s="11">
        <f>IF('{Equipment Data Entry}'!B113=0,"",'{Equipment Data Entry}'!B113)</f>
        <v/>
      </c>
      <c r="I39" s="189">
        <f>IF('Fans'!K3337="","",'Fans'!K3337)</f>
        <v/>
      </c>
      <c r="J39" s="173" t="n"/>
      <c r="K39" s="189">
        <f>IF('Fans'!L3337="","",'Fans'!L3337)</f>
        <v/>
      </c>
      <c r="L39" s="173" t="n"/>
      <c r="M39" s="49">
        <f>IF(OR(K39="",I39="",I39=0),"",K39/I39)</f>
        <v/>
      </c>
    </row>
    <row r="40" hidden="1" ht="13.35" customHeight="1" s="162">
      <c r="B40" s="11">
        <f>IF('{Equipment Data Entry}'!B40=0,"",'{Equipment Data Entry}'!B40)</f>
        <v/>
      </c>
      <c r="C40" s="189">
        <f>IF('RTUs'!K3442="","",'RTUs'!K3442)</f>
        <v/>
      </c>
      <c r="D40" s="173" t="n"/>
      <c r="E40" s="189">
        <f>IF('RTUs'!L3442="","",'RTUs'!L3442)</f>
        <v/>
      </c>
      <c r="F40" s="173" t="n"/>
      <c r="G40" s="49">
        <f>IF(OR(E40="",C40="",C40=0),"",E40/C40)</f>
        <v/>
      </c>
      <c r="H40" s="11">
        <f>IF('{Equipment Data Entry}'!B114=0,"",'{Equipment Data Entry}'!B114)</f>
        <v/>
      </c>
      <c r="I40" s="189">
        <f>IF('Fans'!K3441="","",'Fans'!K3441)</f>
        <v/>
      </c>
      <c r="J40" s="173" t="n"/>
      <c r="K40" s="189">
        <f>IF('Fans'!L3441="","",'Fans'!L3441)</f>
        <v/>
      </c>
      <c r="L40" s="173" t="n"/>
      <c r="M40" s="49">
        <f>IF(OR(K40="",I40="",I40=0),"",K40/I40)</f>
        <v/>
      </c>
    </row>
    <row r="41" hidden="1" ht="13.35" customHeight="1" s="162">
      <c r="B41" s="11">
        <f>IF('{Equipment Data Entry}'!B41=0,"",'{Equipment Data Entry}'!B41)</f>
        <v/>
      </c>
      <c r="C41" s="189">
        <f>IF('RTUs'!K3546="","",'RTUs'!K3546)</f>
        <v/>
      </c>
      <c r="D41" s="173" t="n"/>
      <c r="E41" s="189">
        <f>IF('RTUs'!L3546="","",'RTUs'!L3546)</f>
        <v/>
      </c>
      <c r="F41" s="173" t="n"/>
      <c r="G41" s="49">
        <f>IF(OR(E41="",C41="",C41=0),"",E41/C41)</f>
        <v/>
      </c>
      <c r="H41" s="11">
        <f>IF('{Equipment Data Entry}'!B115=0,"",'{Equipment Data Entry}'!B115)</f>
        <v/>
      </c>
      <c r="I41" s="189">
        <f>IF('Fans'!K3545="","",'Fans'!K3545)</f>
        <v/>
      </c>
      <c r="J41" s="173" t="n"/>
      <c r="K41" s="189">
        <f>IF('Fans'!L3545="","",'Fans'!L3545)</f>
        <v/>
      </c>
      <c r="L41" s="173" t="n"/>
      <c r="M41" s="49">
        <f>IF(OR(K41="",I41="",I41=0),"",K41/I41)</f>
        <v/>
      </c>
    </row>
    <row r="42" hidden="1" ht="13.35" customHeight="1" s="162">
      <c r="B42" s="11">
        <f>IF('{Equipment Data Entry}'!B42=0,"",'{Equipment Data Entry}'!B42)</f>
        <v/>
      </c>
      <c r="C42" s="189">
        <f>IF('RTUs'!K3650="","",'RTUs'!K3650)</f>
        <v/>
      </c>
      <c r="D42" s="173" t="n"/>
      <c r="E42" s="189">
        <f>IF('RTUs'!L3650="","",'RTUs'!L3650)</f>
        <v/>
      </c>
      <c r="F42" s="173" t="n"/>
      <c r="G42" s="49">
        <f>IF(OR(E42="",C42="",C42=0),"",E42/C42)</f>
        <v/>
      </c>
      <c r="H42" s="11">
        <f>IF('{Equipment Data Entry}'!B116=0,"",'{Equipment Data Entry}'!B116)</f>
        <v/>
      </c>
      <c r="I42" s="189">
        <f>IF('Fans'!K3649="","",'Fans'!K3649)</f>
        <v/>
      </c>
      <c r="J42" s="173" t="n"/>
      <c r="K42" s="189">
        <f>IF('Fans'!L3649="","",'Fans'!L3649)</f>
        <v/>
      </c>
      <c r="L42" s="173" t="n"/>
      <c r="M42" s="49">
        <f>IF(OR(K42="",I42="",I42=0),"",K42/I42)</f>
        <v/>
      </c>
    </row>
    <row r="43" hidden="1" ht="13.35" customHeight="1" s="162">
      <c r="B43" s="11">
        <f>IF('{Equipment Data Entry}'!B43=0,"",'{Equipment Data Entry}'!B43)</f>
        <v/>
      </c>
      <c r="C43" s="189">
        <f>IF('RTUs'!K3754="","",'RTUs'!K3754)</f>
        <v/>
      </c>
      <c r="D43" s="173" t="n"/>
      <c r="E43" s="189">
        <f>IF('RTUs'!L3754="","",'RTUs'!L3754)</f>
        <v/>
      </c>
      <c r="F43" s="173" t="n"/>
      <c r="G43" s="49">
        <f>IF(OR(E43="",C43="",C43=0),"",E43/C43)</f>
        <v/>
      </c>
      <c r="H43" s="11">
        <f>IF('{Equipment Data Entry}'!B117=0,"",'{Equipment Data Entry}'!B117)</f>
        <v/>
      </c>
      <c r="I43" s="189">
        <f>IF('Fans'!K3753="","",'Fans'!K3753)</f>
        <v/>
      </c>
      <c r="J43" s="173" t="n"/>
      <c r="K43" s="189">
        <f>IF('Fans'!L3753="","",'Fans'!L3753)</f>
        <v/>
      </c>
      <c r="L43" s="173" t="n"/>
      <c r="M43" s="49">
        <f>IF(OR(K43="",I43="",I43=0),"",K43/I43)</f>
        <v/>
      </c>
    </row>
    <row r="44" hidden="1" ht="13.35" customHeight="1" s="162">
      <c r="B44" s="11">
        <f>IF('{Equipment Data Entry}'!B44=0,"",'{Equipment Data Entry}'!B44)</f>
        <v/>
      </c>
      <c r="C44" s="189">
        <f>IF('RTUs'!K3858="","",'RTUs'!K3858)</f>
        <v/>
      </c>
      <c r="D44" s="173" t="n"/>
      <c r="E44" s="189">
        <f>IF('RTUs'!L3858="","",'RTUs'!L3858)</f>
        <v/>
      </c>
      <c r="F44" s="173" t="n"/>
      <c r="G44" s="49">
        <f>IF(OR(E44="",C44="",C44=0),"",E44/C44)</f>
        <v/>
      </c>
      <c r="H44" s="11">
        <f>IF('{Equipment Data Entry}'!B118=0,"",'{Equipment Data Entry}'!B118)</f>
        <v/>
      </c>
      <c r="I44" s="189">
        <f>IF('Fans'!K3857="","",'Fans'!K3857)</f>
        <v/>
      </c>
      <c r="J44" s="173" t="n"/>
      <c r="K44" s="189">
        <f>IF('Fans'!L3857="","",'Fans'!L3857)</f>
        <v/>
      </c>
      <c r="L44" s="173" t="n"/>
      <c r="M44" s="49">
        <f>IF(OR(K44="",I44="",I44=0),"",K44/I44)</f>
        <v/>
      </c>
    </row>
    <row r="45" hidden="1" ht="13.35" customHeight="1" s="162">
      <c r="B45" s="11">
        <f>IF('{Equipment Data Entry}'!B45=0,"",'{Equipment Data Entry}'!B45)</f>
        <v/>
      </c>
      <c r="C45" s="189">
        <f>IF('RTUs'!K3962="","",'RTUs'!K3962)</f>
        <v/>
      </c>
      <c r="D45" s="173" t="n"/>
      <c r="E45" s="189">
        <f>IF('RTUs'!L3962="","",'RTUs'!L3962)</f>
        <v/>
      </c>
      <c r="F45" s="173" t="n"/>
      <c r="G45" s="49">
        <f>IF(OR(E45="",C45="",C45=0),"",E45/C45)</f>
        <v/>
      </c>
      <c r="H45" s="11">
        <f>IF('{Equipment Data Entry}'!B119=0,"",'{Equipment Data Entry}'!B119)</f>
        <v/>
      </c>
      <c r="I45" s="189">
        <f>IF('Fans'!K3961="","",'Fans'!K3961)</f>
        <v/>
      </c>
      <c r="J45" s="173" t="n"/>
      <c r="K45" s="189">
        <f>IF('Fans'!L3961="","",'Fans'!L3961)</f>
        <v/>
      </c>
      <c r="L45" s="173" t="n"/>
      <c r="M45" s="49">
        <f>IF(OR(K45="",I45="",I45=0),"",K45/I45)</f>
        <v/>
      </c>
    </row>
    <row r="46" hidden="1" ht="13.35" customHeight="1" s="162">
      <c r="B46" s="11">
        <f>IF('{Equipment Data Entry}'!B46=0,"",'{Equipment Data Entry}'!B46)</f>
        <v/>
      </c>
      <c r="C46" s="189">
        <f>IF('RTUs'!K4066="","",'RTUs'!K4066)</f>
        <v/>
      </c>
      <c r="D46" s="173" t="n"/>
      <c r="E46" s="189">
        <f>IF('RTUs'!L4066="","",'RTUs'!L4066)</f>
        <v/>
      </c>
      <c r="F46" s="173" t="n"/>
      <c r="G46" s="49">
        <f>IF(OR(E46="",C46="",C46=0),"",E46/C46)</f>
        <v/>
      </c>
      <c r="H46" s="11">
        <f>IF('{Equipment Data Entry}'!B120=0,"",'{Equipment Data Entry}'!B120)</f>
        <v/>
      </c>
      <c r="I46" s="189">
        <f>IF('Fans'!K4065="","",'Fans'!K4065)</f>
        <v/>
      </c>
      <c r="J46" s="173" t="n"/>
      <c r="K46" s="189">
        <f>IF('Fans'!L4065="","",'Fans'!L4065)</f>
        <v/>
      </c>
      <c r="L46" s="173" t="n"/>
      <c r="M46" s="49">
        <f>IF(OR(K46="",I46="",I46=0),"",K46/I46)</f>
        <v/>
      </c>
    </row>
    <row r="47" ht="13.35" customHeight="1" s="162">
      <c r="B47" s="11">
        <f>IF('{Equipment Data Entry}'!B52=0,"",'{Equipment Data Entry}'!B52)</f>
        <v/>
      </c>
      <c r="C47" s="189">
        <f>IF('MAUs'!K9="","",'MAUs'!K9)</f>
        <v/>
      </c>
      <c r="D47" s="173" t="n"/>
      <c r="E47" s="189">
        <f>IF('MAUs'!L9="","",'MAUs'!L9)</f>
        <v/>
      </c>
      <c r="F47" s="173" t="n"/>
      <c r="G47" s="49">
        <f>IF(OR(E47="",C47="",C47=0),"",E47/C47)</f>
        <v/>
      </c>
      <c r="H47" s="11" t="n"/>
      <c r="I47" s="189" t="n"/>
      <c r="J47" s="173" t="n"/>
      <c r="K47" s="189" t="n"/>
      <c r="L47" s="173" t="n"/>
      <c r="M47" s="49" t="n"/>
    </row>
    <row r="48" ht="13.35" customHeight="1" s="162">
      <c r="B48" s="11">
        <f>IF('{Equipment Data Entry}'!B53=0,"",'{Equipment Data Entry}'!B53)</f>
        <v/>
      </c>
      <c r="C48" s="189">
        <f>IF('MAUs'!K113="","",'MAUs'!K113)</f>
        <v/>
      </c>
      <c r="D48" s="173" t="n"/>
      <c r="E48" s="189">
        <f>IF('MAUs'!L113="","",'MAUs'!L113)</f>
        <v/>
      </c>
      <c r="F48" s="173" t="n"/>
      <c r="G48" s="49">
        <f>IF(OR(E48="",C48="",C48=0),"",E48/C48)</f>
        <v/>
      </c>
      <c r="H48" s="11" t="n"/>
      <c r="I48" s="189" t="n"/>
      <c r="J48" s="173" t="n"/>
      <c r="K48" s="189" t="n"/>
      <c r="L48" s="173" t="n"/>
      <c r="M48" s="49" t="n"/>
    </row>
    <row r="49" ht="13.35" customHeight="1" s="162">
      <c r="B49" s="11">
        <f>IF('{Equipment Data Entry}'!B54=0,"",'{Equipment Data Entry}'!B54)</f>
        <v/>
      </c>
      <c r="C49" s="189">
        <f>IF('MAUs'!K217="","",'MAUs'!K217)</f>
        <v/>
      </c>
      <c r="D49" s="173" t="n"/>
      <c r="E49" s="189">
        <f>IF('MAUs'!L217="","",'MAUs'!L217)</f>
        <v/>
      </c>
      <c r="F49" s="173" t="n"/>
      <c r="G49" s="49">
        <f>IF(OR(E49="",C49="",C49=0),"",E49/C49)</f>
        <v/>
      </c>
      <c r="H49" s="11" t="n"/>
      <c r="I49" s="189" t="n"/>
      <c r="J49" s="173" t="n"/>
      <c r="K49" s="189" t="n"/>
      <c r="L49" s="173" t="n"/>
      <c r="M49" s="49" t="n"/>
    </row>
    <row r="50" ht="13.35" customHeight="1" s="162">
      <c r="B50" s="11">
        <f>IF('{Equipment Data Entry}'!B55=0,"",'{Equipment Data Entry}'!B55)</f>
        <v/>
      </c>
      <c r="C50" s="189">
        <f>IF('MAUs'!K321="","",'MAUs'!K321)</f>
        <v/>
      </c>
      <c r="D50" s="173" t="n"/>
      <c r="E50" s="189">
        <f>IF('MAUs'!L321="","",'MAUs'!L321)</f>
        <v/>
      </c>
      <c r="F50" s="173" t="n"/>
      <c r="G50" s="49">
        <f>IF(OR(E50="",C50="",C50=0),"",E50/C50)</f>
        <v/>
      </c>
      <c r="H50" s="11" t="n"/>
      <c r="I50" s="189" t="n"/>
      <c r="J50" s="173" t="n"/>
      <c r="K50" s="189" t="n"/>
      <c r="L50" s="173" t="n"/>
      <c r="M50" s="49" t="n"/>
    </row>
    <row r="51" ht="13.35" customHeight="1" s="162">
      <c r="B51" s="11">
        <f>IF('{Equipment Data Entry}'!B56=0,"",'{Equipment Data Entry}'!B56)</f>
        <v/>
      </c>
      <c r="C51" s="189">
        <f>IF('MAUs'!K425="","",'MAUs'!K425)</f>
        <v/>
      </c>
      <c r="D51" s="173" t="n"/>
      <c r="E51" s="189">
        <f>IF('MAUs'!L425="","",'MAUs'!L425)</f>
        <v/>
      </c>
      <c r="F51" s="173" t="n"/>
      <c r="G51" s="49">
        <f>IF(OR(E51="",C51="",C51=0),"",E51/C51)</f>
        <v/>
      </c>
      <c r="H51" s="11" t="n"/>
      <c r="I51" s="189" t="n"/>
      <c r="J51" s="173" t="n"/>
      <c r="K51" s="189" t="n"/>
      <c r="L51" s="173" t="n"/>
      <c r="M51" s="49" t="n"/>
    </row>
    <row r="52" hidden="1" ht="13.35" customHeight="1" s="162">
      <c r="B52" s="11">
        <f>IF('{Equipment Data Entry}'!B57=0,"",'{Equipment Data Entry}'!B57)</f>
        <v/>
      </c>
      <c r="C52" s="189">
        <f>IF('MAUs'!K529="","",'MAUs'!K529)</f>
        <v/>
      </c>
      <c r="D52" s="173" t="n"/>
      <c r="E52" s="189">
        <f>IF('MAUs'!L529="","",'MAUs'!L529)</f>
        <v/>
      </c>
      <c r="F52" s="173" t="n"/>
      <c r="G52" s="49">
        <f>IF(OR(E52="",C52="",C52=0),"",E52/C52)</f>
        <v/>
      </c>
      <c r="H52" s="11" t="n"/>
      <c r="I52" s="189" t="n"/>
      <c r="J52" s="173" t="n"/>
      <c r="K52" s="189" t="n"/>
      <c r="L52" s="173" t="n"/>
      <c r="M52" s="49" t="n"/>
    </row>
    <row r="53" hidden="1" ht="13.35" customHeight="1" s="162">
      <c r="B53" s="11">
        <f>IF('{Equipment Data Entry}'!B58=0,"",'{Equipment Data Entry}'!B58)</f>
        <v/>
      </c>
      <c r="C53" s="189">
        <f>IF('MAUs'!K633="","",'MAUs'!K633)</f>
        <v/>
      </c>
      <c r="D53" s="173" t="n"/>
      <c r="E53" s="189">
        <f>IF('MAUs'!L633="","",'MAUs'!L633)</f>
        <v/>
      </c>
      <c r="F53" s="173" t="n"/>
      <c r="G53" s="49">
        <f>IF(OR(E53="",C53="",C53=0),"",E53/C53)</f>
        <v/>
      </c>
      <c r="H53" s="11" t="n"/>
      <c r="I53" s="189" t="n"/>
      <c r="J53" s="173" t="n"/>
      <c r="K53" s="189" t="n"/>
      <c r="L53" s="173" t="n"/>
      <c r="M53" s="49" t="n"/>
    </row>
    <row r="54" hidden="1" ht="13.35" customHeight="1" s="162">
      <c r="B54" s="11">
        <f>IF('{Equipment Data Entry}'!B59=0,"",'{Equipment Data Entry}'!B59)</f>
        <v/>
      </c>
      <c r="C54" s="189">
        <f>IF('MAUs'!K737="","",'MAUs'!K737)</f>
        <v/>
      </c>
      <c r="D54" s="173" t="n"/>
      <c r="E54" s="189">
        <f>IF('MAUs'!L737="","",'MAUs'!L737)</f>
        <v/>
      </c>
      <c r="F54" s="173" t="n"/>
      <c r="G54" s="49">
        <f>IF(OR(E54="",C54="",C54=0),"",E54/C54)</f>
        <v/>
      </c>
      <c r="H54" s="11" t="n"/>
      <c r="I54" s="189" t="n"/>
      <c r="J54" s="173" t="n"/>
      <c r="K54" s="189" t="n"/>
      <c r="L54" s="173" t="n"/>
      <c r="M54" s="49" t="n"/>
    </row>
    <row r="55" hidden="1" ht="13.35" customHeight="1" s="162">
      <c r="B55" s="11">
        <f>IF('{Equipment Data Entry}'!B60=0,"",'{Equipment Data Entry}'!B60)</f>
        <v/>
      </c>
      <c r="C55" s="189">
        <f>IF('MAUs'!K841="","",'MAUs'!K841)</f>
        <v/>
      </c>
      <c r="D55" s="173" t="n"/>
      <c r="E55" s="189">
        <f>IF('MAUs'!L841="","",'MAUs'!L841)</f>
        <v/>
      </c>
      <c r="F55" s="173" t="n"/>
      <c r="G55" s="49">
        <f>IF(OR(E55="",C55="",C55=0),"",E55/C55)</f>
        <v/>
      </c>
      <c r="H55" s="11" t="n"/>
      <c r="I55" s="189" t="n"/>
      <c r="J55" s="173" t="n"/>
      <c r="K55" s="189" t="n"/>
      <c r="L55" s="173" t="n"/>
      <c r="M55" s="49" t="n"/>
    </row>
    <row r="56" hidden="1" ht="13.35" customHeight="1" s="162">
      <c r="B56" s="11">
        <f>IF('{Equipment Data Entry}'!B61=0,"",'{Equipment Data Entry}'!B61)</f>
        <v/>
      </c>
      <c r="C56" s="189">
        <f>IF('MAUs'!K945="","",'MAUs'!K945)</f>
        <v/>
      </c>
      <c r="D56" s="173" t="n"/>
      <c r="E56" s="189">
        <f>IF('MAUs'!L945="","",'MAUs'!L945)</f>
        <v/>
      </c>
      <c r="F56" s="173" t="n"/>
      <c r="G56" s="49">
        <f>IF(OR(E56="",C56="",C56=0),"",E56/C56)</f>
        <v/>
      </c>
      <c r="H56" s="11" t="n"/>
      <c r="I56" s="189" t="n"/>
      <c r="J56" s="173" t="n"/>
      <c r="K56" s="189" t="n"/>
      <c r="L56" s="173" t="n"/>
      <c r="M56" s="49" t="n"/>
    </row>
    <row r="57" ht="13.35" customHeight="1" s="162" thickBot="1">
      <c r="B57" s="11">
        <f>IF('{Equipment Data Entry}'!B65="","",'{Equipment Data Entry}'!B65)</f>
        <v/>
      </c>
      <c r="C57" s="189">
        <f>IF('ERVs'!K9="","",'ERVs'!K9)</f>
        <v/>
      </c>
      <c r="D57" s="173" t="n"/>
      <c r="E57" s="189">
        <f>IF('ERVs'!L9="","",'ERVs'!L9)</f>
        <v/>
      </c>
      <c r="F57" s="173" t="n"/>
      <c r="G57" s="49">
        <f>IF(OR(E57="",C57="",C57=0),"",E57/C57)</f>
        <v/>
      </c>
      <c r="H57" s="11">
        <f>IF('{Equipment Data Entry}'!B65="","",'{Equipment Data Entry}'!B65)</f>
        <v/>
      </c>
      <c r="I57" s="189">
        <f>IF('ERVs'!K10="","",'ERVs'!K10)</f>
        <v/>
      </c>
      <c r="J57" s="173" t="n"/>
      <c r="K57" s="189">
        <f>IF('ERVs'!L10="","",'ERVs'!L10)</f>
        <v/>
      </c>
      <c r="L57" s="173" t="n"/>
      <c r="M57" s="49">
        <f>IF(OR(K57="",I57="",I57=0),"",K57/I57)</f>
        <v/>
      </c>
    </row>
    <row r="58" ht="13.35" customHeight="1" s="162">
      <c r="B58" s="11">
        <f>IF('{Equipment Data Entry}'!B66="","",'{Equipment Data Entry}'!B66)</f>
        <v/>
      </c>
      <c r="C58" s="189">
        <f>IF('ERVs'!K113="","",'ERVs'!K113)</f>
        <v/>
      </c>
      <c r="D58" s="173" t="n"/>
      <c r="E58" s="189">
        <f>IF('ERVs'!L113="","",'ERVs'!L113)</f>
        <v/>
      </c>
      <c r="F58" s="173" t="n"/>
      <c r="G58" s="49">
        <f>IF(OR(E58="",C58="",C58=0),"",E58/C58)</f>
        <v/>
      </c>
      <c r="H58" s="11">
        <f>IF('{Equipment Data Entry}'!B66="","",'{Equipment Data Entry}'!B66)</f>
        <v/>
      </c>
      <c r="I58" s="189">
        <f>IF('ERVs'!K114="","",'ERVs'!K114)</f>
        <v/>
      </c>
      <c r="J58" s="173" t="n"/>
      <c r="K58" s="189">
        <f>IF('ERVs'!L114="","",'ERVs'!L114)</f>
        <v/>
      </c>
      <c r="L58" s="173" t="n"/>
      <c r="M58" s="49">
        <f>IF(OR(K58="",I58="",I58=0),"",K58/I58)</f>
        <v/>
      </c>
    </row>
    <row r="59" hidden="1" ht="13.35" customHeight="1" s="162">
      <c r="B59" s="11">
        <f>IF('{Equipment Data Entry}'!B67="","",'{Equipment Data Entry}'!B67)</f>
        <v/>
      </c>
      <c r="C59" s="189">
        <f>IF('ERVs'!K217="","",'ERVs'!K217)</f>
        <v/>
      </c>
      <c r="D59" s="173" t="n"/>
      <c r="E59" s="189">
        <f>IF('ERVs'!L217="","",'ERVs'!L217)</f>
        <v/>
      </c>
      <c r="F59" s="173" t="n"/>
      <c r="G59" s="49">
        <f>IF(OR(E59="",C59="",C59=0),"",E59/C59)</f>
        <v/>
      </c>
      <c r="H59" s="11">
        <f>IF('{Equipment Data Entry}'!B67="","",'{Equipment Data Entry}'!B67)</f>
        <v/>
      </c>
      <c r="I59" s="189">
        <f>IF('ERVs'!K218="","",'ERVs'!K218)</f>
        <v/>
      </c>
      <c r="J59" s="173" t="n"/>
      <c r="K59" s="189">
        <f>IF('ERVs'!L218="","",'ERVs'!L218)</f>
        <v/>
      </c>
      <c r="L59" s="173" t="n"/>
      <c r="M59" s="49">
        <f>IF(OR(K59="",I59="",I59=0),"",K59/I59)</f>
        <v/>
      </c>
    </row>
    <row r="60" hidden="1" ht="13.35" customHeight="1" s="162">
      <c r="B60" s="11">
        <f>IF('{Equipment Data Entry}'!B68="","",'{Equipment Data Entry}'!B68)</f>
        <v/>
      </c>
      <c r="C60" s="189">
        <f>IF('ERVs'!K321="","",'ERVs'!K321)</f>
        <v/>
      </c>
      <c r="D60" s="173" t="n"/>
      <c r="E60" s="189">
        <f>IF('ERVs'!L321="","",'ERVs'!L321)</f>
        <v/>
      </c>
      <c r="F60" s="173" t="n"/>
      <c r="G60" s="49">
        <f>IF(OR(E60="",C60="",C60=0),"",E60/C60)</f>
        <v/>
      </c>
      <c r="H60" s="11">
        <f>IF('{Equipment Data Entry}'!B68="","",'{Equipment Data Entry}'!B68)</f>
        <v/>
      </c>
      <c r="I60" s="189">
        <f>IF('ERVs'!K322="","",'ERVs'!K322)</f>
        <v/>
      </c>
      <c r="J60" s="173" t="n"/>
      <c r="K60" s="189">
        <f>IF('ERVs'!L322="","",'ERVs'!L322)</f>
        <v/>
      </c>
      <c r="L60" s="173" t="n"/>
      <c r="M60" s="49">
        <f>IF(OR(K60="",I60="",I60=0),"",K60/I60)</f>
        <v/>
      </c>
    </row>
    <row r="61" hidden="1" ht="13.35" customHeight="1" s="162">
      <c r="B61" s="11">
        <f>IF('{Equipment Data Entry}'!B69="","",'{Equipment Data Entry}'!B69)</f>
        <v/>
      </c>
      <c r="C61" s="189">
        <f>IF('ERVs'!K425="","",'ERVs'!K425)</f>
        <v/>
      </c>
      <c r="D61" s="173" t="n"/>
      <c r="E61" s="189">
        <f>IF('ERVs'!L425="","",'ERVs'!L425)</f>
        <v/>
      </c>
      <c r="F61" s="173" t="n"/>
      <c r="G61" s="49">
        <f>IF(OR(E61="",C61="",C61=0),"",E61/C61)</f>
        <v/>
      </c>
      <c r="H61" s="11">
        <f>IF('{Equipment Data Entry}'!B69="","",'{Equipment Data Entry}'!B69)</f>
        <v/>
      </c>
      <c r="I61" s="189">
        <f>IF('ERVs'!K426="","",'ERVs'!K426)</f>
        <v/>
      </c>
      <c r="J61" s="173" t="n"/>
      <c r="K61" s="189">
        <f>IF('ERVs'!L426="","",'ERVs'!L426)</f>
        <v/>
      </c>
      <c r="L61" s="173" t="n"/>
      <c r="M61" s="49">
        <f>IF(OR(K61="",I61="",I61=0),"",K61/I61)</f>
        <v/>
      </c>
    </row>
    <row r="62" hidden="1" ht="13.35" customHeight="1" s="162">
      <c r="B62" s="11">
        <f>IF('{Equipment Data Entry}'!B70="","",'{Equipment Data Entry}'!B70)</f>
        <v/>
      </c>
      <c r="C62" s="189">
        <f>IF('ERVs'!K529="","",'ERVs'!K529)</f>
        <v/>
      </c>
      <c r="D62" s="173" t="n"/>
      <c r="E62" s="189">
        <f>IF('ERVs'!L529="","",'ERVs'!L529)</f>
        <v/>
      </c>
      <c r="F62" s="173" t="n"/>
      <c r="G62" s="49">
        <f>IF(OR(E62="",C62="",C62=0),"",E62/C62)</f>
        <v/>
      </c>
      <c r="H62" s="11">
        <f>IF('{Equipment Data Entry}'!B70="","",'{Equipment Data Entry}'!B70)</f>
        <v/>
      </c>
      <c r="I62" s="189">
        <f>IF('ERVs'!K530="","",'ERVs'!K530)</f>
        <v/>
      </c>
      <c r="J62" s="173" t="n"/>
      <c r="K62" s="189">
        <f>IF('ERVs'!L530="","",'ERVs'!L530)</f>
        <v/>
      </c>
      <c r="L62" s="173" t="n"/>
      <c r="M62" s="49">
        <f>IF(OR(K62="",I62="",I62=0),"",K62/I62)</f>
        <v/>
      </c>
    </row>
    <row r="63" hidden="1" ht="13.35" customHeight="1" s="162">
      <c r="B63" s="11">
        <f>IF('{Equipment Data Entry}'!B71="","",'{Equipment Data Entry}'!B71)</f>
        <v/>
      </c>
      <c r="C63" s="189">
        <f>IF('ERVs'!K633="","",'ERVs'!K633)</f>
        <v/>
      </c>
      <c r="D63" s="173" t="n"/>
      <c r="E63" s="189">
        <f>IF('ERVs'!L633="","",'ERVs'!L633)</f>
        <v/>
      </c>
      <c r="F63" s="173" t="n"/>
      <c r="G63" s="49">
        <f>IF(OR(E63="",C63="",C63=0),"",E63/C63)</f>
        <v/>
      </c>
      <c r="H63" s="11">
        <f>IF('{Equipment Data Entry}'!B71="","",'{Equipment Data Entry}'!B71)</f>
        <v/>
      </c>
      <c r="I63" s="189">
        <f>IF('ERVs'!K634="","",'ERVs'!K634)</f>
        <v/>
      </c>
      <c r="J63" s="173" t="n"/>
      <c r="K63" s="189">
        <f>IF('ERVs'!L634="","",'ERVs'!L634)</f>
        <v/>
      </c>
      <c r="L63" s="173" t="n"/>
      <c r="M63" s="49">
        <f>IF(OR(K63="",I63="",I63=0),"",K63/I63)</f>
        <v/>
      </c>
    </row>
    <row r="64" hidden="1" ht="13.35" customHeight="1" s="162">
      <c r="B64" s="11">
        <f>IF('{Equipment Data Entry}'!B72="","",'{Equipment Data Entry}'!B72)</f>
        <v/>
      </c>
      <c r="C64" s="189">
        <f>IF('ERVs'!K737="","",'ERVs'!K737)</f>
        <v/>
      </c>
      <c r="D64" s="173" t="n"/>
      <c r="E64" s="189">
        <f>IF('ERVs'!L737="","",'ERVs'!L737)</f>
        <v/>
      </c>
      <c r="F64" s="173" t="n"/>
      <c r="G64" s="49">
        <f>IF(OR(E64="",C64="",C64=0),"",E64/C64)</f>
        <v/>
      </c>
      <c r="H64" s="11">
        <f>IF('{Equipment Data Entry}'!B72="","",'{Equipment Data Entry}'!B72)</f>
        <v/>
      </c>
      <c r="I64" s="189">
        <f>IF('ERVs'!K738="","",'ERVs'!K738)</f>
        <v/>
      </c>
      <c r="J64" s="173" t="n"/>
      <c r="K64" s="189">
        <f>IF('ERVs'!L738="","",'ERVs'!L738)</f>
        <v/>
      </c>
      <c r="L64" s="173" t="n"/>
      <c r="M64" s="49">
        <f>IF(OR(K64="",I64="",I64=0),"",K64/I64)</f>
        <v/>
      </c>
    </row>
    <row r="65" hidden="1" ht="13.35" customHeight="1" s="162">
      <c r="B65" s="11">
        <f>IF('{Equipment Data Entry}'!B73="","",'{Equipment Data Entry}'!B73)</f>
        <v/>
      </c>
      <c r="C65" s="189">
        <f>IF('ERVs'!K841="","",'ERVs'!K841)</f>
        <v/>
      </c>
      <c r="D65" s="173" t="n"/>
      <c r="E65" s="189">
        <f>IF('ERVs'!L841="","",'ERVs'!L841)</f>
        <v/>
      </c>
      <c r="F65" s="173" t="n"/>
      <c r="G65" s="49">
        <f>IF(OR(E65="",C65="",C65=0),"",E65/C65)</f>
        <v/>
      </c>
      <c r="H65" s="11">
        <f>IF('{Equipment Data Entry}'!B73="","",'{Equipment Data Entry}'!B73)</f>
        <v/>
      </c>
      <c r="I65" s="189">
        <f>IF('ERVs'!K842="","",'ERVs'!K842)</f>
        <v/>
      </c>
      <c r="J65" s="173" t="n"/>
      <c r="K65" s="189">
        <f>IF('ERVs'!L842="","",'ERVs'!L842)</f>
        <v/>
      </c>
      <c r="L65" s="173" t="n"/>
      <c r="M65" s="49">
        <f>IF(OR(K65="",I65="",I65=0),"",K65/I65)</f>
        <v/>
      </c>
    </row>
    <row r="66" hidden="1" ht="13.35" customHeight="1" s="162">
      <c r="B66" s="11">
        <f>IF('{Equipment Data Entry}'!B74="","",'{Equipment Data Entry}'!B74)</f>
        <v/>
      </c>
      <c r="C66" s="189">
        <f>IF('ERVs'!K945="","",'ERVs'!K945)</f>
        <v/>
      </c>
      <c r="D66" s="173" t="n"/>
      <c r="E66" s="189">
        <f>IF('ERVs'!L945="","",'ERVs'!L945)</f>
        <v/>
      </c>
      <c r="F66" s="173" t="n"/>
      <c r="G66" s="49">
        <f>IF(OR(E66="",C66="",C66=0),"",E66/C66)</f>
        <v/>
      </c>
      <c r="H66" s="11">
        <f>IF('{Equipment Data Entry}'!B74="","",'{Equipment Data Entry}'!B74)</f>
        <v/>
      </c>
      <c r="I66" s="189">
        <f>IF('ERVs'!K946="","",'ERVs'!K946)</f>
        <v/>
      </c>
      <c r="J66" s="173" t="n"/>
      <c r="K66" s="189">
        <f>IF('ERVs'!L946="","",'ERVs'!L946)</f>
        <v/>
      </c>
      <c r="L66" s="173" t="n"/>
      <c r="M66" s="49">
        <f>IF(OR(K66="",I66="",I66=0),"",K66/I66)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IF(OR(K86="",I86="",I86=0),"",K86/I86)</f>
        <v/>
      </c>
    </row>
    <row r="87" ht="13.35" customHeight="1" s="162">
      <c r="B87" s="12" t="inlineStr">
        <is>
          <t>Total</t>
        </is>
      </c>
      <c r="C87" s="197">
        <f>IF(SUM(C7:C86)=0,"",SUM(C7:C86))</f>
        <v/>
      </c>
      <c r="D87" s="412" t="n"/>
      <c r="E87" s="197">
        <f>IF(SUM(E7:E86)=0,"",SUM(E7:E86))</f>
        <v/>
      </c>
      <c r="F87" s="412" t="n"/>
      <c r="G87" s="50">
        <f>IF(OR(E87="",C87=0),"",E87/C87)</f>
        <v/>
      </c>
      <c r="H87" s="12" t="inlineStr">
        <is>
          <t>Total</t>
        </is>
      </c>
      <c r="I87" s="197">
        <f>IF(SUM(I7:I86)=0,"",SUM(I7:I86))</f>
        <v/>
      </c>
      <c r="J87" s="412" t="n"/>
      <c r="K87" s="197">
        <f>IF(SUM(K7:K86)=0,"",SUM(K7:K86))</f>
        <v/>
      </c>
      <c r="L87" s="412" t="n"/>
      <c r="M87" s="50">
        <f>IF(OR(K87="",I87=0),"",K87/I87)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c r="B100" s="154" t="n"/>
    </row>
    <row r="101" ht="13.35" customHeight="1" s="162">
      <c r="B101" s="417" t="inlineStr">
        <is>
          <t>Notes</t>
        </is>
      </c>
    </row>
    <row r="102" ht="13.35" customHeight="1" s="162">
      <c r="B102" s="154" t="n"/>
    </row>
    <row r="103" ht="13.35" customHeight="1" s="162">
      <c r="B103" s="154" t="n"/>
    </row>
    <row r="104" ht="13.35" customHeight="1" s="162">
      <c r="B104" s="154" t="n"/>
    </row>
  </sheetData>
  <mergeCells count="359">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IF(OR(L10="",K10="",K10=0),"",L10/K10)</f>
        <v/>
      </c>
    </row>
    <row r="11" ht="13.35" customHeight="1" s="162">
      <c r="B11" s="199" t="inlineStr">
        <is>
          <t>Area Served</t>
        </is>
      </c>
      <c r="C11" s="401" t="n"/>
      <c r="D11" s="204">
        <f>I4</f>
        <v/>
      </c>
      <c r="E11" s="400" t="n"/>
      <c r="F11" s="400" t="n"/>
      <c r="G11" s="401" t="n"/>
      <c r="I11" s="199" t="inlineStr">
        <is>
          <t>Return Airflow</t>
        </is>
      </c>
      <c r="J11" s="401" t="n"/>
      <c r="K11" s="24">
        <f>IF(K9="","",K9-N(K10))</f>
        <v/>
      </c>
      <c r="L11" s="24">
        <f>IF(L9="","",L9-N(L10))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F25</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 xml:space="preserve">Static Pressures Profile </t>
        </is>
      </c>
      <c r="C22" s="400" t="n"/>
      <c r="D22" s="400" t="n"/>
      <c r="E22" s="400" t="n"/>
      <c r="F22" s="400" t="n"/>
      <c r="G22" s="401" t="n"/>
      <c r="I22" s="199" t="inlineStr">
        <is>
          <t>Fan RPM</t>
        </is>
      </c>
      <c r="J22" s="401" t="n"/>
      <c r="K22" s="24" t="n"/>
      <c r="L22" s="24" t="n"/>
    </row>
    <row r="23" ht="13.35" customHeight="1" s="162">
      <c r="B23" s="432" t="n"/>
      <c r="C23" s="401" t="n"/>
      <c r="D23" s="205" t="inlineStr">
        <is>
          <t>Flt/Coil</t>
        </is>
      </c>
      <c r="E23" s="205" t="inlineStr">
        <is>
          <t>Fan</t>
        </is>
      </c>
      <c r="F23" s="432" t="n"/>
      <c r="G23" s="401" t="n"/>
      <c r="I23" s="199" t="inlineStr">
        <is>
          <t>VSD Frequency</t>
        </is>
      </c>
      <c r="J23" s="401" t="n"/>
      <c r="K23" s="66" t="n"/>
      <c r="L23" s="66" t="n"/>
    </row>
    <row r="24" ht="13.35" customHeight="1" s="162">
      <c r="B24" s="198" t="inlineStr">
        <is>
          <t>Entering</t>
        </is>
      </c>
      <c r="C24" s="401" t="n"/>
      <c r="D24" s="19" t="n"/>
      <c r="E24" s="19" t="n"/>
      <c r="F24" s="19">
        <f>IF(E24="","",E25-N(E24))</f>
        <v/>
      </c>
      <c r="G24" s="186" t="inlineStr">
        <is>
          <t>TSP</t>
        </is>
      </c>
      <c r="H24" s="23" t="n"/>
      <c r="I24" s="199" t="inlineStr">
        <is>
          <t>OA Damper Position</t>
        </is>
      </c>
      <c r="J24" s="400" t="n"/>
      <c r="K24" s="401" t="n"/>
      <c r="L24" s="56" t="n"/>
    </row>
    <row r="25" ht="13.35" customHeight="1" s="162">
      <c r="B25" s="198" t="inlineStr">
        <is>
          <t>Exiting</t>
        </is>
      </c>
      <c r="C25" s="401" t="n"/>
      <c r="D25" s="55">
        <f>IF(E24="", "", E24)</f>
        <v/>
      </c>
      <c r="E25" s="19" t="n"/>
      <c r="F25" s="19">
        <f>IF(E25="","",E25-N(D24))</f>
        <v/>
      </c>
      <c r="G25" s="186" t="inlineStr">
        <is>
          <t>ESP</t>
        </is>
      </c>
      <c r="H25" s="23" t="n"/>
    </row>
    <row r="26" ht="13.35" customHeight="1" s="162">
      <c r="B26" s="437" t="inlineStr">
        <is>
          <t>Instrument:</t>
        </is>
      </c>
      <c r="C26" s="13" t="n"/>
      <c r="D26" s="490" t="n"/>
      <c r="E26" s="491" t="n"/>
      <c r="F26" s="491" t="n"/>
      <c r="G26" s="437" t="inlineStr">
        <is>
          <t>Ak basis / notes:</t>
        </is>
      </c>
      <c r="H26" s="13" t="n"/>
      <c r="I26" s="492" t="n"/>
      <c r="J26" s="491" t="n"/>
      <c r="K26" s="491" t="n"/>
      <c r="L26" s="491" t="n"/>
      <c r="M26" s="491" t="n"/>
    </row>
    <row r="27" ht="13.35" customHeight="1" s="162">
      <c r="B27" s="188" t="inlineStr">
        <is>
          <t>Supply Air Diffuser /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42" t="n"/>
      <c r="C43" s="231" t="inlineStr">
        <is>
          <t>Total</t>
        </is>
      </c>
      <c r="D43" s="159" t="n"/>
      <c r="E43" s="42" t="n"/>
      <c r="F43" s="42" t="n"/>
      <c r="G43" s="43" t="n"/>
      <c r="H43" s="43">
        <f>IF(SUM(H29:H42)+SUM(H60:H93)=0,"",SUM(H29:H42)+SUM(H60:H93))</f>
        <v/>
      </c>
      <c r="I43" s="43" t="n"/>
      <c r="J43" s="43">
        <f>IF(SUM(J29:J42)+SUM(J60:J93)=0,"",SUM(J29:J42)+SUM(J60:J93))</f>
        <v/>
      </c>
      <c r="K43" s="43" t="n"/>
      <c r="L43" s="43">
        <f>IF(SUM(L29:L42)+SUM(L60:L93)=0,"",SUM(L29:L42)+SUM(L60:L93))</f>
        <v/>
      </c>
      <c r="M43" s="35">
        <f>IF(OR(H43="",H43=0),"",IF(L43="",IF(J43="","",J43/H43),L43/H43))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H46/F46)</f>
        <v/>
      </c>
      <c r="H46" s="33">
        <f>IF(H43="","",H43-N(H51))</f>
        <v/>
      </c>
      <c r="I46" s="33" t="n"/>
      <c r="J46" s="33">
        <f>IF(I46="", "", I46*$F46)</f>
        <v/>
      </c>
      <c r="K46" s="33" t="n"/>
      <c r="L46" s="33">
        <f>IF(L51="","",L43-N(L51))</f>
        <v/>
      </c>
      <c r="M46" s="30">
        <f>IF(OR(H46="",H46=0),"",IF(K46="",IF(J46="","",J46/H46),L46/H46))</f>
        <v/>
      </c>
    </row>
    <row r="47" ht="13.35" customHeight="1" s="162">
      <c r="B47" s="31" t="n"/>
      <c r="C47" s="31" t="n"/>
      <c r="E47" s="31" t="n"/>
      <c r="F47" s="32" t="n"/>
      <c r="G47" s="33">
        <f>IF(F47="", "", H47/F47)</f>
        <v/>
      </c>
      <c r="H47" s="33" t="n"/>
      <c r="I47" s="33" t="n"/>
      <c r="J47" s="33">
        <f>IF(I47="", "", I47*$F47)</f>
        <v/>
      </c>
      <c r="K47" s="33" t="n"/>
      <c r="L47" s="33">
        <f>IF(K47="", "", K47*$F47)</f>
        <v/>
      </c>
      <c r="M47" s="30">
        <f>IF(OR(H47="",H47=0),"",IF(K47="",IF(J47="","",J47/H47),L47/H47))</f>
        <v/>
      </c>
    </row>
    <row r="48" ht="13.35" customHeight="1" s="162">
      <c r="B48" s="42" t="n"/>
      <c r="C48" s="231" t="inlineStr">
        <is>
          <t>Total</t>
        </is>
      </c>
      <c r="D48" s="159" t="n"/>
      <c r="E48" s="42" t="n"/>
      <c r="F48" s="42" t="n"/>
      <c r="G48" s="43" t="n"/>
      <c r="H48" s="43">
        <f>IF(SUM(H46:H47)+SUM(H97:H100)=0,"",SUM(H46:H47)+SUM(H97:H100))</f>
        <v/>
      </c>
      <c r="I48" s="42" t="n"/>
      <c r="J48" s="43">
        <f>IF(SUM(J46:J47)+SUM(J97:J100)=0,"",SUM(J46:J47)+SUM(J97:J100))</f>
        <v/>
      </c>
      <c r="K48" s="42" t="n"/>
      <c r="L48" s="43">
        <f>IF(SUM(L46:L47)+SUM(L97:L100)=0,"",SUM(L46:L47)+SUM(L97:L100))</f>
        <v/>
      </c>
      <c r="M48" s="35">
        <f>IF(OR(H48="",H48=0),"",IF(L48="",IF(J48="","",J48/H48),L48/H48))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H51/F51)</f>
        <v/>
      </c>
      <c r="H51" s="33" t="n"/>
      <c r="I51" s="33" t="n"/>
      <c r="J51" s="33">
        <f>IF(I51="", "", I51*$F51)</f>
        <v/>
      </c>
      <c r="K51" s="33" t="n"/>
      <c r="L51" s="33">
        <f>IF(K51="", "", K51*$F51)</f>
        <v/>
      </c>
      <c r="M51" s="30">
        <f>IF(OR(H51="",H51=0),"",IF(K51="",IF(J51="","",J51/H51),L51/H51))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42" t="n"/>
      <c r="C94" s="231" t="inlineStr">
        <is>
          <t>Subtotal (this page)</t>
        </is>
      </c>
      <c r="D94" s="159" t="n"/>
      <c r="E94" s="42" t="n"/>
      <c r="F94" s="42" t="n"/>
      <c r="G94" s="43" t="n"/>
      <c r="H94" s="43">
        <f>IF(SUM(H60:H93)=0,"",SUM(H60:H93))</f>
        <v/>
      </c>
      <c r="I94" s="43" t="n"/>
      <c r="J94" s="43">
        <f>IF(SUM(J60:J93)=0,"",SUM(J60:J93))</f>
        <v/>
      </c>
      <c r="K94" s="43" t="n"/>
      <c r="L94" s="43">
        <f>IF(SUM(L60:L93)=0,"",SUM(L60:L93))</f>
        <v/>
      </c>
      <c r="M94" s="35">
        <f>IF(OR(H94="",H94=0),"",IF(L94="",IF(J94="","",J94/H94),L94/H94))</f>
        <v/>
      </c>
    </row>
    <row r="95" ht="13.35" customHeight="1" s="162">
      <c r="B95" s="188" t="inlineStr">
        <is>
          <t>Return Air Inlets (cont.)</t>
        </is>
      </c>
      <c r="C95" s="174" t="n"/>
      <c r="D95" s="174" t="n"/>
      <c r="E95" s="174" t="n"/>
      <c r="F95" s="173" t="n"/>
      <c r="G95" s="233" t="inlineStr">
        <is>
          <t>Design VEL</t>
        </is>
      </c>
      <c r="H95" s="194" t="inlineStr">
        <is>
          <t>Design CFM</t>
        </is>
      </c>
      <c r="I95" s="188" t="inlineStr">
        <is>
          <t>Initial</t>
        </is>
      </c>
      <c r="J95" s="173" t="n"/>
      <c r="K95" s="188" t="inlineStr">
        <is>
          <t>Final</t>
        </is>
      </c>
      <c r="L95" s="173" t="n"/>
      <c r="M95" s="188" t="inlineStr">
        <is>
          <t>%</t>
        </is>
      </c>
    </row>
    <row r="96" ht="13.35" customHeight="1" s="162">
      <c r="B96" s="153" t="inlineStr">
        <is>
          <t>No.</t>
        </is>
      </c>
      <c r="C96" s="188" t="inlineStr">
        <is>
          <t>Area Served</t>
        </is>
      </c>
      <c r="D96" s="188" t="inlineStr">
        <is>
          <t>Type</t>
        </is>
      </c>
      <c r="E96" s="188" t="inlineStr">
        <is>
          <t>Size</t>
        </is>
      </c>
      <c r="F96" s="188" t="inlineStr">
        <is>
          <t>Ak</t>
        </is>
      </c>
      <c r="G96" s="440" t="n"/>
      <c r="H96" s="440" t="n"/>
      <c r="I96" s="188" t="inlineStr">
        <is>
          <t>VEL</t>
        </is>
      </c>
      <c r="J96" s="188" t="inlineStr">
        <is>
          <t>CFM</t>
        </is>
      </c>
      <c r="K96" s="188" t="inlineStr">
        <is>
          <t>VEL</t>
        </is>
      </c>
      <c r="L96" s="188" t="inlineStr">
        <is>
          <t>CFM</t>
        </is>
      </c>
      <c r="M96" s="440" t="n"/>
    </row>
    <row r="97" ht="13.35" customHeight="1" s="162">
      <c r="B97" s="31" t="n"/>
      <c r="C97" s="31" t="n"/>
      <c r="E97" s="31" t="n"/>
      <c r="F97" s="32" t="n"/>
      <c r="G97" s="33">
        <f>IF(F97="", "", H97/F97)</f>
        <v/>
      </c>
      <c r="H97" s="33" t="n"/>
      <c r="I97" s="33" t="n"/>
      <c r="J97" s="33">
        <f>IF(I97="", "", I97*$F97)</f>
        <v/>
      </c>
      <c r="K97" s="33" t="n"/>
      <c r="L97" s="33">
        <f>IF(K97="", "", K97*$F97)</f>
        <v/>
      </c>
      <c r="M97" s="30">
        <f>IF(OR(H97="",H97=0),"",IF(K97="",IF(J97="","",J97/H97),L97/H97))</f>
        <v/>
      </c>
    </row>
    <row r="98" ht="13.35" customHeight="1" s="162">
      <c r="B98" s="31" t="n"/>
      <c r="C98" s="31" t="n"/>
      <c r="E98" s="31" t="n"/>
      <c r="F98" s="32" t="n"/>
      <c r="G98" s="33">
        <f>IF(F98="", "", H98/F98)</f>
        <v/>
      </c>
      <c r="H98" s="33" t="n"/>
      <c r="I98" s="33" t="n"/>
      <c r="J98" s="33">
        <f>IF(I98="", "", I98*$F98)</f>
        <v/>
      </c>
      <c r="K98" s="33" t="n"/>
      <c r="L98" s="33">
        <f>IF(K98="", "", K98*$F98)</f>
        <v/>
      </c>
      <c r="M98" s="30">
        <f>IF(OR(H98="",H98=0),"",IF(K98="",IF(J98="","",J98/H98),L98/H98))</f>
        <v/>
      </c>
    </row>
    <row r="99" ht="13.35" customHeight="1" s="162">
      <c r="B99" s="31" t="n"/>
      <c r="C99" s="31" t="n"/>
      <c r="E99" s="31" t="n"/>
      <c r="F99" s="32" t="n"/>
      <c r="G99" s="33">
        <f>IF(F99="", "", H99/F99)</f>
        <v/>
      </c>
      <c r="H99" s="33" t="n"/>
      <c r="I99" s="33" t="n"/>
      <c r="J99" s="33">
        <f>IF(I99="", "", I99*$F99)</f>
        <v/>
      </c>
      <c r="K99" s="33" t="n"/>
      <c r="L99" s="33">
        <f>IF(K99="", "", K99*$F99)</f>
        <v/>
      </c>
      <c r="M99" s="30">
        <f>IF(OR(H99="",H99=0),"",IF(K99="",IF(J99="","",J99/H99),L99/H99))</f>
        <v/>
      </c>
    </row>
    <row r="100" ht="13.35" customHeight="1" s="162">
      <c r="B100" s="31" t="n"/>
      <c r="C100" s="31" t="n"/>
      <c r="E100" s="31" t="n"/>
      <c r="F100" s="32" t="n"/>
      <c r="G100" s="33">
        <f>IF(F100="", "", H100/F100)</f>
        <v/>
      </c>
      <c r="H100" s="33" t="n"/>
      <c r="I100" s="33" t="n"/>
      <c r="J100" s="33">
        <f>IF(I100="", "", I100*$F100)</f>
        <v/>
      </c>
      <c r="K100" s="33" t="n"/>
      <c r="L100" s="33">
        <f>IF(K100="", "", K100*$F100)</f>
        <v/>
      </c>
      <c r="M100" s="30">
        <f>IF(OR(H100="",H100=0),"",IF(K100="",IF(J100="","",J100/H100),L100/H100))</f>
        <v/>
      </c>
    </row>
    <row r="101" ht="13.35" customHeight="1" s="162">
      <c r="B101" s="42" t="n"/>
      <c r="C101" s="231" t="inlineStr">
        <is>
          <t>Subtotal (this page)</t>
        </is>
      </c>
      <c r="D101" s="159" t="n"/>
      <c r="E101" s="42" t="n"/>
      <c r="F101" s="42" t="n"/>
      <c r="G101" s="43" t="n"/>
      <c r="H101" s="43">
        <f>IF(SUM(H97:H100)=0,"",SUM(H97:H100))</f>
        <v/>
      </c>
      <c r="I101" s="42" t="n"/>
      <c r="J101" s="43">
        <f>IF(SUM(J97:J100)=0,"",SUM(J97:J100))</f>
        <v/>
      </c>
      <c r="K101" s="42" t="n"/>
      <c r="L101" s="43">
        <f>IF(SUM(L97:L100)=0,"",SUM(L97:L100))</f>
        <v/>
      </c>
      <c r="M101" s="35">
        <f>IF(OR(H101="",H101=0),"",IF(L101="",IF(J101="","",J101/H101),L101/H101))</f>
        <v/>
      </c>
    </row>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IF(OR(L114="",K114="",K114=0),"",L114/K114)</f>
        <v/>
      </c>
    </row>
    <row r="115" ht="13.35" customHeight="1" s="162">
      <c r="B115" s="199" t="inlineStr">
        <is>
          <t>Area Served</t>
        </is>
      </c>
      <c r="C115" s="401" t="n"/>
      <c r="D115" s="204">
        <f>I108</f>
        <v/>
      </c>
      <c r="E115" s="400" t="n"/>
      <c r="F115" s="400" t="n"/>
      <c r="G115" s="401" t="n"/>
      <c r="I115" s="199" t="inlineStr">
        <is>
          <t>Return Airflow</t>
        </is>
      </c>
      <c r="J115" s="401" t="n"/>
      <c r="K115" s="24">
        <f>IF(K113="","",K113-N(K114))</f>
        <v/>
      </c>
      <c r="L115" s="24">
        <f>IF(L113="","",L113-N(L114))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F129</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 xml:space="preserve">Static Pressures Profile </t>
        </is>
      </c>
      <c r="C126" s="400" t="n"/>
      <c r="D126" s="400" t="n"/>
      <c r="E126" s="400" t="n"/>
      <c r="F126" s="400" t="n"/>
      <c r="G126" s="401" t="n"/>
      <c r="I126" s="199" t="inlineStr">
        <is>
          <t>Fan RPM</t>
        </is>
      </c>
      <c r="J126" s="401" t="n"/>
      <c r="K126" s="24" t="n"/>
      <c r="L126" s="24" t="n"/>
    </row>
    <row r="127" ht="13.35" customHeight="1" s="162">
      <c r="B127" s="432" t="n"/>
      <c r="C127" s="401" t="n"/>
      <c r="D127" s="205" t="inlineStr">
        <is>
          <t>Flt/Coil</t>
        </is>
      </c>
      <c r="E127" s="205" t="inlineStr">
        <is>
          <t>Fan</t>
        </is>
      </c>
      <c r="F127" s="432" t="n"/>
      <c r="G127" s="401" t="n"/>
      <c r="I127" s="199" t="inlineStr">
        <is>
          <t>VSD Frequency</t>
        </is>
      </c>
      <c r="J127" s="401" t="n"/>
      <c r="K127" s="66" t="n"/>
      <c r="L127" s="66" t="n"/>
    </row>
    <row r="128" ht="13.35" customHeight="1" s="162">
      <c r="B128" s="198" t="inlineStr">
        <is>
          <t>Entering</t>
        </is>
      </c>
      <c r="C128" s="401" t="n"/>
      <c r="D128" s="19" t="n"/>
      <c r="E128" s="19" t="n"/>
      <c r="F128" s="19">
        <f>IF(E128="","",E129-N(E128))</f>
        <v/>
      </c>
      <c r="G128" s="186" t="inlineStr">
        <is>
          <t>TSP</t>
        </is>
      </c>
      <c r="H128" s="23" t="n"/>
      <c r="I128" s="199" t="inlineStr">
        <is>
          <t>OA Damper Position</t>
        </is>
      </c>
      <c r="J128" s="400" t="n"/>
      <c r="K128" s="401" t="n"/>
      <c r="L128" s="56" t="n"/>
    </row>
    <row r="129" ht="13.35" customHeight="1" s="162">
      <c r="B129" s="198" t="inlineStr">
        <is>
          <t>Exiting</t>
        </is>
      </c>
      <c r="C129" s="401" t="n"/>
      <c r="D129" s="55">
        <f>IF(E128="", "", E128)</f>
        <v/>
      </c>
      <c r="E129" s="19" t="n"/>
      <c r="F129" s="19">
        <f>IF(E129="","",E129-N(D128))</f>
        <v/>
      </c>
      <c r="G129" s="186" t="inlineStr">
        <is>
          <t>ESP</t>
        </is>
      </c>
      <c r="H129" s="23" t="n"/>
    </row>
    <row r="130" ht="13.35" customHeight="1" s="162">
      <c r="B130" s="437" t="inlineStr">
        <is>
          <t>Instrument:</t>
        </is>
      </c>
      <c r="C130" s="13" t="n"/>
      <c r="D130" s="490" t="n"/>
      <c r="E130" s="491" t="n"/>
      <c r="F130" s="491" t="n"/>
      <c r="G130" s="437" t="inlineStr">
        <is>
          <t>Ak basis / notes:</t>
        </is>
      </c>
      <c r="H130" s="13" t="n"/>
      <c r="I130" s="492" t="n"/>
      <c r="J130" s="491" t="n"/>
      <c r="K130" s="491" t="n"/>
      <c r="L130" s="491" t="n"/>
      <c r="M130" s="491" t="n"/>
    </row>
    <row r="131" ht="13.35" customHeight="1" s="162">
      <c r="B131" s="188" t="inlineStr">
        <is>
          <t>Supply Air Diffuser /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42" t="n"/>
      <c r="C147" s="231" t="inlineStr">
        <is>
          <t>Total</t>
        </is>
      </c>
      <c r="D147" s="159" t="n"/>
      <c r="E147" s="42" t="n"/>
      <c r="F147" s="42" t="n"/>
      <c r="G147" s="43" t="n"/>
      <c r="H147" s="43">
        <f>IF(SUM(H133:H146)+SUM(H164:H197)=0,"",SUM(H133:H146)+SUM(H164:H197))</f>
        <v/>
      </c>
      <c r="I147" s="43" t="n"/>
      <c r="J147" s="43">
        <f>IF(SUM(J133:J146)+SUM(J164:J197)=0,"",SUM(J133:J146)+SUM(J164:J197))</f>
        <v/>
      </c>
      <c r="K147" s="43" t="n"/>
      <c r="L147" s="43">
        <f>IF(SUM(L133:L146)+SUM(L164:L197)=0,"",SUM(L133:L146)+SUM(L164:L197))</f>
        <v/>
      </c>
      <c r="M147" s="35">
        <f>IF(OR(H147="",H147=0),"",IF(L147="",IF(J147="","",J147/H147),L147/H147))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H150/F150)</f>
        <v/>
      </c>
      <c r="H150" s="33">
        <f>IF(H147="","",H147-N(H155))</f>
        <v/>
      </c>
      <c r="I150" s="33" t="n"/>
      <c r="J150" s="33">
        <f>IF(I150="", "", I150*$F150)</f>
        <v/>
      </c>
      <c r="K150" s="33" t="n"/>
      <c r="L150" s="33">
        <f>IF(L155="","",L147-N(L155))</f>
        <v/>
      </c>
      <c r="M150" s="30">
        <f>IF(OR(H150="",H150=0),"",IF(K150="",IF(J150="","",J150/H150),L150/H150))</f>
        <v/>
      </c>
    </row>
    <row r="151" ht="13.35" customHeight="1" s="162">
      <c r="B151" s="31" t="n"/>
      <c r="C151" s="31" t="n"/>
      <c r="E151" s="31" t="n"/>
      <c r="F151" s="32" t="n"/>
      <c r="G151" s="33">
        <f>IF(F151="", "", H151/F151)</f>
        <v/>
      </c>
      <c r="H151" s="33" t="n"/>
      <c r="I151" s="33" t="n"/>
      <c r="J151" s="33">
        <f>IF(I151="", "", I151*$F151)</f>
        <v/>
      </c>
      <c r="K151" s="33" t="n"/>
      <c r="L151" s="33">
        <f>IF(K151="", "", K151*$F151)</f>
        <v/>
      </c>
      <c r="M151" s="30">
        <f>IF(OR(H151="",H151=0),"",IF(K151="",IF(J151="","",J151/H151),L151/H151))</f>
        <v/>
      </c>
    </row>
    <row r="152" ht="13.35" customHeight="1" s="162">
      <c r="B152" s="42" t="n"/>
      <c r="C152" s="231" t="inlineStr">
        <is>
          <t>Total</t>
        </is>
      </c>
      <c r="D152" s="159" t="n"/>
      <c r="E152" s="42" t="n"/>
      <c r="F152" s="42" t="n"/>
      <c r="G152" s="43" t="n"/>
      <c r="H152" s="43">
        <f>IF(SUM(H150:H151)+SUM(H201:H204)=0,"",SUM(H150:H151)+SUM(H201:H204))</f>
        <v/>
      </c>
      <c r="I152" s="42" t="n"/>
      <c r="J152" s="43">
        <f>IF(SUM(J150:J151)+SUM(J201:J204)=0,"",SUM(J150:J151)+SUM(J201:J204))</f>
        <v/>
      </c>
      <c r="K152" s="42" t="n"/>
      <c r="L152" s="43">
        <f>IF(SUM(L150:L151)+SUM(L201:L204)=0,"",SUM(L150:L151)+SUM(L201:L204))</f>
        <v/>
      </c>
      <c r="M152" s="35">
        <f>IF(OR(H152="",H152=0),"",IF(L152="",IF(J152="","",J152/H152),L152/H152))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H155/F155)</f>
        <v/>
      </c>
      <c r="H155" s="33" t="n"/>
      <c r="I155" s="33" t="n"/>
      <c r="J155" s="33">
        <f>IF(I155="", "", I155*$F155)</f>
        <v/>
      </c>
      <c r="K155" s="33" t="n"/>
      <c r="L155" s="33">
        <f>IF(K155="", "", K155*$F155)</f>
        <v/>
      </c>
      <c r="M155" s="30">
        <f>IF(OR(H155="",H155=0),"",IF(K155="",IF(J155="","",J155/H155),L155/H155))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42" t="n"/>
      <c r="C198" s="231" t="inlineStr">
        <is>
          <t>Subtotal (this page)</t>
        </is>
      </c>
      <c r="D198" s="159" t="n"/>
      <c r="E198" s="42" t="n"/>
      <c r="F198" s="42" t="n"/>
      <c r="G198" s="43" t="n"/>
      <c r="H198" s="43">
        <f>IF(SUM(H164:H197)=0,"",SUM(H164:H197))</f>
        <v/>
      </c>
      <c r="I198" s="43" t="n"/>
      <c r="J198" s="43">
        <f>IF(SUM(J164:J197)=0,"",SUM(J164:J197))</f>
        <v/>
      </c>
      <c r="K198" s="43" t="n"/>
      <c r="L198" s="43">
        <f>IF(SUM(L164:L197)=0,"",SUM(L164:L197))</f>
        <v/>
      </c>
      <c r="M198" s="35">
        <f>IF(OR(H198="",H198=0),"",IF(L198="",IF(J198="","",J198/H198),L198/H198))</f>
        <v/>
      </c>
    </row>
    <row r="199" ht="13.35" customHeight="1" s="162">
      <c r="B199" s="188" t="inlineStr">
        <is>
          <t>Return Air Inlets (cont.)</t>
        </is>
      </c>
      <c r="C199" s="174" t="n"/>
      <c r="D199" s="174" t="n"/>
      <c r="E199" s="174" t="n"/>
      <c r="F199" s="173" t="n"/>
      <c r="G199" s="233" t="inlineStr">
        <is>
          <t>Design VEL</t>
        </is>
      </c>
      <c r="H199" s="194" t="inlineStr">
        <is>
          <t>Design CFM</t>
        </is>
      </c>
      <c r="I199" s="188" t="inlineStr">
        <is>
          <t>Initial</t>
        </is>
      </c>
      <c r="J199" s="173" t="n"/>
      <c r="K199" s="188" t="inlineStr">
        <is>
          <t>Final</t>
        </is>
      </c>
      <c r="L199" s="173" t="n"/>
      <c r="M199" s="188" t="inlineStr">
        <is>
          <t>%</t>
        </is>
      </c>
    </row>
    <row r="200" ht="13.35" customHeight="1" s="162">
      <c r="B200" s="153" t="inlineStr">
        <is>
          <t>No.</t>
        </is>
      </c>
      <c r="C200" s="188" t="inlineStr">
        <is>
          <t>Area Served</t>
        </is>
      </c>
      <c r="D200" s="188" t="inlineStr">
        <is>
          <t>Type</t>
        </is>
      </c>
      <c r="E200" s="188" t="inlineStr">
        <is>
          <t>Size</t>
        </is>
      </c>
      <c r="F200" s="188" t="inlineStr">
        <is>
          <t>Ak</t>
        </is>
      </c>
      <c r="G200" s="440" t="n"/>
      <c r="H200" s="440" t="n"/>
      <c r="I200" s="188" t="inlineStr">
        <is>
          <t>VEL</t>
        </is>
      </c>
      <c r="J200" s="188" t="inlineStr">
        <is>
          <t>CFM</t>
        </is>
      </c>
      <c r="K200" s="188" t="inlineStr">
        <is>
          <t>VEL</t>
        </is>
      </c>
      <c r="L200" s="188" t="inlineStr">
        <is>
          <t>CFM</t>
        </is>
      </c>
      <c r="M200" s="440" t="n"/>
    </row>
    <row r="201" ht="13.35" customHeight="1" s="162">
      <c r="B201" s="31" t="n"/>
      <c r="C201" s="31" t="n"/>
      <c r="E201" s="31" t="n"/>
      <c r="F201" s="32" t="n"/>
      <c r="G201" s="33">
        <f>IF(F201="", "", H201/F201)</f>
        <v/>
      </c>
      <c r="H201" s="33" t="n"/>
      <c r="I201" s="33" t="n"/>
      <c r="J201" s="33">
        <f>IF(I201="", "", I201*$F201)</f>
        <v/>
      </c>
      <c r="K201" s="33" t="n"/>
      <c r="L201" s="33">
        <f>IF(K201="", "", K201*$F201)</f>
        <v/>
      </c>
      <c r="M201" s="30">
        <f>IF(OR(H201="",H201=0),"",IF(K201="",IF(J201="","",J201/H201),L201/H201))</f>
        <v/>
      </c>
    </row>
    <row r="202" ht="13.35" customHeight="1" s="162">
      <c r="B202" s="31" t="n"/>
      <c r="C202" s="31" t="n"/>
      <c r="E202" s="31" t="n"/>
      <c r="F202" s="32" t="n"/>
      <c r="G202" s="33">
        <f>IF(F202="", "", H202/F202)</f>
        <v/>
      </c>
      <c r="H202" s="33" t="n"/>
      <c r="I202" s="33" t="n"/>
      <c r="J202" s="33">
        <f>IF(I202="", "", I202*$F202)</f>
        <v/>
      </c>
      <c r="K202" s="33" t="n"/>
      <c r="L202" s="33">
        <f>IF(K202="", "", K202*$F202)</f>
        <v/>
      </c>
      <c r="M202" s="30">
        <f>IF(OR(H202="",H202=0),"",IF(K202="",IF(J202="","",J202/H202),L202/H202))</f>
        <v/>
      </c>
    </row>
    <row r="203" ht="13.35" customHeight="1" s="162">
      <c r="B203" s="31" t="n"/>
      <c r="C203" s="31" t="n"/>
      <c r="E203" s="31" t="n"/>
      <c r="F203" s="32" t="n"/>
      <c r="G203" s="33">
        <f>IF(F203="", "", H203/F203)</f>
        <v/>
      </c>
      <c r="H203" s="33" t="n"/>
      <c r="I203" s="33" t="n"/>
      <c r="J203" s="33">
        <f>IF(I203="", "", I203*$F203)</f>
        <v/>
      </c>
      <c r="K203" s="33" t="n"/>
      <c r="L203" s="33">
        <f>IF(K203="", "", K203*$F203)</f>
        <v/>
      </c>
      <c r="M203" s="30">
        <f>IF(OR(H203="",H203=0),"",IF(K203="",IF(J203="","",J203/H203),L203/H203))</f>
        <v/>
      </c>
    </row>
    <row r="204" ht="13.35" customHeight="1" s="162">
      <c r="B204" s="31" t="n"/>
      <c r="C204" s="31" t="n"/>
      <c r="E204" s="31" t="n"/>
      <c r="F204" s="32" t="n"/>
      <c r="G204" s="33">
        <f>IF(F204="", "", H204/F204)</f>
        <v/>
      </c>
      <c r="H204" s="33" t="n"/>
      <c r="I204" s="33" t="n"/>
      <c r="J204" s="33">
        <f>IF(I204="", "", I204*$F204)</f>
        <v/>
      </c>
      <c r="K204" s="33" t="n"/>
      <c r="L204" s="33">
        <f>IF(K204="", "", K204*$F204)</f>
        <v/>
      </c>
      <c r="M204" s="30">
        <f>IF(OR(H204="",H204=0),"",IF(K204="",IF(J204="","",J204/H204),L204/H204))</f>
        <v/>
      </c>
    </row>
    <row r="205" ht="13.35" customHeight="1" s="162">
      <c r="B205" s="42" t="n"/>
      <c r="C205" s="231" t="inlineStr">
        <is>
          <t>Subtotal (this page)</t>
        </is>
      </c>
      <c r="D205" s="159" t="n"/>
      <c r="E205" s="42" t="n"/>
      <c r="F205" s="42" t="n"/>
      <c r="G205" s="43" t="n"/>
      <c r="H205" s="43">
        <f>IF(SUM(H201:H204)=0,"",SUM(H201:H204))</f>
        <v/>
      </c>
      <c r="I205" s="42" t="n"/>
      <c r="J205" s="43">
        <f>IF(SUM(J201:J204)=0,"",SUM(J201:J204))</f>
        <v/>
      </c>
      <c r="K205" s="42" t="n"/>
      <c r="L205" s="43">
        <f>IF(SUM(L201:L204)=0,"",SUM(L201:L204))</f>
        <v/>
      </c>
      <c r="M205" s="35">
        <f>IF(OR(H205="",H205=0),"",IF(L205="",IF(J205="","",J205/H205),L205/H205))</f>
        <v/>
      </c>
    </row>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IF(OR(L218="",K218="",K218=0),"",L218/K218)</f>
        <v/>
      </c>
    </row>
    <row r="219" ht="13.35" customHeight="1" s="162">
      <c r="B219" s="199" t="inlineStr">
        <is>
          <t>Area Served</t>
        </is>
      </c>
      <c r="C219" s="401" t="n"/>
      <c r="D219" s="204">
        <f>I212</f>
        <v/>
      </c>
      <c r="E219" s="400" t="n"/>
      <c r="F219" s="400" t="n"/>
      <c r="G219" s="401" t="n"/>
      <c r="I219" s="199" t="inlineStr">
        <is>
          <t>Return Airflow</t>
        </is>
      </c>
      <c r="J219" s="401" t="n"/>
      <c r="K219" s="24">
        <f>IF(K217="","",K217-N(K218))</f>
        <v/>
      </c>
      <c r="L219" s="24">
        <f>IF(L217="","",L217-N(L218))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F233</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 xml:space="preserve">Static Pressures Profile </t>
        </is>
      </c>
      <c r="C230" s="400" t="n"/>
      <c r="D230" s="400" t="n"/>
      <c r="E230" s="400" t="n"/>
      <c r="F230" s="400" t="n"/>
      <c r="G230" s="401" t="n"/>
      <c r="I230" s="199" t="inlineStr">
        <is>
          <t>Fan RPM</t>
        </is>
      </c>
      <c r="J230" s="401" t="n"/>
      <c r="K230" s="24" t="n"/>
      <c r="L230" s="24" t="n"/>
    </row>
    <row r="231" ht="13.35" customHeight="1" s="162">
      <c r="B231" s="432" t="n"/>
      <c r="C231" s="401" t="n"/>
      <c r="D231" s="205" t="inlineStr">
        <is>
          <t>Flt/Coil</t>
        </is>
      </c>
      <c r="E231" s="205" t="inlineStr">
        <is>
          <t>Fan</t>
        </is>
      </c>
      <c r="F231" s="432" t="n"/>
      <c r="G231" s="401" t="n"/>
      <c r="I231" s="199" t="inlineStr">
        <is>
          <t>VSD Frequency</t>
        </is>
      </c>
      <c r="J231" s="401" t="n"/>
      <c r="K231" s="66" t="n"/>
      <c r="L231" s="66" t="n"/>
    </row>
    <row r="232" ht="13.35" customHeight="1" s="162">
      <c r="B232" s="198" t="inlineStr">
        <is>
          <t>Entering</t>
        </is>
      </c>
      <c r="C232" s="401" t="n"/>
      <c r="D232" s="19" t="n"/>
      <c r="E232" s="19" t="n"/>
      <c r="F232" s="19">
        <f>IF(E232="","",E233-N(E232))</f>
        <v/>
      </c>
      <c r="G232" s="186" t="inlineStr">
        <is>
          <t>TSP</t>
        </is>
      </c>
      <c r="H232" s="23" t="n"/>
      <c r="I232" s="199" t="inlineStr">
        <is>
          <t>OA Damper Position</t>
        </is>
      </c>
      <c r="J232" s="400" t="n"/>
      <c r="K232" s="401" t="n"/>
      <c r="L232" s="56" t="n"/>
    </row>
    <row r="233" ht="13.35" customHeight="1" s="162">
      <c r="B233" s="198" t="inlineStr">
        <is>
          <t>Exiting</t>
        </is>
      </c>
      <c r="C233" s="401" t="n"/>
      <c r="D233" s="55">
        <f>IF(E232="", "", E232)</f>
        <v/>
      </c>
      <c r="E233" s="19" t="n"/>
      <c r="F233" s="19">
        <f>IF(E233="","",E233-N(D232))</f>
        <v/>
      </c>
      <c r="G233" s="186" t="inlineStr">
        <is>
          <t>ESP</t>
        </is>
      </c>
      <c r="H233" s="23" t="n"/>
    </row>
    <row r="234" ht="13.35" customHeight="1" s="162">
      <c r="B234" s="437" t="inlineStr">
        <is>
          <t>Instrument:</t>
        </is>
      </c>
      <c r="C234" s="13" t="n"/>
      <c r="D234" s="490" t="n"/>
      <c r="E234" s="491" t="n"/>
      <c r="F234" s="491" t="n"/>
      <c r="G234" s="437" t="inlineStr">
        <is>
          <t>Ak basis / notes:</t>
        </is>
      </c>
      <c r="H234" s="13" t="n"/>
      <c r="I234" s="492" t="n"/>
      <c r="J234" s="491" t="n"/>
      <c r="K234" s="491" t="n"/>
      <c r="L234" s="491" t="n"/>
      <c r="M234" s="491" t="n"/>
    </row>
    <row r="235" ht="13.35" customHeight="1" s="162">
      <c r="B235" s="188" t="inlineStr">
        <is>
          <t>Supply Air Diffuser /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42" t="n"/>
      <c r="C251" s="231" t="inlineStr">
        <is>
          <t>Total</t>
        </is>
      </c>
      <c r="D251" s="159" t="n"/>
      <c r="E251" s="42" t="n"/>
      <c r="F251" s="42" t="n"/>
      <c r="G251" s="43" t="n"/>
      <c r="H251" s="43">
        <f>IF(SUM(H237:H250)+SUM(H268:H301)=0,"",SUM(H237:H250)+SUM(H268:H301))</f>
        <v/>
      </c>
      <c r="I251" s="43" t="n"/>
      <c r="J251" s="43">
        <f>IF(SUM(J237:J250)+SUM(J268:J301)=0,"",SUM(J237:J250)+SUM(J268:J301))</f>
        <v/>
      </c>
      <c r="K251" s="43" t="n"/>
      <c r="L251" s="43">
        <f>IF(SUM(L237:L250)+SUM(L268:L301)=0,"",SUM(L237:L250)+SUM(L268:L301))</f>
        <v/>
      </c>
      <c r="M251" s="35">
        <f>IF(OR(H251="",H251=0),"",IF(L251="",IF(J251="","",J251/H251),L251/H251))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H254/F254)</f>
        <v/>
      </c>
      <c r="H254" s="33">
        <f>IF(H251="","",H251-N(H259))</f>
        <v/>
      </c>
      <c r="I254" s="33" t="n"/>
      <c r="J254" s="33">
        <f>IF(I254="", "", I254*$F254)</f>
        <v/>
      </c>
      <c r="K254" s="33" t="n"/>
      <c r="L254" s="33">
        <f>IF(L259="","",L251-N(L259))</f>
        <v/>
      </c>
      <c r="M254" s="30">
        <f>IF(OR(H254="",H254=0),"",IF(K254="",IF(J254="","",J254/H254),L254/H254))</f>
        <v/>
      </c>
    </row>
    <row r="255" ht="13.35" customHeight="1" s="162">
      <c r="B255" s="31" t="n"/>
      <c r="C255" s="31" t="n"/>
      <c r="E255" s="31" t="n"/>
      <c r="F255" s="32" t="n"/>
      <c r="G255" s="33">
        <f>IF(F255="", "", H255/F255)</f>
        <v/>
      </c>
      <c r="H255" s="33" t="n"/>
      <c r="I255" s="33" t="n"/>
      <c r="J255" s="33">
        <f>IF(I255="", "", I255*$F255)</f>
        <v/>
      </c>
      <c r="K255" s="33" t="n"/>
      <c r="L255" s="33">
        <f>IF(K255="", "", K255*$F255)</f>
        <v/>
      </c>
      <c r="M255" s="30">
        <f>IF(OR(H255="",H255=0),"",IF(K255="",IF(J255="","",J255/H255),L255/H255))</f>
        <v/>
      </c>
    </row>
    <row r="256" ht="13.35" customHeight="1" s="162">
      <c r="B256" s="42" t="n"/>
      <c r="C256" s="231" t="inlineStr">
        <is>
          <t>Total</t>
        </is>
      </c>
      <c r="D256" s="159" t="n"/>
      <c r="E256" s="42" t="n"/>
      <c r="F256" s="42" t="n"/>
      <c r="G256" s="43" t="n"/>
      <c r="H256" s="43">
        <f>IF(SUM(H254:H255)+SUM(H305:H308)=0,"",SUM(H254:H255)+SUM(H305:H308))</f>
        <v/>
      </c>
      <c r="I256" s="42" t="n"/>
      <c r="J256" s="43">
        <f>IF(SUM(J254:J255)+SUM(J305:J308)=0,"",SUM(J254:J255)+SUM(J305:J308))</f>
        <v/>
      </c>
      <c r="K256" s="42" t="n"/>
      <c r="L256" s="43">
        <f>IF(SUM(L254:L255)+SUM(L305:L308)=0,"",SUM(L254:L255)+SUM(L305:L308))</f>
        <v/>
      </c>
      <c r="M256" s="35">
        <f>IF(OR(H256="",H256=0),"",IF(L256="",IF(J256="","",J256/H256),L256/H256))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H259/F259)</f>
        <v/>
      </c>
      <c r="H259" s="33" t="n"/>
      <c r="I259" s="33" t="n"/>
      <c r="J259" s="33">
        <f>IF(I259="", "", I259*$F259)</f>
        <v/>
      </c>
      <c r="K259" s="33" t="n"/>
      <c r="L259" s="33">
        <f>IF(K259="", "", K259*$F259)</f>
        <v/>
      </c>
      <c r="M259" s="30">
        <f>IF(OR(H259="",H259=0),"",IF(K259="",IF(J259="","",J259/H259),L259/H259))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42" t="n"/>
      <c r="C302" s="231" t="inlineStr">
        <is>
          <t>Subtotal (this page)</t>
        </is>
      </c>
      <c r="D302" s="159" t="n"/>
      <c r="E302" s="42" t="n"/>
      <c r="F302" s="42" t="n"/>
      <c r="G302" s="43" t="n"/>
      <c r="H302" s="43">
        <f>IF(SUM(H268:H301)=0,"",SUM(H268:H301))</f>
        <v/>
      </c>
      <c r="I302" s="43" t="n"/>
      <c r="J302" s="43">
        <f>IF(SUM(J268:J301)=0,"",SUM(J268:J301))</f>
        <v/>
      </c>
      <c r="K302" s="43" t="n"/>
      <c r="L302" s="43">
        <f>IF(SUM(L268:L301)=0,"",SUM(L268:L301))</f>
        <v/>
      </c>
      <c r="M302" s="35">
        <f>IF(OR(H302="",H302=0),"",IF(L302="",IF(J302="","",J302/H302),L302/H302))</f>
        <v/>
      </c>
    </row>
    <row r="303" ht="13.35" customHeight="1" s="162">
      <c r="B303" s="188" t="inlineStr">
        <is>
          <t>Return Air Inlets (cont.)</t>
        </is>
      </c>
      <c r="C303" s="174" t="n"/>
      <c r="D303" s="174" t="n"/>
      <c r="E303" s="174" t="n"/>
      <c r="F303" s="173" t="n"/>
      <c r="G303" s="233" t="inlineStr">
        <is>
          <t>Design VEL</t>
        </is>
      </c>
      <c r="H303" s="194" t="inlineStr">
        <is>
          <t>Design CFM</t>
        </is>
      </c>
      <c r="I303" s="188" t="inlineStr">
        <is>
          <t>Initial</t>
        </is>
      </c>
      <c r="J303" s="173" t="n"/>
      <c r="K303" s="188" t="inlineStr">
        <is>
          <t>Final</t>
        </is>
      </c>
      <c r="L303" s="173" t="n"/>
      <c r="M303" s="188" t="inlineStr">
        <is>
          <t>%</t>
        </is>
      </c>
    </row>
    <row r="304" ht="13.35" customHeight="1" s="162">
      <c r="B304" s="153" t="inlineStr">
        <is>
          <t>No.</t>
        </is>
      </c>
      <c r="C304" s="188" t="inlineStr">
        <is>
          <t>Area Served</t>
        </is>
      </c>
      <c r="D304" s="188" t="inlineStr">
        <is>
          <t>Type</t>
        </is>
      </c>
      <c r="E304" s="188" t="inlineStr">
        <is>
          <t>Size</t>
        </is>
      </c>
      <c r="F304" s="188" t="inlineStr">
        <is>
          <t>Ak</t>
        </is>
      </c>
      <c r="G304" s="440" t="n"/>
      <c r="H304" s="440" t="n"/>
      <c r="I304" s="188" t="inlineStr">
        <is>
          <t>VEL</t>
        </is>
      </c>
      <c r="J304" s="188" t="inlineStr">
        <is>
          <t>CFM</t>
        </is>
      </c>
      <c r="K304" s="188" t="inlineStr">
        <is>
          <t>VEL</t>
        </is>
      </c>
      <c r="L304" s="188" t="inlineStr">
        <is>
          <t>CFM</t>
        </is>
      </c>
      <c r="M304" s="440" t="n"/>
    </row>
    <row r="305" ht="13.35" customHeight="1" s="162">
      <c r="B305" s="31" t="n"/>
      <c r="C305" s="31" t="n"/>
      <c r="E305" s="31" t="n"/>
      <c r="F305" s="32" t="n"/>
      <c r="G305" s="33">
        <f>IF(F305="", "", H305/F305)</f>
        <v/>
      </c>
      <c r="H305" s="33" t="n"/>
      <c r="I305" s="33" t="n"/>
      <c r="J305" s="33">
        <f>IF(I305="", "", I305*$F305)</f>
        <v/>
      </c>
      <c r="K305" s="33" t="n"/>
      <c r="L305" s="33">
        <f>IF(K305="", "", K305*$F305)</f>
        <v/>
      </c>
      <c r="M305" s="30">
        <f>IF(OR(H305="",H305=0),"",IF(K305="",IF(J305="","",J305/H305),L305/H305))</f>
        <v/>
      </c>
    </row>
    <row r="306" ht="13.35" customHeight="1" s="162">
      <c r="B306" s="31" t="n"/>
      <c r="C306" s="31" t="n"/>
      <c r="E306" s="31" t="n"/>
      <c r="F306" s="32" t="n"/>
      <c r="G306" s="33">
        <f>IF(F306="", "", H306/F306)</f>
        <v/>
      </c>
      <c r="H306" s="33" t="n"/>
      <c r="I306" s="33" t="n"/>
      <c r="J306" s="33">
        <f>IF(I306="", "", I306*$F306)</f>
        <v/>
      </c>
      <c r="K306" s="33" t="n"/>
      <c r="L306" s="33">
        <f>IF(K306="", "", K306*$F306)</f>
        <v/>
      </c>
      <c r="M306" s="30">
        <f>IF(OR(H306="",H306=0),"",IF(K306="",IF(J306="","",J306/H306),L306/H306))</f>
        <v/>
      </c>
    </row>
    <row r="307" ht="13.35" customHeight="1" s="162">
      <c r="B307" s="31" t="n"/>
      <c r="C307" s="31" t="n"/>
      <c r="E307" s="31" t="n"/>
      <c r="F307" s="32" t="n"/>
      <c r="G307" s="33">
        <f>IF(F307="", "", H307/F307)</f>
        <v/>
      </c>
      <c r="H307" s="33" t="n"/>
      <c r="I307" s="33" t="n"/>
      <c r="J307" s="33">
        <f>IF(I307="", "", I307*$F307)</f>
        <v/>
      </c>
      <c r="K307" s="33" t="n"/>
      <c r="L307" s="33">
        <f>IF(K307="", "", K307*$F307)</f>
        <v/>
      </c>
      <c r="M307" s="30">
        <f>IF(OR(H307="",H307=0),"",IF(K307="",IF(J307="","",J307/H307),L307/H307))</f>
        <v/>
      </c>
    </row>
    <row r="308" ht="13.35" customHeight="1" s="162">
      <c r="B308" s="31" t="n"/>
      <c r="C308" s="31" t="n"/>
      <c r="E308" s="31" t="n"/>
      <c r="F308" s="32" t="n"/>
      <c r="G308" s="33">
        <f>IF(F308="", "", H308/F308)</f>
        <v/>
      </c>
      <c r="H308" s="33" t="n"/>
      <c r="I308" s="33" t="n"/>
      <c r="J308" s="33">
        <f>IF(I308="", "", I308*$F308)</f>
        <v/>
      </c>
      <c r="K308" s="33" t="n"/>
      <c r="L308" s="33">
        <f>IF(K308="", "", K308*$F308)</f>
        <v/>
      </c>
      <c r="M308" s="30">
        <f>IF(OR(H308="",H308=0),"",IF(K308="",IF(J308="","",J308/H308),L308/H308))</f>
        <v/>
      </c>
    </row>
    <row r="309" ht="13.35" customHeight="1" s="162">
      <c r="B309" s="42" t="n"/>
      <c r="C309" s="231" t="inlineStr">
        <is>
          <t>Subtotal (this page)</t>
        </is>
      </c>
      <c r="D309" s="159" t="n"/>
      <c r="E309" s="42" t="n"/>
      <c r="F309" s="42" t="n"/>
      <c r="G309" s="43" t="n"/>
      <c r="H309" s="43">
        <f>IF(SUM(H305:H308)=0,"",SUM(H305:H308))</f>
        <v/>
      </c>
      <c r="I309" s="42" t="n"/>
      <c r="J309" s="43">
        <f>IF(SUM(J305:J308)=0,"",SUM(J305:J308))</f>
        <v/>
      </c>
      <c r="K309" s="42" t="n"/>
      <c r="L309" s="43">
        <f>IF(SUM(L305:L308)=0,"",SUM(L305:L308))</f>
        <v/>
      </c>
      <c r="M309" s="35">
        <f>IF(OR(H309="",H309=0),"",IF(L309="",IF(J309="","",J309/H309),L309/H309))</f>
        <v/>
      </c>
    </row>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IF(OR(L322="",K322="",K322=0),"",L322/K322)</f>
        <v/>
      </c>
    </row>
    <row r="323" ht="13.35" customHeight="1" s="162">
      <c r="B323" s="199" t="inlineStr">
        <is>
          <t>Area Served</t>
        </is>
      </c>
      <c r="C323" s="401" t="n"/>
      <c r="D323" s="204">
        <f>I316</f>
        <v/>
      </c>
      <c r="E323" s="400" t="n"/>
      <c r="F323" s="400" t="n"/>
      <c r="G323" s="401" t="n"/>
      <c r="I323" s="199" t="inlineStr">
        <is>
          <t>Return Airflow</t>
        </is>
      </c>
      <c r="J323" s="401" t="n"/>
      <c r="K323" s="24">
        <f>IF(K321="","",K321-N(K322))</f>
        <v/>
      </c>
      <c r="L323" s="24">
        <f>IF(L321="","",L321-N(L322))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F337</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 xml:space="preserve">Static Pressures Profile </t>
        </is>
      </c>
      <c r="C334" s="400" t="n"/>
      <c r="D334" s="400" t="n"/>
      <c r="E334" s="400" t="n"/>
      <c r="F334" s="400" t="n"/>
      <c r="G334" s="401" t="n"/>
      <c r="I334" s="199" t="inlineStr">
        <is>
          <t>Fan RPM</t>
        </is>
      </c>
      <c r="J334" s="401" t="n"/>
      <c r="K334" s="24" t="n"/>
      <c r="L334" s="24" t="n"/>
    </row>
    <row r="335" ht="13.35" customHeight="1" s="162">
      <c r="B335" s="432" t="n"/>
      <c r="C335" s="401" t="n"/>
      <c r="D335" s="205" t="inlineStr">
        <is>
          <t>Flt/Coil</t>
        </is>
      </c>
      <c r="E335" s="205" t="inlineStr">
        <is>
          <t>Fan</t>
        </is>
      </c>
      <c r="F335" s="432" t="n"/>
      <c r="G335" s="401" t="n"/>
      <c r="I335" s="199" t="inlineStr">
        <is>
          <t>VSD Frequency</t>
        </is>
      </c>
      <c r="J335" s="401" t="n"/>
      <c r="K335" s="66" t="n"/>
      <c r="L335" s="66" t="n"/>
    </row>
    <row r="336" ht="13.35" customHeight="1" s="162">
      <c r="B336" s="198" t="inlineStr">
        <is>
          <t>Entering</t>
        </is>
      </c>
      <c r="C336" s="401" t="n"/>
      <c r="D336" s="19" t="n"/>
      <c r="E336" s="19" t="n"/>
      <c r="F336" s="19">
        <f>IF(E336="","",E337-N(E336))</f>
        <v/>
      </c>
      <c r="G336" s="186" t="inlineStr">
        <is>
          <t>TSP</t>
        </is>
      </c>
      <c r="H336" s="23" t="n"/>
      <c r="I336" s="199" t="inlineStr">
        <is>
          <t>OA Damper Position</t>
        </is>
      </c>
      <c r="J336" s="400" t="n"/>
      <c r="K336" s="401" t="n"/>
      <c r="L336" s="56" t="n"/>
    </row>
    <row r="337" ht="13.35" customHeight="1" s="162">
      <c r="B337" s="198" t="inlineStr">
        <is>
          <t>Exiting</t>
        </is>
      </c>
      <c r="C337" s="401" t="n"/>
      <c r="D337" s="55">
        <f>IF(E336="", "", E336)</f>
        <v/>
      </c>
      <c r="E337" s="19" t="n"/>
      <c r="F337" s="19">
        <f>IF(E337="","",E337-N(D336))</f>
        <v/>
      </c>
      <c r="G337" s="186" t="inlineStr">
        <is>
          <t>ESP</t>
        </is>
      </c>
      <c r="H337" s="23" t="n"/>
    </row>
    <row r="338" ht="13.35" customHeight="1" s="162">
      <c r="B338" s="437" t="inlineStr">
        <is>
          <t>Instrument:</t>
        </is>
      </c>
      <c r="C338" s="13" t="n"/>
      <c r="D338" s="490" t="n"/>
      <c r="E338" s="491" t="n"/>
      <c r="F338" s="491" t="n"/>
      <c r="G338" s="437" t="inlineStr">
        <is>
          <t>Ak basis / notes:</t>
        </is>
      </c>
      <c r="H338" s="13" t="n"/>
      <c r="I338" s="492" t="n"/>
      <c r="J338" s="491" t="n"/>
      <c r="K338" s="491" t="n"/>
      <c r="L338" s="491" t="n"/>
      <c r="M338" s="491" t="n"/>
    </row>
    <row r="339" ht="13.35" customHeight="1" s="162">
      <c r="B339" s="188" t="inlineStr">
        <is>
          <t>Supply Air Diffuser /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42" t="n"/>
      <c r="C355" s="231" t="inlineStr">
        <is>
          <t>Total</t>
        </is>
      </c>
      <c r="D355" s="159" t="n"/>
      <c r="E355" s="42" t="n"/>
      <c r="F355" s="42" t="n"/>
      <c r="G355" s="43" t="n"/>
      <c r="H355" s="43">
        <f>IF(SUM(H341:H354)+SUM(H372:H405)=0,"",SUM(H341:H354)+SUM(H372:H405))</f>
        <v/>
      </c>
      <c r="I355" s="43" t="n"/>
      <c r="J355" s="43">
        <f>IF(SUM(J341:J354)+SUM(J372:J405)=0,"",SUM(J341:J354)+SUM(J372:J405))</f>
        <v/>
      </c>
      <c r="K355" s="43" t="n"/>
      <c r="L355" s="43">
        <f>IF(SUM(L341:L354)+SUM(L372:L405)=0,"",SUM(L341:L354)+SUM(L372:L405))</f>
        <v/>
      </c>
      <c r="M355" s="35">
        <f>IF(OR(H355="",H355=0),"",IF(L355="",IF(J355="","",J355/H355),L355/H355))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H358/F358)</f>
        <v/>
      </c>
      <c r="H358" s="33">
        <f>IF(H355="","",H355-N(H363))</f>
        <v/>
      </c>
      <c r="I358" s="33" t="n"/>
      <c r="J358" s="33">
        <f>IF(I358="", "", I358*$F358)</f>
        <v/>
      </c>
      <c r="K358" s="33" t="n"/>
      <c r="L358" s="33">
        <f>IF(L363="","",L355-N(L363))</f>
        <v/>
      </c>
      <c r="M358" s="30">
        <f>IF(OR(H358="",H358=0),"",IF(K358="",IF(J358="","",J358/H358),L358/H358))</f>
        <v/>
      </c>
    </row>
    <row r="359" ht="13.35" customHeight="1" s="162">
      <c r="B359" s="31" t="n"/>
      <c r="C359" s="31" t="n"/>
      <c r="E359" s="31" t="n"/>
      <c r="F359" s="32" t="n"/>
      <c r="G359" s="33">
        <f>IF(F359="", "", H359/F359)</f>
        <v/>
      </c>
      <c r="H359" s="33" t="n"/>
      <c r="I359" s="33" t="n"/>
      <c r="J359" s="33">
        <f>IF(I359="", "", I359*$F359)</f>
        <v/>
      </c>
      <c r="K359" s="33" t="n"/>
      <c r="L359" s="33">
        <f>IF(K359="", "", K359*$F359)</f>
        <v/>
      </c>
      <c r="M359" s="30">
        <f>IF(OR(H359="",H359=0),"",IF(K359="",IF(J359="","",J359/H359),L359/H359))</f>
        <v/>
      </c>
    </row>
    <row r="360" ht="13.35" customHeight="1" s="162">
      <c r="B360" s="42" t="n"/>
      <c r="C360" s="231" t="inlineStr">
        <is>
          <t>Total</t>
        </is>
      </c>
      <c r="D360" s="159" t="n"/>
      <c r="E360" s="42" t="n"/>
      <c r="F360" s="42" t="n"/>
      <c r="G360" s="43" t="n"/>
      <c r="H360" s="43">
        <f>IF(SUM(H358:H359)+SUM(H409:H412)=0,"",SUM(H358:H359)+SUM(H409:H412))</f>
        <v/>
      </c>
      <c r="I360" s="42" t="n"/>
      <c r="J360" s="43">
        <f>IF(SUM(J358:J359)+SUM(J409:J412)=0,"",SUM(J358:J359)+SUM(J409:J412))</f>
        <v/>
      </c>
      <c r="K360" s="42" t="n"/>
      <c r="L360" s="43">
        <f>IF(SUM(L358:L359)+SUM(L409:L412)=0,"",SUM(L358:L359)+SUM(L409:L412))</f>
        <v/>
      </c>
      <c r="M360" s="35">
        <f>IF(OR(H360="",H360=0),"",IF(L360="",IF(J360="","",J360/H360),L360/H360))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H363/F363)</f>
        <v/>
      </c>
      <c r="H363" s="33" t="n"/>
      <c r="I363" s="33" t="n"/>
      <c r="J363" s="33">
        <f>IF(I363="", "", I363*$F363)</f>
        <v/>
      </c>
      <c r="K363" s="33" t="n"/>
      <c r="L363" s="33">
        <f>IF(K363="", "", K363*$F363)</f>
        <v/>
      </c>
      <c r="M363" s="30">
        <f>IF(OR(H363="",H363=0),"",IF(K363="",IF(J363="","",J363/H363),L363/H363))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42" t="n"/>
      <c r="C406" s="231" t="inlineStr">
        <is>
          <t>Subtotal (this page)</t>
        </is>
      </c>
      <c r="D406" s="159" t="n"/>
      <c r="E406" s="42" t="n"/>
      <c r="F406" s="42" t="n"/>
      <c r="G406" s="43" t="n"/>
      <c r="H406" s="43">
        <f>IF(SUM(H372:H405)=0,"",SUM(H372:H405))</f>
        <v/>
      </c>
      <c r="I406" s="43" t="n"/>
      <c r="J406" s="43">
        <f>IF(SUM(J372:J405)=0,"",SUM(J372:J405))</f>
        <v/>
      </c>
      <c r="K406" s="43" t="n"/>
      <c r="L406" s="43">
        <f>IF(SUM(L372:L405)=0,"",SUM(L372:L405))</f>
        <v/>
      </c>
      <c r="M406" s="35">
        <f>IF(OR(H406="",H406=0),"",IF(L406="",IF(J406="","",J406/H406),L406/H406))</f>
        <v/>
      </c>
    </row>
    <row r="407" ht="13.35" customHeight="1" s="162">
      <c r="B407" s="188" t="inlineStr">
        <is>
          <t>Return Air Inlets (cont.)</t>
        </is>
      </c>
      <c r="C407" s="174" t="n"/>
      <c r="D407" s="174" t="n"/>
      <c r="E407" s="174" t="n"/>
      <c r="F407" s="173" t="n"/>
      <c r="G407" s="233" t="inlineStr">
        <is>
          <t>Design VEL</t>
        </is>
      </c>
      <c r="H407" s="194" t="inlineStr">
        <is>
          <t>Design CFM</t>
        </is>
      </c>
      <c r="I407" s="188" t="inlineStr">
        <is>
          <t>Initial</t>
        </is>
      </c>
      <c r="J407" s="173" t="n"/>
      <c r="K407" s="188" t="inlineStr">
        <is>
          <t>Final</t>
        </is>
      </c>
      <c r="L407" s="173" t="n"/>
      <c r="M407" s="188" t="inlineStr">
        <is>
          <t>%</t>
        </is>
      </c>
    </row>
    <row r="408" ht="13.35" customHeight="1" s="162">
      <c r="B408" s="153" t="inlineStr">
        <is>
          <t>No.</t>
        </is>
      </c>
      <c r="C408" s="188" t="inlineStr">
        <is>
          <t>Area Served</t>
        </is>
      </c>
      <c r="D408" s="188" t="inlineStr">
        <is>
          <t>Type</t>
        </is>
      </c>
      <c r="E408" s="188" t="inlineStr">
        <is>
          <t>Size</t>
        </is>
      </c>
      <c r="F408" s="188" t="inlineStr">
        <is>
          <t>Ak</t>
        </is>
      </c>
      <c r="G408" s="440" t="n"/>
      <c r="H408" s="440" t="n"/>
      <c r="I408" s="188" t="inlineStr">
        <is>
          <t>VEL</t>
        </is>
      </c>
      <c r="J408" s="188" t="inlineStr">
        <is>
          <t>CFM</t>
        </is>
      </c>
      <c r="K408" s="188" t="inlineStr">
        <is>
          <t>VEL</t>
        </is>
      </c>
      <c r="L408" s="188" t="inlineStr">
        <is>
          <t>CFM</t>
        </is>
      </c>
      <c r="M408" s="440" t="n"/>
    </row>
    <row r="409" ht="13.35" customHeight="1" s="162">
      <c r="B409" s="31" t="n"/>
      <c r="C409" s="31" t="n"/>
      <c r="E409" s="31" t="n"/>
      <c r="F409" s="32" t="n"/>
      <c r="G409" s="33">
        <f>IF(F409="", "", H409/F409)</f>
        <v/>
      </c>
      <c r="H409" s="33" t="n"/>
      <c r="I409" s="33" t="n"/>
      <c r="J409" s="33">
        <f>IF(I409="", "", I409*$F409)</f>
        <v/>
      </c>
      <c r="K409" s="33" t="n"/>
      <c r="L409" s="33">
        <f>IF(K409="", "", K409*$F409)</f>
        <v/>
      </c>
      <c r="M409" s="30">
        <f>IF(OR(H409="",H409=0),"",IF(K409="",IF(J409="","",J409/H409),L409/H409))</f>
        <v/>
      </c>
    </row>
    <row r="410" ht="13.35" customHeight="1" s="162">
      <c r="B410" s="31" t="n"/>
      <c r="C410" s="31" t="n"/>
      <c r="E410" s="31" t="n"/>
      <c r="F410" s="32" t="n"/>
      <c r="G410" s="33">
        <f>IF(F410="", "", H410/F410)</f>
        <v/>
      </c>
      <c r="H410" s="33" t="n"/>
      <c r="I410" s="33" t="n"/>
      <c r="J410" s="33">
        <f>IF(I410="", "", I410*$F410)</f>
        <v/>
      </c>
      <c r="K410" s="33" t="n"/>
      <c r="L410" s="33">
        <f>IF(K410="", "", K410*$F410)</f>
        <v/>
      </c>
      <c r="M410" s="30">
        <f>IF(OR(H410="",H410=0),"",IF(K410="",IF(J410="","",J410/H410),L410/H410))</f>
        <v/>
      </c>
    </row>
    <row r="411" ht="13.35" customHeight="1" s="162">
      <c r="B411" s="31" t="n"/>
      <c r="C411" s="31" t="n"/>
      <c r="E411" s="31" t="n"/>
      <c r="F411" s="32" t="n"/>
      <c r="G411" s="33">
        <f>IF(F411="", "", H411/F411)</f>
        <v/>
      </c>
      <c r="H411" s="33" t="n"/>
      <c r="I411" s="33" t="n"/>
      <c r="J411" s="33">
        <f>IF(I411="", "", I411*$F411)</f>
        <v/>
      </c>
      <c r="K411" s="33" t="n"/>
      <c r="L411" s="33">
        <f>IF(K411="", "", K411*$F411)</f>
        <v/>
      </c>
      <c r="M411" s="30">
        <f>IF(OR(H411="",H411=0),"",IF(K411="",IF(J411="","",J411/H411),L411/H411))</f>
        <v/>
      </c>
    </row>
    <row r="412" ht="13.35" customHeight="1" s="162">
      <c r="B412" s="31" t="n"/>
      <c r="C412" s="31" t="n"/>
      <c r="E412" s="31" t="n"/>
      <c r="F412" s="32" t="n"/>
      <c r="G412" s="33">
        <f>IF(F412="", "", H412/F412)</f>
        <v/>
      </c>
      <c r="H412" s="33" t="n"/>
      <c r="I412" s="33" t="n"/>
      <c r="J412" s="33">
        <f>IF(I412="", "", I412*$F412)</f>
        <v/>
      </c>
      <c r="K412" s="33" t="n"/>
      <c r="L412" s="33">
        <f>IF(K412="", "", K412*$F412)</f>
        <v/>
      </c>
      <c r="M412" s="30">
        <f>IF(OR(H412="",H412=0),"",IF(K412="",IF(J412="","",J412/H412),L412/H412))</f>
        <v/>
      </c>
    </row>
    <row r="413" ht="13.35" customHeight="1" s="162">
      <c r="B413" s="42" t="n"/>
      <c r="C413" s="231" t="inlineStr">
        <is>
          <t>Subtotal (this page)</t>
        </is>
      </c>
      <c r="D413" s="159" t="n"/>
      <c r="E413" s="42" t="n"/>
      <c r="F413" s="42" t="n"/>
      <c r="G413" s="43" t="n"/>
      <c r="H413" s="43">
        <f>IF(SUM(H409:H412)=0,"",SUM(H409:H412))</f>
        <v/>
      </c>
      <c r="I413" s="42" t="n"/>
      <c r="J413" s="43">
        <f>IF(SUM(J409:J412)=0,"",SUM(J409:J412))</f>
        <v/>
      </c>
      <c r="K413" s="42" t="n"/>
      <c r="L413" s="43">
        <f>IF(SUM(L409:L412)=0,"",SUM(L409:L412))</f>
        <v/>
      </c>
      <c r="M413" s="35">
        <f>IF(OR(H413="",H413=0),"",IF(L413="",IF(J413="","",J413/H413),L413/H413))</f>
        <v/>
      </c>
    </row>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IF(OR(L426="",K426="",K426=0),"",L426/K426)</f>
        <v/>
      </c>
    </row>
    <row r="427" ht="13.35" customHeight="1" s="162">
      <c r="B427" s="199" t="inlineStr">
        <is>
          <t>Area Served</t>
        </is>
      </c>
      <c r="C427" s="401" t="n"/>
      <c r="D427" s="204">
        <f>I420</f>
        <v/>
      </c>
      <c r="E427" s="400" t="n"/>
      <c r="F427" s="400" t="n"/>
      <c r="G427" s="401" t="n"/>
      <c r="I427" s="199" t="inlineStr">
        <is>
          <t>Return Airflow</t>
        </is>
      </c>
      <c r="J427" s="401" t="n"/>
      <c r="K427" s="24">
        <f>IF(K425="","",K425-N(K426))</f>
        <v/>
      </c>
      <c r="L427" s="24">
        <f>IF(L425="","",L425-N(L426))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F441</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 xml:space="preserve">Static Pressures Profile </t>
        </is>
      </c>
      <c r="C438" s="400" t="n"/>
      <c r="D438" s="400" t="n"/>
      <c r="E438" s="400" t="n"/>
      <c r="F438" s="400" t="n"/>
      <c r="G438" s="401" t="n"/>
      <c r="I438" s="199" t="inlineStr">
        <is>
          <t>Fan RPM</t>
        </is>
      </c>
      <c r="J438" s="401" t="n"/>
      <c r="K438" s="24" t="n"/>
      <c r="L438" s="24" t="n"/>
    </row>
    <row r="439" ht="13.35" customHeight="1" s="162">
      <c r="B439" s="432" t="n"/>
      <c r="C439" s="401" t="n"/>
      <c r="D439" s="205" t="inlineStr">
        <is>
          <t>Flt/Coil</t>
        </is>
      </c>
      <c r="E439" s="205" t="inlineStr">
        <is>
          <t>Fan</t>
        </is>
      </c>
      <c r="F439" s="432" t="n"/>
      <c r="G439" s="401" t="n"/>
      <c r="I439" s="199" t="inlineStr">
        <is>
          <t>VSD Frequency</t>
        </is>
      </c>
      <c r="J439" s="401" t="n"/>
      <c r="K439" s="66" t="n"/>
      <c r="L439" s="66" t="n"/>
    </row>
    <row r="440" ht="13.35" customHeight="1" s="162">
      <c r="B440" s="198" t="inlineStr">
        <is>
          <t>Entering</t>
        </is>
      </c>
      <c r="C440" s="401" t="n"/>
      <c r="D440" s="19" t="n"/>
      <c r="E440" s="19" t="n"/>
      <c r="F440" s="19">
        <f>IF(E440="","",E441-N(E440))</f>
        <v/>
      </c>
      <c r="G440" s="186" t="inlineStr">
        <is>
          <t>TSP</t>
        </is>
      </c>
      <c r="H440" s="23" t="n"/>
      <c r="I440" s="199" t="inlineStr">
        <is>
          <t>OA Damper Position</t>
        </is>
      </c>
      <c r="J440" s="400" t="n"/>
      <c r="K440" s="401" t="n"/>
      <c r="L440" s="56" t="n"/>
    </row>
    <row r="441" ht="13.35" customHeight="1" s="162">
      <c r="B441" s="198" t="inlineStr">
        <is>
          <t>Exiting</t>
        </is>
      </c>
      <c r="C441" s="401" t="n"/>
      <c r="D441" s="55">
        <f>IF(E440="", "", E440)</f>
        <v/>
      </c>
      <c r="E441" s="19" t="n"/>
      <c r="F441" s="19">
        <f>IF(E441="","",E441-N(D440))</f>
        <v/>
      </c>
      <c r="G441" s="186" t="inlineStr">
        <is>
          <t>ESP</t>
        </is>
      </c>
      <c r="H441" s="23" t="n"/>
    </row>
    <row r="442" ht="13.35" customHeight="1" s="162">
      <c r="B442" s="437" t="inlineStr">
        <is>
          <t>Instrument:</t>
        </is>
      </c>
      <c r="C442" s="13" t="n"/>
      <c r="D442" s="490" t="n"/>
      <c r="E442" s="491" t="n"/>
      <c r="F442" s="491" t="n"/>
      <c r="G442" s="437" t="inlineStr">
        <is>
          <t>Ak basis / notes:</t>
        </is>
      </c>
      <c r="H442" s="13" t="n"/>
      <c r="I442" s="492" t="n"/>
      <c r="J442" s="491" t="n"/>
      <c r="K442" s="491" t="n"/>
      <c r="L442" s="491" t="n"/>
      <c r="M442" s="491" t="n"/>
    </row>
    <row r="443" ht="13.35" customHeight="1" s="162">
      <c r="B443" s="188" t="inlineStr">
        <is>
          <t>Supply Air Diffuser /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42" t="n"/>
      <c r="C459" s="231" t="inlineStr">
        <is>
          <t>Total</t>
        </is>
      </c>
      <c r="D459" s="159" t="n"/>
      <c r="E459" s="42" t="n"/>
      <c r="F459" s="42" t="n"/>
      <c r="G459" s="43" t="n"/>
      <c r="H459" s="43">
        <f>IF(SUM(H445:H458)+SUM(H476:H509)=0,"",SUM(H445:H458)+SUM(H476:H509))</f>
        <v/>
      </c>
      <c r="I459" s="43" t="n"/>
      <c r="J459" s="43">
        <f>IF(SUM(J445:J458)+SUM(J476:J509)=0,"",SUM(J445:J458)+SUM(J476:J509))</f>
        <v/>
      </c>
      <c r="K459" s="43" t="n"/>
      <c r="L459" s="43">
        <f>IF(SUM(L445:L458)+SUM(L476:L509)=0,"",SUM(L445:L458)+SUM(L476:L509))</f>
        <v/>
      </c>
      <c r="M459" s="35">
        <f>IF(OR(H459="",H459=0),"",IF(L459="",IF(J459="","",J459/H459),L459/H459))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H462/F462)</f>
        <v/>
      </c>
      <c r="H462" s="33">
        <f>IF(H459="","",H459-N(H467))</f>
        <v/>
      </c>
      <c r="I462" s="33" t="n"/>
      <c r="J462" s="33">
        <f>IF(I462="", "", I462*$F462)</f>
        <v/>
      </c>
      <c r="K462" s="33" t="n"/>
      <c r="L462" s="33">
        <f>IF(L467="","",L459-N(L467))</f>
        <v/>
      </c>
      <c r="M462" s="30">
        <f>IF(OR(H462="",H462=0),"",IF(K462="",IF(J462="","",J462/H462),L462/H462))</f>
        <v/>
      </c>
    </row>
    <row r="463" ht="13.35" customHeight="1" s="162">
      <c r="B463" s="31" t="n"/>
      <c r="C463" s="31" t="n"/>
      <c r="E463" s="31" t="n"/>
      <c r="F463" s="32" t="n"/>
      <c r="G463" s="33">
        <f>IF(F463="", "", H463/F463)</f>
        <v/>
      </c>
      <c r="H463" s="33" t="n"/>
      <c r="I463" s="33" t="n"/>
      <c r="J463" s="33">
        <f>IF(I463="", "", I463*$F463)</f>
        <v/>
      </c>
      <c r="K463" s="33" t="n"/>
      <c r="L463" s="33">
        <f>IF(K463="", "", K463*$F463)</f>
        <v/>
      </c>
      <c r="M463" s="30">
        <f>IF(OR(H463="",H463=0),"",IF(K463="",IF(J463="","",J463/H463),L463/H463))</f>
        <v/>
      </c>
    </row>
    <row r="464" ht="13.35" customHeight="1" s="162">
      <c r="B464" s="42" t="n"/>
      <c r="C464" s="231" t="inlineStr">
        <is>
          <t>Total</t>
        </is>
      </c>
      <c r="D464" s="159" t="n"/>
      <c r="E464" s="42" t="n"/>
      <c r="F464" s="42" t="n"/>
      <c r="G464" s="43" t="n"/>
      <c r="H464" s="43">
        <f>IF(SUM(H462:H463)+SUM(H513:H516)=0,"",SUM(H462:H463)+SUM(H513:H516))</f>
        <v/>
      </c>
      <c r="I464" s="42" t="n"/>
      <c r="J464" s="43">
        <f>IF(SUM(J462:J463)+SUM(J513:J516)=0,"",SUM(J462:J463)+SUM(J513:J516))</f>
        <v/>
      </c>
      <c r="K464" s="42" t="n"/>
      <c r="L464" s="43">
        <f>IF(SUM(L462:L463)+SUM(L513:L516)=0,"",SUM(L462:L463)+SUM(L513:L516))</f>
        <v/>
      </c>
      <c r="M464" s="35">
        <f>IF(OR(H464="",H464=0),"",IF(L464="",IF(J464="","",J464/H464),L464/H464))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H467/F467)</f>
        <v/>
      </c>
      <c r="H467" s="33" t="n"/>
      <c r="I467" s="33" t="n"/>
      <c r="J467" s="33">
        <f>IF(I467="", "", I467*$F467)</f>
        <v/>
      </c>
      <c r="K467" s="33" t="n"/>
      <c r="L467" s="33">
        <f>IF(K467="", "", K467*$F467)</f>
        <v/>
      </c>
      <c r="M467" s="30">
        <f>IF(OR(H467="",H467=0),"",IF(K467="",IF(J467="","",J467/H467),L467/H467))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42" t="n"/>
      <c r="C510" s="231" t="inlineStr">
        <is>
          <t>Subtotal (this page)</t>
        </is>
      </c>
      <c r="D510" s="159" t="n"/>
      <c r="E510" s="42" t="n"/>
      <c r="F510" s="42" t="n"/>
      <c r="G510" s="43" t="n"/>
      <c r="H510" s="43">
        <f>IF(SUM(H476:H509)=0,"",SUM(H476:H509))</f>
        <v/>
      </c>
      <c r="I510" s="43" t="n"/>
      <c r="J510" s="43">
        <f>IF(SUM(J476:J509)=0,"",SUM(J476:J509))</f>
        <v/>
      </c>
      <c r="K510" s="43" t="n"/>
      <c r="L510" s="43">
        <f>IF(SUM(L476:L509)=0,"",SUM(L476:L509))</f>
        <v/>
      </c>
      <c r="M510" s="35">
        <f>IF(OR(H510="",H510=0),"",IF(L510="",IF(J510="","",J510/H510),L510/H510))</f>
        <v/>
      </c>
    </row>
    <row r="511" ht="13.35" customHeight="1" s="162">
      <c r="B511" s="188" t="inlineStr">
        <is>
          <t>Return Air Inlets (cont.)</t>
        </is>
      </c>
      <c r="C511" s="174" t="n"/>
      <c r="D511" s="174" t="n"/>
      <c r="E511" s="174" t="n"/>
      <c r="F511" s="173" t="n"/>
      <c r="G511" s="233" t="inlineStr">
        <is>
          <t>Design VEL</t>
        </is>
      </c>
      <c r="H511" s="194" t="inlineStr">
        <is>
          <t>Design CFM</t>
        </is>
      </c>
      <c r="I511" s="188" t="inlineStr">
        <is>
          <t>Initial</t>
        </is>
      </c>
      <c r="J511" s="173" t="n"/>
      <c r="K511" s="188" t="inlineStr">
        <is>
          <t>Final</t>
        </is>
      </c>
      <c r="L511" s="173" t="n"/>
      <c r="M511" s="188" t="inlineStr">
        <is>
          <t>%</t>
        </is>
      </c>
    </row>
    <row r="512" ht="13.35" customHeight="1" s="162">
      <c r="B512" s="153" t="inlineStr">
        <is>
          <t>No.</t>
        </is>
      </c>
      <c r="C512" s="188" t="inlineStr">
        <is>
          <t>Area Served</t>
        </is>
      </c>
      <c r="D512" s="188" t="inlineStr">
        <is>
          <t>Type</t>
        </is>
      </c>
      <c r="E512" s="188" t="inlineStr">
        <is>
          <t>Size</t>
        </is>
      </c>
      <c r="F512" s="188" t="inlineStr">
        <is>
          <t>Ak</t>
        </is>
      </c>
      <c r="G512" s="440" t="n"/>
      <c r="H512" s="440" t="n"/>
      <c r="I512" s="188" t="inlineStr">
        <is>
          <t>VEL</t>
        </is>
      </c>
      <c r="J512" s="188" t="inlineStr">
        <is>
          <t>CFM</t>
        </is>
      </c>
      <c r="K512" s="188" t="inlineStr">
        <is>
          <t>VEL</t>
        </is>
      </c>
      <c r="L512" s="188" t="inlineStr">
        <is>
          <t>CFM</t>
        </is>
      </c>
      <c r="M512" s="440" t="n"/>
    </row>
    <row r="513" ht="13.35" customHeight="1" s="162">
      <c r="B513" s="31" t="n"/>
      <c r="C513" s="31" t="n"/>
      <c r="E513" s="31" t="n"/>
      <c r="F513" s="32" t="n"/>
      <c r="G513" s="33">
        <f>IF(F513="", "", H513/F513)</f>
        <v/>
      </c>
      <c r="H513" s="33" t="n"/>
      <c r="I513" s="33" t="n"/>
      <c r="J513" s="33">
        <f>IF(I513="", "", I513*$F513)</f>
        <v/>
      </c>
      <c r="K513" s="33" t="n"/>
      <c r="L513" s="33">
        <f>IF(K513="", "", K513*$F513)</f>
        <v/>
      </c>
      <c r="M513" s="30">
        <f>IF(OR(H513="",H513=0),"",IF(K513="",IF(J513="","",J513/H513),L513/H513))</f>
        <v/>
      </c>
    </row>
    <row r="514" ht="13.35" customHeight="1" s="162">
      <c r="B514" s="31" t="n"/>
      <c r="C514" s="31" t="n"/>
      <c r="E514" s="31" t="n"/>
      <c r="F514" s="32" t="n"/>
      <c r="G514" s="33">
        <f>IF(F514="", "", H514/F514)</f>
        <v/>
      </c>
      <c r="H514" s="33" t="n"/>
      <c r="I514" s="33" t="n"/>
      <c r="J514" s="33">
        <f>IF(I514="", "", I514*$F514)</f>
        <v/>
      </c>
      <c r="K514" s="33" t="n"/>
      <c r="L514" s="33">
        <f>IF(K514="", "", K514*$F514)</f>
        <v/>
      </c>
      <c r="M514" s="30">
        <f>IF(OR(H514="",H514=0),"",IF(K514="",IF(J514="","",J514/H514),L514/H514))</f>
        <v/>
      </c>
    </row>
    <row r="515" ht="13.35" customHeight="1" s="162">
      <c r="B515" s="31" t="n"/>
      <c r="C515" s="31" t="n"/>
      <c r="E515" s="31" t="n"/>
      <c r="F515" s="32" t="n"/>
      <c r="G515" s="33">
        <f>IF(F515="", "", H515/F515)</f>
        <v/>
      </c>
      <c r="H515" s="33" t="n"/>
      <c r="I515" s="33" t="n"/>
      <c r="J515" s="33">
        <f>IF(I515="", "", I515*$F515)</f>
        <v/>
      </c>
      <c r="K515" s="33" t="n"/>
      <c r="L515" s="33">
        <f>IF(K515="", "", K515*$F515)</f>
        <v/>
      </c>
      <c r="M515" s="30">
        <f>IF(OR(H515="",H515=0),"",IF(K515="",IF(J515="","",J515/H515),L515/H515))</f>
        <v/>
      </c>
    </row>
    <row r="516" ht="13.35" customHeight="1" s="162">
      <c r="B516" s="31" t="n"/>
      <c r="C516" s="31" t="n"/>
      <c r="E516" s="31" t="n"/>
      <c r="F516" s="32" t="n"/>
      <c r="G516" s="33">
        <f>IF(F516="", "", H516/F516)</f>
        <v/>
      </c>
      <c r="H516" s="33" t="n"/>
      <c r="I516" s="33" t="n"/>
      <c r="J516" s="33">
        <f>IF(I516="", "", I516*$F516)</f>
        <v/>
      </c>
      <c r="K516" s="33" t="n"/>
      <c r="L516" s="33">
        <f>IF(K516="", "", K516*$F516)</f>
        <v/>
      </c>
      <c r="M516" s="30">
        <f>IF(OR(H516="",H516=0),"",IF(K516="",IF(J516="","",J516/H516),L516/H516))</f>
        <v/>
      </c>
    </row>
    <row r="517" ht="13.35" customHeight="1" s="162">
      <c r="B517" s="42" t="n"/>
      <c r="C517" s="231" t="inlineStr">
        <is>
          <t>Subtotal (this page)</t>
        </is>
      </c>
      <c r="D517" s="159" t="n"/>
      <c r="E517" s="42" t="n"/>
      <c r="F517" s="42" t="n"/>
      <c r="G517" s="43" t="n"/>
      <c r="H517" s="43">
        <f>IF(SUM(H513:H516)=0,"",SUM(H513:H516))</f>
        <v/>
      </c>
      <c r="I517" s="42" t="n"/>
      <c r="J517" s="43">
        <f>IF(SUM(J513:J516)=0,"",SUM(J513:J516))</f>
        <v/>
      </c>
      <c r="K517" s="42" t="n"/>
      <c r="L517" s="43">
        <f>IF(SUM(L513:L516)=0,"",SUM(L513:L516))</f>
        <v/>
      </c>
      <c r="M517" s="35">
        <f>IF(OR(H517="",H517=0),"",IF(L517="",IF(J517="","",J517/H517),L517/H517))</f>
        <v/>
      </c>
    </row>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IF(OR(L530="",K530="",K530=0),"",L530/K530)</f>
        <v/>
      </c>
    </row>
    <row r="531" ht="13.35" customHeight="1" s="162">
      <c r="B531" s="199" t="inlineStr">
        <is>
          <t>Area Served</t>
        </is>
      </c>
      <c r="C531" s="401" t="n"/>
      <c r="D531" s="204">
        <f>I524</f>
        <v/>
      </c>
      <c r="E531" s="400" t="n"/>
      <c r="F531" s="400" t="n"/>
      <c r="G531" s="401" t="n"/>
      <c r="I531" s="199" t="inlineStr">
        <is>
          <t>Return Airflow</t>
        </is>
      </c>
      <c r="J531" s="401" t="n"/>
      <c r="K531" s="24">
        <f>IF(K529="","",K529-N(K530))</f>
        <v/>
      </c>
      <c r="L531" s="24">
        <f>IF(L529="","",L529-N(L530))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F545</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 xml:space="preserve">Static Pressures Profile </t>
        </is>
      </c>
      <c r="C542" s="400" t="n"/>
      <c r="D542" s="400" t="n"/>
      <c r="E542" s="400" t="n"/>
      <c r="F542" s="400" t="n"/>
      <c r="G542" s="401" t="n"/>
      <c r="I542" s="199" t="inlineStr">
        <is>
          <t>Fan RPM</t>
        </is>
      </c>
      <c r="J542" s="401" t="n"/>
      <c r="K542" s="24" t="n"/>
      <c r="L542" s="24" t="n"/>
    </row>
    <row r="543" ht="13.35" customHeight="1" s="162">
      <c r="B543" s="432" t="n"/>
      <c r="C543" s="401" t="n"/>
      <c r="D543" s="205" t="inlineStr">
        <is>
          <t>Flt/Coil</t>
        </is>
      </c>
      <c r="E543" s="205" t="inlineStr">
        <is>
          <t>Fan</t>
        </is>
      </c>
      <c r="F543" s="432" t="n"/>
      <c r="G543" s="401" t="n"/>
      <c r="I543" s="199" t="inlineStr">
        <is>
          <t>VSD Frequency</t>
        </is>
      </c>
      <c r="J543" s="401" t="n"/>
      <c r="K543" s="66" t="n"/>
      <c r="L543" s="66" t="n"/>
    </row>
    <row r="544" ht="13.35" customHeight="1" s="162">
      <c r="B544" s="198" t="inlineStr">
        <is>
          <t>Entering</t>
        </is>
      </c>
      <c r="C544" s="401" t="n"/>
      <c r="D544" s="19" t="n"/>
      <c r="E544" s="19" t="n"/>
      <c r="F544" s="19">
        <f>IF(E544="","",E545-N(E544))</f>
        <v/>
      </c>
      <c r="G544" s="186" t="inlineStr">
        <is>
          <t>TSP</t>
        </is>
      </c>
      <c r="H544" s="23" t="n"/>
      <c r="I544" s="199" t="inlineStr">
        <is>
          <t>OA Damper Position</t>
        </is>
      </c>
      <c r="J544" s="400" t="n"/>
      <c r="K544" s="401" t="n"/>
      <c r="L544" s="56" t="n"/>
    </row>
    <row r="545" ht="13.35" customHeight="1" s="162">
      <c r="B545" s="198" t="inlineStr">
        <is>
          <t>Exiting</t>
        </is>
      </c>
      <c r="C545" s="401" t="n"/>
      <c r="D545" s="55">
        <f>IF(E544="", "", E544)</f>
        <v/>
      </c>
      <c r="E545" s="19" t="n"/>
      <c r="F545" s="19">
        <f>IF(E545="","",E545-N(D544))</f>
        <v/>
      </c>
      <c r="G545" s="186" t="inlineStr">
        <is>
          <t>ESP</t>
        </is>
      </c>
      <c r="H545" s="23" t="n"/>
    </row>
    <row r="546" ht="13.35" customHeight="1" s="162">
      <c r="B546" s="437" t="inlineStr">
        <is>
          <t>Instrument:</t>
        </is>
      </c>
      <c r="C546" s="13" t="n"/>
      <c r="D546" s="490" t="n"/>
      <c r="E546" s="491" t="n"/>
      <c r="F546" s="491" t="n"/>
      <c r="G546" s="437" t="inlineStr">
        <is>
          <t>Ak basis / notes:</t>
        </is>
      </c>
      <c r="H546" s="13" t="n"/>
      <c r="I546" s="492" t="n"/>
      <c r="J546" s="491" t="n"/>
      <c r="K546" s="491" t="n"/>
      <c r="L546" s="491" t="n"/>
      <c r="M546" s="491" t="n"/>
    </row>
    <row r="547" ht="13.35" customHeight="1" s="162">
      <c r="B547" s="188" t="inlineStr">
        <is>
          <t>Supply Air Diffuser /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42" t="n"/>
      <c r="C563" s="231" t="inlineStr">
        <is>
          <t>Total</t>
        </is>
      </c>
      <c r="D563" s="159" t="n"/>
      <c r="E563" s="42" t="n"/>
      <c r="F563" s="42" t="n"/>
      <c r="G563" s="43" t="n"/>
      <c r="H563" s="43">
        <f>IF(SUM(H549:H562)+SUM(H580:H613)=0,"",SUM(H549:H562)+SUM(H580:H613))</f>
        <v/>
      </c>
      <c r="I563" s="43" t="n"/>
      <c r="J563" s="43">
        <f>IF(SUM(J549:J562)+SUM(J580:J613)=0,"",SUM(J549:J562)+SUM(J580:J613))</f>
        <v/>
      </c>
      <c r="K563" s="43" t="n"/>
      <c r="L563" s="43">
        <f>IF(SUM(L549:L562)+SUM(L580:L613)=0,"",SUM(L549:L562)+SUM(L580:L613))</f>
        <v/>
      </c>
      <c r="M563" s="35">
        <f>IF(OR(H563="",H563=0),"",IF(L563="",IF(J563="","",J563/H563),L563/H563))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H566/F566)</f>
        <v/>
      </c>
      <c r="H566" s="33">
        <f>IF(H563="","",H563-N(H571))</f>
        <v/>
      </c>
      <c r="I566" s="33" t="n"/>
      <c r="J566" s="33">
        <f>IF(I566="", "", I566*$F566)</f>
        <v/>
      </c>
      <c r="K566" s="33" t="n"/>
      <c r="L566" s="33">
        <f>IF(L571="","",L563-N(L571))</f>
        <v/>
      </c>
      <c r="M566" s="30">
        <f>IF(OR(H566="",H566=0),"",IF(K566="",IF(J566="","",J566/H566),L566/H566))</f>
        <v/>
      </c>
    </row>
    <row r="567" ht="13.35" customHeight="1" s="162">
      <c r="B567" s="31" t="n"/>
      <c r="C567" s="31" t="n"/>
      <c r="E567" s="31" t="n"/>
      <c r="F567" s="32" t="n"/>
      <c r="G567" s="33">
        <f>IF(F567="", "", H567/F567)</f>
        <v/>
      </c>
      <c r="H567" s="33" t="n"/>
      <c r="I567" s="33" t="n"/>
      <c r="J567" s="33">
        <f>IF(I567="", "", I567*$F567)</f>
        <v/>
      </c>
      <c r="K567" s="33" t="n"/>
      <c r="L567" s="33">
        <f>IF(K567="", "", K567*$F567)</f>
        <v/>
      </c>
      <c r="M567" s="30">
        <f>IF(OR(H567="",H567=0),"",IF(K567="",IF(J567="","",J567/H567),L567/H567))</f>
        <v/>
      </c>
    </row>
    <row r="568" ht="13.35" customHeight="1" s="162">
      <c r="B568" s="42" t="n"/>
      <c r="C568" s="231" t="inlineStr">
        <is>
          <t>Total</t>
        </is>
      </c>
      <c r="D568" s="159" t="n"/>
      <c r="E568" s="42" t="n"/>
      <c r="F568" s="42" t="n"/>
      <c r="G568" s="43" t="n"/>
      <c r="H568" s="43">
        <f>IF(SUM(H566:H567)+SUM(H617:H620)=0,"",SUM(H566:H567)+SUM(H617:H620))</f>
        <v/>
      </c>
      <c r="I568" s="42" t="n"/>
      <c r="J568" s="43">
        <f>IF(SUM(J566:J567)+SUM(J617:J620)=0,"",SUM(J566:J567)+SUM(J617:J620))</f>
        <v/>
      </c>
      <c r="K568" s="42" t="n"/>
      <c r="L568" s="43">
        <f>IF(SUM(L566:L567)+SUM(L617:L620)=0,"",SUM(L566:L567)+SUM(L617:L620))</f>
        <v/>
      </c>
      <c r="M568" s="35">
        <f>IF(OR(H568="",H568=0),"",IF(L568="",IF(J568="","",J568/H568),L568/H568))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H571/F571)</f>
        <v/>
      </c>
      <c r="H571" s="33" t="n"/>
      <c r="I571" s="33" t="n"/>
      <c r="J571" s="33">
        <f>IF(I571="", "", I571*$F571)</f>
        <v/>
      </c>
      <c r="K571" s="33" t="n"/>
      <c r="L571" s="33">
        <f>IF(K571="", "", K571*$F571)</f>
        <v/>
      </c>
      <c r="M571" s="30">
        <f>IF(OR(H571="",H571=0),"",IF(K571="",IF(J571="","",J571/H571),L571/H571))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42" t="n"/>
      <c r="C614" s="231" t="inlineStr">
        <is>
          <t>Subtotal (this page)</t>
        </is>
      </c>
      <c r="D614" s="159" t="n"/>
      <c r="E614" s="42" t="n"/>
      <c r="F614" s="42" t="n"/>
      <c r="G614" s="43" t="n"/>
      <c r="H614" s="43">
        <f>IF(SUM(H580:H613)=0,"",SUM(H580:H613))</f>
        <v/>
      </c>
      <c r="I614" s="43" t="n"/>
      <c r="J614" s="43">
        <f>IF(SUM(J580:J613)=0,"",SUM(J580:J613))</f>
        <v/>
      </c>
      <c r="K614" s="43" t="n"/>
      <c r="L614" s="43">
        <f>IF(SUM(L580:L613)=0,"",SUM(L580:L613))</f>
        <v/>
      </c>
      <c r="M614" s="35">
        <f>IF(OR(H614="",H614=0),"",IF(L614="",IF(J614="","",J614/H614),L614/H614))</f>
        <v/>
      </c>
    </row>
    <row r="615" ht="13.35" customHeight="1" s="162">
      <c r="B615" s="188" t="inlineStr">
        <is>
          <t>Return Air Inlets (cont.)</t>
        </is>
      </c>
      <c r="C615" s="174" t="n"/>
      <c r="D615" s="174" t="n"/>
      <c r="E615" s="174" t="n"/>
      <c r="F615" s="173" t="n"/>
      <c r="G615" s="233" t="inlineStr">
        <is>
          <t>Design VEL</t>
        </is>
      </c>
      <c r="H615" s="194" t="inlineStr">
        <is>
          <t>Design CFM</t>
        </is>
      </c>
      <c r="I615" s="188" t="inlineStr">
        <is>
          <t>Initial</t>
        </is>
      </c>
      <c r="J615" s="173" t="n"/>
      <c r="K615" s="188" t="inlineStr">
        <is>
          <t>Final</t>
        </is>
      </c>
      <c r="L615" s="173" t="n"/>
      <c r="M615" s="188" t="inlineStr">
        <is>
          <t>%</t>
        </is>
      </c>
    </row>
    <row r="616" ht="13.35" customHeight="1" s="162">
      <c r="B616" s="153" t="inlineStr">
        <is>
          <t>No.</t>
        </is>
      </c>
      <c r="C616" s="188" t="inlineStr">
        <is>
          <t>Area Served</t>
        </is>
      </c>
      <c r="D616" s="188" t="inlineStr">
        <is>
          <t>Type</t>
        </is>
      </c>
      <c r="E616" s="188" t="inlineStr">
        <is>
          <t>Size</t>
        </is>
      </c>
      <c r="F616" s="188" t="inlineStr">
        <is>
          <t>Ak</t>
        </is>
      </c>
      <c r="G616" s="440" t="n"/>
      <c r="H616" s="440" t="n"/>
      <c r="I616" s="188" t="inlineStr">
        <is>
          <t>VEL</t>
        </is>
      </c>
      <c r="J616" s="188" t="inlineStr">
        <is>
          <t>CFM</t>
        </is>
      </c>
      <c r="K616" s="188" t="inlineStr">
        <is>
          <t>VEL</t>
        </is>
      </c>
      <c r="L616" s="188" t="inlineStr">
        <is>
          <t>CFM</t>
        </is>
      </c>
      <c r="M616" s="440" t="n"/>
    </row>
    <row r="617" ht="13.35" customHeight="1" s="162">
      <c r="B617" s="31" t="n"/>
      <c r="C617" s="31" t="n"/>
      <c r="E617" s="31" t="n"/>
      <c r="F617" s="32" t="n"/>
      <c r="G617" s="33">
        <f>IF(F617="", "", H617/F617)</f>
        <v/>
      </c>
      <c r="H617" s="33" t="n"/>
      <c r="I617" s="33" t="n"/>
      <c r="J617" s="33">
        <f>IF(I617="", "", I617*$F617)</f>
        <v/>
      </c>
      <c r="K617" s="33" t="n"/>
      <c r="L617" s="33">
        <f>IF(K617="", "", K617*$F617)</f>
        <v/>
      </c>
      <c r="M617" s="30">
        <f>IF(OR(H617="",H617=0),"",IF(K617="",IF(J617="","",J617/H617),L617/H617))</f>
        <v/>
      </c>
    </row>
    <row r="618" ht="13.35" customHeight="1" s="162">
      <c r="B618" s="31" t="n"/>
      <c r="C618" s="31" t="n"/>
      <c r="E618" s="31" t="n"/>
      <c r="F618" s="32" t="n"/>
      <c r="G618" s="33">
        <f>IF(F618="", "", H618/F618)</f>
        <v/>
      </c>
      <c r="H618" s="33" t="n"/>
      <c r="I618" s="33" t="n"/>
      <c r="J618" s="33">
        <f>IF(I618="", "", I618*$F618)</f>
        <v/>
      </c>
      <c r="K618" s="33" t="n"/>
      <c r="L618" s="33">
        <f>IF(K618="", "", K618*$F618)</f>
        <v/>
      </c>
      <c r="M618" s="30">
        <f>IF(OR(H618="",H618=0),"",IF(K618="",IF(J618="","",J618/H618),L618/H618))</f>
        <v/>
      </c>
    </row>
    <row r="619" ht="13.35" customHeight="1" s="162">
      <c r="B619" s="31" t="n"/>
      <c r="C619" s="31" t="n"/>
      <c r="E619" s="31" t="n"/>
      <c r="F619" s="32" t="n"/>
      <c r="G619" s="33">
        <f>IF(F619="", "", H619/F619)</f>
        <v/>
      </c>
      <c r="H619" s="33" t="n"/>
      <c r="I619" s="33" t="n"/>
      <c r="J619" s="33">
        <f>IF(I619="", "", I619*$F619)</f>
        <v/>
      </c>
      <c r="K619" s="33" t="n"/>
      <c r="L619" s="33">
        <f>IF(K619="", "", K619*$F619)</f>
        <v/>
      </c>
      <c r="M619" s="30">
        <f>IF(OR(H619="",H619=0),"",IF(K619="",IF(J619="","",J619/H619),L619/H619))</f>
        <v/>
      </c>
    </row>
    <row r="620" ht="13.35" customHeight="1" s="162">
      <c r="B620" s="31" t="n"/>
      <c r="C620" s="31" t="n"/>
      <c r="E620" s="31" t="n"/>
      <c r="F620" s="32" t="n"/>
      <c r="G620" s="33">
        <f>IF(F620="", "", H620/F620)</f>
        <v/>
      </c>
      <c r="H620" s="33" t="n"/>
      <c r="I620" s="33" t="n"/>
      <c r="J620" s="33">
        <f>IF(I620="", "", I620*$F620)</f>
        <v/>
      </c>
      <c r="K620" s="33" t="n"/>
      <c r="L620" s="33">
        <f>IF(K620="", "", K620*$F620)</f>
        <v/>
      </c>
      <c r="M620" s="30">
        <f>IF(OR(H620="",H620=0),"",IF(K620="",IF(J620="","",J620/H620),L620/H620))</f>
        <v/>
      </c>
    </row>
    <row r="621" ht="13.35" customHeight="1" s="162">
      <c r="B621" s="42" t="n"/>
      <c r="C621" s="231" t="inlineStr">
        <is>
          <t>Subtotal (this page)</t>
        </is>
      </c>
      <c r="D621" s="159" t="n"/>
      <c r="E621" s="42" t="n"/>
      <c r="F621" s="42" t="n"/>
      <c r="G621" s="43" t="n"/>
      <c r="H621" s="43">
        <f>IF(SUM(H617:H620)=0,"",SUM(H617:H620))</f>
        <v/>
      </c>
      <c r="I621" s="42" t="n"/>
      <c r="J621" s="43">
        <f>IF(SUM(J617:J620)=0,"",SUM(J617:J620))</f>
        <v/>
      </c>
      <c r="K621" s="42" t="n"/>
      <c r="L621" s="43">
        <f>IF(SUM(L617:L620)=0,"",SUM(L617:L620))</f>
        <v/>
      </c>
      <c r="M621" s="35">
        <f>IF(OR(H621="",H621=0),"",IF(L621="",IF(J621="","",J621/H621),L621/H621))</f>
        <v/>
      </c>
    </row>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IF(OR(L634="",K634="",K634=0),"",L634/K634)</f>
        <v/>
      </c>
    </row>
    <row r="635" ht="13.35" customHeight="1" s="162">
      <c r="B635" s="199" t="inlineStr">
        <is>
          <t>Area Served</t>
        </is>
      </c>
      <c r="C635" s="401" t="n"/>
      <c r="D635" s="204">
        <f>I628</f>
        <v/>
      </c>
      <c r="E635" s="400" t="n"/>
      <c r="F635" s="400" t="n"/>
      <c r="G635" s="401" t="n"/>
      <c r="I635" s="199" t="inlineStr">
        <is>
          <t>Return Airflow</t>
        </is>
      </c>
      <c r="J635" s="401" t="n"/>
      <c r="K635" s="24">
        <f>IF(K633="","",K633-N(K634))</f>
        <v/>
      </c>
      <c r="L635" s="24">
        <f>IF(L633="","",L633-N(L634))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F649</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 xml:space="preserve">Static Pressures Profile </t>
        </is>
      </c>
      <c r="C646" s="400" t="n"/>
      <c r="D646" s="400" t="n"/>
      <c r="E646" s="400" t="n"/>
      <c r="F646" s="400" t="n"/>
      <c r="G646" s="401" t="n"/>
      <c r="I646" s="199" t="inlineStr">
        <is>
          <t>Fan RPM</t>
        </is>
      </c>
      <c r="J646" s="401" t="n"/>
      <c r="K646" s="24" t="n"/>
      <c r="L646" s="24" t="n"/>
    </row>
    <row r="647" ht="13.35" customHeight="1" s="162">
      <c r="B647" s="432" t="n"/>
      <c r="C647" s="401" t="n"/>
      <c r="D647" s="205" t="inlineStr">
        <is>
          <t>Flt/Coil</t>
        </is>
      </c>
      <c r="E647" s="205" t="inlineStr">
        <is>
          <t>Fan</t>
        </is>
      </c>
      <c r="F647" s="432" t="n"/>
      <c r="G647" s="401" t="n"/>
      <c r="I647" s="199" t="inlineStr">
        <is>
          <t>VSD Frequency</t>
        </is>
      </c>
      <c r="J647" s="401" t="n"/>
      <c r="K647" s="66" t="n"/>
      <c r="L647" s="66" t="n"/>
    </row>
    <row r="648" ht="13.35" customHeight="1" s="162">
      <c r="B648" s="198" t="inlineStr">
        <is>
          <t>Entering</t>
        </is>
      </c>
      <c r="C648" s="401" t="n"/>
      <c r="D648" s="19" t="n"/>
      <c r="E648" s="19" t="n"/>
      <c r="F648" s="19">
        <f>IF(E648="","",E649-N(E648))</f>
        <v/>
      </c>
      <c r="G648" s="186" t="inlineStr">
        <is>
          <t>TSP</t>
        </is>
      </c>
      <c r="H648" s="23" t="n"/>
      <c r="I648" s="199" t="inlineStr">
        <is>
          <t>OA Damper Position</t>
        </is>
      </c>
      <c r="J648" s="400" t="n"/>
      <c r="K648" s="401" t="n"/>
      <c r="L648" s="56" t="n"/>
    </row>
    <row r="649" ht="13.35" customHeight="1" s="162">
      <c r="B649" s="198" t="inlineStr">
        <is>
          <t>Exiting</t>
        </is>
      </c>
      <c r="C649" s="401" t="n"/>
      <c r="D649" s="55">
        <f>IF(E648="", "", E648)</f>
        <v/>
      </c>
      <c r="E649" s="19" t="n"/>
      <c r="F649" s="19">
        <f>IF(E649="","",E649-N(D648))</f>
        <v/>
      </c>
      <c r="G649" s="186" t="inlineStr">
        <is>
          <t>ESP</t>
        </is>
      </c>
      <c r="H649" s="23" t="n"/>
    </row>
    <row r="650" ht="13.35" customHeight="1" s="162">
      <c r="B650" s="437" t="inlineStr">
        <is>
          <t>Instrument:</t>
        </is>
      </c>
      <c r="C650" s="13" t="n"/>
      <c r="D650" s="490" t="n"/>
      <c r="E650" s="491" t="n"/>
      <c r="F650" s="491" t="n"/>
      <c r="G650" s="437" t="inlineStr">
        <is>
          <t>Ak basis / notes:</t>
        </is>
      </c>
      <c r="H650" s="13" t="n"/>
      <c r="I650" s="492" t="n"/>
      <c r="J650" s="491" t="n"/>
      <c r="K650" s="491" t="n"/>
      <c r="L650" s="491" t="n"/>
      <c r="M650" s="491" t="n"/>
    </row>
    <row r="651" ht="13.35" customHeight="1" s="162">
      <c r="B651" s="188" t="inlineStr">
        <is>
          <t>Supply Air Diffuser /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42" t="n"/>
      <c r="C667" s="231" t="inlineStr">
        <is>
          <t>Total</t>
        </is>
      </c>
      <c r="D667" s="159" t="n"/>
      <c r="E667" s="42" t="n"/>
      <c r="F667" s="42" t="n"/>
      <c r="G667" s="43" t="n"/>
      <c r="H667" s="43">
        <f>IF(SUM(H653:H666)+SUM(H684:H717)=0,"",SUM(H653:H666)+SUM(H684:H717))</f>
        <v/>
      </c>
      <c r="I667" s="43" t="n"/>
      <c r="J667" s="43">
        <f>IF(SUM(J653:J666)+SUM(J684:J717)=0,"",SUM(J653:J666)+SUM(J684:J717))</f>
        <v/>
      </c>
      <c r="K667" s="43" t="n"/>
      <c r="L667" s="43">
        <f>IF(SUM(L653:L666)+SUM(L684:L717)=0,"",SUM(L653:L666)+SUM(L684:L717))</f>
        <v/>
      </c>
      <c r="M667" s="35">
        <f>IF(OR(H667="",H667=0),"",IF(L667="",IF(J667="","",J667/H667),L667/H667))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H670/F670)</f>
        <v/>
      </c>
      <c r="H670" s="33">
        <f>IF(H667="","",H667-N(H675))</f>
        <v/>
      </c>
      <c r="I670" s="33" t="n"/>
      <c r="J670" s="33">
        <f>IF(I670="", "", I670*$F670)</f>
        <v/>
      </c>
      <c r="K670" s="33" t="n"/>
      <c r="L670" s="33">
        <f>IF(L675="","",L667-N(L675))</f>
        <v/>
      </c>
      <c r="M670" s="30">
        <f>IF(OR(H670="",H670=0),"",IF(K670="",IF(J670="","",J670/H670),L670/H670))</f>
        <v/>
      </c>
    </row>
    <row r="671" ht="13.35" customHeight="1" s="162">
      <c r="B671" s="31" t="n"/>
      <c r="C671" s="31" t="n"/>
      <c r="E671" s="31" t="n"/>
      <c r="F671" s="32" t="n"/>
      <c r="G671" s="33">
        <f>IF(F671="", "", H671/F671)</f>
        <v/>
      </c>
      <c r="H671" s="33" t="n"/>
      <c r="I671" s="33" t="n"/>
      <c r="J671" s="33">
        <f>IF(I671="", "", I671*$F671)</f>
        <v/>
      </c>
      <c r="K671" s="33" t="n"/>
      <c r="L671" s="33">
        <f>IF(K671="", "", K671*$F671)</f>
        <v/>
      </c>
      <c r="M671" s="30">
        <f>IF(OR(H671="",H671=0),"",IF(K671="",IF(J671="","",J671/H671),L671/H671))</f>
        <v/>
      </c>
    </row>
    <row r="672" ht="13.35" customHeight="1" s="162">
      <c r="B672" s="42" t="n"/>
      <c r="C672" s="231" t="inlineStr">
        <is>
          <t>Total</t>
        </is>
      </c>
      <c r="D672" s="159" t="n"/>
      <c r="E672" s="42" t="n"/>
      <c r="F672" s="42" t="n"/>
      <c r="G672" s="43" t="n"/>
      <c r="H672" s="43">
        <f>IF(SUM(H670:H671)+SUM(H721:H724)=0,"",SUM(H670:H671)+SUM(H721:H724))</f>
        <v/>
      </c>
      <c r="I672" s="42" t="n"/>
      <c r="J672" s="43">
        <f>IF(SUM(J670:J671)+SUM(J721:J724)=0,"",SUM(J670:J671)+SUM(J721:J724))</f>
        <v/>
      </c>
      <c r="K672" s="42" t="n"/>
      <c r="L672" s="43">
        <f>IF(SUM(L670:L671)+SUM(L721:L724)=0,"",SUM(L670:L671)+SUM(L721:L724))</f>
        <v/>
      </c>
      <c r="M672" s="35">
        <f>IF(OR(H672="",H672=0),"",IF(L672="",IF(J672="","",J672/H672),L672/H672))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H675/F675)</f>
        <v/>
      </c>
      <c r="H675" s="33" t="n"/>
      <c r="I675" s="33" t="n"/>
      <c r="J675" s="33">
        <f>IF(I675="", "", I675*$F675)</f>
        <v/>
      </c>
      <c r="K675" s="33" t="n"/>
      <c r="L675" s="33">
        <f>IF(K675="", "", K675*$F675)</f>
        <v/>
      </c>
      <c r="M675" s="30">
        <f>IF(OR(H675="",H675=0),"",IF(K675="",IF(J675="","",J675/H675),L675/H675))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42" t="n"/>
      <c r="C718" s="231" t="inlineStr">
        <is>
          <t>Subtotal (this page)</t>
        </is>
      </c>
      <c r="D718" s="159" t="n"/>
      <c r="E718" s="42" t="n"/>
      <c r="F718" s="42" t="n"/>
      <c r="G718" s="43" t="n"/>
      <c r="H718" s="43">
        <f>IF(SUM(H684:H717)=0,"",SUM(H684:H717))</f>
        <v/>
      </c>
      <c r="I718" s="43" t="n"/>
      <c r="J718" s="43">
        <f>IF(SUM(J684:J717)=0,"",SUM(J684:J717))</f>
        <v/>
      </c>
      <c r="K718" s="43" t="n"/>
      <c r="L718" s="43">
        <f>IF(SUM(L684:L717)=0,"",SUM(L684:L717))</f>
        <v/>
      </c>
      <c r="M718" s="35">
        <f>IF(OR(H718="",H718=0),"",IF(L718="",IF(J718="","",J718/H718),L718/H718))</f>
        <v/>
      </c>
    </row>
    <row r="719" ht="13.35" customHeight="1" s="162">
      <c r="B719" s="188" t="inlineStr">
        <is>
          <t>Return Air Inlets (cont.)</t>
        </is>
      </c>
      <c r="C719" s="174" t="n"/>
      <c r="D719" s="174" t="n"/>
      <c r="E719" s="174" t="n"/>
      <c r="F719" s="173" t="n"/>
      <c r="G719" s="233" t="inlineStr">
        <is>
          <t>Design VEL</t>
        </is>
      </c>
      <c r="H719" s="194" t="inlineStr">
        <is>
          <t>Design CFM</t>
        </is>
      </c>
      <c r="I719" s="188" t="inlineStr">
        <is>
          <t>Initial</t>
        </is>
      </c>
      <c r="J719" s="173" t="n"/>
      <c r="K719" s="188" t="inlineStr">
        <is>
          <t>Final</t>
        </is>
      </c>
      <c r="L719" s="173" t="n"/>
      <c r="M719" s="188" t="inlineStr">
        <is>
          <t>%</t>
        </is>
      </c>
    </row>
    <row r="720" ht="13.35" customHeight="1" s="162">
      <c r="B720" s="153" t="inlineStr">
        <is>
          <t>No.</t>
        </is>
      </c>
      <c r="C720" s="188" t="inlineStr">
        <is>
          <t>Area Served</t>
        </is>
      </c>
      <c r="D720" s="188" t="inlineStr">
        <is>
          <t>Type</t>
        </is>
      </c>
      <c r="E720" s="188" t="inlineStr">
        <is>
          <t>Size</t>
        </is>
      </c>
      <c r="F720" s="188" t="inlineStr">
        <is>
          <t>Ak</t>
        </is>
      </c>
      <c r="G720" s="440" t="n"/>
      <c r="H720" s="440" t="n"/>
      <c r="I720" s="188" t="inlineStr">
        <is>
          <t>VEL</t>
        </is>
      </c>
      <c r="J720" s="188" t="inlineStr">
        <is>
          <t>CFM</t>
        </is>
      </c>
      <c r="K720" s="188" t="inlineStr">
        <is>
          <t>VEL</t>
        </is>
      </c>
      <c r="L720" s="188" t="inlineStr">
        <is>
          <t>CFM</t>
        </is>
      </c>
      <c r="M720" s="440" t="n"/>
    </row>
    <row r="721" ht="13.35" customHeight="1" s="162">
      <c r="B721" s="31" t="n"/>
      <c r="C721" s="31" t="n"/>
      <c r="E721" s="31" t="n"/>
      <c r="F721" s="32" t="n"/>
      <c r="G721" s="33">
        <f>IF(F721="", "", H721/F721)</f>
        <v/>
      </c>
      <c r="H721" s="33" t="n"/>
      <c r="I721" s="33" t="n"/>
      <c r="J721" s="33">
        <f>IF(I721="", "", I721*$F721)</f>
        <v/>
      </c>
      <c r="K721" s="33" t="n"/>
      <c r="L721" s="33">
        <f>IF(K721="", "", K721*$F721)</f>
        <v/>
      </c>
      <c r="M721" s="30">
        <f>IF(OR(H721="",H721=0),"",IF(K721="",IF(J721="","",J721/H721),L721/H721))</f>
        <v/>
      </c>
    </row>
    <row r="722" ht="13.35" customHeight="1" s="162">
      <c r="B722" s="31" t="n"/>
      <c r="C722" s="31" t="n"/>
      <c r="E722" s="31" t="n"/>
      <c r="F722" s="32" t="n"/>
      <c r="G722" s="33">
        <f>IF(F722="", "", H722/F722)</f>
        <v/>
      </c>
      <c r="H722" s="33" t="n"/>
      <c r="I722" s="33" t="n"/>
      <c r="J722" s="33">
        <f>IF(I722="", "", I722*$F722)</f>
        <v/>
      </c>
      <c r="K722" s="33" t="n"/>
      <c r="L722" s="33">
        <f>IF(K722="", "", K722*$F722)</f>
        <v/>
      </c>
      <c r="M722" s="30">
        <f>IF(OR(H722="",H722=0),"",IF(K722="",IF(J722="","",J722/H722),L722/H722))</f>
        <v/>
      </c>
    </row>
    <row r="723" ht="13.35" customHeight="1" s="162">
      <c r="B723" s="31" t="n"/>
      <c r="C723" s="31" t="n"/>
      <c r="E723" s="31" t="n"/>
      <c r="F723" s="32" t="n"/>
      <c r="G723" s="33">
        <f>IF(F723="", "", H723/F723)</f>
        <v/>
      </c>
      <c r="H723" s="33" t="n"/>
      <c r="I723" s="33" t="n"/>
      <c r="J723" s="33">
        <f>IF(I723="", "", I723*$F723)</f>
        <v/>
      </c>
      <c r="K723" s="33" t="n"/>
      <c r="L723" s="33">
        <f>IF(K723="", "", K723*$F723)</f>
        <v/>
      </c>
      <c r="M723" s="30">
        <f>IF(OR(H723="",H723=0),"",IF(K723="",IF(J723="","",J723/H723),L723/H723))</f>
        <v/>
      </c>
    </row>
    <row r="724" ht="13.35" customHeight="1" s="162">
      <c r="B724" s="31" t="n"/>
      <c r="C724" s="31" t="n"/>
      <c r="E724" s="31" t="n"/>
      <c r="F724" s="32" t="n"/>
      <c r="G724" s="33">
        <f>IF(F724="", "", H724/F724)</f>
        <v/>
      </c>
      <c r="H724" s="33" t="n"/>
      <c r="I724" s="33" t="n"/>
      <c r="J724" s="33">
        <f>IF(I724="", "", I724*$F724)</f>
        <v/>
      </c>
      <c r="K724" s="33" t="n"/>
      <c r="L724" s="33">
        <f>IF(K724="", "", K724*$F724)</f>
        <v/>
      </c>
      <c r="M724" s="30">
        <f>IF(OR(H724="",H724=0),"",IF(K724="",IF(J724="","",J724/H724),L724/H724))</f>
        <v/>
      </c>
    </row>
    <row r="725" ht="13.35" customHeight="1" s="162">
      <c r="B725" s="42" t="n"/>
      <c r="C725" s="231" t="inlineStr">
        <is>
          <t>Subtotal (this page)</t>
        </is>
      </c>
      <c r="D725" s="159" t="n"/>
      <c r="E725" s="42" t="n"/>
      <c r="F725" s="42" t="n"/>
      <c r="G725" s="43" t="n"/>
      <c r="H725" s="43">
        <f>IF(SUM(H721:H724)=0,"",SUM(H721:H724))</f>
        <v/>
      </c>
      <c r="I725" s="42" t="n"/>
      <c r="J725" s="43">
        <f>IF(SUM(J721:J724)=0,"",SUM(J721:J724))</f>
        <v/>
      </c>
      <c r="K725" s="42" t="n"/>
      <c r="L725" s="43">
        <f>IF(SUM(L721:L724)=0,"",SUM(L721:L724))</f>
        <v/>
      </c>
      <c r="M725" s="35">
        <f>IF(OR(H725="",H725=0),"",IF(L725="",IF(J725="","",J725/H725),L725/H725))</f>
        <v/>
      </c>
    </row>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IF(OR(L738="",K738="",K738=0),"",L738/K738)</f>
        <v/>
      </c>
    </row>
    <row r="739" ht="13.35" customHeight="1" s="162">
      <c r="B739" s="199" t="inlineStr">
        <is>
          <t>Area Served</t>
        </is>
      </c>
      <c r="C739" s="401" t="n"/>
      <c r="D739" s="204">
        <f>I732</f>
        <v/>
      </c>
      <c r="E739" s="400" t="n"/>
      <c r="F739" s="400" t="n"/>
      <c r="G739" s="401" t="n"/>
      <c r="I739" s="199" t="inlineStr">
        <is>
          <t>Return Airflow</t>
        </is>
      </c>
      <c r="J739" s="401" t="n"/>
      <c r="K739" s="24">
        <f>IF(K737="","",K737-N(K738))</f>
        <v/>
      </c>
      <c r="L739" s="24">
        <f>IF(L737="","",L737-N(L738))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F753</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 xml:space="preserve">Static Pressures Profile </t>
        </is>
      </c>
      <c r="C750" s="400" t="n"/>
      <c r="D750" s="400" t="n"/>
      <c r="E750" s="400" t="n"/>
      <c r="F750" s="400" t="n"/>
      <c r="G750" s="401" t="n"/>
      <c r="I750" s="199" t="inlineStr">
        <is>
          <t>Fan RPM</t>
        </is>
      </c>
      <c r="J750" s="401" t="n"/>
      <c r="K750" s="24" t="n"/>
      <c r="L750" s="24" t="n"/>
    </row>
    <row r="751" ht="13.35" customHeight="1" s="162">
      <c r="B751" s="432" t="n"/>
      <c r="C751" s="401" t="n"/>
      <c r="D751" s="205" t="inlineStr">
        <is>
          <t>Flt/Coil</t>
        </is>
      </c>
      <c r="E751" s="205" t="inlineStr">
        <is>
          <t>Fan</t>
        </is>
      </c>
      <c r="F751" s="432" t="n"/>
      <c r="G751" s="401" t="n"/>
      <c r="I751" s="199" t="inlineStr">
        <is>
          <t>VSD Frequency</t>
        </is>
      </c>
      <c r="J751" s="401" t="n"/>
      <c r="K751" s="66" t="n"/>
      <c r="L751" s="66" t="n"/>
    </row>
    <row r="752" ht="13.35" customHeight="1" s="162">
      <c r="B752" s="198" t="inlineStr">
        <is>
          <t>Entering</t>
        </is>
      </c>
      <c r="C752" s="401" t="n"/>
      <c r="D752" s="19" t="n"/>
      <c r="E752" s="19" t="n"/>
      <c r="F752" s="19">
        <f>IF(E752="","",E753-N(E752))</f>
        <v/>
      </c>
      <c r="G752" s="186" t="inlineStr">
        <is>
          <t>TSP</t>
        </is>
      </c>
      <c r="H752" s="23" t="n"/>
      <c r="I752" s="199" t="inlineStr">
        <is>
          <t>OA Damper Position</t>
        </is>
      </c>
      <c r="J752" s="400" t="n"/>
      <c r="K752" s="401" t="n"/>
      <c r="L752" s="56" t="n"/>
    </row>
    <row r="753" ht="13.35" customHeight="1" s="162">
      <c r="B753" s="198" t="inlineStr">
        <is>
          <t>Exiting</t>
        </is>
      </c>
      <c r="C753" s="401" t="n"/>
      <c r="D753" s="55">
        <f>IF(E752="", "", E752)</f>
        <v/>
      </c>
      <c r="E753" s="19" t="n"/>
      <c r="F753" s="19">
        <f>IF(E753="","",E753-N(D752))</f>
        <v/>
      </c>
      <c r="G753" s="186" t="inlineStr">
        <is>
          <t>ESP</t>
        </is>
      </c>
      <c r="H753" s="23" t="n"/>
    </row>
    <row r="754" ht="13.35" customHeight="1" s="162">
      <c r="B754" s="437" t="inlineStr">
        <is>
          <t>Instrument:</t>
        </is>
      </c>
      <c r="C754" s="13" t="n"/>
      <c r="D754" s="490" t="n"/>
      <c r="E754" s="491" t="n"/>
      <c r="F754" s="491" t="n"/>
      <c r="G754" s="437" t="inlineStr">
        <is>
          <t>Ak basis / notes:</t>
        </is>
      </c>
      <c r="H754" s="13" t="n"/>
      <c r="I754" s="492" t="n"/>
      <c r="J754" s="491" t="n"/>
      <c r="K754" s="491" t="n"/>
      <c r="L754" s="491" t="n"/>
      <c r="M754" s="491" t="n"/>
    </row>
    <row r="755" ht="13.35" customHeight="1" s="162">
      <c r="B755" s="188" t="inlineStr">
        <is>
          <t>Supply Air Diffuser /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42" t="n"/>
      <c r="C771" s="231" t="inlineStr">
        <is>
          <t>Total</t>
        </is>
      </c>
      <c r="D771" s="159" t="n"/>
      <c r="E771" s="42" t="n"/>
      <c r="F771" s="42" t="n"/>
      <c r="G771" s="43" t="n"/>
      <c r="H771" s="43">
        <f>IF(SUM(H757:H770)+SUM(H788:H821)=0,"",SUM(H757:H770)+SUM(H788:H821))</f>
        <v/>
      </c>
      <c r="I771" s="43" t="n"/>
      <c r="J771" s="43">
        <f>IF(SUM(J757:J770)+SUM(J788:J821)=0,"",SUM(J757:J770)+SUM(J788:J821))</f>
        <v/>
      </c>
      <c r="K771" s="43" t="n"/>
      <c r="L771" s="43">
        <f>IF(SUM(L757:L770)+SUM(L788:L821)=0,"",SUM(L757:L770)+SUM(L788:L821))</f>
        <v/>
      </c>
      <c r="M771" s="35">
        <f>IF(OR(H771="",H771=0),"",IF(L771="",IF(J771="","",J771/H771),L771/H771))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H774/F774)</f>
        <v/>
      </c>
      <c r="H774" s="33">
        <f>IF(H771="","",H771-N(H779))</f>
        <v/>
      </c>
      <c r="I774" s="33" t="n"/>
      <c r="J774" s="33">
        <f>IF(I774="", "", I774*$F774)</f>
        <v/>
      </c>
      <c r="K774" s="33" t="n"/>
      <c r="L774" s="33">
        <f>IF(L779="","",L771-N(L779))</f>
        <v/>
      </c>
      <c r="M774" s="30">
        <f>IF(OR(H774="",H774=0),"",IF(K774="",IF(J774="","",J774/H774),L774/H774))</f>
        <v/>
      </c>
    </row>
    <row r="775" ht="13.35" customHeight="1" s="162">
      <c r="B775" s="31" t="n"/>
      <c r="C775" s="31" t="n"/>
      <c r="E775" s="31" t="n"/>
      <c r="F775" s="32" t="n"/>
      <c r="G775" s="33">
        <f>IF(F775="", "", H775/F775)</f>
        <v/>
      </c>
      <c r="H775" s="33" t="n"/>
      <c r="I775" s="33" t="n"/>
      <c r="J775" s="33">
        <f>IF(I775="", "", I775*$F775)</f>
        <v/>
      </c>
      <c r="K775" s="33" t="n"/>
      <c r="L775" s="33">
        <f>IF(K775="", "", K775*$F775)</f>
        <v/>
      </c>
      <c r="M775" s="30">
        <f>IF(OR(H775="",H775=0),"",IF(K775="",IF(J775="","",J775/H775),L775/H775))</f>
        <v/>
      </c>
    </row>
    <row r="776" ht="13.35" customHeight="1" s="162">
      <c r="B776" s="42" t="n"/>
      <c r="C776" s="231" t="inlineStr">
        <is>
          <t>Total</t>
        </is>
      </c>
      <c r="D776" s="159" t="n"/>
      <c r="E776" s="42" t="n"/>
      <c r="F776" s="42" t="n"/>
      <c r="G776" s="43" t="n"/>
      <c r="H776" s="43">
        <f>IF(SUM(H774:H775)+SUM(H825:H828)=0,"",SUM(H774:H775)+SUM(H825:H828))</f>
        <v/>
      </c>
      <c r="I776" s="42" t="n"/>
      <c r="J776" s="43">
        <f>IF(SUM(J774:J775)+SUM(J825:J828)=0,"",SUM(J774:J775)+SUM(J825:J828))</f>
        <v/>
      </c>
      <c r="K776" s="42" t="n"/>
      <c r="L776" s="43">
        <f>IF(SUM(L774:L775)+SUM(L825:L828)=0,"",SUM(L774:L775)+SUM(L825:L828))</f>
        <v/>
      </c>
      <c r="M776" s="35">
        <f>IF(OR(H776="",H776=0),"",IF(L776="",IF(J776="","",J776/H776),L776/H776))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H779/F779)</f>
        <v/>
      </c>
      <c r="H779" s="33" t="n"/>
      <c r="I779" s="33" t="n"/>
      <c r="J779" s="33">
        <f>IF(I779="", "", I779*$F779)</f>
        <v/>
      </c>
      <c r="K779" s="33" t="n"/>
      <c r="L779" s="33">
        <f>IF(K779="", "", K779*$F779)</f>
        <v/>
      </c>
      <c r="M779" s="30">
        <f>IF(OR(H779="",H779=0),"",IF(K779="",IF(J779="","",J779/H779),L779/H779))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42" t="n"/>
      <c r="C822" s="231" t="inlineStr">
        <is>
          <t>Subtotal (this page)</t>
        </is>
      </c>
      <c r="D822" s="159" t="n"/>
      <c r="E822" s="42" t="n"/>
      <c r="F822" s="42" t="n"/>
      <c r="G822" s="43" t="n"/>
      <c r="H822" s="43">
        <f>IF(SUM(H788:H821)=0,"",SUM(H788:H821))</f>
        <v/>
      </c>
      <c r="I822" s="43" t="n"/>
      <c r="J822" s="43">
        <f>IF(SUM(J788:J821)=0,"",SUM(J788:J821))</f>
        <v/>
      </c>
      <c r="K822" s="43" t="n"/>
      <c r="L822" s="43">
        <f>IF(SUM(L788:L821)=0,"",SUM(L788:L821))</f>
        <v/>
      </c>
      <c r="M822" s="35">
        <f>IF(OR(H822="",H822=0),"",IF(L822="",IF(J822="","",J822/H822),L822/H822))</f>
        <v/>
      </c>
    </row>
    <row r="823" ht="13.35" customHeight="1" s="162">
      <c r="B823" s="188" t="inlineStr">
        <is>
          <t>Return Air Inlets (cont.)</t>
        </is>
      </c>
      <c r="C823" s="174" t="n"/>
      <c r="D823" s="174" t="n"/>
      <c r="E823" s="174" t="n"/>
      <c r="F823" s="173" t="n"/>
      <c r="G823" s="233" t="inlineStr">
        <is>
          <t>Design VEL</t>
        </is>
      </c>
      <c r="H823" s="194" t="inlineStr">
        <is>
          <t>Design CFM</t>
        </is>
      </c>
      <c r="I823" s="188" t="inlineStr">
        <is>
          <t>Initial</t>
        </is>
      </c>
      <c r="J823" s="173" t="n"/>
      <c r="K823" s="188" t="inlineStr">
        <is>
          <t>Final</t>
        </is>
      </c>
      <c r="L823" s="173" t="n"/>
      <c r="M823" s="188" t="inlineStr">
        <is>
          <t>%</t>
        </is>
      </c>
    </row>
    <row r="824" ht="13.35" customHeight="1" s="162">
      <c r="B824" s="153" t="inlineStr">
        <is>
          <t>No.</t>
        </is>
      </c>
      <c r="C824" s="188" t="inlineStr">
        <is>
          <t>Area Served</t>
        </is>
      </c>
      <c r="D824" s="188" t="inlineStr">
        <is>
          <t>Type</t>
        </is>
      </c>
      <c r="E824" s="188" t="inlineStr">
        <is>
          <t>Size</t>
        </is>
      </c>
      <c r="F824" s="188" t="inlineStr">
        <is>
          <t>Ak</t>
        </is>
      </c>
      <c r="G824" s="440" t="n"/>
      <c r="H824" s="440" t="n"/>
      <c r="I824" s="188" t="inlineStr">
        <is>
          <t>VEL</t>
        </is>
      </c>
      <c r="J824" s="188" t="inlineStr">
        <is>
          <t>CFM</t>
        </is>
      </c>
      <c r="K824" s="188" t="inlineStr">
        <is>
          <t>VEL</t>
        </is>
      </c>
      <c r="L824" s="188" t="inlineStr">
        <is>
          <t>CFM</t>
        </is>
      </c>
      <c r="M824" s="440" t="n"/>
    </row>
    <row r="825" ht="13.35" customHeight="1" s="162">
      <c r="B825" s="31" t="n"/>
      <c r="C825" s="31" t="n"/>
      <c r="E825" s="31" t="n"/>
      <c r="F825" s="32" t="n"/>
      <c r="G825" s="33">
        <f>IF(F825="", "", H825/F825)</f>
        <v/>
      </c>
      <c r="H825" s="33" t="n"/>
      <c r="I825" s="33" t="n"/>
      <c r="J825" s="33">
        <f>IF(I825="", "", I825*$F825)</f>
        <v/>
      </c>
      <c r="K825" s="33" t="n"/>
      <c r="L825" s="33">
        <f>IF(K825="", "", K825*$F825)</f>
        <v/>
      </c>
      <c r="M825" s="30">
        <f>IF(OR(H825="",H825=0),"",IF(K825="",IF(J825="","",J825/H825),L825/H825))</f>
        <v/>
      </c>
    </row>
    <row r="826" ht="13.35" customHeight="1" s="162">
      <c r="B826" s="31" t="n"/>
      <c r="C826" s="31" t="n"/>
      <c r="E826" s="31" t="n"/>
      <c r="F826" s="32" t="n"/>
      <c r="G826" s="33">
        <f>IF(F826="", "", H826/F826)</f>
        <v/>
      </c>
      <c r="H826" s="33" t="n"/>
      <c r="I826" s="33" t="n"/>
      <c r="J826" s="33">
        <f>IF(I826="", "", I826*$F826)</f>
        <v/>
      </c>
      <c r="K826" s="33" t="n"/>
      <c r="L826" s="33">
        <f>IF(K826="", "", K826*$F826)</f>
        <v/>
      </c>
      <c r="M826" s="30">
        <f>IF(OR(H826="",H826=0),"",IF(K826="",IF(J826="","",J826/H826),L826/H826))</f>
        <v/>
      </c>
    </row>
    <row r="827" ht="13.35" customHeight="1" s="162">
      <c r="B827" s="31" t="n"/>
      <c r="C827" s="31" t="n"/>
      <c r="E827" s="31" t="n"/>
      <c r="F827" s="32" t="n"/>
      <c r="G827" s="33">
        <f>IF(F827="", "", H827/F827)</f>
        <v/>
      </c>
      <c r="H827" s="33" t="n"/>
      <c r="I827" s="33" t="n"/>
      <c r="J827" s="33">
        <f>IF(I827="", "", I827*$F827)</f>
        <v/>
      </c>
      <c r="K827" s="33" t="n"/>
      <c r="L827" s="33">
        <f>IF(K827="", "", K827*$F827)</f>
        <v/>
      </c>
      <c r="M827" s="30">
        <f>IF(OR(H827="",H827=0),"",IF(K827="",IF(J827="","",J827/H827),L827/H827))</f>
        <v/>
      </c>
    </row>
    <row r="828" ht="13.35" customHeight="1" s="162">
      <c r="B828" s="31" t="n"/>
      <c r="C828" s="31" t="n"/>
      <c r="E828" s="31" t="n"/>
      <c r="F828" s="32" t="n"/>
      <c r="G828" s="33">
        <f>IF(F828="", "", H828/F828)</f>
        <v/>
      </c>
      <c r="H828" s="33" t="n"/>
      <c r="I828" s="33" t="n"/>
      <c r="J828" s="33">
        <f>IF(I828="", "", I828*$F828)</f>
        <v/>
      </c>
      <c r="K828" s="33" t="n"/>
      <c r="L828" s="33">
        <f>IF(K828="", "", K828*$F828)</f>
        <v/>
      </c>
      <c r="M828" s="30">
        <f>IF(OR(H828="",H828=0),"",IF(K828="",IF(J828="","",J828/H828),L828/H828))</f>
        <v/>
      </c>
    </row>
    <row r="829" ht="13.35" customHeight="1" s="162">
      <c r="B829" s="42" t="n"/>
      <c r="C829" s="231" t="inlineStr">
        <is>
          <t>Subtotal (this page)</t>
        </is>
      </c>
      <c r="D829" s="159" t="n"/>
      <c r="E829" s="42" t="n"/>
      <c r="F829" s="42" t="n"/>
      <c r="G829" s="43" t="n"/>
      <c r="H829" s="43">
        <f>IF(SUM(H825:H828)=0,"",SUM(H825:H828))</f>
        <v/>
      </c>
      <c r="I829" s="42" t="n"/>
      <c r="J829" s="43">
        <f>IF(SUM(J825:J828)=0,"",SUM(J825:J828))</f>
        <v/>
      </c>
      <c r="K829" s="42" t="n"/>
      <c r="L829" s="43">
        <f>IF(SUM(L825:L828)=0,"",SUM(L825:L828))</f>
        <v/>
      </c>
      <c r="M829" s="35">
        <f>IF(OR(H829="",H829=0),"",IF(L829="",IF(J829="","",J829/H829),L829/H829))</f>
        <v/>
      </c>
    </row>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IF(OR(L842="",K842="",K842=0),"",L842/K842)</f>
        <v/>
      </c>
    </row>
    <row r="843" ht="13.35" customHeight="1" s="162">
      <c r="B843" s="199" t="inlineStr">
        <is>
          <t>Area Served</t>
        </is>
      </c>
      <c r="C843" s="401" t="n"/>
      <c r="D843" s="204">
        <f>I836</f>
        <v/>
      </c>
      <c r="E843" s="400" t="n"/>
      <c r="F843" s="400" t="n"/>
      <c r="G843" s="401" t="n"/>
      <c r="I843" s="199" t="inlineStr">
        <is>
          <t>Return Airflow</t>
        </is>
      </c>
      <c r="J843" s="401" t="n"/>
      <c r="K843" s="24">
        <f>IF(K841="","",K841-N(K842))</f>
        <v/>
      </c>
      <c r="L843" s="24">
        <f>IF(L841="","",L841-N(L842))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F857</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 xml:space="preserve">Static Pressures Profile </t>
        </is>
      </c>
      <c r="C854" s="400" t="n"/>
      <c r="D854" s="400" t="n"/>
      <c r="E854" s="400" t="n"/>
      <c r="F854" s="400" t="n"/>
      <c r="G854" s="401" t="n"/>
      <c r="I854" s="199" t="inlineStr">
        <is>
          <t>Fan RPM</t>
        </is>
      </c>
      <c r="J854" s="401" t="n"/>
      <c r="K854" s="24" t="n"/>
      <c r="L854" s="24" t="n"/>
    </row>
    <row r="855" ht="13.35" customHeight="1" s="162">
      <c r="B855" s="432" t="n"/>
      <c r="C855" s="401" t="n"/>
      <c r="D855" s="205" t="inlineStr">
        <is>
          <t>Flt/Coil</t>
        </is>
      </c>
      <c r="E855" s="205" t="inlineStr">
        <is>
          <t>Fan</t>
        </is>
      </c>
      <c r="F855" s="432" t="n"/>
      <c r="G855" s="401" t="n"/>
      <c r="I855" s="199" t="inlineStr">
        <is>
          <t>VSD Frequency</t>
        </is>
      </c>
      <c r="J855" s="401" t="n"/>
      <c r="K855" s="66" t="n"/>
      <c r="L855" s="66" t="n"/>
    </row>
    <row r="856" ht="13.35" customHeight="1" s="162">
      <c r="B856" s="198" t="inlineStr">
        <is>
          <t>Entering</t>
        </is>
      </c>
      <c r="C856" s="401" t="n"/>
      <c r="D856" s="19" t="n"/>
      <c r="E856" s="19" t="n"/>
      <c r="F856" s="19">
        <f>IF(E856="","",E857-N(E856))</f>
        <v/>
      </c>
      <c r="G856" s="186" t="inlineStr">
        <is>
          <t>TSP</t>
        </is>
      </c>
      <c r="H856" s="23" t="n"/>
      <c r="I856" s="199" t="inlineStr">
        <is>
          <t>OA Damper Position</t>
        </is>
      </c>
      <c r="J856" s="400" t="n"/>
      <c r="K856" s="401" t="n"/>
      <c r="L856" s="56" t="n"/>
    </row>
    <row r="857" ht="13.35" customHeight="1" s="162">
      <c r="B857" s="198" t="inlineStr">
        <is>
          <t>Exiting</t>
        </is>
      </c>
      <c r="C857" s="401" t="n"/>
      <c r="D857" s="55">
        <f>IF(E856="", "", E856)</f>
        <v/>
      </c>
      <c r="E857" s="19" t="n"/>
      <c r="F857" s="19">
        <f>IF(E857="","",E857-N(D856))</f>
        <v/>
      </c>
      <c r="G857" s="186" t="inlineStr">
        <is>
          <t>ESP</t>
        </is>
      </c>
      <c r="H857" s="23" t="n"/>
    </row>
    <row r="858" ht="13.35" customHeight="1" s="162">
      <c r="B858" s="437" t="inlineStr">
        <is>
          <t>Instrument:</t>
        </is>
      </c>
      <c r="C858" s="13" t="n"/>
      <c r="D858" s="490" t="n"/>
      <c r="E858" s="491" t="n"/>
      <c r="F858" s="491" t="n"/>
      <c r="G858" s="437" t="inlineStr">
        <is>
          <t>Ak basis / notes:</t>
        </is>
      </c>
      <c r="H858" s="13" t="n"/>
      <c r="I858" s="492" t="n"/>
      <c r="J858" s="491" t="n"/>
      <c r="K858" s="491" t="n"/>
      <c r="L858" s="491" t="n"/>
      <c r="M858" s="491" t="n"/>
    </row>
    <row r="859" ht="13.35" customHeight="1" s="162">
      <c r="B859" s="188" t="inlineStr">
        <is>
          <t>Supply Air Diffuser /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42" t="n"/>
      <c r="C875" s="231" t="inlineStr">
        <is>
          <t>Total</t>
        </is>
      </c>
      <c r="D875" s="159" t="n"/>
      <c r="E875" s="42" t="n"/>
      <c r="F875" s="42" t="n"/>
      <c r="G875" s="43" t="n"/>
      <c r="H875" s="43">
        <f>IF(SUM(H861:H874)+SUM(H892:H925)=0,"",SUM(H861:H874)+SUM(H892:H925))</f>
        <v/>
      </c>
      <c r="I875" s="43" t="n"/>
      <c r="J875" s="43">
        <f>IF(SUM(J861:J874)+SUM(J892:J925)=0,"",SUM(J861:J874)+SUM(J892:J925))</f>
        <v/>
      </c>
      <c r="K875" s="43" t="n"/>
      <c r="L875" s="43">
        <f>IF(SUM(L861:L874)+SUM(L892:L925)=0,"",SUM(L861:L874)+SUM(L892:L925))</f>
        <v/>
      </c>
      <c r="M875" s="35">
        <f>IF(OR(H875="",H875=0),"",IF(L875="",IF(J875="","",J875/H875),L875/H875))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H878/F878)</f>
        <v/>
      </c>
      <c r="H878" s="33">
        <f>IF(H875="","",H875-N(H883))</f>
        <v/>
      </c>
      <c r="I878" s="33" t="n"/>
      <c r="J878" s="33">
        <f>IF(I878="", "", I878*$F878)</f>
        <v/>
      </c>
      <c r="K878" s="33" t="n"/>
      <c r="L878" s="33">
        <f>IF(L883="","",L875-N(L883))</f>
        <v/>
      </c>
      <c r="M878" s="30">
        <f>IF(OR(H878="",H878=0),"",IF(K878="",IF(J878="","",J878/H878),L878/H878))</f>
        <v/>
      </c>
    </row>
    <row r="879" ht="13.35" customHeight="1" s="162">
      <c r="B879" s="31" t="n"/>
      <c r="C879" s="31" t="n"/>
      <c r="E879" s="31" t="n"/>
      <c r="F879" s="32" t="n"/>
      <c r="G879" s="33">
        <f>IF(F879="", "", H879/F879)</f>
        <v/>
      </c>
      <c r="H879" s="33" t="n"/>
      <c r="I879" s="33" t="n"/>
      <c r="J879" s="33">
        <f>IF(I879="", "", I879*$F879)</f>
        <v/>
      </c>
      <c r="K879" s="33" t="n"/>
      <c r="L879" s="33">
        <f>IF(K879="", "", K879*$F879)</f>
        <v/>
      </c>
      <c r="M879" s="30">
        <f>IF(OR(H879="",H879=0),"",IF(K879="",IF(J879="","",J879/H879),L879/H879))</f>
        <v/>
      </c>
    </row>
    <row r="880" ht="13.35" customHeight="1" s="162">
      <c r="B880" s="42" t="n"/>
      <c r="C880" s="231" t="inlineStr">
        <is>
          <t>Total</t>
        </is>
      </c>
      <c r="D880" s="159" t="n"/>
      <c r="E880" s="42" t="n"/>
      <c r="F880" s="42" t="n"/>
      <c r="G880" s="43" t="n"/>
      <c r="H880" s="43">
        <f>IF(SUM(H878:H879)+SUM(H929:H932)=0,"",SUM(H878:H879)+SUM(H929:H932))</f>
        <v/>
      </c>
      <c r="I880" s="42" t="n"/>
      <c r="J880" s="43">
        <f>IF(SUM(J878:J879)+SUM(J929:J932)=0,"",SUM(J878:J879)+SUM(J929:J932))</f>
        <v/>
      </c>
      <c r="K880" s="42" t="n"/>
      <c r="L880" s="43">
        <f>IF(SUM(L878:L879)+SUM(L929:L932)=0,"",SUM(L878:L879)+SUM(L929:L932))</f>
        <v/>
      </c>
      <c r="M880" s="35">
        <f>IF(OR(H880="",H880=0),"",IF(L880="",IF(J880="","",J880/H880),L880/H880))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H883/F883)</f>
        <v/>
      </c>
      <c r="H883" s="33" t="n"/>
      <c r="I883" s="33" t="n"/>
      <c r="J883" s="33">
        <f>IF(I883="", "", I883*$F883)</f>
        <v/>
      </c>
      <c r="K883" s="33" t="n"/>
      <c r="L883" s="33">
        <f>IF(K883="", "", K883*$F883)</f>
        <v/>
      </c>
      <c r="M883" s="30">
        <f>IF(OR(H883="",H883=0),"",IF(K883="",IF(J883="","",J883/H883),L883/H883))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42" t="n"/>
      <c r="C926" s="231" t="inlineStr">
        <is>
          <t>Subtotal (this page)</t>
        </is>
      </c>
      <c r="D926" s="159" t="n"/>
      <c r="E926" s="42" t="n"/>
      <c r="F926" s="42" t="n"/>
      <c r="G926" s="43" t="n"/>
      <c r="H926" s="43">
        <f>IF(SUM(H892:H925)=0,"",SUM(H892:H925))</f>
        <v/>
      </c>
      <c r="I926" s="43" t="n"/>
      <c r="J926" s="43">
        <f>IF(SUM(J892:J925)=0,"",SUM(J892:J925))</f>
        <v/>
      </c>
      <c r="K926" s="43" t="n"/>
      <c r="L926" s="43">
        <f>IF(SUM(L892:L925)=0,"",SUM(L892:L925))</f>
        <v/>
      </c>
      <c r="M926" s="35">
        <f>IF(OR(H926="",H926=0),"",IF(L926="",IF(J926="","",J926/H926),L926/H926))</f>
        <v/>
      </c>
    </row>
    <row r="927" ht="13.35" customHeight="1" s="162">
      <c r="B927" s="188" t="inlineStr">
        <is>
          <t>Return Air Inlets (cont.)</t>
        </is>
      </c>
      <c r="C927" s="174" t="n"/>
      <c r="D927" s="174" t="n"/>
      <c r="E927" s="174" t="n"/>
      <c r="F927" s="173" t="n"/>
      <c r="G927" s="233" t="inlineStr">
        <is>
          <t>Design VEL</t>
        </is>
      </c>
      <c r="H927" s="194" t="inlineStr">
        <is>
          <t>Design CFM</t>
        </is>
      </c>
      <c r="I927" s="188" t="inlineStr">
        <is>
          <t>Initial</t>
        </is>
      </c>
      <c r="J927" s="173" t="n"/>
      <c r="K927" s="188" t="inlineStr">
        <is>
          <t>Final</t>
        </is>
      </c>
      <c r="L927" s="173" t="n"/>
      <c r="M927" s="188" t="inlineStr">
        <is>
          <t>%</t>
        </is>
      </c>
    </row>
    <row r="928" ht="13.35" customHeight="1" s="162">
      <c r="B928" s="153" t="inlineStr">
        <is>
          <t>No.</t>
        </is>
      </c>
      <c r="C928" s="188" t="inlineStr">
        <is>
          <t>Area Served</t>
        </is>
      </c>
      <c r="D928" s="188" t="inlineStr">
        <is>
          <t>Type</t>
        </is>
      </c>
      <c r="E928" s="188" t="inlineStr">
        <is>
          <t>Size</t>
        </is>
      </c>
      <c r="F928" s="188" t="inlineStr">
        <is>
          <t>Ak</t>
        </is>
      </c>
      <c r="G928" s="440" t="n"/>
      <c r="H928" s="440" t="n"/>
      <c r="I928" s="188" t="inlineStr">
        <is>
          <t>VEL</t>
        </is>
      </c>
      <c r="J928" s="188" t="inlineStr">
        <is>
          <t>CFM</t>
        </is>
      </c>
      <c r="K928" s="188" t="inlineStr">
        <is>
          <t>VEL</t>
        </is>
      </c>
      <c r="L928" s="188" t="inlineStr">
        <is>
          <t>CFM</t>
        </is>
      </c>
      <c r="M928" s="440" t="n"/>
    </row>
    <row r="929" ht="13.35" customHeight="1" s="162">
      <c r="B929" s="31" t="n"/>
      <c r="C929" s="31" t="n"/>
      <c r="E929" s="31" t="n"/>
      <c r="F929" s="32" t="n"/>
      <c r="G929" s="33">
        <f>IF(F929="", "", H929/F929)</f>
        <v/>
      </c>
      <c r="H929" s="33" t="n"/>
      <c r="I929" s="33" t="n"/>
      <c r="J929" s="33">
        <f>IF(I929="", "", I929*$F929)</f>
        <v/>
      </c>
      <c r="K929" s="33" t="n"/>
      <c r="L929" s="33">
        <f>IF(K929="", "", K929*$F929)</f>
        <v/>
      </c>
      <c r="M929" s="30">
        <f>IF(OR(H929="",H929=0),"",IF(K929="",IF(J929="","",J929/H929),L929/H929))</f>
        <v/>
      </c>
    </row>
    <row r="930" ht="13.35" customHeight="1" s="162">
      <c r="B930" s="31" t="n"/>
      <c r="C930" s="31" t="n"/>
      <c r="E930" s="31" t="n"/>
      <c r="F930" s="32" t="n"/>
      <c r="G930" s="33">
        <f>IF(F930="", "", H930/F930)</f>
        <v/>
      </c>
      <c r="H930" s="33" t="n"/>
      <c r="I930" s="33" t="n"/>
      <c r="J930" s="33">
        <f>IF(I930="", "", I930*$F930)</f>
        <v/>
      </c>
      <c r="K930" s="33" t="n"/>
      <c r="L930" s="33">
        <f>IF(K930="", "", K930*$F930)</f>
        <v/>
      </c>
      <c r="M930" s="30">
        <f>IF(OR(H930="",H930=0),"",IF(K930="",IF(J930="","",J930/H930),L930/H930))</f>
        <v/>
      </c>
    </row>
    <row r="931" ht="13.35" customHeight="1" s="162">
      <c r="B931" s="31" t="n"/>
      <c r="C931" s="31" t="n"/>
      <c r="E931" s="31" t="n"/>
      <c r="F931" s="32" t="n"/>
      <c r="G931" s="33">
        <f>IF(F931="", "", H931/F931)</f>
        <v/>
      </c>
      <c r="H931" s="33" t="n"/>
      <c r="I931" s="33" t="n"/>
      <c r="J931" s="33">
        <f>IF(I931="", "", I931*$F931)</f>
        <v/>
      </c>
      <c r="K931" s="33" t="n"/>
      <c r="L931" s="33">
        <f>IF(K931="", "", K931*$F931)</f>
        <v/>
      </c>
      <c r="M931" s="30">
        <f>IF(OR(H931="",H931=0),"",IF(K931="",IF(J931="","",J931/H931),L931/H931))</f>
        <v/>
      </c>
    </row>
    <row r="932" ht="13.35" customHeight="1" s="162">
      <c r="B932" s="31" t="n"/>
      <c r="C932" s="31" t="n"/>
      <c r="E932" s="31" t="n"/>
      <c r="F932" s="32" t="n"/>
      <c r="G932" s="33">
        <f>IF(F932="", "", H932/F932)</f>
        <v/>
      </c>
      <c r="H932" s="33" t="n"/>
      <c r="I932" s="33" t="n"/>
      <c r="J932" s="33">
        <f>IF(I932="", "", I932*$F932)</f>
        <v/>
      </c>
      <c r="K932" s="33" t="n"/>
      <c r="L932" s="33">
        <f>IF(K932="", "", K932*$F932)</f>
        <v/>
      </c>
      <c r="M932" s="30">
        <f>IF(OR(H932="",H932=0),"",IF(K932="",IF(J932="","",J932/H932),L932/H932))</f>
        <v/>
      </c>
    </row>
    <row r="933" ht="13.35" customHeight="1" s="162">
      <c r="B933" s="42" t="n"/>
      <c r="C933" s="231" t="inlineStr">
        <is>
          <t>Subtotal (this page)</t>
        </is>
      </c>
      <c r="D933" s="159" t="n"/>
      <c r="E933" s="42" t="n"/>
      <c r="F933" s="42" t="n"/>
      <c r="G933" s="43" t="n"/>
      <c r="H933" s="43">
        <f>IF(SUM(H929:H932)=0,"",SUM(H929:H932))</f>
        <v/>
      </c>
      <c r="I933" s="42" t="n"/>
      <c r="J933" s="43">
        <f>IF(SUM(J929:J932)=0,"",SUM(J929:J932))</f>
        <v/>
      </c>
      <c r="K933" s="42" t="n"/>
      <c r="L933" s="43">
        <f>IF(SUM(L929:L932)=0,"",SUM(L929:L932))</f>
        <v/>
      </c>
      <c r="M933" s="35">
        <f>IF(OR(H933="",H933=0),"",IF(L933="",IF(J933="","",J933/H933),L933/H933))</f>
        <v/>
      </c>
    </row>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IF(OR(L946="",K946="",K946=0),"",L946/K946)</f>
        <v/>
      </c>
    </row>
    <row r="947" ht="13.35" customHeight="1" s="162">
      <c r="B947" s="199" t="inlineStr">
        <is>
          <t>Area Served</t>
        </is>
      </c>
      <c r="C947" s="401" t="n"/>
      <c r="D947" s="204">
        <f>I940</f>
        <v/>
      </c>
      <c r="E947" s="400" t="n"/>
      <c r="F947" s="400" t="n"/>
      <c r="G947" s="401" t="n"/>
      <c r="I947" s="199" t="inlineStr">
        <is>
          <t>Return Airflow</t>
        </is>
      </c>
      <c r="J947" s="401" t="n"/>
      <c r="K947" s="24">
        <f>IF(K945="","",K945-N(K946))</f>
        <v/>
      </c>
      <c r="L947" s="24">
        <f>IF(L945="","",L945-N(L946))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F961</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 xml:space="preserve">Static Pressures Profile </t>
        </is>
      </c>
      <c r="C958" s="400" t="n"/>
      <c r="D958" s="400" t="n"/>
      <c r="E958" s="400" t="n"/>
      <c r="F958" s="400" t="n"/>
      <c r="G958" s="401" t="n"/>
      <c r="I958" s="199" t="inlineStr">
        <is>
          <t>Fan RPM</t>
        </is>
      </c>
      <c r="J958" s="401" t="n"/>
      <c r="K958" s="24" t="n"/>
      <c r="L958" s="24" t="n"/>
    </row>
    <row r="959" ht="13.35" customHeight="1" s="162">
      <c r="B959" s="432" t="n"/>
      <c r="C959" s="401" t="n"/>
      <c r="D959" s="205" t="inlineStr">
        <is>
          <t>Flt/Coil</t>
        </is>
      </c>
      <c r="E959" s="205" t="inlineStr">
        <is>
          <t>Fan</t>
        </is>
      </c>
      <c r="F959" s="432" t="n"/>
      <c r="G959" s="401" t="n"/>
      <c r="I959" s="199" t="inlineStr">
        <is>
          <t>VSD Frequency</t>
        </is>
      </c>
      <c r="J959" s="401" t="n"/>
      <c r="K959" s="66" t="n"/>
      <c r="L959" s="66" t="n"/>
    </row>
    <row r="960" ht="13.35" customHeight="1" s="162">
      <c r="B960" s="198" t="inlineStr">
        <is>
          <t>Entering</t>
        </is>
      </c>
      <c r="C960" s="401" t="n"/>
      <c r="D960" s="19" t="n"/>
      <c r="E960" s="19" t="n"/>
      <c r="F960" s="19">
        <f>IF(E960="","",E961-N(E960))</f>
        <v/>
      </c>
      <c r="G960" s="186" t="inlineStr">
        <is>
          <t>TSP</t>
        </is>
      </c>
      <c r="H960" s="23" t="n"/>
      <c r="I960" s="199" t="inlineStr">
        <is>
          <t>OA Damper Position</t>
        </is>
      </c>
      <c r="J960" s="400" t="n"/>
      <c r="K960" s="401" t="n"/>
      <c r="L960" s="56" t="n"/>
    </row>
    <row r="961" ht="13.35" customHeight="1" s="162">
      <c r="B961" s="198" t="inlineStr">
        <is>
          <t>Exiting</t>
        </is>
      </c>
      <c r="C961" s="401" t="n"/>
      <c r="D961" s="55">
        <f>IF(E960="", "", E960)</f>
        <v/>
      </c>
      <c r="E961" s="19" t="n"/>
      <c r="F961" s="19">
        <f>IF(E961="","",E961-N(D960))</f>
        <v/>
      </c>
      <c r="G961" s="186" t="inlineStr">
        <is>
          <t>ESP</t>
        </is>
      </c>
      <c r="H961" s="23" t="n"/>
    </row>
    <row r="962" ht="13.35" customHeight="1" s="162">
      <c r="B962" s="437" t="inlineStr">
        <is>
          <t>Instrument:</t>
        </is>
      </c>
      <c r="C962" s="13" t="n"/>
      <c r="D962" s="490" t="n"/>
      <c r="E962" s="491" t="n"/>
      <c r="F962" s="491" t="n"/>
      <c r="G962" s="437" t="inlineStr">
        <is>
          <t>Ak basis / notes:</t>
        </is>
      </c>
      <c r="H962" s="13" t="n"/>
      <c r="I962" s="492" t="n"/>
      <c r="J962" s="491" t="n"/>
      <c r="K962" s="491" t="n"/>
      <c r="L962" s="491" t="n"/>
      <c r="M962" s="491" t="n"/>
    </row>
    <row r="963" ht="13.35" customHeight="1" s="162">
      <c r="B963" s="188" t="inlineStr">
        <is>
          <t>Supply Air Diffuser /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42" t="n"/>
      <c r="C979" s="231" t="inlineStr">
        <is>
          <t>Total</t>
        </is>
      </c>
      <c r="D979" s="159" t="n"/>
      <c r="E979" s="42" t="n"/>
      <c r="F979" s="42" t="n"/>
      <c r="G979" s="43" t="n"/>
      <c r="H979" s="43">
        <f>IF(SUM(H965:H978)+SUM(H996:H1029)=0,"",SUM(H965:H978)+SUM(H996:H1029))</f>
        <v/>
      </c>
      <c r="I979" s="43" t="n"/>
      <c r="J979" s="43">
        <f>IF(SUM(J965:J978)+SUM(J996:J1029)=0,"",SUM(J965:J978)+SUM(J996:J1029))</f>
        <v/>
      </c>
      <c r="K979" s="43" t="n"/>
      <c r="L979" s="43">
        <f>IF(SUM(L965:L978)+SUM(L996:L1029)=0,"",SUM(L965:L978)+SUM(L996:L1029))</f>
        <v/>
      </c>
      <c r="M979" s="35">
        <f>IF(OR(H979="",H979=0),"",IF(L979="",IF(J979="","",J979/H979),L979/H979))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H982/F982)</f>
        <v/>
      </c>
      <c r="H982" s="33">
        <f>IF(H979="","",H979-N(H987))</f>
        <v/>
      </c>
      <c r="I982" s="33" t="n"/>
      <c r="J982" s="33">
        <f>IF(I982="", "", I982*$F982)</f>
        <v/>
      </c>
      <c r="K982" s="33" t="n"/>
      <c r="L982" s="33">
        <f>IF(L987="","",L979-N(L987))</f>
        <v/>
      </c>
      <c r="M982" s="30">
        <f>IF(OR(H982="",H982=0),"",IF(K982="",IF(J982="","",J982/H982),L982/H982))</f>
        <v/>
      </c>
    </row>
    <row r="983" ht="13.35" customHeight="1" s="162">
      <c r="B983" s="31" t="n"/>
      <c r="C983" s="31" t="n"/>
      <c r="E983" s="31" t="n"/>
      <c r="F983" s="32" t="n"/>
      <c r="G983" s="33">
        <f>IF(F983="", "", H983/F983)</f>
        <v/>
      </c>
      <c r="H983" s="33" t="n"/>
      <c r="I983" s="33" t="n"/>
      <c r="J983" s="33">
        <f>IF(I983="", "", I983*$F983)</f>
        <v/>
      </c>
      <c r="K983" s="33" t="n"/>
      <c r="L983" s="33">
        <f>IF(K983="", "", K983*$F983)</f>
        <v/>
      </c>
      <c r="M983" s="30">
        <f>IF(OR(H983="",H983=0),"",IF(K983="",IF(J983="","",J983/H983),L983/H983))</f>
        <v/>
      </c>
    </row>
    <row r="984" ht="13.35" customHeight="1" s="162">
      <c r="B984" s="42" t="n"/>
      <c r="C984" s="231" t="inlineStr">
        <is>
          <t>Total</t>
        </is>
      </c>
      <c r="D984" s="159" t="n"/>
      <c r="E984" s="42" t="n"/>
      <c r="F984" s="42" t="n"/>
      <c r="G984" s="43" t="n"/>
      <c r="H984" s="43">
        <f>IF(SUM(H982:H983)+SUM(H1033:H1036)=0,"",SUM(H982:H983)+SUM(H1033:H1036))</f>
        <v/>
      </c>
      <c r="I984" s="42" t="n"/>
      <c r="J984" s="43">
        <f>IF(SUM(J982:J983)+SUM(J1033:J1036)=0,"",SUM(J982:J983)+SUM(J1033:J1036))</f>
        <v/>
      </c>
      <c r="K984" s="42" t="n"/>
      <c r="L984" s="43">
        <f>IF(SUM(L982:L983)+SUM(L1033:L1036)=0,"",SUM(L982:L983)+SUM(L1033:L1036))</f>
        <v/>
      </c>
      <c r="M984" s="35">
        <f>IF(OR(H984="",H984=0),"",IF(L984="",IF(J984="","",J984/H984),L984/H984))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H987/F987)</f>
        <v/>
      </c>
      <c r="H987" s="33" t="n"/>
      <c r="I987" s="33" t="n"/>
      <c r="J987" s="33">
        <f>IF(I987="", "", I987*$F987)</f>
        <v/>
      </c>
      <c r="K987" s="33" t="n"/>
      <c r="L987" s="33">
        <f>IF(K987="", "", K987*$F987)</f>
        <v/>
      </c>
      <c r="M987" s="30">
        <f>IF(OR(H987="",H987=0),"",IF(K987="",IF(J987="","",J987/H987),L987/H987))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42" t="n"/>
      <c r="C1030" s="231" t="inlineStr">
        <is>
          <t>Subtotal (this page)</t>
        </is>
      </c>
      <c r="D1030" s="159" t="n"/>
      <c r="E1030" s="42" t="n"/>
      <c r="F1030" s="42" t="n"/>
      <c r="G1030" s="43" t="n"/>
      <c r="H1030" s="43">
        <f>IF(SUM(H996:H1029)=0,"",SUM(H996:H1029))</f>
        <v/>
      </c>
      <c r="I1030" s="43" t="n"/>
      <c r="J1030" s="43">
        <f>IF(SUM(J996:J1029)=0,"",SUM(J996:J1029))</f>
        <v/>
      </c>
      <c r="K1030" s="43" t="n"/>
      <c r="L1030" s="43">
        <f>IF(SUM(L996:L1029)=0,"",SUM(L996:L1029))</f>
        <v/>
      </c>
      <c r="M1030" s="35">
        <f>IF(OR(H1030="",H1030=0),"",IF(L1030="",IF(J1030="","",J1030/H1030),L1030/H1030))</f>
        <v/>
      </c>
    </row>
    <row r="1031" ht="13.35" customHeight="1" s="162">
      <c r="B1031" s="188" t="inlineStr">
        <is>
          <t>Return Air Inlets (cont.)</t>
        </is>
      </c>
      <c r="C1031" s="174" t="n"/>
      <c r="D1031" s="174" t="n"/>
      <c r="E1031" s="174" t="n"/>
      <c r="F1031" s="173" t="n"/>
      <c r="G1031" s="233" t="inlineStr">
        <is>
          <t>Design VEL</t>
        </is>
      </c>
      <c r="H1031" s="194" t="inlineStr">
        <is>
          <t>Design CFM</t>
        </is>
      </c>
      <c r="I1031" s="188" t="inlineStr">
        <is>
          <t>Initial</t>
        </is>
      </c>
      <c r="J1031" s="173" t="n"/>
      <c r="K1031" s="188" t="inlineStr">
        <is>
          <t>Final</t>
        </is>
      </c>
      <c r="L1031" s="173" t="n"/>
      <c r="M1031" s="188" t="inlineStr">
        <is>
          <t>%</t>
        </is>
      </c>
    </row>
    <row r="1032" ht="13.35" customHeight="1" s="162">
      <c r="B1032" s="153" t="inlineStr">
        <is>
          <t>No.</t>
        </is>
      </c>
      <c r="C1032" s="188" t="inlineStr">
        <is>
          <t>Area Served</t>
        </is>
      </c>
      <c r="D1032" s="188" t="inlineStr">
        <is>
          <t>Type</t>
        </is>
      </c>
      <c r="E1032" s="188" t="inlineStr">
        <is>
          <t>Size</t>
        </is>
      </c>
      <c r="F1032" s="188" t="inlineStr">
        <is>
          <t>Ak</t>
        </is>
      </c>
      <c r="G1032" s="440" t="n"/>
      <c r="H1032" s="440" t="n"/>
      <c r="I1032" s="188" t="inlineStr">
        <is>
          <t>VEL</t>
        </is>
      </c>
      <c r="J1032" s="188" t="inlineStr">
        <is>
          <t>CFM</t>
        </is>
      </c>
      <c r="K1032" s="188" t="inlineStr">
        <is>
          <t>VEL</t>
        </is>
      </c>
      <c r="L1032" s="188" t="inlineStr">
        <is>
          <t>CFM</t>
        </is>
      </c>
      <c r="M1032" s="440" t="n"/>
    </row>
    <row r="1033" ht="13.35" customHeight="1" s="162">
      <c r="B1033" s="31" t="n"/>
      <c r="C1033" s="31" t="n"/>
      <c r="E1033" s="31"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1" t="n"/>
      <c r="C1034" s="31" t="n"/>
      <c r="E1034" s="31"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1" t="n"/>
      <c r="C1035" s="31" t="n"/>
      <c r="E1035" s="31"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1" t="n"/>
      <c r="C1036" s="31" t="n"/>
      <c r="E1036" s="31"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42" t="n"/>
      <c r="C1037" s="231" t="inlineStr">
        <is>
          <t>Subtotal (this page)</t>
        </is>
      </c>
      <c r="D1037" s="159" t="n"/>
      <c r="E1037" s="42" t="n"/>
      <c r="F1037" s="42" t="n"/>
      <c r="G1037" s="43" t="n"/>
      <c r="H1037" s="43">
        <f>IF(SUM(H1033:H1036)=0,"",SUM(H1033:H1036))</f>
        <v/>
      </c>
      <c r="I1037" s="42" t="n"/>
      <c r="J1037" s="43">
        <f>IF(SUM(J1033:J1036)=0,"",SUM(J1033:J1036))</f>
        <v/>
      </c>
      <c r="K1037" s="42" t="n"/>
      <c r="L1037" s="43">
        <f>IF(SUM(L1033:L1036)=0,"",SUM(L1033:L1036))</f>
        <v/>
      </c>
      <c r="M1037" s="35">
        <f>IF(OR(H1037="",H1037=0),"",IF(L1037="",IF(J1037="","",J1037/H1037),L1037/H1037))</f>
        <v/>
      </c>
    </row>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IF(K1049="","",K1049-N(K1050))</f>
        <v/>
      </c>
      <c r="L1051" s="24">
        <f>IF(L1049="","",L1049-N(L1050))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F1065</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 xml:space="preserve">Static Pressures Profile </t>
        </is>
      </c>
      <c r="C1062" s="400" t="n"/>
      <c r="D1062" s="400" t="n"/>
      <c r="E1062" s="400" t="n"/>
      <c r="F1062" s="400" t="n"/>
      <c r="G1062" s="401" t="n"/>
      <c r="I1062" s="199" t="inlineStr">
        <is>
          <t>Fan RPM</t>
        </is>
      </c>
      <c r="J1062" s="401" t="n"/>
      <c r="K1062" s="24" t="n"/>
      <c r="L1062" s="24" t="n"/>
    </row>
    <row r="1063" ht="13.35" customHeight="1" s="162">
      <c r="B1063" s="432" t="n"/>
      <c r="C1063" s="401" t="n"/>
      <c r="D1063" s="205" t="inlineStr">
        <is>
          <t>Flt/Coil</t>
        </is>
      </c>
      <c r="E1063" s="205" t="inlineStr">
        <is>
          <t>Fan</t>
        </is>
      </c>
      <c r="F1063" s="432" t="n"/>
      <c r="G1063" s="401" t="n"/>
      <c r="I1063" s="199" t="inlineStr">
        <is>
          <t>VSD Frequency</t>
        </is>
      </c>
      <c r="J1063" s="401" t="n"/>
      <c r="K1063" s="66" t="n"/>
      <c r="L1063" s="66" t="n"/>
    </row>
    <row r="1064" ht="13.35" customHeight="1" s="162">
      <c r="B1064" s="198" t="inlineStr">
        <is>
          <t>Entering</t>
        </is>
      </c>
      <c r="C1064" s="401" t="n"/>
      <c r="D1064" s="19" t="n"/>
      <c r="E1064" s="19" t="n"/>
      <c r="F1064" s="19">
        <f>IF(E1064="","",E1065-N(E1064))</f>
        <v/>
      </c>
      <c r="G1064" s="186" t="inlineStr">
        <is>
          <t>TSP</t>
        </is>
      </c>
      <c r="H1064" s="23" t="n"/>
      <c r="I1064" s="199" t="inlineStr">
        <is>
          <t>OA Damper Position</t>
        </is>
      </c>
      <c r="J1064" s="400" t="n"/>
      <c r="K1064" s="401" t="n"/>
      <c r="L1064" s="56" t="n"/>
    </row>
    <row r="1065" ht="13.35" customHeight="1" s="162">
      <c r="B1065" s="198" t="inlineStr">
        <is>
          <t>Exiting</t>
        </is>
      </c>
      <c r="C1065" s="401" t="n"/>
      <c r="D1065" s="55">
        <f>IF(E1064="", "", E1064)</f>
        <v/>
      </c>
      <c r="E1065" s="19" t="n"/>
      <c r="F1065" s="19">
        <f>IF(E1065="","",E1065-N(D1064))</f>
        <v/>
      </c>
      <c r="G1065" s="186" t="inlineStr">
        <is>
          <t>ESP</t>
        </is>
      </c>
      <c r="H1065" s="23" t="n"/>
    </row>
    <row r="1066" ht="13.35" customHeight="1" s="162">
      <c r="B1066" s="437" t="inlineStr">
        <is>
          <t>Instrument:</t>
        </is>
      </c>
      <c r="C1066" s="13" t="n"/>
      <c r="D1066" s="490" t="n"/>
      <c r="E1066" s="491" t="n"/>
      <c r="F1066" s="491" t="n"/>
      <c r="G1066" s="437" t="inlineStr">
        <is>
          <t>Ak basis / notes:</t>
        </is>
      </c>
      <c r="H1066" s="13" t="n"/>
      <c r="I1066" s="492" t="n"/>
      <c r="J1066" s="491" t="n"/>
      <c r="K1066" s="491" t="n"/>
      <c r="L1066" s="491" t="n"/>
      <c r="M1066" s="491" t="n"/>
    </row>
    <row r="1067" ht="13.35" customHeight="1" s="162">
      <c r="B1067" s="188" t="inlineStr">
        <is>
          <t>Supply Air Diffuser / Outlet Airflow</t>
        </is>
      </c>
      <c r="C1067" s="174" t="n"/>
      <c r="D1067" s="174" t="n"/>
      <c r="E1067" s="174" t="n"/>
      <c r="F1067" s="173" t="n"/>
      <c r="G1067" s="233" t="inlineStr">
        <is>
          <t>Design VEL</t>
        </is>
      </c>
      <c r="H1067" s="194" t="inlineStr">
        <is>
          <t>Design CFM</t>
        </is>
      </c>
      <c r="I1067" s="188" t="inlineStr">
        <is>
          <t>Initial</t>
        </is>
      </c>
      <c r="J1067" s="173" t="n"/>
      <c r="K1067" s="188" t="inlineStr">
        <is>
          <t>Final</t>
        </is>
      </c>
      <c r="L1067" s="173" t="n"/>
      <c r="M1067" s="188" t="inlineStr">
        <is>
          <t>%</t>
        </is>
      </c>
    </row>
    <row r="1068" ht="13.35" customHeight="1" s="162">
      <c r="B1068" s="153" t="inlineStr">
        <is>
          <t>No.</t>
        </is>
      </c>
      <c r="C1068" s="188" t="inlineStr">
        <is>
          <t>Area Served</t>
        </is>
      </c>
      <c r="D1068" s="188" t="inlineStr">
        <is>
          <t>Type</t>
        </is>
      </c>
      <c r="E1068" s="188" t="inlineStr">
        <is>
          <t>Size</t>
        </is>
      </c>
      <c r="F1068" s="188" t="inlineStr">
        <is>
          <t>Ak</t>
        </is>
      </c>
      <c r="G1068" s="440" t="n"/>
      <c r="H1068" s="440" t="n"/>
      <c r="I1068" s="188" t="inlineStr">
        <is>
          <t>VEL</t>
        </is>
      </c>
      <c r="J1068" s="188" t="inlineStr">
        <is>
          <t>CFM</t>
        </is>
      </c>
      <c r="K1068" s="188" t="inlineStr">
        <is>
          <t>VEL</t>
        </is>
      </c>
      <c r="L1068" s="188" t="inlineStr">
        <is>
          <t>CFM</t>
        </is>
      </c>
      <c r="M1068" s="440" t="n"/>
    </row>
    <row r="1069" ht="13.35" customHeight="1" s="162">
      <c r="B1069" s="307" t="n"/>
      <c r="C1069" s="307" t="n"/>
      <c r="E1069" s="307" t="n"/>
      <c r="F1069" s="32" t="n"/>
      <c r="G1069" s="33">
        <f>IF(F1069="", "", H1069/F1069)</f>
        <v/>
      </c>
      <c r="H1069" s="33" t="n"/>
      <c r="I1069" s="33" t="n"/>
      <c r="J1069" s="33">
        <f>IF(I1069="", "", I1069*$F1069)</f>
        <v/>
      </c>
      <c r="K1069" s="33" t="n"/>
      <c r="L1069" s="33">
        <f>IF(K1069="", "", K1069*$F1069)</f>
        <v/>
      </c>
      <c r="M1069" s="30">
        <f>IF(OR(H1069="",H1069=0),"",IF(K1069="",IF(J1069="","",J1069/H1069),L1069/H1069))</f>
        <v/>
      </c>
    </row>
    <row r="1070" ht="13.35" customHeight="1" s="162">
      <c r="B1070" s="307" t="n"/>
      <c r="C1070" s="307" t="n"/>
      <c r="E1070" s="307" t="n"/>
      <c r="F1070" s="32" t="n"/>
      <c r="G1070" s="33">
        <f>IF(F1070="", "", H1070/F1070)</f>
        <v/>
      </c>
      <c r="H1070" s="33" t="n"/>
      <c r="I1070" s="33" t="n"/>
      <c r="J1070" s="33">
        <f>IF(I1070="", "", I1070*$F1070)</f>
        <v/>
      </c>
      <c r="K1070" s="33" t="n"/>
      <c r="L1070" s="33">
        <f>IF(K1070="", "", K1070*$F1070)</f>
        <v/>
      </c>
      <c r="M1070" s="30">
        <f>IF(OR(H1070="",H1070=0),"",IF(K1070="",IF(J1070="","",J1070/H1070),L1070/H1070))</f>
        <v/>
      </c>
    </row>
    <row r="1071" ht="13.35" customHeight="1" s="162">
      <c r="B1071" s="307" t="n"/>
      <c r="C1071" s="307" t="n"/>
      <c r="E1071" s="307"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07" t="n"/>
      <c r="C1072" s="307" t="n"/>
      <c r="E1072" s="307" t="n"/>
      <c r="F1072" s="32" t="n"/>
      <c r="G1072" s="33">
        <f>IF(F1072="", "", H1072/F1072)</f>
        <v/>
      </c>
      <c r="H1072" s="33" t="n"/>
      <c r="I1072" s="33" t="n"/>
      <c r="J1072" s="33">
        <f>IF(I1072="", "", I1072*$F1072)</f>
        <v/>
      </c>
      <c r="K1072" s="33" t="n"/>
      <c r="L1072" s="33">
        <f>IF(K1072="", "", K1072*$F1072)</f>
        <v/>
      </c>
      <c r="M1072" s="30">
        <f>IF(OR(H1072="",H1072=0),"",IF(K1072="",IF(J1072="","",J1072/H1072),L1072/H1072))</f>
        <v/>
      </c>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42" t="n"/>
      <c r="C1083" s="231" t="inlineStr">
        <is>
          <t>Total</t>
        </is>
      </c>
      <c r="D1083" s="159" t="n"/>
      <c r="E1083" s="42" t="n"/>
      <c r="F1083" s="42" t="n"/>
      <c r="G1083" s="43" t="n"/>
      <c r="H1083" s="43">
        <f>IF(SUM(H1069:H1082)+SUM(H1100:H1133)=0,"",SUM(H1069:H1082)+SUM(H1100:H1133))</f>
        <v/>
      </c>
      <c r="I1083" s="43" t="n"/>
      <c r="J1083" s="43">
        <f>IF(SUM(J1069:J1082)+SUM(J1100:J1133)=0,"",SUM(J1069:J1082)+SUM(J1100:J1133))</f>
        <v/>
      </c>
      <c r="K1083" s="43" t="n"/>
      <c r="L1083" s="43">
        <f>IF(SUM(L1069:L1082)+SUM(L1100:L1133)=0,"",SUM(L1069:L1082)+SUM(L1100:L1133))</f>
        <v/>
      </c>
      <c r="M1083" s="35">
        <f>IF(OR(H1083="",H1083=0),"",IF(L1083="",IF(J1083="","",J1083/H1083),L1083/H1083))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H1086/F1086)</f>
        <v/>
      </c>
      <c r="H1086" s="33">
        <f>IF(H1083="","",H1083-N(H1091))</f>
        <v/>
      </c>
      <c r="I1086" s="33" t="n"/>
      <c r="J1086" s="33">
        <f>IF(I1086="", "", I1086*$F1086)</f>
        <v/>
      </c>
      <c r="K1086" s="33" t="n"/>
      <c r="L1086" s="33">
        <f>IF(L1091="","",L1083-N(L1091))</f>
        <v/>
      </c>
      <c r="M1086" s="30">
        <f>IF(OR(H1086="",H1086=0),"",IF(K1086="",IF(J1086="","",J1086/H1086),L1086/H1086))</f>
        <v/>
      </c>
    </row>
    <row r="1087" ht="13.35" customHeight="1" s="162">
      <c r="B1087" s="31" t="n"/>
      <c r="C1087" s="31" t="n"/>
      <c r="E1087" s="31"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42" t="n"/>
      <c r="C1088" s="231" t="inlineStr">
        <is>
          <t>Total</t>
        </is>
      </c>
      <c r="D1088" s="159" t="n"/>
      <c r="E1088" s="42" t="n"/>
      <c r="F1088" s="42" t="n"/>
      <c r="G1088" s="43" t="n"/>
      <c r="H1088" s="43">
        <f>IF(SUM(H1086:H1087)+SUM(H1137:H1140)=0,"",SUM(H1086:H1087)+SUM(H1137:H1140))</f>
        <v/>
      </c>
      <c r="I1088" s="42" t="n"/>
      <c r="J1088" s="43">
        <f>IF(SUM(J1086:J1087)+SUM(J1137:J1140)=0,"",SUM(J1086:J1087)+SUM(J1137:J1140))</f>
        <v/>
      </c>
      <c r="K1088" s="42" t="n"/>
      <c r="L1088" s="43">
        <f>IF(SUM(L1086:L1087)+SUM(L1137:L1140)=0,"",SUM(L1086:L1087)+SUM(L1137:L1140))</f>
        <v/>
      </c>
      <c r="M1088" s="35">
        <f>IF(OR(H1088="",H1088=0),"",IF(L1088="",IF(J1088="","",J1088/H1088),L1088/H1088))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H1091/F1091)</f>
        <v/>
      </c>
      <c r="H1091" s="33" t="n"/>
      <c r="I1091" s="33" t="n"/>
      <c r="J1091" s="33">
        <f>IF(I1091="", "", I1091*$F1091)</f>
        <v/>
      </c>
      <c r="K1091" s="33" t="n"/>
      <c r="L1091" s="33">
        <f>IF(K1091="", "", K1091*$F1091)</f>
        <v/>
      </c>
      <c r="M1091" s="30">
        <f>IF(OR(H1091="",H1091=0),"",IF(K1091="",IF(J1091="","",J1091/H1091),L1091/H1091))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42" t="n"/>
      <c r="C1134" s="231" t="inlineStr">
        <is>
          <t>Subtotal (this page)</t>
        </is>
      </c>
      <c r="D1134" s="159" t="n"/>
      <c r="E1134" s="42" t="n"/>
      <c r="F1134" s="42" t="n"/>
      <c r="G1134" s="43" t="n"/>
      <c r="H1134" s="43">
        <f>IF(SUM(H1100:H1133)=0,"",SUM(H1100:H1133))</f>
        <v/>
      </c>
      <c r="I1134" s="43" t="n"/>
      <c r="J1134" s="43">
        <f>IF(SUM(J1100:J1133)=0,"",SUM(J1100:J1133))</f>
        <v/>
      </c>
      <c r="K1134" s="43" t="n"/>
      <c r="L1134" s="43">
        <f>IF(SUM(L1100:L1133)=0,"",SUM(L1100:L1133))</f>
        <v/>
      </c>
      <c r="M1134" s="35">
        <f>IF(OR(H1134="",H1134=0),"",IF(L1134="",IF(J1134="","",J1134/H1134),L1134/H1134))</f>
        <v/>
      </c>
    </row>
    <row r="1135" ht="13.35" customHeight="1" s="162">
      <c r="B1135" s="188" t="inlineStr">
        <is>
          <t>Return Air Inlets (cont.)</t>
        </is>
      </c>
      <c r="C1135" s="174" t="n"/>
      <c r="D1135" s="174" t="n"/>
      <c r="E1135" s="174" t="n"/>
      <c r="F1135" s="173" t="n"/>
      <c r="G1135" s="233" t="inlineStr">
        <is>
          <t>Design VEL</t>
        </is>
      </c>
      <c r="H1135" s="194" t="inlineStr">
        <is>
          <t>Design CFM</t>
        </is>
      </c>
      <c r="I1135" s="188" t="inlineStr">
        <is>
          <t>Initial</t>
        </is>
      </c>
      <c r="J1135" s="173" t="n"/>
      <c r="K1135" s="188" t="inlineStr">
        <is>
          <t>Final</t>
        </is>
      </c>
      <c r="L1135" s="173" t="n"/>
      <c r="M1135" s="188" t="inlineStr">
        <is>
          <t>%</t>
        </is>
      </c>
    </row>
    <row r="1136" ht="13.35" customHeight="1" s="162">
      <c r="B1136" s="153" t="inlineStr">
        <is>
          <t>No.</t>
        </is>
      </c>
      <c r="C1136" s="188" t="inlineStr">
        <is>
          <t>Area Served</t>
        </is>
      </c>
      <c r="D1136" s="188" t="inlineStr">
        <is>
          <t>Type</t>
        </is>
      </c>
      <c r="E1136" s="188" t="inlineStr">
        <is>
          <t>Size</t>
        </is>
      </c>
      <c r="F1136" s="188" t="inlineStr">
        <is>
          <t>Ak</t>
        </is>
      </c>
      <c r="G1136" s="440" t="n"/>
      <c r="H1136" s="440" t="n"/>
      <c r="I1136" s="188" t="inlineStr">
        <is>
          <t>VEL</t>
        </is>
      </c>
      <c r="J1136" s="188" t="inlineStr">
        <is>
          <t>CFM</t>
        </is>
      </c>
      <c r="K1136" s="188" t="inlineStr">
        <is>
          <t>VEL</t>
        </is>
      </c>
      <c r="L1136" s="188" t="inlineStr">
        <is>
          <t>CFM</t>
        </is>
      </c>
      <c r="M1136" s="440" t="n"/>
    </row>
    <row r="1137" ht="13.35" customHeight="1" s="162">
      <c r="B1137" s="31" t="n"/>
      <c r="C1137" s="31" t="n"/>
      <c r="E1137" s="31"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1" t="n"/>
      <c r="C1138" s="31" t="n"/>
      <c r="E1138" s="31"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1" t="n"/>
      <c r="C1139" s="31" t="n"/>
      <c r="E1139" s="31"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31" t="n"/>
      <c r="C1140" s="31" t="n"/>
      <c r="E1140" s="31" t="n"/>
      <c r="F1140" s="32" t="n"/>
      <c r="G1140" s="33">
        <f>IF(F1140="", "", H1140/F1140)</f>
        <v/>
      </c>
      <c r="H1140" s="33" t="n"/>
      <c r="I1140" s="33" t="n"/>
      <c r="J1140" s="33">
        <f>IF(I1140="", "", I1140*$F1140)</f>
        <v/>
      </c>
      <c r="K1140" s="33" t="n"/>
      <c r="L1140" s="33">
        <f>IF(K1140="", "", K1140*$F1140)</f>
        <v/>
      </c>
      <c r="M1140" s="30">
        <f>IF(OR(H1140="",H1140=0),"",IF(K1140="",IF(J1140="","",J1140/H1140),L1140/H1140))</f>
        <v/>
      </c>
    </row>
    <row r="1141" ht="13.35" customHeight="1" s="162">
      <c r="B1141" s="42" t="n"/>
      <c r="C1141" s="231" t="inlineStr">
        <is>
          <t>Subtotal (this page)</t>
        </is>
      </c>
      <c r="D1141" s="159" t="n"/>
      <c r="E1141" s="42" t="n"/>
      <c r="F1141" s="42" t="n"/>
      <c r="G1141" s="43" t="n"/>
      <c r="H1141" s="43">
        <f>IF(SUM(H1137:H1140)=0,"",SUM(H1137:H1140))</f>
        <v/>
      </c>
      <c r="I1141" s="42" t="n"/>
      <c r="J1141" s="43">
        <f>IF(SUM(J1137:J1140)=0,"",SUM(J1137:J1140))</f>
        <v/>
      </c>
      <c r="K1141" s="42" t="n"/>
      <c r="L1141" s="43">
        <f>IF(SUM(L1137:L1140)=0,"",SUM(L1137:L1140))</f>
        <v/>
      </c>
      <c r="M1141" s="35">
        <f>IF(OR(H1141="",H1141=0),"",IF(L1141="",IF(J1141="","",J1141/H1141),L1141/H1141))</f>
        <v/>
      </c>
    </row>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IF(K1153="","",K1153-N(K1154))</f>
        <v/>
      </c>
      <c r="L1155" s="24">
        <f>IF(L1153="","",L1153-N(L1154))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F1169</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 xml:space="preserve">Static Pressures Profile </t>
        </is>
      </c>
      <c r="C1166" s="400" t="n"/>
      <c r="D1166" s="400" t="n"/>
      <c r="E1166" s="400" t="n"/>
      <c r="F1166" s="400" t="n"/>
      <c r="G1166" s="401" t="n"/>
      <c r="I1166" s="199" t="inlineStr">
        <is>
          <t>Fan RPM</t>
        </is>
      </c>
      <c r="J1166" s="401" t="n"/>
      <c r="K1166" s="24" t="n"/>
      <c r="L1166" s="24" t="n"/>
    </row>
    <row r="1167" ht="13.35" customHeight="1" s="162">
      <c r="B1167" s="432" t="n"/>
      <c r="C1167" s="401" t="n"/>
      <c r="D1167" s="205" t="inlineStr">
        <is>
          <t>Flt/Coil</t>
        </is>
      </c>
      <c r="E1167" s="205" t="inlineStr">
        <is>
          <t>Fan</t>
        </is>
      </c>
      <c r="F1167" s="432" t="n"/>
      <c r="G1167" s="401" t="n"/>
      <c r="I1167" s="199" t="inlineStr">
        <is>
          <t>VSD Frequency</t>
        </is>
      </c>
      <c r="J1167" s="401" t="n"/>
      <c r="K1167" s="66" t="n"/>
      <c r="L1167" s="66" t="n"/>
    </row>
    <row r="1168" ht="13.35" customHeight="1" s="162">
      <c r="B1168" s="198" t="inlineStr">
        <is>
          <t>Entering</t>
        </is>
      </c>
      <c r="C1168" s="401" t="n"/>
      <c r="D1168" s="19" t="n"/>
      <c r="E1168" s="19" t="n"/>
      <c r="F1168" s="19">
        <f>IF(E1168="","",E1169-N(E1168))</f>
        <v/>
      </c>
      <c r="G1168" s="186" t="inlineStr">
        <is>
          <t>TSP</t>
        </is>
      </c>
      <c r="H1168" s="23" t="n"/>
      <c r="I1168" s="199" t="inlineStr">
        <is>
          <t>OA Damper Position</t>
        </is>
      </c>
      <c r="J1168" s="400" t="n"/>
      <c r="K1168" s="401" t="n"/>
      <c r="L1168" s="56" t="n"/>
    </row>
    <row r="1169" ht="13.35" customHeight="1" s="162">
      <c r="B1169" s="198" t="inlineStr">
        <is>
          <t>Exiting</t>
        </is>
      </c>
      <c r="C1169" s="401" t="n"/>
      <c r="D1169" s="55">
        <f>IF(E1168="", "", E1168)</f>
        <v/>
      </c>
      <c r="E1169" s="19" t="n"/>
      <c r="F1169" s="19">
        <f>IF(E1169="","",E1169-N(D1168))</f>
        <v/>
      </c>
      <c r="G1169" s="186" t="inlineStr">
        <is>
          <t>ESP</t>
        </is>
      </c>
      <c r="H1169" s="23" t="n"/>
    </row>
    <row r="1170" ht="13.35" customHeight="1" s="162">
      <c r="B1170" s="437" t="inlineStr">
        <is>
          <t>Instrument:</t>
        </is>
      </c>
      <c r="C1170" s="13" t="n"/>
      <c r="D1170" s="490" t="n"/>
      <c r="E1170" s="491" t="n"/>
      <c r="F1170" s="491" t="n"/>
      <c r="G1170" s="437" t="inlineStr">
        <is>
          <t>Ak basis / notes:</t>
        </is>
      </c>
      <c r="H1170" s="13" t="n"/>
      <c r="I1170" s="492" t="n"/>
      <c r="J1170" s="491" t="n"/>
      <c r="K1170" s="491" t="n"/>
      <c r="L1170" s="491" t="n"/>
      <c r="M1170" s="491" t="n"/>
    </row>
    <row r="1171" ht="13.35" customHeight="1" s="162">
      <c r="B1171" s="188" t="inlineStr">
        <is>
          <t>Supply Air Diffuser / Outlet Airflow</t>
        </is>
      </c>
      <c r="C1171" s="174" t="n"/>
      <c r="D1171" s="174" t="n"/>
      <c r="E1171" s="174" t="n"/>
      <c r="F1171" s="173" t="n"/>
      <c r="G1171" s="233" t="inlineStr">
        <is>
          <t>Design VEL</t>
        </is>
      </c>
      <c r="H1171" s="194" t="inlineStr">
        <is>
          <t>Design CFM</t>
        </is>
      </c>
      <c r="I1171" s="188" t="inlineStr">
        <is>
          <t>Initial</t>
        </is>
      </c>
      <c r="J1171" s="173" t="n"/>
      <c r="K1171" s="188" t="inlineStr">
        <is>
          <t>Final</t>
        </is>
      </c>
      <c r="L1171" s="173" t="n"/>
      <c r="M1171" s="188" t="inlineStr">
        <is>
          <t>%</t>
        </is>
      </c>
    </row>
    <row r="1172" ht="13.35" customHeight="1" s="162">
      <c r="B1172" s="153" t="inlineStr">
        <is>
          <t>No.</t>
        </is>
      </c>
      <c r="C1172" s="188" t="inlineStr">
        <is>
          <t>Area Served</t>
        </is>
      </c>
      <c r="D1172" s="188" t="inlineStr">
        <is>
          <t>Type</t>
        </is>
      </c>
      <c r="E1172" s="188" t="inlineStr">
        <is>
          <t>Size</t>
        </is>
      </c>
      <c r="F1172" s="188" t="inlineStr">
        <is>
          <t>Ak</t>
        </is>
      </c>
      <c r="G1172" s="440" t="n"/>
      <c r="H1172" s="440" t="n"/>
      <c r="I1172" s="188" t="inlineStr">
        <is>
          <t>VEL</t>
        </is>
      </c>
      <c r="J1172" s="188" t="inlineStr">
        <is>
          <t>CFM</t>
        </is>
      </c>
      <c r="K1172" s="188" t="inlineStr">
        <is>
          <t>VEL</t>
        </is>
      </c>
      <c r="L1172" s="188" t="inlineStr">
        <is>
          <t>CFM</t>
        </is>
      </c>
      <c r="M1172" s="440" t="n"/>
    </row>
    <row r="1173" ht="13.35" customHeight="1" s="162">
      <c r="B1173" s="307" t="n"/>
      <c r="C1173" s="307" t="n"/>
      <c r="E1173" s="307" t="n"/>
      <c r="F1173" s="32" t="n"/>
      <c r="G1173" s="33">
        <f>IF(F1173="", "", H1173/F1173)</f>
        <v/>
      </c>
      <c r="H1173" s="33" t="n"/>
      <c r="I1173" s="33" t="n"/>
      <c r="J1173" s="33">
        <f>IF(I1173="", "", I1173*$F1173)</f>
        <v/>
      </c>
      <c r="K1173" s="33" t="n"/>
      <c r="L1173" s="33">
        <f>IF(K1173="", "", K1173*$F1173)</f>
        <v/>
      </c>
      <c r="M1173" s="30">
        <f>IF(OR(H1173="",H1173=0),"",IF(K1173="",IF(J1173="","",J1173/H1173),L1173/H1173))</f>
        <v/>
      </c>
    </row>
    <row r="1174" ht="13.35" customHeight="1" s="162">
      <c r="B1174" s="307" t="n"/>
      <c r="C1174" s="307" t="n"/>
      <c r="E1174" s="307" t="n"/>
      <c r="F1174" s="32" t="n"/>
      <c r="G1174" s="33">
        <f>IF(F1174="", "", H1174/F1174)</f>
        <v/>
      </c>
      <c r="H1174" s="33" t="n"/>
      <c r="I1174" s="33" t="n"/>
      <c r="J1174" s="33">
        <f>IF(I1174="", "", I1174*$F1174)</f>
        <v/>
      </c>
      <c r="K1174" s="33" t="n"/>
      <c r="L1174" s="33">
        <f>IF(K1174="", "", K1174*$F1174)</f>
        <v/>
      </c>
      <c r="M1174" s="30">
        <f>IF(OR(H1174="",H1174=0),"",IF(K1174="",IF(J1174="","",J1174/H1174),L1174/H1174))</f>
        <v/>
      </c>
    </row>
    <row r="1175" ht="13.35" customHeight="1" s="162">
      <c r="B1175" s="307" t="n"/>
      <c r="C1175" s="307" t="n"/>
      <c r="E1175" s="307" t="n"/>
      <c r="F1175" s="32" t="n"/>
      <c r="G1175" s="33">
        <f>IF(F1175="", "", H1175/F1175)</f>
        <v/>
      </c>
      <c r="H1175" s="33" t="n"/>
      <c r="I1175" s="33" t="n"/>
      <c r="J1175" s="33">
        <f>IF(I1175="", "", I1175*$F1175)</f>
        <v/>
      </c>
      <c r="K1175" s="33" t="n"/>
      <c r="L1175" s="33">
        <f>IF(K1175="", "", K1175*$F1175)</f>
        <v/>
      </c>
      <c r="M1175" s="30">
        <f>IF(OR(H1175="",H1175=0),"",IF(K1175="",IF(J1175="","",J1175/H1175),L1175/H1175))</f>
        <v/>
      </c>
    </row>
    <row r="1176" ht="13.35" customHeight="1" s="162">
      <c r="B1176" s="307" t="n"/>
      <c r="C1176" s="307" t="n"/>
      <c r="E1176" s="307" t="n"/>
      <c r="F1176" s="32" t="n"/>
      <c r="G1176" s="33">
        <f>IF(F1176="", "", H1176/F1176)</f>
        <v/>
      </c>
      <c r="H1176" s="33" t="n"/>
      <c r="I1176" s="33" t="n"/>
      <c r="J1176" s="33">
        <f>IF(I1176="", "", I1176*$F1176)</f>
        <v/>
      </c>
      <c r="K1176" s="33" t="n"/>
      <c r="L1176" s="33">
        <f>IF(K1176="", "", K1176*$F1176)</f>
        <v/>
      </c>
      <c r="M1176" s="30">
        <f>IF(OR(H1176="",H1176=0),"",IF(K1176="",IF(J1176="","",J1176/H1176),L1176/H1176))</f>
        <v/>
      </c>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42" t="n"/>
      <c r="C1187" s="231" t="inlineStr">
        <is>
          <t>Total</t>
        </is>
      </c>
      <c r="D1187" s="159" t="n"/>
      <c r="E1187" s="42" t="n"/>
      <c r="F1187" s="42" t="n"/>
      <c r="G1187" s="43" t="n"/>
      <c r="H1187" s="43">
        <f>IF(SUM(H1173:H1186)+SUM(H1204:H1237)=0,"",SUM(H1173:H1186)+SUM(H1204:H1237))</f>
        <v/>
      </c>
      <c r="I1187" s="43" t="n"/>
      <c r="J1187" s="43">
        <f>IF(SUM(J1173:J1186)+SUM(J1204:J1237)=0,"",SUM(J1173:J1186)+SUM(J1204:J1237))</f>
        <v/>
      </c>
      <c r="K1187" s="43" t="n"/>
      <c r="L1187" s="43">
        <f>IF(SUM(L1173:L1186)+SUM(L1204:L1237)=0,"",SUM(L1173:L1186)+SUM(L1204:L1237))</f>
        <v/>
      </c>
      <c r="M1187" s="35">
        <f>IF(OR(H1187="",H1187=0),"",IF(L1187="",IF(J1187="","",J1187/H1187),L1187/H1187))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H1190/F1190)</f>
        <v/>
      </c>
      <c r="H1190" s="33">
        <f>IF(H1187="","",H1187-N(H1195))</f>
        <v/>
      </c>
      <c r="I1190" s="33" t="n"/>
      <c r="J1190" s="33">
        <f>IF(I1190="", "", I1190*$F1190)</f>
        <v/>
      </c>
      <c r="K1190" s="33" t="n"/>
      <c r="L1190" s="33">
        <f>IF(L1195="","",L1187-N(L1195))</f>
        <v/>
      </c>
      <c r="M1190" s="30">
        <f>IF(OR(H1190="",H1190=0),"",IF(K1190="",IF(J1190="","",J1190/H1190),L1190/H1190))</f>
        <v/>
      </c>
    </row>
    <row r="1191" ht="13.35" customHeight="1" s="162">
      <c r="B1191" s="31" t="n"/>
      <c r="C1191" s="31" t="n"/>
      <c r="E1191" s="31"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42" t="n"/>
      <c r="C1192" s="231" t="inlineStr">
        <is>
          <t>Total</t>
        </is>
      </c>
      <c r="D1192" s="159" t="n"/>
      <c r="E1192" s="42" t="n"/>
      <c r="F1192" s="42" t="n"/>
      <c r="G1192" s="43" t="n"/>
      <c r="H1192" s="43">
        <f>IF(SUM(H1190:H1191)+SUM(H1241:H1244)=0,"",SUM(H1190:H1191)+SUM(H1241:H1244))</f>
        <v/>
      </c>
      <c r="I1192" s="42" t="n"/>
      <c r="J1192" s="43">
        <f>IF(SUM(J1190:J1191)+SUM(J1241:J1244)=0,"",SUM(J1190:J1191)+SUM(J1241:J1244))</f>
        <v/>
      </c>
      <c r="K1192" s="42" t="n"/>
      <c r="L1192" s="43">
        <f>IF(SUM(L1190:L1191)+SUM(L1241:L1244)=0,"",SUM(L1190:L1191)+SUM(L1241:L1244))</f>
        <v/>
      </c>
      <c r="M1192" s="35">
        <f>IF(OR(H1192="",H1192=0),"",IF(L1192="",IF(J1192="","",J1192/H1192),L1192/H1192))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H1195/F1195)</f>
        <v/>
      </c>
      <c r="H1195" s="33" t="n"/>
      <c r="I1195" s="33" t="n"/>
      <c r="J1195" s="33">
        <f>IF(I1195="", "", I1195*$F1195)</f>
        <v/>
      </c>
      <c r="K1195" s="33" t="n"/>
      <c r="L1195" s="33">
        <f>IF(K1195="", "", K1195*$F1195)</f>
        <v/>
      </c>
      <c r="M1195" s="30">
        <f>IF(OR(H1195="",H1195=0),"",IF(K1195="",IF(J1195="","",J1195/H1195),L1195/H1195))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42" t="n"/>
      <c r="C1238" s="231" t="inlineStr">
        <is>
          <t>Subtotal (this page)</t>
        </is>
      </c>
      <c r="D1238" s="159" t="n"/>
      <c r="E1238" s="42" t="n"/>
      <c r="F1238" s="42" t="n"/>
      <c r="G1238" s="43" t="n"/>
      <c r="H1238" s="43">
        <f>IF(SUM(H1204:H1237)=0,"",SUM(H1204:H1237))</f>
        <v/>
      </c>
      <c r="I1238" s="43" t="n"/>
      <c r="J1238" s="43">
        <f>IF(SUM(J1204:J1237)=0,"",SUM(J1204:J1237))</f>
        <v/>
      </c>
      <c r="K1238" s="43" t="n"/>
      <c r="L1238" s="43">
        <f>IF(SUM(L1204:L1237)=0,"",SUM(L1204:L1237))</f>
        <v/>
      </c>
      <c r="M1238" s="35">
        <f>IF(OR(H1238="",H1238=0),"",IF(L1238="",IF(J1238="","",J1238/H1238),L1238/H1238))</f>
        <v/>
      </c>
    </row>
    <row r="1239" ht="13.35" customHeight="1" s="162">
      <c r="B1239" s="188" t="inlineStr">
        <is>
          <t>Return Air Inlets (cont.)</t>
        </is>
      </c>
      <c r="C1239" s="174" t="n"/>
      <c r="D1239" s="174" t="n"/>
      <c r="E1239" s="174" t="n"/>
      <c r="F1239" s="173" t="n"/>
      <c r="G1239" s="233" t="inlineStr">
        <is>
          <t>Design VEL</t>
        </is>
      </c>
      <c r="H1239" s="194" t="inlineStr">
        <is>
          <t>Design CFM</t>
        </is>
      </c>
      <c r="I1239" s="188" t="inlineStr">
        <is>
          <t>Initial</t>
        </is>
      </c>
      <c r="J1239" s="173" t="n"/>
      <c r="K1239" s="188" t="inlineStr">
        <is>
          <t>Final</t>
        </is>
      </c>
      <c r="L1239" s="173" t="n"/>
      <c r="M1239" s="188" t="inlineStr">
        <is>
          <t>%</t>
        </is>
      </c>
    </row>
    <row r="1240" ht="13.35" customHeight="1" s="162">
      <c r="B1240" s="153" t="inlineStr">
        <is>
          <t>No.</t>
        </is>
      </c>
      <c r="C1240" s="188" t="inlineStr">
        <is>
          <t>Area Served</t>
        </is>
      </c>
      <c r="D1240" s="188" t="inlineStr">
        <is>
          <t>Type</t>
        </is>
      </c>
      <c r="E1240" s="188" t="inlineStr">
        <is>
          <t>Size</t>
        </is>
      </c>
      <c r="F1240" s="188" t="inlineStr">
        <is>
          <t>Ak</t>
        </is>
      </c>
      <c r="G1240" s="440" t="n"/>
      <c r="H1240" s="440" t="n"/>
      <c r="I1240" s="188" t="inlineStr">
        <is>
          <t>VEL</t>
        </is>
      </c>
      <c r="J1240" s="188" t="inlineStr">
        <is>
          <t>CFM</t>
        </is>
      </c>
      <c r="K1240" s="188" t="inlineStr">
        <is>
          <t>VEL</t>
        </is>
      </c>
      <c r="L1240" s="188" t="inlineStr">
        <is>
          <t>CFM</t>
        </is>
      </c>
      <c r="M1240" s="440" t="n"/>
    </row>
    <row r="1241" ht="13.35" customHeight="1" s="162">
      <c r="B1241" s="31" t="n"/>
      <c r="C1241" s="31" t="n"/>
      <c r="E1241" s="31"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1" t="n"/>
      <c r="C1242" s="31" t="n"/>
      <c r="E1242" s="31"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1" t="n"/>
      <c r="C1243" s="31" t="n"/>
      <c r="E1243" s="31"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31" t="n"/>
      <c r="C1244" s="31" t="n"/>
      <c r="E1244" s="31" t="n"/>
      <c r="F1244" s="32" t="n"/>
      <c r="G1244" s="33">
        <f>IF(F1244="", "", H1244/F1244)</f>
        <v/>
      </c>
      <c r="H1244" s="33" t="n"/>
      <c r="I1244" s="33" t="n"/>
      <c r="J1244" s="33">
        <f>IF(I1244="", "", I1244*$F1244)</f>
        <v/>
      </c>
      <c r="K1244" s="33" t="n"/>
      <c r="L1244" s="33">
        <f>IF(K1244="", "", K1244*$F1244)</f>
        <v/>
      </c>
      <c r="M1244" s="30">
        <f>IF(OR(H1244="",H1244=0),"",IF(K1244="",IF(J1244="","",J1244/H1244),L1244/H1244))</f>
        <v/>
      </c>
    </row>
    <row r="1245" ht="13.35" customHeight="1" s="162">
      <c r="B1245" s="42" t="n"/>
      <c r="C1245" s="231" t="inlineStr">
        <is>
          <t>Subtotal (this page)</t>
        </is>
      </c>
      <c r="D1245" s="159" t="n"/>
      <c r="E1245" s="42" t="n"/>
      <c r="F1245" s="42" t="n"/>
      <c r="G1245" s="43" t="n"/>
      <c r="H1245" s="43">
        <f>IF(SUM(H1241:H1244)=0,"",SUM(H1241:H1244))</f>
        <v/>
      </c>
      <c r="I1245" s="42" t="n"/>
      <c r="J1245" s="43">
        <f>IF(SUM(J1241:J1244)=0,"",SUM(J1241:J1244))</f>
        <v/>
      </c>
      <c r="K1245" s="42" t="n"/>
      <c r="L1245" s="43">
        <f>IF(SUM(L1241:L1244)=0,"",SUM(L1241:L1244))</f>
        <v/>
      </c>
      <c r="M1245" s="35">
        <f>IF(OR(H1245="",H1245=0),"",IF(L1245="",IF(J1245="","",J1245/H1245),L1245/H1245))</f>
        <v/>
      </c>
    </row>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IF(K1257="","",K1257-N(K1258))</f>
        <v/>
      </c>
      <c r="L1259" s="24">
        <f>IF(L1257="","",L1257-N(L1258))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F1273</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 xml:space="preserve">Static Pressures Profile </t>
        </is>
      </c>
      <c r="C1270" s="400" t="n"/>
      <c r="D1270" s="400" t="n"/>
      <c r="E1270" s="400" t="n"/>
      <c r="F1270" s="400" t="n"/>
      <c r="G1270" s="401" t="n"/>
      <c r="I1270" s="199" t="inlineStr">
        <is>
          <t>Fan RPM</t>
        </is>
      </c>
      <c r="J1270" s="401" t="n"/>
      <c r="K1270" s="24" t="n"/>
      <c r="L1270" s="24" t="n"/>
    </row>
    <row r="1271" ht="13.35" customHeight="1" s="162">
      <c r="B1271" s="432" t="n"/>
      <c r="C1271" s="401" t="n"/>
      <c r="D1271" s="205" t="inlineStr">
        <is>
          <t>Flt/Coil</t>
        </is>
      </c>
      <c r="E1271" s="205" t="inlineStr">
        <is>
          <t>Fan</t>
        </is>
      </c>
      <c r="F1271" s="432" t="n"/>
      <c r="G1271" s="401" t="n"/>
      <c r="I1271" s="199" t="inlineStr">
        <is>
          <t>VSD Frequency</t>
        </is>
      </c>
      <c r="J1271" s="401" t="n"/>
      <c r="K1271" s="66" t="n"/>
      <c r="L1271" s="66" t="n"/>
    </row>
    <row r="1272" ht="13.35" customHeight="1" s="162">
      <c r="B1272" s="198" t="inlineStr">
        <is>
          <t>Entering</t>
        </is>
      </c>
      <c r="C1272" s="401" t="n"/>
      <c r="D1272" s="19" t="n"/>
      <c r="E1272" s="19" t="n"/>
      <c r="F1272" s="19">
        <f>IF(E1272="","",E1273-N(E1272))</f>
        <v/>
      </c>
      <c r="G1272" s="186" t="inlineStr">
        <is>
          <t>TSP</t>
        </is>
      </c>
      <c r="H1272" s="23" t="n"/>
      <c r="I1272" s="199" t="inlineStr">
        <is>
          <t>OA Damper Position</t>
        </is>
      </c>
      <c r="J1272" s="400" t="n"/>
      <c r="K1272" s="401" t="n"/>
      <c r="L1272" s="56" t="n"/>
    </row>
    <row r="1273" ht="13.35" customHeight="1" s="162">
      <c r="B1273" s="198" t="inlineStr">
        <is>
          <t>Exiting</t>
        </is>
      </c>
      <c r="C1273" s="401" t="n"/>
      <c r="D1273" s="55">
        <f>IF(E1272="", "", E1272)</f>
        <v/>
      </c>
      <c r="E1273" s="19" t="n"/>
      <c r="F1273" s="19">
        <f>IF(E1273="","",E1273-N(D1272))</f>
        <v/>
      </c>
      <c r="G1273" s="186" t="inlineStr">
        <is>
          <t>ESP</t>
        </is>
      </c>
      <c r="H1273" s="23" t="n"/>
    </row>
    <row r="1274" ht="13.35" customHeight="1" s="162">
      <c r="B1274" s="437" t="inlineStr">
        <is>
          <t>Instrument:</t>
        </is>
      </c>
      <c r="C1274" s="13" t="n"/>
      <c r="D1274" s="490" t="n"/>
      <c r="E1274" s="491" t="n"/>
      <c r="F1274" s="491" t="n"/>
      <c r="G1274" s="437" t="inlineStr">
        <is>
          <t>Ak basis / notes:</t>
        </is>
      </c>
      <c r="H1274" s="13" t="n"/>
      <c r="I1274" s="492" t="n"/>
      <c r="J1274" s="491" t="n"/>
      <c r="K1274" s="491" t="n"/>
      <c r="L1274" s="491" t="n"/>
      <c r="M1274" s="491" t="n"/>
    </row>
    <row r="1275" ht="13.35" customHeight="1" s="162">
      <c r="B1275" s="188" t="inlineStr">
        <is>
          <t>Supply Air Diffuser / Outlet Airflow</t>
        </is>
      </c>
      <c r="C1275" s="174" t="n"/>
      <c r="D1275" s="174" t="n"/>
      <c r="E1275" s="174" t="n"/>
      <c r="F1275" s="173" t="n"/>
      <c r="G1275" s="233" t="inlineStr">
        <is>
          <t>Design VEL</t>
        </is>
      </c>
      <c r="H1275" s="194" t="inlineStr">
        <is>
          <t>Design CFM</t>
        </is>
      </c>
      <c r="I1275" s="188" t="inlineStr">
        <is>
          <t>Initial</t>
        </is>
      </c>
      <c r="J1275" s="173" t="n"/>
      <c r="K1275" s="188" t="inlineStr">
        <is>
          <t>Final</t>
        </is>
      </c>
      <c r="L1275" s="173" t="n"/>
      <c r="M1275" s="188" t="inlineStr">
        <is>
          <t>%</t>
        </is>
      </c>
    </row>
    <row r="1276" ht="13.35" customHeight="1" s="162">
      <c r="B1276" s="153" t="inlineStr">
        <is>
          <t>No.</t>
        </is>
      </c>
      <c r="C1276" s="188" t="inlineStr">
        <is>
          <t>Area Served</t>
        </is>
      </c>
      <c r="D1276" s="188" t="inlineStr">
        <is>
          <t>Type</t>
        </is>
      </c>
      <c r="E1276" s="188" t="inlineStr">
        <is>
          <t>Size</t>
        </is>
      </c>
      <c r="F1276" s="188" t="inlineStr">
        <is>
          <t>Ak</t>
        </is>
      </c>
      <c r="G1276" s="440" t="n"/>
      <c r="H1276" s="440" t="n"/>
      <c r="I1276" s="188" t="inlineStr">
        <is>
          <t>VEL</t>
        </is>
      </c>
      <c r="J1276" s="188" t="inlineStr">
        <is>
          <t>CFM</t>
        </is>
      </c>
      <c r="K1276" s="188" t="inlineStr">
        <is>
          <t>VEL</t>
        </is>
      </c>
      <c r="L1276" s="188" t="inlineStr">
        <is>
          <t>CFM</t>
        </is>
      </c>
      <c r="M1276" s="440" t="n"/>
    </row>
    <row r="1277" ht="13.35" customHeight="1" s="162">
      <c r="B1277" s="307" t="n"/>
      <c r="C1277" s="307" t="n"/>
      <c r="E1277" s="307" t="n"/>
      <c r="F1277" s="32" t="n"/>
      <c r="G1277" s="33">
        <f>IF(F1277="", "", H1277/F1277)</f>
        <v/>
      </c>
      <c r="H1277" s="33" t="n"/>
      <c r="I1277" s="33" t="n"/>
      <c r="J1277" s="33">
        <f>IF(I1277="", "", I1277*$F1277)</f>
        <v/>
      </c>
      <c r="K1277" s="33" t="n"/>
      <c r="L1277" s="33">
        <f>IF(K1277="", "", K1277*$F1277)</f>
        <v/>
      </c>
      <c r="M1277" s="30">
        <f>IF(OR(H1277="",H1277=0),"",IF(K1277="",IF(J1277="","",J1277/H1277),L1277/H1277))</f>
        <v/>
      </c>
    </row>
    <row r="1278" ht="13.35" customHeight="1" s="162">
      <c r="B1278" s="307" t="n"/>
      <c r="C1278" s="307" t="n"/>
      <c r="E1278" s="307" t="n"/>
      <c r="F1278" s="32" t="n"/>
      <c r="G1278" s="33">
        <f>IF(F1278="", "", H1278/F1278)</f>
        <v/>
      </c>
      <c r="H1278" s="33" t="n"/>
      <c r="I1278" s="33" t="n"/>
      <c r="J1278" s="33">
        <f>IF(I1278="", "", I1278*$F1278)</f>
        <v/>
      </c>
      <c r="K1278" s="33" t="n"/>
      <c r="L1278" s="33">
        <f>IF(K1278="", "", K1278*$F1278)</f>
        <v/>
      </c>
      <c r="M1278" s="30">
        <f>IF(OR(H1278="",H1278=0),"",IF(K1278="",IF(J1278="","",J1278/H1278),L1278/H1278))</f>
        <v/>
      </c>
    </row>
    <row r="1279" ht="13.35" customHeight="1" s="162">
      <c r="B1279" s="307" t="n"/>
      <c r="C1279" s="307" t="n"/>
      <c r="E1279" s="307" t="n"/>
      <c r="F1279" s="32" t="n"/>
      <c r="G1279" s="33">
        <f>IF(F1279="", "", H1279/F1279)</f>
        <v/>
      </c>
      <c r="H1279" s="33" t="n"/>
      <c r="I1279" s="33" t="n"/>
      <c r="J1279" s="33">
        <f>IF(I1279="", "", I1279*$F1279)</f>
        <v/>
      </c>
      <c r="K1279" s="33" t="n"/>
      <c r="L1279" s="33">
        <f>IF(K1279="", "", K1279*$F1279)</f>
        <v/>
      </c>
      <c r="M1279" s="30">
        <f>IF(OR(H1279="",H1279=0),"",IF(K1279="",IF(J1279="","",J1279/H1279),L1279/H1279))</f>
        <v/>
      </c>
    </row>
    <row r="1280" ht="13.35" customHeight="1" s="162">
      <c r="B1280" s="307" t="n"/>
      <c r="C1280" s="307" t="n"/>
      <c r="E1280" s="307" t="n"/>
      <c r="F1280" s="32" t="n"/>
      <c r="G1280" s="33">
        <f>IF(F1280="", "", H1280/F1280)</f>
        <v/>
      </c>
      <c r="H1280" s="33" t="n"/>
      <c r="I1280" s="33" t="n"/>
      <c r="J1280" s="33">
        <f>IF(I1280="", "", I1280*$F1280)</f>
        <v/>
      </c>
      <c r="K1280" s="33" t="n"/>
      <c r="L1280" s="33">
        <f>IF(K1280="", "", K1280*$F1280)</f>
        <v/>
      </c>
      <c r="M1280" s="30">
        <f>IF(OR(H1280="",H1280=0),"",IF(K1280="",IF(J1280="","",J1280/H1280),L1280/H1280))</f>
        <v/>
      </c>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42" t="n"/>
      <c r="C1291" s="231" t="inlineStr">
        <is>
          <t>Total</t>
        </is>
      </c>
      <c r="D1291" s="159" t="n"/>
      <c r="E1291" s="42" t="n"/>
      <c r="F1291" s="42" t="n"/>
      <c r="G1291" s="43" t="n"/>
      <c r="H1291" s="43">
        <f>IF(SUM(H1277:H1290)+SUM(H1308:H1341)=0,"",SUM(H1277:H1290)+SUM(H1308:H1341))</f>
        <v/>
      </c>
      <c r="I1291" s="43" t="n"/>
      <c r="J1291" s="43">
        <f>IF(SUM(J1277:J1290)+SUM(J1308:J1341)=0,"",SUM(J1277:J1290)+SUM(J1308:J1341))</f>
        <v/>
      </c>
      <c r="K1291" s="43" t="n"/>
      <c r="L1291" s="43">
        <f>IF(SUM(L1277:L1290)+SUM(L1308:L1341)=0,"",SUM(L1277:L1290)+SUM(L1308:L1341))</f>
        <v/>
      </c>
      <c r="M1291" s="35">
        <f>IF(OR(H1291="",H1291=0),"",IF(L1291="",IF(J1291="","",J1291/H1291),L1291/H1291))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H1294/F1294)</f>
        <v/>
      </c>
      <c r="H1294" s="33">
        <f>IF(H1291="","",H1291-N(H1299))</f>
        <v/>
      </c>
      <c r="I1294" s="33" t="n"/>
      <c r="J1294" s="33">
        <f>IF(I1294="", "", I1294*$F1294)</f>
        <v/>
      </c>
      <c r="K1294" s="33" t="n"/>
      <c r="L1294" s="33">
        <f>IF(L1299="","",L1291-N(L1299))</f>
        <v/>
      </c>
      <c r="M1294" s="30">
        <f>IF(OR(H1294="",H1294=0),"",IF(K1294="",IF(J1294="","",J1294/H1294),L1294/H1294))</f>
        <v/>
      </c>
    </row>
    <row r="1295" ht="13.35" customHeight="1" s="162">
      <c r="B1295" s="31" t="n"/>
      <c r="C1295" s="31" t="n"/>
      <c r="E1295" s="31"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42" t="n"/>
      <c r="C1296" s="231" t="inlineStr">
        <is>
          <t>Total</t>
        </is>
      </c>
      <c r="D1296" s="159" t="n"/>
      <c r="E1296" s="42" t="n"/>
      <c r="F1296" s="42" t="n"/>
      <c r="G1296" s="43" t="n"/>
      <c r="H1296" s="43">
        <f>IF(SUM(H1294:H1295)+SUM(H1345:H1348)=0,"",SUM(H1294:H1295)+SUM(H1345:H1348))</f>
        <v/>
      </c>
      <c r="I1296" s="42" t="n"/>
      <c r="J1296" s="43">
        <f>IF(SUM(J1294:J1295)+SUM(J1345:J1348)=0,"",SUM(J1294:J1295)+SUM(J1345:J1348))</f>
        <v/>
      </c>
      <c r="K1296" s="42" t="n"/>
      <c r="L1296" s="43">
        <f>IF(SUM(L1294:L1295)+SUM(L1345:L1348)=0,"",SUM(L1294:L1295)+SUM(L1345:L1348))</f>
        <v/>
      </c>
      <c r="M1296" s="35">
        <f>IF(OR(H1296="",H1296=0),"",IF(L1296="",IF(J1296="","",J1296/H1296),L1296/H1296))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H1299/F1299)</f>
        <v/>
      </c>
      <c r="H1299" s="33" t="n"/>
      <c r="I1299" s="33" t="n"/>
      <c r="J1299" s="33">
        <f>IF(I1299="", "", I1299*$F1299)</f>
        <v/>
      </c>
      <c r="K1299" s="33" t="n"/>
      <c r="L1299" s="33">
        <f>IF(K1299="", "", K1299*$F1299)</f>
        <v/>
      </c>
      <c r="M1299" s="30">
        <f>IF(OR(H1299="",H1299=0),"",IF(K1299="",IF(J1299="","",J1299/H1299),L1299/H1299))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42" t="n"/>
      <c r="C1342" s="231" t="inlineStr">
        <is>
          <t>Subtotal (this page)</t>
        </is>
      </c>
      <c r="D1342" s="159" t="n"/>
      <c r="E1342" s="42" t="n"/>
      <c r="F1342" s="42" t="n"/>
      <c r="G1342" s="43" t="n"/>
      <c r="H1342" s="43">
        <f>IF(SUM(H1308:H1341)=0,"",SUM(H1308:H1341))</f>
        <v/>
      </c>
      <c r="I1342" s="43" t="n"/>
      <c r="J1342" s="43">
        <f>IF(SUM(J1308:J1341)=0,"",SUM(J1308:J1341))</f>
        <v/>
      </c>
      <c r="K1342" s="43" t="n"/>
      <c r="L1342" s="43">
        <f>IF(SUM(L1308:L1341)=0,"",SUM(L1308:L1341))</f>
        <v/>
      </c>
      <c r="M1342" s="35">
        <f>IF(OR(H1342="",H1342=0),"",IF(L1342="",IF(J1342="","",J1342/H1342),L1342/H1342))</f>
        <v/>
      </c>
    </row>
    <row r="1343" ht="13.35" customHeight="1" s="162">
      <c r="B1343" s="188" t="inlineStr">
        <is>
          <t>Return Air Inlets (cont.)</t>
        </is>
      </c>
      <c r="C1343" s="174" t="n"/>
      <c r="D1343" s="174" t="n"/>
      <c r="E1343" s="174" t="n"/>
      <c r="F1343" s="173" t="n"/>
      <c r="G1343" s="233" t="inlineStr">
        <is>
          <t>Design VEL</t>
        </is>
      </c>
      <c r="H1343" s="194" t="inlineStr">
        <is>
          <t>Design CFM</t>
        </is>
      </c>
      <c r="I1343" s="188" t="inlineStr">
        <is>
          <t>Initial</t>
        </is>
      </c>
      <c r="J1343" s="173" t="n"/>
      <c r="K1343" s="188" t="inlineStr">
        <is>
          <t>Final</t>
        </is>
      </c>
      <c r="L1343" s="173" t="n"/>
      <c r="M1343" s="188" t="inlineStr">
        <is>
          <t>%</t>
        </is>
      </c>
    </row>
    <row r="1344" ht="13.35" customHeight="1" s="162">
      <c r="B1344" s="153" t="inlineStr">
        <is>
          <t>No.</t>
        </is>
      </c>
      <c r="C1344" s="188" t="inlineStr">
        <is>
          <t>Area Served</t>
        </is>
      </c>
      <c r="D1344" s="188" t="inlineStr">
        <is>
          <t>Type</t>
        </is>
      </c>
      <c r="E1344" s="188" t="inlineStr">
        <is>
          <t>Size</t>
        </is>
      </c>
      <c r="F1344" s="188" t="inlineStr">
        <is>
          <t>Ak</t>
        </is>
      </c>
      <c r="G1344" s="440" t="n"/>
      <c r="H1344" s="440" t="n"/>
      <c r="I1344" s="188" t="inlineStr">
        <is>
          <t>VEL</t>
        </is>
      </c>
      <c r="J1344" s="188" t="inlineStr">
        <is>
          <t>CFM</t>
        </is>
      </c>
      <c r="K1344" s="188" t="inlineStr">
        <is>
          <t>VEL</t>
        </is>
      </c>
      <c r="L1344" s="188" t="inlineStr">
        <is>
          <t>CFM</t>
        </is>
      </c>
      <c r="M1344" s="440" t="n"/>
    </row>
    <row r="1345" ht="13.35" customHeight="1" s="162">
      <c r="B1345" s="31" t="n"/>
      <c r="C1345" s="31" t="n"/>
      <c r="E1345" s="31"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1" t="n"/>
      <c r="C1346" s="31" t="n"/>
      <c r="E1346" s="31"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1" t="n"/>
      <c r="C1347" s="31" t="n"/>
      <c r="E1347" s="31"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31" t="n"/>
      <c r="C1348" s="31" t="n"/>
      <c r="E1348" s="31" t="n"/>
      <c r="F1348" s="32" t="n"/>
      <c r="G1348" s="33">
        <f>IF(F1348="", "", H1348/F1348)</f>
        <v/>
      </c>
      <c r="H1348" s="33" t="n"/>
      <c r="I1348" s="33" t="n"/>
      <c r="J1348" s="33">
        <f>IF(I1348="", "", I1348*$F1348)</f>
        <v/>
      </c>
      <c r="K1348" s="33" t="n"/>
      <c r="L1348" s="33">
        <f>IF(K1348="", "", K1348*$F1348)</f>
        <v/>
      </c>
      <c r="M1348" s="30">
        <f>IF(OR(H1348="",H1348=0),"",IF(K1348="",IF(J1348="","",J1348/H1348),L1348/H1348))</f>
        <v/>
      </c>
    </row>
    <row r="1349" ht="13.35" customHeight="1" s="162">
      <c r="B1349" s="42" t="n"/>
      <c r="C1349" s="231" t="inlineStr">
        <is>
          <t>Subtotal (this page)</t>
        </is>
      </c>
      <c r="D1349" s="159" t="n"/>
      <c r="E1349" s="42" t="n"/>
      <c r="F1349" s="42" t="n"/>
      <c r="G1349" s="43" t="n"/>
      <c r="H1349" s="43">
        <f>IF(SUM(H1345:H1348)=0,"",SUM(H1345:H1348))</f>
        <v/>
      </c>
      <c r="I1349" s="42" t="n"/>
      <c r="J1349" s="43">
        <f>IF(SUM(J1345:J1348)=0,"",SUM(J1345:J1348))</f>
        <v/>
      </c>
      <c r="K1349" s="42" t="n"/>
      <c r="L1349" s="43">
        <f>IF(SUM(L1345:L1348)=0,"",SUM(L1345:L1348))</f>
        <v/>
      </c>
      <c r="M1349" s="35">
        <f>IF(OR(H1349="",H1349=0),"",IF(L1349="",IF(J1349="","",J1349/H1349),L1349/H1349))</f>
        <v/>
      </c>
    </row>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IF(K1361="","",K1361-N(K1362))</f>
        <v/>
      </c>
      <c r="L1363" s="24">
        <f>IF(L1361="","",L1361-N(L1362))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F1377</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 xml:space="preserve">Static Pressures Profile </t>
        </is>
      </c>
      <c r="C1374" s="400" t="n"/>
      <c r="D1374" s="400" t="n"/>
      <c r="E1374" s="400" t="n"/>
      <c r="F1374" s="400" t="n"/>
      <c r="G1374" s="401" t="n"/>
      <c r="I1374" s="199" t="inlineStr">
        <is>
          <t>Fan RPM</t>
        </is>
      </c>
      <c r="J1374" s="401" t="n"/>
      <c r="K1374" s="24" t="n"/>
      <c r="L1374" s="24" t="n"/>
    </row>
    <row r="1375" ht="13.35" customHeight="1" s="162">
      <c r="B1375" s="432" t="n"/>
      <c r="C1375" s="401" t="n"/>
      <c r="D1375" s="205" t="inlineStr">
        <is>
          <t>Flt/Coil</t>
        </is>
      </c>
      <c r="E1375" s="205" t="inlineStr">
        <is>
          <t>Fan</t>
        </is>
      </c>
      <c r="F1375" s="432" t="n"/>
      <c r="G1375" s="401" t="n"/>
      <c r="I1375" s="199" t="inlineStr">
        <is>
          <t>VSD Frequency</t>
        </is>
      </c>
      <c r="J1375" s="401" t="n"/>
      <c r="K1375" s="66" t="n"/>
      <c r="L1375" s="66" t="n"/>
    </row>
    <row r="1376" ht="13.35" customHeight="1" s="162">
      <c r="B1376" s="198" t="inlineStr">
        <is>
          <t>Entering</t>
        </is>
      </c>
      <c r="C1376" s="401" t="n"/>
      <c r="D1376" s="19" t="n"/>
      <c r="E1376" s="19" t="n"/>
      <c r="F1376" s="19">
        <f>IF(E1376="","",E1377-N(E1376))</f>
        <v/>
      </c>
      <c r="G1376" s="186" t="inlineStr">
        <is>
          <t>TSP</t>
        </is>
      </c>
      <c r="H1376" s="23" t="n"/>
      <c r="I1376" s="199" t="inlineStr">
        <is>
          <t>OA Damper Position</t>
        </is>
      </c>
      <c r="J1376" s="400" t="n"/>
      <c r="K1376" s="401" t="n"/>
      <c r="L1376" s="56" t="n"/>
    </row>
    <row r="1377" ht="13.35" customHeight="1" s="162">
      <c r="B1377" s="198" t="inlineStr">
        <is>
          <t>Exiting</t>
        </is>
      </c>
      <c r="C1377" s="401" t="n"/>
      <c r="D1377" s="55">
        <f>IF(E1376="", "", E1376)</f>
        <v/>
      </c>
      <c r="E1377" s="19" t="n"/>
      <c r="F1377" s="19">
        <f>IF(E1377="","",E1377-N(D1376))</f>
        <v/>
      </c>
      <c r="G1377" s="186" t="inlineStr">
        <is>
          <t>ESP</t>
        </is>
      </c>
      <c r="H1377" s="23" t="n"/>
    </row>
    <row r="1378" ht="13.35" customHeight="1" s="162">
      <c r="B1378" s="437" t="inlineStr">
        <is>
          <t>Instrument:</t>
        </is>
      </c>
      <c r="C1378" s="13" t="n"/>
      <c r="D1378" s="490" t="n"/>
      <c r="E1378" s="491" t="n"/>
      <c r="F1378" s="491" t="n"/>
      <c r="G1378" s="437" t="inlineStr">
        <is>
          <t>Ak basis / notes:</t>
        </is>
      </c>
      <c r="H1378" s="13" t="n"/>
      <c r="I1378" s="492" t="n"/>
      <c r="J1378" s="491" t="n"/>
      <c r="K1378" s="491" t="n"/>
      <c r="L1378" s="491" t="n"/>
      <c r="M1378" s="491" t="n"/>
    </row>
    <row r="1379" ht="13.35" customHeight="1" s="162">
      <c r="B1379" s="188" t="inlineStr">
        <is>
          <t>Supply Air Diffuser / Outlet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0" t="n"/>
      <c r="H1380" s="440" t="n"/>
      <c r="I1380" s="188" t="inlineStr">
        <is>
          <t>VEL</t>
        </is>
      </c>
      <c r="J1380" s="188" t="inlineStr">
        <is>
          <t>CFM</t>
        </is>
      </c>
      <c r="K1380" s="188" t="inlineStr">
        <is>
          <t>VEL</t>
        </is>
      </c>
      <c r="L1380" s="188" t="inlineStr">
        <is>
          <t>CFM</t>
        </is>
      </c>
      <c r="M1380" s="440" t="n"/>
    </row>
    <row r="1381" ht="13.35" customHeight="1" s="162">
      <c r="B1381" s="307" t="n"/>
      <c r="C1381" s="307" t="n"/>
      <c r="E1381" s="307" t="n"/>
      <c r="F1381" s="32" t="n"/>
      <c r="G1381" s="33">
        <f>IF(F1381="", "", H1381/F1381)</f>
        <v/>
      </c>
      <c r="H1381" s="33" t="n"/>
      <c r="I1381" s="33" t="n"/>
      <c r="J1381" s="33">
        <f>IF(I1381="", "", I1381*$F1381)</f>
        <v/>
      </c>
      <c r="K1381" s="33" t="n"/>
      <c r="L1381" s="33">
        <f>IF(K1381="", "", K1381*$F1381)</f>
        <v/>
      </c>
      <c r="M1381" s="30">
        <f>IF(OR(H1381="",H1381=0),"",IF(K1381="",IF(J1381="","",J1381/H1381),L1381/H1381))</f>
        <v/>
      </c>
    </row>
    <row r="1382" ht="13.35" customHeight="1" s="162">
      <c r="B1382" s="307" t="n"/>
      <c r="C1382" s="307" t="n"/>
      <c r="E1382" s="307"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07" t="n"/>
      <c r="C1383" s="307" t="n"/>
      <c r="E1383" s="307"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07" t="n"/>
      <c r="C1384" s="307" t="n"/>
      <c r="E1384" s="307" t="n"/>
      <c r="F1384" s="32" t="n"/>
      <c r="G1384" s="33">
        <f>IF(F1384="", "", H1384/F1384)</f>
        <v/>
      </c>
      <c r="H1384" s="33" t="n"/>
      <c r="I1384" s="33" t="n"/>
      <c r="J1384" s="33">
        <f>IF(I1384="", "", I1384*$F1384)</f>
        <v/>
      </c>
      <c r="K1384" s="33" t="n"/>
      <c r="L1384" s="33">
        <f>IF(K1384="", "", K1384*$F1384)</f>
        <v/>
      </c>
      <c r="M1384" s="30">
        <f>IF(OR(H1384="",H1384=0),"",IF(K1384="",IF(J1384="","",J1384/H1384),L1384/H1384))</f>
        <v/>
      </c>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42" t="n"/>
      <c r="C1395" s="231" t="inlineStr">
        <is>
          <t>Total</t>
        </is>
      </c>
      <c r="D1395" s="159" t="n"/>
      <c r="E1395" s="42" t="n"/>
      <c r="F1395" s="42" t="n"/>
      <c r="G1395" s="43" t="n"/>
      <c r="H1395" s="43">
        <f>IF(SUM(H1381:H1394)+SUM(H1412:H1445)=0,"",SUM(H1381:H1394)+SUM(H1412:H1445))</f>
        <v/>
      </c>
      <c r="I1395" s="43" t="n"/>
      <c r="J1395" s="43">
        <f>IF(SUM(J1381:J1394)+SUM(J1412:J1445)=0,"",SUM(J1381:J1394)+SUM(J1412:J1445))</f>
        <v/>
      </c>
      <c r="K1395" s="43" t="n"/>
      <c r="L1395" s="43">
        <f>IF(SUM(L1381:L1394)+SUM(L1412:L1445)=0,"",SUM(L1381:L1394)+SUM(L1412:L1445))</f>
        <v/>
      </c>
      <c r="M1395" s="35">
        <f>IF(OR(H1395="",H1395=0),"",IF(L1395="",IF(J1395="","",J1395/H1395),L1395/H1395))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H1398/F1398)</f>
        <v/>
      </c>
      <c r="H1398" s="33">
        <f>IF(H1395="","",H1395-N(H1403))</f>
        <v/>
      </c>
      <c r="I1398" s="33" t="n"/>
      <c r="J1398" s="33">
        <f>IF(I1398="", "", I1398*$F1398)</f>
        <v/>
      </c>
      <c r="K1398" s="33" t="n"/>
      <c r="L1398" s="33">
        <f>IF(L1403="","",L1395-N(L1403))</f>
        <v/>
      </c>
      <c r="M1398" s="30">
        <f>IF(OR(H1398="",H1398=0),"",IF(K1398="",IF(J1398="","",J1398/H1398),L1398/H1398))</f>
        <v/>
      </c>
    </row>
    <row r="1399" ht="13.35" customHeight="1" s="162">
      <c r="B1399" s="31" t="n"/>
      <c r="C1399" s="31" t="n"/>
      <c r="E1399" s="31"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42" t="n"/>
      <c r="C1400" s="231" t="inlineStr">
        <is>
          <t>Total</t>
        </is>
      </c>
      <c r="D1400" s="159" t="n"/>
      <c r="E1400" s="42" t="n"/>
      <c r="F1400" s="42" t="n"/>
      <c r="G1400" s="43" t="n"/>
      <c r="H1400" s="43">
        <f>IF(SUM(H1398:H1399)+SUM(H1449:H1452)=0,"",SUM(H1398:H1399)+SUM(H1449:H1452))</f>
        <v/>
      </c>
      <c r="I1400" s="42" t="n"/>
      <c r="J1400" s="43">
        <f>IF(SUM(J1398:J1399)+SUM(J1449:J1452)=0,"",SUM(J1398:J1399)+SUM(J1449:J1452))</f>
        <v/>
      </c>
      <c r="K1400" s="42" t="n"/>
      <c r="L1400" s="43">
        <f>IF(SUM(L1398:L1399)+SUM(L1449:L1452)=0,"",SUM(L1398:L1399)+SUM(L1449:L1452))</f>
        <v/>
      </c>
      <c r="M1400" s="35">
        <f>IF(OR(H1400="",H1400=0),"",IF(L1400="",IF(J1400="","",J1400/H1400),L1400/H1400))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H1403/F1403)</f>
        <v/>
      </c>
      <c r="H1403" s="33" t="n"/>
      <c r="I1403" s="33" t="n"/>
      <c r="J1403" s="33">
        <f>IF(I1403="", "", I1403*$F1403)</f>
        <v/>
      </c>
      <c r="K1403" s="33" t="n"/>
      <c r="L1403" s="33">
        <f>IF(K1403="", "", K1403*$F1403)</f>
        <v/>
      </c>
      <c r="M1403" s="30">
        <f>IF(OR(H1403="",H1403=0),"",IF(K1403="",IF(J1403="","",J1403/H1403),L1403/H1403))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42" t="n"/>
      <c r="C1446" s="231" t="inlineStr">
        <is>
          <t>Subtotal (this page)</t>
        </is>
      </c>
      <c r="D1446" s="159" t="n"/>
      <c r="E1446" s="42" t="n"/>
      <c r="F1446" s="42" t="n"/>
      <c r="G1446" s="43" t="n"/>
      <c r="H1446" s="43">
        <f>IF(SUM(H1412:H1445)=0,"",SUM(H1412:H1445))</f>
        <v/>
      </c>
      <c r="I1446" s="43" t="n"/>
      <c r="J1446" s="43">
        <f>IF(SUM(J1412:J1445)=0,"",SUM(J1412:J1445))</f>
        <v/>
      </c>
      <c r="K1446" s="43" t="n"/>
      <c r="L1446" s="43">
        <f>IF(SUM(L1412:L1445)=0,"",SUM(L1412:L1445))</f>
        <v/>
      </c>
      <c r="M1446" s="35">
        <f>IF(OR(H1446="",H1446=0),"",IF(L1446="",IF(J1446="","",J1446/H1446),L1446/H1446))</f>
        <v/>
      </c>
    </row>
    <row r="1447" ht="13.35" customHeight="1" s="162">
      <c r="B1447" s="188" t="inlineStr">
        <is>
          <t>Return Air Inlets (cont.)</t>
        </is>
      </c>
      <c r="C1447" s="174" t="n"/>
      <c r="D1447" s="174" t="n"/>
      <c r="E1447" s="174" t="n"/>
      <c r="F1447" s="173" t="n"/>
      <c r="G1447" s="233" t="inlineStr">
        <is>
          <t>Design VEL</t>
        </is>
      </c>
      <c r="H1447" s="194" t="inlineStr">
        <is>
          <t>Design CFM</t>
        </is>
      </c>
      <c r="I1447" s="188" t="inlineStr">
        <is>
          <t>Initial</t>
        </is>
      </c>
      <c r="J1447" s="173" t="n"/>
      <c r="K1447" s="188" t="inlineStr">
        <is>
          <t>Final</t>
        </is>
      </c>
      <c r="L1447" s="173" t="n"/>
      <c r="M1447" s="188" t="inlineStr">
        <is>
          <t>%</t>
        </is>
      </c>
    </row>
    <row r="1448" ht="13.35" customHeight="1" s="162">
      <c r="B1448" s="153" t="inlineStr">
        <is>
          <t>No.</t>
        </is>
      </c>
      <c r="C1448" s="188" t="inlineStr">
        <is>
          <t>Area Served</t>
        </is>
      </c>
      <c r="D1448" s="188" t="inlineStr">
        <is>
          <t>Type</t>
        </is>
      </c>
      <c r="E1448" s="188" t="inlineStr">
        <is>
          <t>Size</t>
        </is>
      </c>
      <c r="F1448" s="188" t="inlineStr">
        <is>
          <t>Ak</t>
        </is>
      </c>
      <c r="G1448" s="440" t="n"/>
      <c r="H1448" s="440" t="n"/>
      <c r="I1448" s="188" t="inlineStr">
        <is>
          <t>VEL</t>
        </is>
      </c>
      <c r="J1448" s="188" t="inlineStr">
        <is>
          <t>CFM</t>
        </is>
      </c>
      <c r="K1448" s="188" t="inlineStr">
        <is>
          <t>VEL</t>
        </is>
      </c>
      <c r="L1448" s="188" t="inlineStr">
        <is>
          <t>CFM</t>
        </is>
      </c>
      <c r="M1448" s="440" t="n"/>
    </row>
    <row r="1449" ht="13.35" customHeight="1" s="162">
      <c r="B1449" s="31" t="n"/>
      <c r="C1449" s="31" t="n"/>
      <c r="E1449" s="31"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1" t="n"/>
      <c r="C1450" s="31" t="n"/>
      <c r="E1450" s="31"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1" t="n"/>
      <c r="C1451" s="31" t="n"/>
      <c r="E1451" s="31"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31" t="n"/>
      <c r="C1452" s="31" t="n"/>
      <c r="E1452" s="31" t="n"/>
      <c r="F1452" s="32" t="n"/>
      <c r="G1452" s="33">
        <f>IF(F1452="", "", H1452/F1452)</f>
        <v/>
      </c>
      <c r="H1452" s="33" t="n"/>
      <c r="I1452" s="33" t="n"/>
      <c r="J1452" s="33">
        <f>IF(I1452="", "", I1452*$F1452)</f>
        <v/>
      </c>
      <c r="K1452" s="33" t="n"/>
      <c r="L1452" s="33">
        <f>IF(K1452="", "", K1452*$F1452)</f>
        <v/>
      </c>
      <c r="M1452" s="30">
        <f>IF(OR(H1452="",H1452=0),"",IF(K1452="",IF(J1452="","",J1452/H1452),L1452/H1452))</f>
        <v/>
      </c>
    </row>
    <row r="1453" ht="13.35" customHeight="1" s="162">
      <c r="B1453" s="42" t="n"/>
      <c r="C1453" s="231" t="inlineStr">
        <is>
          <t>Subtotal (this page)</t>
        </is>
      </c>
      <c r="D1453" s="159" t="n"/>
      <c r="E1453" s="42" t="n"/>
      <c r="F1453" s="42" t="n"/>
      <c r="G1453" s="43" t="n"/>
      <c r="H1453" s="43">
        <f>IF(SUM(H1449:H1452)=0,"",SUM(H1449:H1452))</f>
        <v/>
      </c>
      <c r="I1453" s="42" t="n"/>
      <c r="J1453" s="43">
        <f>IF(SUM(J1449:J1452)=0,"",SUM(J1449:J1452))</f>
        <v/>
      </c>
      <c r="K1453" s="42" t="n"/>
      <c r="L1453" s="43">
        <f>IF(SUM(L1449:L1452)=0,"",SUM(L1449:L1452))</f>
        <v/>
      </c>
      <c r="M1453" s="35">
        <f>IF(OR(H1453="",H1453=0),"",IF(L1453="",IF(J1453="","",J1453/H1453),L1453/H1453))</f>
        <v/>
      </c>
    </row>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IF(K1465="","",K1465-N(K1466))</f>
        <v/>
      </c>
      <c r="L1467" s="24">
        <f>IF(L1465="","",L1465-N(L1466))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F1481</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 xml:space="preserve">Static Pressures Profile </t>
        </is>
      </c>
      <c r="C1478" s="400" t="n"/>
      <c r="D1478" s="400" t="n"/>
      <c r="E1478" s="400" t="n"/>
      <c r="F1478" s="400" t="n"/>
      <c r="G1478" s="401" t="n"/>
      <c r="I1478" s="199" t="inlineStr">
        <is>
          <t>Fan RPM</t>
        </is>
      </c>
      <c r="J1478" s="401" t="n"/>
      <c r="K1478" s="24" t="n"/>
      <c r="L1478" s="24" t="n"/>
    </row>
    <row r="1479" ht="13.35" customHeight="1" s="162">
      <c r="B1479" s="432" t="n"/>
      <c r="C1479" s="401" t="n"/>
      <c r="D1479" s="205" t="inlineStr">
        <is>
          <t>Flt/Coil</t>
        </is>
      </c>
      <c r="E1479" s="205" t="inlineStr">
        <is>
          <t>Fan</t>
        </is>
      </c>
      <c r="F1479" s="432" t="n"/>
      <c r="G1479" s="401" t="n"/>
      <c r="I1479" s="199" t="inlineStr">
        <is>
          <t>VSD Frequency</t>
        </is>
      </c>
      <c r="J1479" s="401" t="n"/>
      <c r="K1479" s="66" t="n"/>
      <c r="L1479" s="66" t="n"/>
    </row>
    <row r="1480" ht="13.35" customHeight="1" s="162">
      <c r="B1480" s="198" t="inlineStr">
        <is>
          <t>Entering</t>
        </is>
      </c>
      <c r="C1480" s="401" t="n"/>
      <c r="D1480" s="19" t="n"/>
      <c r="E1480" s="19" t="n"/>
      <c r="F1480" s="19">
        <f>IF(E1480="","",E1481-N(E1480))</f>
        <v/>
      </c>
      <c r="G1480" s="186" t="inlineStr">
        <is>
          <t>TSP</t>
        </is>
      </c>
      <c r="H1480" s="23" t="n"/>
      <c r="I1480" s="199" t="inlineStr">
        <is>
          <t>OA Damper Position</t>
        </is>
      </c>
      <c r="J1480" s="400" t="n"/>
      <c r="K1480" s="401" t="n"/>
      <c r="L1480" s="56" t="n"/>
    </row>
    <row r="1481" ht="13.35" customHeight="1" s="162">
      <c r="B1481" s="198" t="inlineStr">
        <is>
          <t>Exiting</t>
        </is>
      </c>
      <c r="C1481" s="401" t="n"/>
      <c r="D1481" s="55">
        <f>IF(E1480="", "", E1480)</f>
        <v/>
      </c>
      <c r="E1481" s="19" t="n"/>
      <c r="F1481" s="19">
        <f>IF(E1481="","",E1481-N(D1480))</f>
        <v/>
      </c>
      <c r="G1481" s="186" t="inlineStr">
        <is>
          <t>ESP</t>
        </is>
      </c>
      <c r="H1481" s="23" t="n"/>
    </row>
    <row r="1482" ht="13.35" customHeight="1" s="162">
      <c r="B1482" s="437" t="inlineStr">
        <is>
          <t>Instrument:</t>
        </is>
      </c>
      <c r="C1482" s="13" t="n"/>
      <c r="D1482" s="490" t="n"/>
      <c r="E1482" s="491" t="n"/>
      <c r="F1482" s="491" t="n"/>
      <c r="G1482" s="437" t="inlineStr">
        <is>
          <t>Ak basis / notes:</t>
        </is>
      </c>
      <c r="H1482" s="13" t="n"/>
      <c r="I1482" s="492" t="n"/>
      <c r="J1482" s="491" t="n"/>
      <c r="K1482" s="491" t="n"/>
      <c r="L1482" s="491" t="n"/>
      <c r="M1482" s="491" t="n"/>
    </row>
    <row r="1483" ht="13.35" customHeight="1" s="162">
      <c r="B1483" s="188" t="inlineStr">
        <is>
          <t>Supply Air Diffuser / Outlet Airflow</t>
        </is>
      </c>
      <c r="C1483" s="174" t="n"/>
      <c r="D1483" s="174" t="n"/>
      <c r="E1483" s="174" t="n"/>
      <c r="F1483" s="173" t="n"/>
      <c r="G1483" s="233" t="inlineStr">
        <is>
          <t>Design VEL</t>
        </is>
      </c>
      <c r="H1483" s="194" t="inlineStr">
        <is>
          <t>Design CFM</t>
        </is>
      </c>
      <c r="I1483" s="188" t="inlineStr">
        <is>
          <t>Initial</t>
        </is>
      </c>
      <c r="J1483" s="173" t="n"/>
      <c r="K1483" s="188" t="inlineStr">
        <is>
          <t>Final</t>
        </is>
      </c>
      <c r="L1483" s="173" t="n"/>
      <c r="M1483" s="188" t="inlineStr">
        <is>
          <t>%</t>
        </is>
      </c>
    </row>
    <row r="1484" ht="13.35" customHeight="1" s="162">
      <c r="B1484" s="153" t="inlineStr">
        <is>
          <t>No.</t>
        </is>
      </c>
      <c r="C1484" s="188" t="inlineStr">
        <is>
          <t>Area Served</t>
        </is>
      </c>
      <c r="D1484" s="188" t="inlineStr">
        <is>
          <t>Type</t>
        </is>
      </c>
      <c r="E1484" s="188" t="inlineStr">
        <is>
          <t>Size</t>
        </is>
      </c>
      <c r="F1484" s="188" t="inlineStr">
        <is>
          <t>Ak</t>
        </is>
      </c>
      <c r="G1484" s="440" t="n"/>
      <c r="H1484" s="440" t="n"/>
      <c r="I1484" s="188" t="inlineStr">
        <is>
          <t>VEL</t>
        </is>
      </c>
      <c r="J1484" s="188" t="inlineStr">
        <is>
          <t>CFM</t>
        </is>
      </c>
      <c r="K1484" s="188" t="inlineStr">
        <is>
          <t>VEL</t>
        </is>
      </c>
      <c r="L1484" s="188" t="inlineStr">
        <is>
          <t>CFM</t>
        </is>
      </c>
      <c r="M1484" s="440" t="n"/>
    </row>
    <row r="1485" ht="13.35" customHeight="1" s="162">
      <c r="B1485" s="307" t="n"/>
      <c r="C1485" s="307" t="n"/>
      <c r="E1485" s="307" t="n"/>
      <c r="F1485" s="32" t="n"/>
      <c r="G1485" s="33">
        <f>IF(F1485="", "", H1485/F1485)</f>
        <v/>
      </c>
      <c r="H1485" s="33" t="n"/>
      <c r="I1485" s="33" t="n"/>
      <c r="J1485" s="33">
        <f>IF(I1485="", "", I1485*$F1485)</f>
        <v/>
      </c>
      <c r="K1485" s="33" t="n"/>
      <c r="L1485" s="33">
        <f>IF(K1485="", "", K1485*$F1485)</f>
        <v/>
      </c>
      <c r="M1485" s="30">
        <f>IF(OR(H1485="",H1485=0),"",IF(K1485="",IF(J1485="","",J1485/H1485),L1485/H1485))</f>
        <v/>
      </c>
    </row>
    <row r="1486" ht="13.35" customHeight="1" s="162">
      <c r="B1486" s="307" t="n"/>
      <c r="C1486" s="307" t="n"/>
      <c r="E1486" s="307" t="n"/>
      <c r="F1486" s="32" t="n"/>
      <c r="G1486" s="33">
        <f>IF(F1486="", "", H1486/F1486)</f>
        <v/>
      </c>
      <c r="H1486" s="33" t="n"/>
      <c r="I1486" s="33" t="n"/>
      <c r="J1486" s="33">
        <f>IF(I1486="", "", I1486*$F1486)</f>
        <v/>
      </c>
      <c r="K1486" s="33" t="n"/>
      <c r="L1486" s="33">
        <f>IF(K1486="", "", K1486*$F1486)</f>
        <v/>
      </c>
      <c r="M1486" s="30">
        <f>IF(OR(H1486="",H1486=0),"",IF(K1486="",IF(J1486="","",J1486/H1486),L1486/H1486))</f>
        <v/>
      </c>
    </row>
    <row r="1487" ht="13.35" customHeight="1" s="162">
      <c r="B1487" s="307" t="n"/>
      <c r="C1487" s="307" t="n"/>
      <c r="E1487" s="307" t="n"/>
      <c r="F1487" s="32" t="n"/>
      <c r="G1487" s="33">
        <f>IF(F1487="", "", H1487/F1487)</f>
        <v/>
      </c>
      <c r="H1487" s="33" t="n"/>
      <c r="I1487" s="33" t="n"/>
      <c r="J1487" s="33">
        <f>IF(I1487="", "", I1487*$F1487)</f>
        <v/>
      </c>
      <c r="K1487" s="33" t="n"/>
      <c r="L1487" s="33">
        <f>IF(K1487="", "", K1487*$F1487)</f>
        <v/>
      </c>
      <c r="M1487" s="30">
        <f>IF(OR(H1487="",H1487=0),"",IF(K1487="",IF(J1487="","",J1487/H1487),L1487/H1487))</f>
        <v/>
      </c>
    </row>
    <row r="1488" ht="13.35" customHeight="1" s="162">
      <c r="B1488" s="307" t="n"/>
      <c r="C1488" s="307" t="n"/>
      <c r="E1488" s="307" t="n"/>
      <c r="F1488" s="32" t="n"/>
      <c r="G1488" s="33">
        <f>IF(F1488="", "", H1488/F1488)</f>
        <v/>
      </c>
      <c r="H1488" s="33" t="n"/>
      <c r="I1488" s="33" t="n"/>
      <c r="J1488" s="33">
        <f>IF(I1488="", "", I1488*$F1488)</f>
        <v/>
      </c>
      <c r="K1488" s="33" t="n"/>
      <c r="L1488" s="33">
        <f>IF(K1488="", "", K1488*$F1488)</f>
        <v/>
      </c>
      <c r="M1488" s="30">
        <f>IF(OR(H1488="",H1488=0),"",IF(K1488="",IF(J1488="","",J1488/H1488),L1488/H1488))</f>
        <v/>
      </c>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42" t="n"/>
      <c r="C1499" s="231" t="inlineStr">
        <is>
          <t>Total</t>
        </is>
      </c>
      <c r="D1499" s="159" t="n"/>
      <c r="E1499" s="42" t="n"/>
      <c r="F1499" s="42" t="n"/>
      <c r="G1499" s="43" t="n"/>
      <c r="H1499" s="43">
        <f>IF(SUM(H1485:H1498)+SUM(H1516:H1549)=0,"",SUM(H1485:H1498)+SUM(H1516:H1549))</f>
        <v/>
      </c>
      <c r="I1499" s="43" t="n"/>
      <c r="J1499" s="43">
        <f>IF(SUM(J1485:J1498)+SUM(J1516:J1549)=0,"",SUM(J1485:J1498)+SUM(J1516:J1549))</f>
        <v/>
      </c>
      <c r="K1499" s="43" t="n"/>
      <c r="L1499" s="43">
        <f>IF(SUM(L1485:L1498)+SUM(L1516:L1549)=0,"",SUM(L1485:L1498)+SUM(L1516:L1549))</f>
        <v/>
      </c>
      <c r="M1499" s="35">
        <f>IF(OR(H1499="",H1499=0),"",IF(L1499="",IF(J1499="","",J1499/H1499),L1499/H1499))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H1502/F1502)</f>
        <v/>
      </c>
      <c r="H1502" s="33">
        <f>IF(H1499="","",H1499-N(H1507))</f>
        <v/>
      </c>
      <c r="I1502" s="33" t="n"/>
      <c r="J1502" s="33">
        <f>IF(I1502="", "", I1502*$F1502)</f>
        <v/>
      </c>
      <c r="K1502" s="33" t="n"/>
      <c r="L1502" s="33">
        <f>IF(L1507="","",L1499-N(L1507))</f>
        <v/>
      </c>
      <c r="M1502" s="30">
        <f>IF(OR(H1502="",H1502=0),"",IF(K1502="",IF(J1502="","",J1502/H1502),L1502/H1502))</f>
        <v/>
      </c>
    </row>
    <row r="1503" ht="13.35" customHeight="1" s="162">
      <c r="B1503" s="31" t="n"/>
      <c r="C1503" s="31" t="n"/>
      <c r="E1503" s="31"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42" t="n"/>
      <c r="C1504" s="231" t="inlineStr">
        <is>
          <t>Total</t>
        </is>
      </c>
      <c r="D1504" s="159" t="n"/>
      <c r="E1504" s="42" t="n"/>
      <c r="F1504" s="42" t="n"/>
      <c r="G1504" s="43" t="n"/>
      <c r="H1504" s="43">
        <f>IF(SUM(H1502:H1503)+SUM(H1553:H1556)=0,"",SUM(H1502:H1503)+SUM(H1553:H1556))</f>
        <v/>
      </c>
      <c r="I1504" s="42" t="n"/>
      <c r="J1504" s="43">
        <f>IF(SUM(J1502:J1503)+SUM(J1553:J1556)=0,"",SUM(J1502:J1503)+SUM(J1553:J1556))</f>
        <v/>
      </c>
      <c r="K1504" s="42" t="n"/>
      <c r="L1504" s="43">
        <f>IF(SUM(L1502:L1503)+SUM(L1553:L1556)=0,"",SUM(L1502:L1503)+SUM(L1553:L1556))</f>
        <v/>
      </c>
      <c r="M1504" s="35">
        <f>IF(OR(H1504="",H1504=0),"",IF(L1504="",IF(J1504="","",J1504/H1504),L1504/H1504))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H1507/F1507)</f>
        <v/>
      </c>
      <c r="H1507" s="33" t="n"/>
      <c r="I1507" s="33" t="n"/>
      <c r="J1507" s="33">
        <f>IF(I1507="", "", I1507*$F1507)</f>
        <v/>
      </c>
      <c r="K1507" s="33" t="n"/>
      <c r="L1507" s="33">
        <f>IF(K1507="", "", K1507*$F1507)</f>
        <v/>
      </c>
      <c r="M1507" s="30">
        <f>IF(OR(H1507="",H1507=0),"",IF(K1507="",IF(J1507="","",J1507/H1507),L1507/H1507))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42" t="n"/>
      <c r="C1550" s="231" t="inlineStr">
        <is>
          <t>Subtotal (this page)</t>
        </is>
      </c>
      <c r="D1550" s="159" t="n"/>
      <c r="E1550" s="42" t="n"/>
      <c r="F1550" s="42" t="n"/>
      <c r="G1550" s="43" t="n"/>
      <c r="H1550" s="43">
        <f>IF(SUM(H1516:H1549)=0,"",SUM(H1516:H1549))</f>
        <v/>
      </c>
      <c r="I1550" s="43" t="n"/>
      <c r="J1550" s="43">
        <f>IF(SUM(J1516:J1549)=0,"",SUM(J1516:J1549))</f>
        <v/>
      </c>
      <c r="K1550" s="43" t="n"/>
      <c r="L1550" s="43">
        <f>IF(SUM(L1516:L1549)=0,"",SUM(L1516:L1549))</f>
        <v/>
      </c>
      <c r="M1550" s="35">
        <f>IF(OR(H1550="",H1550=0),"",IF(L1550="",IF(J1550="","",J1550/H1550),L1550/H1550))</f>
        <v/>
      </c>
    </row>
    <row r="1551" ht="13.35" customHeight="1" s="162">
      <c r="B1551" s="188" t="inlineStr">
        <is>
          <t>Return Air Inlets (cont.)</t>
        </is>
      </c>
      <c r="C1551" s="174" t="n"/>
      <c r="D1551" s="174" t="n"/>
      <c r="E1551" s="174" t="n"/>
      <c r="F1551" s="173" t="n"/>
      <c r="G1551" s="233" t="inlineStr">
        <is>
          <t>Design VEL</t>
        </is>
      </c>
      <c r="H1551" s="194" t="inlineStr">
        <is>
          <t>Design CFM</t>
        </is>
      </c>
      <c r="I1551" s="188" t="inlineStr">
        <is>
          <t>Initial</t>
        </is>
      </c>
      <c r="J1551" s="173" t="n"/>
      <c r="K1551" s="188" t="inlineStr">
        <is>
          <t>Final</t>
        </is>
      </c>
      <c r="L1551" s="173" t="n"/>
      <c r="M1551" s="188" t="inlineStr">
        <is>
          <t>%</t>
        </is>
      </c>
    </row>
    <row r="1552" ht="13.35" customHeight="1" s="162">
      <c r="B1552" s="153" t="inlineStr">
        <is>
          <t>No.</t>
        </is>
      </c>
      <c r="C1552" s="188" t="inlineStr">
        <is>
          <t>Area Served</t>
        </is>
      </c>
      <c r="D1552" s="188" t="inlineStr">
        <is>
          <t>Type</t>
        </is>
      </c>
      <c r="E1552" s="188" t="inlineStr">
        <is>
          <t>Size</t>
        </is>
      </c>
      <c r="F1552" s="188" t="inlineStr">
        <is>
          <t>Ak</t>
        </is>
      </c>
      <c r="G1552" s="440" t="n"/>
      <c r="H1552" s="440" t="n"/>
      <c r="I1552" s="188" t="inlineStr">
        <is>
          <t>VEL</t>
        </is>
      </c>
      <c r="J1552" s="188" t="inlineStr">
        <is>
          <t>CFM</t>
        </is>
      </c>
      <c r="K1552" s="188" t="inlineStr">
        <is>
          <t>VEL</t>
        </is>
      </c>
      <c r="L1552" s="188" t="inlineStr">
        <is>
          <t>CFM</t>
        </is>
      </c>
      <c r="M1552" s="440" t="n"/>
    </row>
    <row r="1553" ht="13.35" customHeight="1" s="162">
      <c r="B1553" s="31" t="n"/>
      <c r="C1553" s="31" t="n"/>
      <c r="E1553" s="31"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1" t="n"/>
      <c r="C1554" s="31" t="n"/>
      <c r="E1554" s="31"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1" t="n"/>
      <c r="C1555" s="31" t="n"/>
      <c r="E1555" s="31"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31" t="n"/>
      <c r="C1556" s="31" t="n"/>
      <c r="E1556" s="31" t="n"/>
      <c r="F1556" s="32" t="n"/>
      <c r="G1556" s="33">
        <f>IF(F1556="", "", H1556/F1556)</f>
        <v/>
      </c>
      <c r="H1556" s="33" t="n"/>
      <c r="I1556" s="33" t="n"/>
      <c r="J1556" s="33">
        <f>IF(I1556="", "", I1556*$F1556)</f>
        <v/>
      </c>
      <c r="K1556" s="33" t="n"/>
      <c r="L1556" s="33">
        <f>IF(K1556="", "", K1556*$F1556)</f>
        <v/>
      </c>
      <c r="M1556" s="30">
        <f>IF(OR(H1556="",H1556=0),"",IF(K1556="",IF(J1556="","",J1556/H1556),L1556/H1556))</f>
        <v/>
      </c>
    </row>
    <row r="1557" ht="13.35" customHeight="1" s="162">
      <c r="B1557" s="42" t="n"/>
      <c r="C1557" s="231" t="inlineStr">
        <is>
          <t>Subtotal (this page)</t>
        </is>
      </c>
      <c r="D1557" s="159" t="n"/>
      <c r="E1557" s="42" t="n"/>
      <c r="F1557" s="42" t="n"/>
      <c r="G1557" s="43" t="n"/>
      <c r="H1557" s="43">
        <f>IF(SUM(H1553:H1556)=0,"",SUM(H1553:H1556))</f>
        <v/>
      </c>
      <c r="I1557" s="42" t="n"/>
      <c r="J1557" s="43">
        <f>IF(SUM(J1553:J1556)=0,"",SUM(J1553:J1556))</f>
        <v/>
      </c>
      <c r="K1557" s="42" t="n"/>
      <c r="L1557" s="43">
        <f>IF(SUM(L1553:L1556)=0,"",SUM(L1553:L1556))</f>
        <v/>
      </c>
      <c r="M1557" s="35">
        <f>IF(OR(H1557="",H1557=0),"",IF(L1557="",IF(J1557="","",J1557/H1557),L1557/H1557))</f>
        <v/>
      </c>
    </row>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IF(K1569="","",K1569-N(K1570))</f>
        <v/>
      </c>
      <c r="L1571" s="24">
        <f>IF(L1569="","",L1569-N(L1570))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F1585</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 xml:space="preserve">Static Pressures Profile </t>
        </is>
      </c>
      <c r="C1582" s="400" t="n"/>
      <c r="D1582" s="400" t="n"/>
      <c r="E1582" s="400" t="n"/>
      <c r="F1582" s="400" t="n"/>
      <c r="G1582" s="401" t="n"/>
      <c r="I1582" s="199" t="inlineStr">
        <is>
          <t>Fan RPM</t>
        </is>
      </c>
      <c r="J1582" s="401" t="n"/>
      <c r="K1582" s="24" t="n"/>
      <c r="L1582" s="24" t="n"/>
    </row>
    <row r="1583" ht="13.35" customHeight="1" s="162">
      <c r="B1583" s="432" t="n"/>
      <c r="C1583" s="401" t="n"/>
      <c r="D1583" s="205" t="inlineStr">
        <is>
          <t>Flt/Coil</t>
        </is>
      </c>
      <c r="E1583" s="205" t="inlineStr">
        <is>
          <t>Fan</t>
        </is>
      </c>
      <c r="F1583" s="432" t="n"/>
      <c r="G1583" s="401" t="n"/>
      <c r="I1583" s="199" t="inlineStr">
        <is>
          <t>VSD Frequency</t>
        </is>
      </c>
      <c r="J1583" s="401" t="n"/>
      <c r="K1583" s="66" t="n"/>
      <c r="L1583" s="66" t="n"/>
    </row>
    <row r="1584" ht="13.35" customHeight="1" s="162">
      <c r="B1584" s="198" t="inlineStr">
        <is>
          <t>Entering</t>
        </is>
      </c>
      <c r="C1584" s="401" t="n"/>
      <c r="D1584" s="19" t="n"/>
      <c r="E1584" s="19" t="n"/>
      <c r="F1584" s="19">
        <f>IF(E1584="","",E1585-N(E1584))</f>
        <v/>
      </c>
      <c r="G1584" s="186" t="inlineStr">
        <is>
          <t>TSP</t>
        </is>
      </c>
      <c r="H1584" s="23" t="n"/>
      <c r="I1584" s="199" t="inlineStr">
        <is>
          <t>OA Damper Position</t>
        </is>
      </c>
      <c r="J1584" s="400" t="n"/>
      <c r="K1584" s="401" t="n"/>
      <c r="L1584" s="56" t="n"/>
    </row>
    <row r="1585" ht="13.35" customHeight="1" s="162">
      <c r="B1585" s="198" t="inlineStr">
        <is>
          <t>Exiting</t>
        </is>
      </c>
      <c r="C1585" s="401" t="n"/>
      <c r="D1585" s="55">
        <f>IF(E1584="", "", E1584)</f>
        <v/>
      </c>
      <c r="E1585" s="19" t="n"/>
      <c r="F1585" s="19">
        <f>IF(E1585="","",E1585-N(D1584))</f>
        <v/>
      </c>
      <c r="G1585" s="186" t="inlineStr">
        <is>
          <t>ESP</t>
        </is>
      </c>
      <c r="H1585" s="23" t="n"/>
    </row>
    <row r="1586" ht="13.35" customHeight="1" s="162">
      <c r="B1586" s="437" t="inlineStr">
        <is>
          <t>Instrument:</t>
        </is>
      </c>
      <c r="C1586" s="13" t="n"/>
      <c r="D1586" s="490" t="n"/>
      <c r="E1586" s="491" t="n"/>
      <c r="F1586" s="491" t="n"/>
      <c r="G1586" s="437" t="inlineStr">
        <is>
          <t>Ak basis / notes:</t>
        </is>
      </c>
      <c r="H1586" s="13" t="n"/>
      <c r="I1586" s="492" t="n"/>
      <c r="J1586" s="491" t="n"/>
      <c r="K1586" s="491" t="n"/>
      <c r="L1586" s="491" t="n"/>
      <c r="M1586" s="491" t="n"/>
    </row>
    <row r="1587" ht="13.35" customHeight="1" s="162">
      <c r="B1587" s="188" t="inlineStr">
        <is>
          <t>Supply Air Diffuser / Outlet Airflow</t>
        </is>
      </c>
      <c r="C1587" s="174" t="n"/>
      <c r="D1587" s="174" t="n"/>
      <c r="E1587" s="174" t="n"/>
      <c r="F1587" s="173" t="n"/>
      <c r="G1587" s="233" t="inlineStr">
        <is>
          <t>Design VEL</t>
        </is>
      </c>
      <c r="H1587" s="194" t="inlineStr">
        <is>
          <t>Design CFM</t>
        </is>
      </c>
      <c r="I1587" s="188" t="inlineStr">
        <is>
          <t>Initial</t>
        </is>
      </c>
      <c r="J1587" s="173" t="n"/>
      <c r="K1587" s="188" t="inlineStr">
        <is>
          <t>Final</t>
        </is>
      </c>
      <c r="L1587" s="173" t="n"/>
      <c r="M1587" s="188" t="inlineStr">
        <is>
          <t>%</t>
        </is>
      </c>
    </row>
    <row r="1588" ht="13.35" customHeight="1" s="162">
      <c r="B1588" s="153" t="inlineStr">
        <is>
          <t>No.</t>
        </is>
      </c>
      <c r="C1588" s="188" t="inlineStr">
        <is>
          <t>Area Served</t>
        </is>
      </c>
      <c r="D1588" s="188" t="inlineStr">
        <is>
          <t>Type</t>
        </is>
      </c>
      <c r="E1588" s="188" t="inlineStr">
        <is>
          <t>Size</t>
        </is>
      </c>
      <c r="F1588" s="188" t="inlineStr">
        <is>
          <t>Ak</t>
        </is>
      </c>
      <c r="G1588" s="440" t="n"/>
      <c r="H1588" s="440" t="n"/>
      <c r="I1588" s="188" t="inlineStr">
        <is>
          <t>VEL</t>
        </is>
      </c>
      <c r="J1588" s="188" t="inlineStr">
        <is>
          <t>CFM</t>
        </is>
      </c>
      <c r="K1588" s="188" t="inlineStr">
        <is>
          <t>VEL</t>
        </is>
      </c>
      <c r="L1588" s="188" t="inlineStr">
        <is>
          <t>CFM</t>
        </is>
      </c>
      <c r="M1588" s="440" t="n"/>
    </row>
    <row r="1589" ht="13.35" customHeight="1" s="162">
      <c r="B1589" s="307" t="n"/>
      <c r="C1589" s="307" t="n"/>
      <c r="E1589" s="307" t="n"/>
      <c r="F1589" s="32" t="n"/>
      <c r="G1589" s="33">
        <f>IF(F1589="", "", H1589/F1589)</f>
        <v/>
      </c>
      <c r="H1589" s="33" t="n"/>
      <c r="I1589" s="33" t="n"/>
      <c r="J1589" s="33">
        <f>IF(I1589="", "", I1589*$F1589)</f>
        <v/>
      </c>
      <c r="K1589" s="33" t="n"/>
      <c r="L1589" s="33">
        <f>IF(K1589="", "", K1589*$F1589)</f>
        <v/>
      </c>
      <c r="M1589" s="30">
        <f>IF(OR(H1589="",H1589=0),"",IF(K1589="",IF(J1589="","",J1589/H1589),L1589/H1589))</f>
        <v/>
      </c>
    </row>
    <row r="1590" ht="13.35" customHeight="1" s="162">
      <c r="B1590" s="307" t="n"/>
      <c r="C1590" s="307" t="n"/>
      <c r="E1590" s="307" t="n"/>
      <c r="F1590" s="32" t="n"/>
      <c r="G1590" s="33">
        <f>IF(F1590="", "", H1590/F1590)</f>
        <v/>
      </c>
      <c r="H1590" s="33" t="n"/>
      <c r="I1590" s="33" t="n"/>
      <c r="J1590" s="33">
        <f>IF(I1590="", "", I1590*$F1590)</f>
        <v/>
      </c>
      <c r="K1590" s="33" t="n"/>
      <c r="L1590" s="33">
        <f>IF(K1590="", "", K1590*$F1590)</f>
        <v/>
      </c>
      <c r="M1590" s="30">
        <f>IF(OR(H1590="",H1590=0),"",IF(K1590="",IF(J1590="","",J1590/H1590),L1590/H1590))</f>
        <v/>
      </c>
    </row>
    <row r="1591" ht="13.35" customHeight="1" s="162">
      <c r="B1591" s="307" t="n"/>
      <c r="C1591" s="307" t="n"/>
      <c r="E1591" s="307" t="n"/>
      <c r="F1591" s="32" t="n"/>
      <c r="G1591" s="33">
        <f>IF(F1591="", "", H1591/F1591)</f>
        <v/>
      </c>
      <c r="H1591" s="33" t="n"/>
      <c r="I1591" s="33" t="n"/>
      <c r="J1591" s="33">
        <f>IF(I1591="", "", I1591*$F1591)</f>
        <v/>
      </c>
      <c r="K1591" s="33" t="n"/>
      <c r="L1591" s="33">
        <f>IF(K1591="", "", K1591*$F1591)</f>
        <v/>
      </c>
      <c r="M1591" s="30">
        <f>IF(OR(H1591="",H1591=0),"",IF(K1591="",IF(J1591="","",J1591/H1591),L1591/H1591))</f>
        <v/>
      </c>
    </row>
    <row r="1592" ht="13.35" customHeight="1" s="162">
      <c r="B1592" s="307" t="n"/>
      <c r="C1592" s="307" t="n"/>
      <c r="E1592" s="307" t="n"/>
      <c r="F1592" s="32" t="n"/>
      <c r="G1592" s="33">
        <f>IF(F1592="", "", H1592/F1592)</f>
        <v/>
      </c>
      <c r="H1592" s="33" t="n"/>
      <c r="I1592" s="33" t="n"/>
      <c r="J1592" s="33">
        <f>IF(I1592="", "", I1592*$F1592)</f>
        <v/>
      </c>
      <c r="K1592" s="33" t="n"/>
      <c r="L1592" s="33">
        <f>IF(K1592="", "", K1592*$F1592)</f>
        <v/>
      </c>
      <c r="M1592" s="30">
        <f>IF(OR(H1592="",H1592=0),"",IF(K1592="",IF(J1592="","",J1592/H1592),L1592/H1592))</f>
        <v/>
      </c>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42" t="n"/>
      <c r="C1603" s="231" t="inlineStr">
        <is>
          <t>Total</t>
        </is>
      </c>
      <c r="D1603" s="159" t="n"/>
      <c r="E1603" s="42" t="n"/>
      <c r="F1603" s="42" t="n"/>
      <c r="G1603" s="43" t="n"/>
      <c r="H1603" s="43">
        <f>IF(SUM(H1589:H1602)+SUM(H1620:H1653)=0,"",SUM(H1589:H1602)+SUM(H1620:H1653))</f>
        <v/>
      </c>
      <c r="I1603" s="43" t="n"/>
      <c r="J1603" s="43">
        <f>IF(SUM(J1589:J1602)+SUM(J1620:J1653)=0,"",SUM(J1589:J1602)+SUM(J1620:J1653))</f>
        <v/>
      </c>
      <c r="K1603" s="43" t="n"/>
      <c r="L1603" s="43">
        <f>IF(SUM(L1589:L1602)+SUM(L1620:L1653)=0,"",SUM(L1589:L1602)+SUM(L1620:L1653))</f>
        <v/>
      </c>
      <c r="M1603" s="35">
        <f>IF(OR(H1603="",H1603=0),"",IF(L1603="",IF(J1603="","",J1603/H1603),L1603/H1603))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H1606/F1606)</f>
        <v/>
      </c>
      <c r="H1606" s="33">
        <f>IF(H1603="","",H1603-N(H1611))</f>
        <v/>
      </c>
      <c r="I1606" s="33" t="n"/>
      <c r="J1606" s="33">
        <f>IF(I1606="", "", I1606*$F1606)</f>
        <v/>
      </c>
      <c r="K1606" s="33" t="n"/>
      <c r="L1606" s="33">
        <f>IF(L1611="","",L1603-N(L1611))</f>
        <v/>
      </c>
      <c r="M1606" s="30">
        <f>IF(OR(H1606="",H1606=0),"",IF(K1606="",IF(J1606="","",J1606/H1606),L1606/H1606))</f>
        <v/>
      </c>
    </row>
    <row r="1607" ht="13.35" customHeight="1" s="162">
      <c r="B1607" s="31" t="n"/>
      <c r="C1607" s="31" t="n"/>
      <c r="E1607" s="31"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42" t="n"/>
      <c r="C1608" s="231" t="inlineStr">
        <is>
          <t>Total</t>
        </is>
      </c>
      <c r="D1608" s="159" t="n"/>
      <c r="E1608" s="42" t="n"/>
      <c r="F1608" s="42" t="n"/>
      <c r="G1608" s="43" t="n"/>
      <c r="H1608" s="43">
        <f>IF(SUM(H1606:H1607)+SUM(H1657:H1660)=0,"",SUM(H1606:H1607)+SUM(H1657:H1660))</f>
        <v/>
      </c>
      <c r="I1608" s="42" t="n"/>
      <c r="J1608" s="43">
        <f>IF(SUM(J1606:J1607)+SUM(J1657:J1660)=0,"",SUM(J1606:J1607)+SUM(J1657:J1660))</f>
        <v/>
      </c>
      <c r="K1608" s="42" t="n"/>
      <c r="L1608" s="43">
        <f>IF(SUM(L1606:L1607)+SUM(L1657:L1660)=0,"",SUM(L1606:L1607)+SUM(L1657:L1660))</f>
        <v/>
      </c>
      <c r="M1608" s="35">
        <f>IF(OR(H1608="",H1608=0),"",IF(L1608="",IF(J1608="","",J1608/H1608),L1608/H1608))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H1611/F1611)</f>
        <v/>
      </c>
      <c r="H1611" s="33" t="n"/>
      <c r="I1611" s="33" t="n"/>
      <c r="J1611" s="33">
        <f>IF(I1611="", "", I1611*$F1611)</f>
        <v/>
      </c>
      <c r="K1611" s="33" t="n"/>
      <c r="L1611" s="33">
        <f>IF(K1611="", "", K1611*$F1611)</f>
        <v/>
      </c>
      <c r="M1611" s="30">
        <f>IF(OR(H1611="",H1611=0),"",IF(K1611="",IF(J1611="","",J1611/H1611),L1611/H1611))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42" t="n"/>
      <c r="C1654" s="231" t="inlineStr">
        <is>
          <t>Subtotal (this page)</t>
        </is>
      </c>
      <c r="D1654" s="159" t="n"/>
      <c r="E1654" s="42" t="n"/>
      <c r="F1654" s="42" t="n"/>
      <c r="G1654" s="43" t="n"/>
      <c r="H1654" s="43">
        <f>IF(SUM(H1620:H1653)=0,"",SUM(H1620:H1653))</f>
        <v/>
      </c>
      <c r="I1654" s="43" t="n"/>
      <c r="J1654" s="43">
        <f>IF(SUM(J1620:J1653)=0,"",SUM(J1620:J1653))</f>
        <v/>
      </c>
      <c r="K1654" s="43" t="n"/>
      <c r="L1654" s="43">
        <f>IF(SUM(L1620:L1653)=0,"",SUM(L1620:L1653))</f>
        <v/>
      </c>
      <c r="M1654" s="35">
        <f>IF(OR(H1654="",H1654=0),"",IF(L1654="",IF(J1654="","",J1654/H1654),L1654/H1654))</f>
        <v/>
      </c>
    </row>
    <row r="1655" ht="13.35" customHeight="1" s="162">
      <c r="B1655" s="188" t="inlineStr">
        <is>
          <t>Return Air Inlets (cont.)</t>
        </is>
      </c>
      <c r="C1655" s="174" t="n"/>
      <c r="D1655" s="174" t="n"/>
      <c r="E1655" s="174" t="n"/>
      <c r="F1655" s="173" t="n"/>
      <c r="G1655" s="233" t="inlineStr">
        <is>
          <t>Design VEL</t>
        </is>
      </c>
      <c r="H1655" s="194" t="inlineStr">
        <is>
          <t>Design CFM</t>
        </is>
      </c>
      <c r="I1655" s="188" t="inlineStr">
        <is>
          <t>Initial</t>
        </is>
      </c>
      <c r="J1655" s="173" t="n"/>
      <c r="K1655" s="188" t="inlineStr">
        <is>
          <t>Final</t>
        </is>
      </c>
      <c r="L1655" s="173" t="n"/>
      <c r="M1655" s="188" t="inlineStr">
        <is>
          <t>%</t>
        </is>
      </c>
    </row>
    <row r="1656" ht="13.35" customHeight="1" s="162">
      <c r="B1656" s="153" t="inlineStr">
        <is>
          <t>No.</t>
        </is>
      </c>
      <c r="C1656" s="188" t="inlineStr">
        <is>
          <t>Area Served</t>
        </is>
      </c>
      <c r="D1656" s="188" t="inlineStr">
        <is>
          <t>Type</t>
        </is>
      </c>
      <c r="E1656" s="188" t="inlineStr">
        <is>
          <t>Size</t>
        </is>
      </c>
      <c r="F1656" s="188" t="inlineStr">
        <is>
          <t>Ak</t>
        </is>
      </c>
      <c r="G1656" s="440" t="n"/>
      <c r="H1656" s="440" t="n"/>
      <c r="I1656" s="188" t="inlineStr">
        <is>
          <t>VEL</t>
        </is>
      </c>
      <c r="J1656" s="188" t="inlineStr">
        <is>
          <t>CFM</t>
        </is>
      </c>
      <c r="K1656" s="188" t="inlineStr">
        <is>
          <t>VEL</t>
        </is>
      </c>
      <c r="L1656" s="188" t="inlineStr">
        <is>
          <t>CFM</t>
        </is>
      </c>
      <c r="M1656" s="440" t="n"/>
    </row>
    <row r="1657" ht="13.35" customHeight="1" s="162">
      <c r="B1657" s="31" t="n"/>
      <c r="C1657" s="31" t="n"/>
      <c r="E1657" s="31"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1" t="n"/>
      <c r="C1658" s="31" t="n"/>
      <c r="E1658" s="31"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1" t="n"/>
      <c r="C1659" s="31" t="n"/>
      <c r="E1659" s="31"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1" t="n"/>
      <c r="C1660" s="31" t="n"/>
      <c r="E1660" s="31" t="n"/>
      <c r="F1660" s="32" t="n"/>
      <c r="G1660" s="33">
        <f>IF(F1660="", "", H1660/F1660)</f>
        <v/>
      </c>
      <c r="H1660" s="33" t="n"/>
      <c r="I1660" s="33" t="n"/>
      <c r="J1660" s="33">
        <f>IF(I1660="", "", I1660*$F1660)</f>
        <v/>
      </c>
      <c r="K1660" s="33" t="n"/>
      <c r="L1660" s="33">
        <f>IF(K1660="", "", K1660*$F1660)</f>
        <v/>
      </c>
      <c r="M1660" s="30">
        <f>IF(OR(H1660="",H1660=0),"",IF(K1660="",IF(J1660="","",J1660/H1660),L1660/H1660))</f>
        <v/>
      </c>
    </row>
    <row r="1661" ht="13.35" customHeight="1" s="162">
      <c r="B1661" s="42" t="n"/>
      <c r="C1661" s="231" t="inlineStr">
        <is>
          <t>Subtotal (this page)</t>
        </is>
      </c>
      <c r="D1661" s="159" t="n"/>
      <c r="E1661" s="42" t="n"/>
      <c r="F1661" s="42" t="n"/>
      <c r="G1661" s="43" t="n"/>
      <c r="H1661" s="43">
        <f>IF(SUM(H1657:H1660)=0,"",SUM(H1657:H1660))</f>
        <v/>
      </c>
      <c r="I1661" s="42" t="n"/>
      <c r="J1661" s="43">
        <f>IF(SUM(J1657:J1660)=0,"",SUM(J1657:J1660))</f>
        <v/>
      </c>
      <c r="K1661" s="42" t="n"/>
      <c r="L1661" s="43">
        <f>IF(SUM(L1657:L1660)=0,"",SUM(L1657:L1660))</f>
        <v/>
      </c>
      <c r="M1661" s="35">
        <f>IF(OR(H1661="",H1661=0),"",IF(L1661="",IF(J1661="","",J1661/H1661),L1661/H1661))</f>
        <v/>
      </c>
    </row>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IF(K1673="","",K1673-N(K1674))</f>
        <v/>
      </c>
      <c r="L1675" s="24">
        <f>IF(L1673="","",L1673-N(L1674))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F1689</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 xml:space="preserve">Static Pressures Profile </t>
        </is>
      </c>
      <c r="C1686" s="400" t="n"/>
      <c r="D1686" s="400" t="n"/>
      <c r="E1686" s="400" t="n"/>
      <c r="F1686" s="400" t="n"/>
      <c r="G1686" s="401" t="n"/>
      <c r="I1686" s="199" t="inlineStr">
        <is>
          <t>Fan RPM</t>
        </is>
      </c>
      <c r="J1686" s="401" t="n"/>
      <c r="K1686" s="24" t="n"/>
      <c r="L1686" s="24" t="n"/>
    </row>
    <row r="1687" ht="13.35" customHeight="1" s="162">
      <c r="B1687" s="432" t="n"/>
      <c r="C1687" s="401" t="n"/>
      <c r="D1687" s="205" t="inlineStr">
        <is>
          <t>Flt/Coil</t>
        </is>
      </c>
      <c r="E1687" s="205" t="inlineStr">
        <is>
          <t>Fan</t>
        </is>
      </c>
      <c r="F1687" s="432" t="n"/>
      <c r="G1687" s="401" t="n"/>
      <c r="I1687" s="199" t="inlineStr">
        <is>
          <t>VSD Frequency</t>
        </is>
      </c>
      <c r="J1687" s="401" t="n"/>
      <c r="K1687" s="66" t="n"/>
      <c r="L1687" s="66" t="n"/>
    </row>
    <row r="1688" ht="13.35" customHeight="1" s="162">
      <c r="B1688" s="198" t="inlineStr">
        <is>
          <t>Entering</t>
        </is>
      </c>
      <c r="C1688" s="401" t="n"/>
      <c r="D1688" s="19" t="n"/>
      <c r="E1688" s="19" t="n"/>
      <c r="F1688" s="19">
        <f>IF(E1688="","",E1689-N(E1688))</f>
        <v/>
      </c>
      <c r="G1688" s="186" t="inlineStr">
        <is>
          <t>TSP</t>
        </is>
      </c>
      <c r="H1688" s="23" t="n"/>
      <c r="I1688" s="199" t="inlineStr">
        <is>
          <t>OA Damper Position</t>
        </is>
      </c>
      <c r="J1688" s="400" t="n"/>
      <c r="K1688" s="401" t="n"/>
      <c r="L1688" s="56" t="n"/>
    </row>
    <row r="1689" ht="13.35" customHeight="1" s="162">
      <c r="B1689" s="198" t="inlineStr">
        <is>
          <t>Exiting</t>
        </is>
      </c>
      <c r="C1689" s="401" t="n"/>
      <c r="D1689" s="55">
        <f>IF(E1688="", "", E1688)</f>
        <v/>
      </c>
      <c r="E1689" s="19" t="n"/>
      <c r="F1689" s="19">
        <f>IF(E1689="","",E1689-N(D1688))</f>
        <v/>
      </c>
      <c r="G1689" s="186" t="inlineStr">
        <is>
          <t>ESP</t>
        </is>
      </c>
      <c r="H1689" s="23" t="n"/>
    </row>
    <row r="1690" ht="13.35" customHeight="1" s="162">
      <c r="B1690" s="437" t="inlineStr">
        <is>
          <t>Instrument:</t>
        </is>
      </c>
      <c r="C1690" s="13" t="n"/>
      <c r="D1690" s="490" t="n"/>
      <c r="E1690" s="491" t="n"/>
      <c r="F1690" s="491" t="n"/>
      <c r="G1690" s="437" t="inlineStr">
        <is>
          <t>Ak basis / notes:</t>
        </is>
      </c>
      <c r="H1690" s="13" t="n"/>
      <c r="I1690" s="492" t="n"/>
      <c r="J1690" s="491" t="n"/>
      <c r="K1690" s="491" t="n"/>
      <c r="L1690" s="491" t="n"/>
      <c r="M1690" s="491" t="n"/>
    </row>
    <row r="1691" ht="13.35" customHeight="1" s="162">
      <c r="B1691" s="188" t="inlineStr">
        <is>
          <t>Supply Air Diffuser / Outlet Airflow</t>
        </is>
      </c>
      <c r="C1691" s="174" t="n"/>
      <c r="D1691" s="174" t="n"/>
      <c r="E1691" s="174" t="n"/>
      <c r="F1691" s="173" t="n"/>
      <c r="G1691" s="233" t="inlineStr">
        <is>
          <t>Design VEL</t>
        </is>
      </c>
      <c r="H1691" s="194" t="inlineStr">
        <is>
          <t>Design CFM</t>
        </is>
      </c>
      <c r="I1691" s="188" t="inlineStr">
        <is>
          <t>Initial</t>
        </is>
      </c>
      <c r="J1691" s="173" t="n"/>
      <c r="K1691" s="188" t="inlineStr">
        <is>
          <t>Final</t>
        </is>
      </c>
      <c r="L1691" s="173" t="n"/>
      <c r="M1691" s="188" t="inlineStr">
        <is>
          <t>%</t>
        </is>
      </c>
    </row>
    <row r="1692" ht="13.35" customHeight="1" s="162">
      <c r="B1692" s="153" t="inlineStr">
        <is>
          <t>No.</t>
        </is>
      </c>
      <c r="C1692" s="188" t="inlineStr">
        <is>
          <t>Area Served</t>
        </is>
      </c>
      <c r="D1692" s="188" t="inlineStr">
        <is>
          <t>Type</t>
        </is>
      </c>
      <c r="E1692" s="188" t="inlineStr">
        <is>
          <t>Size</t>
        </is>
      </c>
      <c r="F1692" s="188" t="inlineStr">
        <is>
          <t>Ak</t>
        </is>
      </c>
      <c r="G1692" s="440" t="n"/>
      <c r="H1692" s="440" t="n"/>
      <c r="I1692" s="188" t="inlineStr">
        <is>
          <t>VEL</t>
        </is>
      </c>
      <c r="J1692" s="188" t="inlineStr">
        <is>
          <t>CFM</t>
        </is>
      </c>
      <c r="K1692" s="188" t="inlineStr">
        <is>
          <t>VEL</t>
        </is>
      </c>
      <c r="L1692" s="188" t="inlineStr">
        <is>
          <t>CFM</t>
        </is>
      </c>
      <c r="M1692" s="440" t="n"/>
    </row>
    <row r="1693" ht="13.35" customHeight="1" s="162">
      <c r="B1693" s="307" t="n"/>
      <c r="C1693" s="307" t="n"/>
      <c r="E1693" s="307" t="n"/>
      <c r="F1693" s="32" t="n"/>
      <c r="G1693" s="33">
        <f>IF(F1693="", "", H1693/F1693)</f>
        <v/>
      </c>
      <c r="H1693" s="33" t="n"/>
      <c r="I1693" s="33" t="n"/>
      <c r="J1693" s="33">
        <f>IF(I1693="", "", I1693*$F1693)</f>
        <v/>
      </c>
      <c r="K1693" s="33" t="n"/>
      <c r="L1693" s="33">
        <f>IF(K1693="", "", K1693*$F1693)</f>
        <v/>
      </c>
      <c r="M1693" s="30">
        <f>IF(OR(H1693="",H1693=0),"",IF(K1693="",IF(J1693="","",J1693/H1693),L1693/H1693))</f>
        <v/>
      </c>
    </row>
    <row r="1694" ht="13.35" customHeight="1" s="162">
      <c r="B1694" s="307" t="n"/>
      <c r="C1694" s="307" t="n"/>
      <c r="E1694" s="307" t="n"/>
      <c r="F1694" s="32" t="n"/>
      <c r="G1694" s="33">
        <f>IF(F1694="", "", H1694/F1694)</f>
        <v/>
      </c>
      <c r="H1694" s="33" t="n"/>
      <c r="I1694" s="33" t="n"/>
      <c r="J1694" s="33">
        <f>IF(I1694="", "", I1694*$F1694)</f>
        <v/>
      </c>
      <c r="K1694" s="33" t="n"/>
      <c r="L1694" s="33">
        <f>IF(K1694="", "", K1694*$F1694)</f>
        <v/>
      </c>
      <c r="M1694" s="30">
        <f>IF(OR(H1694="",H1694=0),"",IF(K1694="",IF(J1694="","",J1694/H1694),L1694/H1694))</f>
        <v/>
      </c>
    </row>
    <row r="1695" ht="13.35" customHeight="1" s="162">
      <c r="B1695" s="307" t="n"/>
      <c r="C1695" s="307" t="n"/>
      <c r="E1695" s="307" t="n"/>
      <c r="F1695" s="32" t="n"/>
      <c r="G1695" s="33">
        <f>IF(F1695="", "", H1695/F1695)</f>
        <v/>
      </c>
      <c r="H1695" s="33" t="n"/>
      <c r="I1695" s="33" t="n"/>
      <c r="J1695" s="33">
        <f>IF(I1695="", "", I1695*$F1695)</f>
        <v/>
      </c>
      <c r="K1695" s="33" t="n"/>
      <c r="L1695" s="33">
        <f>IF(K1695="", "", K1695*$F1695)</f>
        <v/>
      </c>
      <c r="M1695" s="30">
        <f>IF(OR(H1695="",H1695=0),"",IF(K1695="",IF(J1695="","",J1695/H1695),L1695/H1695))</f>
        <v/>
      </c>
    </row>
    <row r="1696" ht="13.35" customHeight="1" s="162">
      <c r="B1696" s="307" t="n"/>
      <c r="C1696" s="307" t="n"/>
      <c r="E1696" s="307" t="n"/>
      <c r="F1696" s="32" t="n"/>
      <c r="G1696" s="33">
        <f>IF(F1696="", "", H1696/F1696)</f>
        <v/>
      </c>
      <c r="H1696" s="33" t="n"/>
      <c r="I1696" s="33" t="n"/>
      <c r="J1696" s="33">
        <f>IF(I1696="", "", I1696*$F1696)</f>
        <v/>
      </c>
      <c r="K1696" s="33" t="n"/>
      <c r="L1696" s="33">
        <f>IF(K1696="", "", K1696*$F1696)</f>
        <v/>
      </c>
      <c r="M1696" s="30">
        <f>IF(OR(H1696="",H1696=0),"",IF(K1696="",IF(J1696="","",J1696/H1696),L1696/H1696))</f>
        <v/>
      </c>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42" t="n"/>
      <c r="C1707" s="231" t="inlineStr">
        <is>
          <t>Total</t>
        </is>
      </c>
      <c r="D1707" s="159" t="n"/>
      <c r="E1707" s="42" t="n"/>
      <c r="F1707" s="42" t="n"/>
      <c r="G1707" s="43" t="n"/>
      <c r="H1707" s="43">
        <f>IF(SUM(H1693:H1706)+SUM(H1724:H1757)=0,"",SUM(H1693:H1706)+SUM(H1724:H1757))</f>
        <v/>
      </c>
      <c r="I1707" s="43" t="n"/>
      <c r="J1707" s="43">
        <f>IF(SUM(J1693:J1706)+SUM(J1724:J1757)=0,"",SUM(J1693:J1706)+SUM(J1724:J1757))</f>
        <v/>
      </c>
      <c r="K1707" s="43" t="n"/>
      <c r="L1707" s="43">
        <f>IF(SUM(L1693:L1706)+SUM(L1724:L1757)=0,"",SUM(L1693:L1706)+SUM(L1724:L1757))</f>
        <v/>
      </c>
      <c r="M1707" s="35">
        <f>IF(OR(H1707="",H1707=0),"",IF(L1707="",IF(J1707="","",J1707/H1707),L1707/H1707))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H1710/F1710)</f>
        <v/>
      </c>
      <c r="H1710" s="33">
        <f>IF(H1707="","",H1707-N(H1715))</f>
        <v/>
      </c>
      <c r="I1710" s="33" t="n"/>
      <c r="J1710" s="33">
        <f>IF(I1710="", "", I1710*$F1710)</f>
        <v/>
      </c>
      <c r="K1710" s="33" t="n"/>
      <c r="L1710" s="33">
        <f>IF(L1715="","",L1707-N(L1715))</f>
        <v/>
      </c>
      <c r="M1710" s="30">
        <f>IF(OR(H1710="",H1710=0),"",IF(K1710="",IF(J1710="","",J1710/H1710),L1710/H1710))</f>
        <v/>
      </c>
    </row>
    <row r="1711" ht="13.35" customHeight="1" s="162">
      <c r="B1711" s="31" t="n"/>
      <c r="C1711" s="31" t="n"/>
      <c r="E1711" s="31"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42" t="n"/>
      <c r="C1712" s="231" t="inlineStr">
        <is>
          <t>Total</t>
        </is>
      </c>
      <c r="D1712" s="159" t="n"/>
      <c r="E1712" s="42" t="n"/>
      <c r="F1712" s="42" t="n"/>
      <c r="G1712" s="43" t="n"/>
      <c r="H1712" s="43">
        <f>IF(SUM(H1710:H1711)+SUM(H1761:H1764)=0,"",SUM(H1710:H1711)+SUM(H1761:H1764))</f>
        <v/>
      </c>
      <c r="I1712" s="42" t="n"/>
      <c r="J1712" s="43">
        <f>IF(SUM(J1710:J1711)+SUM(J1761:J1764)=0,"",SUM(J1710:J1711)+SUM(J1761:J1764))</f>
        <v/>
      </c>
      <c r="K1712" s="42" t="n"/>
      <c r="L1712" s="43">
        <f>IF(SUM(L1710:L1711)+SUM(L1761:L1764)=0,"",SUM(L1710:L1711)+SUM(L1761:L1764))</f>
        <v/>
      </c>
      <c r="M1712" s="35">
        <f>IF(OR(H1712="",H1712=0),"",IF(L1712="",IF(J1712="","",J1712/H1712),L1712/H1712))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H1715/F1715)</f>
        <v/>
      </c>
      <c r="H1715" s="33" t="n"/>
      <c r="I1715" s="33" t="n"/>
      <c r="J1715" s="33">
        <f>IF(I1715="", "", I1715*$F1715)</f>
        <v/>
      </c>
      <c r="K1715" s="33" t="n"/>
      <c r="L1715" s="33">
        <f>IF(K1715="", "", K1715*$F1715)</f>
        <v/>
      </c>
      <c r="M1715" s="30">
        <f>IF(OR(H1715="",H1715=0),"",IF(K1715="",IF(J1715="","",J1715/H1715),L1715/H1715))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42" t="n"/>
      <c r="C1758" s="231" t="inlineStr">
        <is>
          <t>Subtotal (this page)</t>
        </is>
      </c>
      <c r="D1758" s="159" t="n"/>
      <c r="E1758" s="42" t="n"/>
      <c r="F1758" s="42" t="n"/>
      <c r="G1758" s="43" t="n"/>
      <c r="H1758" s="43">
        <f>IF(SUM(H1724:H1757)=0,"",SUM(H1724:H1757))</f>
        <v/>
      </c>
      <c r="I1758" s="43" t="n"/>
      <c r="J1758" s="43">
        <f>IF(SUM(J1724:J1757)=0,"",SUM(J1724:J1757))</f>
        <v/>
      </c>
      <c r="K1758" s="43" t="n"/>
      <c r="L1758" s="43">
        <f>IF(SUM(L1724:L1757)=0,"",SUM(L1724:L1757))</f>
        <v/>
      </c>
      <c r="M1758" s="35">
        <f>IF(OR(H1758="",H1758=0),"",IF(L1758="",IF(J1758="","",J1758/H1758),L1758/H1758))</f>
        <v/>
      </c>
    </row>
    <row r="1759" ht="13.35" customHeight="1" s="162">
      <c r="B1759" s="188" t="inlineStr">
        <is>
          <t>Return Air Inlets (cont.)</t>
        </is>
      </c>
      <c r="C1759" s="174" t="n"/>
      <c r="D1759" s="174" t="n"/>
      <c r="E1759" s="174" t="n"/>
      <c r="F1759" s="173" t="n"/>
      <c r="G1759" s="233" t="inlineStr">
        <is>
          <t>Design VEL</t>
        </is>
      </c>
      <c r="H1759" s="194" t="inlineStr">
        <is>
          <t>Design CFM</t>
        </is>
      </c>
      <c r="I1759" s="188" t="inlineStr">
        <is>
          <t>Initial</t>
        </is>
      </c>
      <c r="J1759" s="173" t="n"/>
      <c r="K1759" s="188" t="inlineStr">
        <is>
          <t>Final</t>
        </is>
      </c>
      <c r="L1759" s="173" t="n"/>
      <c r="M1759" s="188" t="inlineStr">
        <is>
          <t>%</t>
        </is>
      </c>
    </row>
    <row r="1760" ht="13.35" customHeight="1" s="162">
      <c r="B1760" s="153" t="inlineStr">
        <is>
          <t>No.</t>
        </is>
      </c>
      <c r="C1760" s="188" t="inlineStr">
        <is>
          <t>Area Served</t>
        </is>
      </c>
      <c r="D1760" s="188" t="inlineStr">
        <is>
          <t>Type</t>
        </is>
      </c>
      <c r="E1760" s="188" t="inlineStr">
        <is>
          <t>Size</t>
        </is>
      </c>
      <c r="F1760" s="188" t="inlineStr">
        <is>
          <t>Ak</t>
        </is>
      </c>
      <c r="G1760" s="440" t="n"/>
      <c r="H1760" s="440" t="n"/>
      <c r="I1760" s="188" t="inlineStr">
        <is>
          <t>VEL</t>
        </is>
      </c>
      <c r="J1760" s="188" t="inlineStr">
        <is>
          <t>CFM</t>
        </is>
      </c>
      <c r="K1760" s="188" t="inlineStr">
        <is>
          <t>VEL</t>
        </is>
      </c>
      <c r="L1760" s="188" t="inlineStr">
        <is>
          <t>CFM</t>
        </is>
      </c>
      <c r="M1760" s="440" t="n"/>
    </row>
    <row r="1761" ht="13.35" customHeight="1" s="162">
      <c r="B1761" s="31" t="n"/>
      <c r="C1761" s="31" t="n"/>
      <c r="E1761" s="31"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1" t="n"/>
      <c r="C1762" s="31" t="n"/>
      <c r="E1762" s="31"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1" t="n"/>
      <c r="C1763" s="31" t="n"/>
      <c r="E1763" s="31"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31" t="n"/>
      <c r="C1764" s="31" t="n"/>
      <c r="E1764" s="31" t="n"/>
      <c r="F1764" s="32" t="n"/>
      <c r="G1764" s="33">
        <f>IF(F1764="", "", H1764/F1764)</f>
        <v/>
      </c>
      <c r="H1764" s="33" t="n"/>
      <c r="I1764" s="33" t="n"/>
      <c r="J1764" s="33">
        <f>IF(I1764="", "", I1764*$F1764)</f>
        <v/>
      </c>
      <c r="K1764" s="33" t="n"/>
      <c r="L1764" s="33">
        <f>IF(K1764="", "", K1764*$F1764)</f>
        <v/>
      </c>
      <c r="M1764" s="30">
        <f>IF(OR(H1764="",H1764=0),"",IF(K1764="",IF(J1764="","",J1764/H1764),L1764/H1764))</f>
        <v/>
      </c>
    </row>
    <row r="1765" ht="13.35" customHeight="1" s="162">
      <c r="B1765" s="42" t="n"/>
      <c r="C1765" s="231" t="inlineStr">
        <is>
          <t>Subtotal (this page)</t>
        </is>
      </c>
      <c r="D1765" s="159" t="n"/>
      <c r="E1765" s="42" t="n"/>
      <c r="F1765" s="42" t="n"/>
      <c r="G1765" s="43" t="n"/>
      <c r="H1765" s="43">
        <f>IF(SUM(H1761:H1764)=0,"",SUM(H1761:H1764))</f>
        <v/>
      </c>
      <c r="I1765" s="42" t="n"/>
      <c r="J1765" s="43">
        <f>IF(SUM(J1761:J1764)=0,"",SUM(J1761:J1764))</f>
        <v/>
      </c>
      <c r="K1765" s="42" t="n"/>
      <c r="L1765" s="43">
        <f>IF(SUM(L1761:L1764)=0,"",SUM(L1761:L1764))</f>
        <v/>
      </c>
      <c r="M1765" s="35">
        <f>IF(OR(H1765="",H1765=0),"",IF(L1765="",IF(J1765="","",J1765/H1765),L1765/H1765))</f>
        <v/>
      </c>
    </row>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IF(K1777="","",K1777-N(K1778))</f>
        <v/>
      </c>
      <c r="L1779" s="24">
        <f>IF(L1777="","",L1777-N(L1778))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F1793</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 xml:space="preserve">Static Pressures Profile </t>
        </is>
      </c>
      <c r="C1790" s="400" t="n"/>
      <c r="D1790" s="400" t="n"/>
      <c r="E1790" s="400" t="n"/>
      <c r="F1790" s="400" t="n"/>
      <c r="G1790" s="401" t="n"/>
      <c r="I1790" s="199" t="inlineStr">
        <is>
          <t>Fan RPM</t>
        </is>
      </c>
      <c r="J1790" s="401" t="n"/>
      <c r="K1790" s="24" t="n"/>
      <c r="L1790" s="24" t="n"/>
    </row>
    <row r="1791" ht="13.35" customHeight="1" s="162">
      <c r="B1791" s="432" t="n"/>
      <c r="C1791" s="401" t="n"/>
      <c r="D1791" s="205" t="inlineStr">
        <is>
          <t>Flt/Coil</t>
        </is>
      </c>
      <c r="E1791" s="205" t="inlineStr">
        <is>
          <t>Fan</t>
        </is>
      </c>
      <c r="F1791" s="432" t="n"/>
      <c r="G1791" s="401" t="n"/>
      <c r="I1791" s="199" t="inlineStr">
        <is>
          <t>VSD Frequency</t>
        </is>
      </c>
      <c r="J1791" s="401" t="n"/>
      <c r="K1791" s="66" t="n"/>
      <c r="L1791" s="66" t="n"/>
    </row>
    <row r="1792" ht="13.35" customHeight="1" s="162">
      <c r="B1792" s="198" t="inlineStr">
        <is>
          <t>Entering</t>
        </is>
      </c>
      <c r="C1792" s="401" t="n"/>
      <c r="D1792" s="19" t="n"/>
      <c r="E1792" s="19" t="n"/>
      <c r="F1792" s="19">
        <f>IF(E1792="","",E1793-N(E1792))</f>
        <v/>
      </c>
      <c r="G1792" s="186" t="inlineStr">
        <is>
          <t>TSP</t>
        </is>
      </c>
      <c r="H1792" s="23" t="n"/>
      <c r="I1792" s="199" t="inlineStr">
        <is>
          <t>OA Damper Position</t>
        </is>
      </c>
      <c r="J1792" s="400" t="n"/>
      <c r="K1792" s="401" t="n"/>
      <c r="L1792" s="56" t="n"/>
    </row>
    <row r="1793" ht="13.35" customHeight="1" s="162">
      <c r="B1793" s="198" t="inlineStr">
        <is>
          <t>Exiting</t>
        </is>
      </c>
      <c r="C1793" s="401" t="n"/>
      <c r="D1793" s="55">
        <f>IF(E1792="", "", E1792)</f>
        <v/>
      </c>
      <c r="E1793" s="19" t="n"/>
      <c r="F1793" s="19">
        <f>IF(E1793="","",E1793-N(D1792))</f>
        <v/>
      </c>
      <c r="G1793" s="186" t="inlineStr">
        <is>
          <t>ESP</t>
        </is>
      </c>
      <c r="H1793" s="23" t="n"/>
    </row>
    <row r="1794" ht="13.35" customHeight="1" s="162">
      <c r="B1794" s="437" t="inlineStr">
        <is>
          <t>Instrument:</t>
        </is>
      </c>
      <c r="C1794" s="13" t="n"/>
      <c r="D1794" s="490" t="n"/>
      <c r="E1794" s="491" t="n"/>
      <c r="F1794" s="491" t="n"/>
      <c r="G1794" s="437" t="inlineStr">
        <is>
          <t>Ak basis / notes:</t>
        </is>
      </c>
      <c r="H1794" s="13" t="n"/>
      <c r="I1794" s="492" t="n"/>
      <c r="J1794" s="491" t="n"/>
      <c r="K1794" s="491" t="n"/>
      <c r="L1794" s="491" t="n"/>
      <c r="M1794" s="491" t="n"/>
    </row>
    <row r="1795" ht="13.35" customHeight="1" s="162">
      <c r="B1795" s="188" t="inlineStr">
        <is>
          <t>Supply Air Diffuser / Outlet Airflow</t>
        </is>
      </c>
      <c r="C1795" s="174" t="n"/>
      <c r="D1795" s="174" t="n"/>
      <c r="E1795" s="174" t="n"/>
      <c r="F1795" s="173" t="n"/>
      <c r="G1795" s="233" t="inlineStr">
        <is>
          <t>Design VEL</t>
        </is>
      </c>
      <c r="H1795" s="194" t="inlineStr">
        <is>
          <t>Design CFM</t>
        </is>
      </c>
      <c r="I1795" s="188" t="inlineStr">
        <is>
          <t>Initial</t>
        </is>
      </c>
      <c r="J1795" s="173" t="n"/>
      <c r="K1795" s="188" t="inlineStr">
        <is>
          <t>Final</t>
        </is>
      </c>
      <c r="L1795" s="173" t="n"/>
      <c r="M1795" s="188" t="inlineStr">
        <is>
          <t>%</t>
        </is>
      </c>
    </row>
    <row r="1796" ht="13.35" customHeight="1" s="162">
      <c r="B1796" s="153" t="inlineStr">
        <is>
          <t>No.</t>
        </is>
      </c>
      <c r="C1796" s="188" t="inlineStr">
        <is>
          <t>Area Served</t>
        </is>
      </c>
      <c r="D1796" s="188" t="inlineStr">
        <is>
          <t>Type</t>
        </is>
      </c>
      <c r="E1796" s="188" t="inlineStr">
        <is>
          <t>Size</t>
        </is>
      </c>
      <c r="F1796" s="188" t="inlineStr">
        <is>
          <t>Ak</t>
        </is>
      </c>
      <c r="G1796" s="440" t="n"/>
      <c r="H1796" s="440" t="n"/>
      <c r="I1796" s="188" t="inlineStr">
        <is>
          <t>VEL</t>
        </is>
      </c>
      <c r="J1796" s="188" t="inlineStr">
        <is>
          <t>CFM</t>
        </is>
      </c>
      <c r="K1796" s="188" t="inlineStr">
        <is>
          <t>VEL</t>
        </is>
      </c>
      <c r="L1796" s="188" t="inlineStr">
        <is>
          <t>CFM</t>
        </is>
      </c>
      <c r="M1796" s="440" t="n"/>
    </row>
    <row r="1797" ht="13.35" customHeight="1" s="162">
      <c r="B1797" s="307" t="n"/>
      <c r="C1797" s="307" t="n"/>
      <c r="E1797" s="307" t="n"/>
      <c r="F1797" s="32" t="n"/>
      <c r="G1797" s="33">
        <f>IF(F1797="", "", H1797/F1797)</f>
        <v/>
      </c>
      <c r="H1797" s="33" t="n"/>
      <c r="I1797" s="33" t="n"/>
      <c r="J1797" s="33">
        <f>IF(I1797="", "", I1797*$F1797)</f>
        <v/>
      </c>
      <c r="K1797" s="33" t="n"/>
      <c r="L1797" s="33">
        <f>IF(K1797="", "", K1797*$F1797)</f>
        <v/>
      </c>
      <c r="M1797" s="30">
        <f>IF(OR(H1797="",H1797=0),"",IF(K1797="",IF(J1797="","",J1797/H1797),L1797/H1797))</f>
        <v/>
      </c>
    </row>
    <row r="1798" ht="13.35" customHeight="1" s="162">
      <c r="B1798" s="307" t="n"/>
      <c r="C1798" s="307" t="n"/>
      <c r="E1798" s="307" t="n"/>
      <c r="F1798" s="32" t="n"/>
      <c r="G1798" s="33">
        <f>IF(F1798="", "", H1798/F1798)</f>
        <v/>
      </c>
      <c r="H1798" s="33" t="n"/>
      <c r="I1798" s="33" t="n"/>
      <c r="J1798" s="33">
        <f>IF(I1798="", "", I1798*$F1798)</f>
        <v/>
      </c>
      <c r="K1798" s="33" t="n"/>
      <c r="L1798" s="33">
        <f>IF(K1798="", "", K1798*$F1798)</f>
        <v/>
      </c>
      <c r="M1798" s="30">
        <f>IF(OR(H1798="",H1798=0),"",IF(K1798="",IF(J1798="","",J1798/H1798),L1798/H1798))</f>
        <v/>
      </c>
    </row>
    <row r="1799" ht="13.35" customHeight="1" s="162">
      <c r="B1799" s="307" t="n"/>
      <c r="C1799" s="307" t="n"/>
      <c r="E1799" s="307" t="n"/>
      <c r="F1799" s="32" t="n"/>
      <c r="G1799" s="33">
        <f>IF(F1799="", "", H1799/F1799)</f>
        <v/>
      </c>
      <c r="H1799" s="33" t="n"/>
      <c r="I1799" s="33" t="n"/>
      <c r="J1799" s="33">
        <f>IF(I1799="", "", I1799*$F1799)</f>
        <v/>
      </c>
      <c r="K1799" s="33" t="n"/>
      <c r="L1799" s="33">
        <f>IF(K1799="", "", K1799*$F1799)</f>
        <v/>
      </c>
      <c r="M1799" s="30">
        <f>IF(OR(H1799="",H1799=0),"",IF(K1799="",IF(J1799="","",J1799/H1799),L1799/H1799))</f>
        <v/>
      </c>
    </row>
    <row r="1800" ht="13.35" customHeight="1" s="162">
      <c r="B1800" s="307" t="n"/>
      <c r="C1800" s="307" t="n"/>
      <c r="E1800" s="307" t="n"/>
      <c r="F1800" s="32" t="n"/>
      <c r="G1800" s="33">
        <f>IF(F1800="", "", H1800/F1800)</f>
        <v/>
      </c>
      <c r="H1800" s="33" t="n"/>
      <c r="I1800" s="33" t="n"/>
      <c r="J1800" s="33">
        <f>IF(I1800="", "", I1800*$F1800)</f>
        <v/>
      </c>
      <c r="K1800" s="33" t="n"/>
      <c r="L1800" s="33">
        <f>IF(K1800="", "", K1800*$F1800)</f>
        <v/>
      </c>
      <c r="M1800" s="30">
        <f>IF(OR(H1800="",H1800=0),"",IF(K1800="",IF(J1800="","",J1800/H1800),L1800/H1800))</f>
        <v/>
      </c>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42" t="n"/>
      <c r="C1811" s="231" t="inlineStr">
        <is>
          <t>Total</t>
        </is>
      </c>
      <c r="D1811" s="159" t="n"/>
      <c r="E1811" s="42" t="n"/>
      <c r="F1811" s="42" t="n"/>
      <c r="G1811" s="43" t="n"/>
      <c r="H1811" s="43">
        <f>IF(SUM(H1797:H1810)+SUM(H1828:H1861)=0,"",SUM(H1797:H1810)+SUM(H1828:H1861))</f>
        <v/>
      </c>
      <c r="I1811" s="43" t="n"/>
      <c r="J1811" s="43">
        <f>IF(SUM(J1797:J1810)+SUM(J1828:J1861)=0,"",SUM(J1797:J1810)+SUM(J1828:J1861))</f>
        <v/>
      </c>
      <c r="K1811" s="43" t="n"/>
      <c r="L1811" s="43">
        <f>IF(SUM(L1797:L1810)+SUM(L1828:L1861)=0,"",SUM(L1797:L1810)+SUM(L1828:L1861))</f>
        <v/>
      </c>
      <c r="M1811" s="35">
        <f>IF(OR(H1811="",H1811=0),"",IF(L1811="",IF(J1811="","",J1811/H1811),L1811/H1811))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H1814/F1814)</f>
        <v/>
      </c>
      <c r="H1814" s="33">
        <f>IF(H1811="","",H1811-N(H1819))</f>
        <v/>
      </c>
      <c r="I1814" s="33" t="n"/>
      <c r="J1814" s="33">
        <f>IF(I1814="", "", I1814*$F1814)</f>
        <v/>
      </c>
      <c r="K1814" s="33" t="n"/>
      <c r="L1814" s="33">
        <f>IF(L1819="","",L1811-N(L1819))</f>
        <v/>
      </c>
      <c r="M1814" s="30">
        <f>IF(OR(H1814="",H1814=0),"",IF(K1814="",IF(J1814="","",J1814/H1814),L1814/H1814))</f>
        <v/>
      </c>
    </row>
    <row r="1815" ht="13.35" customHeight="1" s="162">
      <c r="B1815" s="31" t="n"/>
      <c r="C1815" s="31" t="n"/>
      <c r="E1815" s="31"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42" t="n"/>
      <c r="C1816" s="231" t="inlineStr">
        <is>
          <t>Total</t>
        </is>
      </c>
      <c r="D1816" s="159" t="n"/>
      <c r="E1816" s="42" t="n"/>
      <c r="F1816" s="42" t="n"/>
      <c r="G1816" s="43" t="n"/>
      <c r="H1816" s="43">
        <f>IF(SUM(H1814:H1815)+SUM(H1865:H1868)=0,"",SUM(H1814:H1815)+SUM(H1865:H1868))</f>
        <v/>
      </c>
      <c r="I1816" s="42" t="n"/>
      <c r="J1816" s="43">
        <f>IF(SUM(J1814:J1815)+SUM(J1865:J1868)=0,"",SUM(J1814:J1815)+SUM(J1865:J1868))</f>
        <v/>
      </c>
      <c r="K1816" s="42" t="n"/>
      <c r="L1816" s="43">
        <f>IF(SUM(L1814:L1815)+SUM(L1865:L1868)=0,"",SUM(L1814:L1815)+SUM(L1865:L1868))</f>
        <v/>
      </c>
      <c r="M1816" s="35">
        <f>IF(OR(H1816="",H1816=0),"",IF(L1816="",IF(J1816="","",J1816/H1816),L1816/H1816))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H1819/F1819)</f>
        <v/>
      </c>
      <c r="H1819" s="33" t="n"/>
      <c r="I1819" s="33" t="n"/>
      <c r="J1819" s="33">
        <f>IF(I1819="", "", I1819*$F1819)</f>
        <v/>
      </c>
      <c r="K1819" s="33" t="n"/>
      <c r="L1819" s="33">
        <f>IF(K1819="", "", K1819*$F1819)</f>
        <v/>
      </c>
      <c r="M1819" s="30">
        <f>IF(OR(H1819="",H1819=0),"",IF(K1819="",IF(J1819="","",J1819/H1819),L1819/H1819))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42" t="n"/>
      <c r="C1862" s="231" t="inlineStr">
        <is>
          <t>Subtotal (this page)</t>
        </is>
      </c>
      <c r="D1862" s="159" t="n"/>
      <c r="E1862" s="42" t="n"/>
      <c r="F1862" s="42" t="n"/>
      <c r="G1862" s="43" t="n"/>
      <c r="H1862" s="43">
        <f>IF(SUM(H1828:H1861)=0,"",SUM(H1828:H1861))</f>
        <v/>
      </c>
      <c r="I1862" s="43" t="n"/>
      <c r="J1862" s="43">
        <f>IF(SUM(J1828:J1861)=0,"",SUM(J1828:J1861))</f>
        <v/>
      </c>
      <c r="K1862" s="43" t="n"/>
      <c r="L1862" s="43">
        <f>IF(SUM(L1828:L1861)=0,"",SUM(L1828:L1861))</f>
        <v/>
      </c>
      <c r="M1862" s="35">
        <f>IF(OR(H1862="",H1862=0),"",IF(L1862="",IF(J1862="","",J1862/H1862),L1862/H1862))</f>
        <v/>
      </c>
    </row>
    <row r="1863" ht="13.35" customHeight="1" s="162">
      <c r="B1863" s="188" t="inlineStr">
        <is>
          <t>Return Air Inlets (cont.)</t>
        </is>
      </c>
      <c r="C1863" s="174" t="n"/>
      <c r="D1863" s="174" t="n"/>
      <c r="E1863" s="174" t="n"/>
      <c r="F1863" s="173" t="n"/>
      <c r="G1863" s="233" t="inlineStr">
        <is>
          <t>Design VEL</t>
        </is>
      </c>
      <c r="H1863" s="194" t="inlineStr">
        <is>
          <t>Design CFM</t>
        </is>
      </c>
      <c r="I1863" s="188" t="inlineStr">
        <is>
          <t>Initial</t>
        </is>
      </c>
      <c r="J1863" s="173" t="n"/>
      <c r="K1863" s="188" t="inlineStr">
        <is>
          <t>Final</t>
        </is>
      </c>
      <c r="L1863" s="173" t="n"/>
      <c r="M1863" s="188" t="inlineStr">
        <is>
          <t>%</t>
        </is>
      </c>
    </row>
    <row r="1864" ht="13.35" customHeight="1" s="162">
      <c r="B1864" s="153" t="inlineStr">
        <is>
          <t>No.</t>
        </is>
      </c>
      <c r="C1864" s="188" t="inlineStr">
        <is>
          <t>Area Served</t>
        </is>
      </c>
      <c r="D1864" s="188" t="inlineStr">
        <is>
          <t>Type</t>
        </is>
      </c>
      <c r="E1864" s="188" t="inlineStr">
        <is>
          <t>Size</t>
        </is>
      </c>
      <c r="F1864" s="188" t="inlineStr">
        <is>
          <t>Ak</t>
        </is>
      </c>
      <c r="G1864" s="440" t="n"/>
      <c r="H1864" s="440" t="n"/>
      <c r="I1864" s="188" t="inlineStr">
        <is>
          <t>VEL</t>
        </is>
      </c>
      <c r="J1864" s="188" t="inlineStr">
        <is>
          <t>CFM</t>
        </is>
      </c>
      <c r="K1864" s="188" t="inlineStr">
        <is>
          <t>VEL</t>
        </is>
      </c>
      <c r="L1864" s="188" t="inlineStr">
        <is>
          <t>CFM</t>
        </is>
      </c>
      <c r="M1864" s="440" t="n"/>
    </row>
    <row r="1865" ht="13.35" customHeight="1" s="162">
      <c r="B1865" s="31" t="n"/>
      <c r="C1865" s="31" t="n"/>
      <c r="E1865" s="31"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1" t="n"/>
      <c r="C1866" s="31" t="n"/>
      <c r="E1866" s="31"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1" t="n"/>
      <c r="C1867" s="31" t="n"/>
      <c r="E1867" s="31"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31" t="n"/>
      <c r="C1868" s="31" t="n"/>
      <c r="E1868" s="31" t="n"/>
      <c r="F1868" s="32" t="n"/>
      <c r="G1868" s="33">
        <f>IF(F1868="", "", H1868/F1868)</f>
        <v/>
      </c>
      <c r="H1868" s="33" t="n"/>
      <c r="I1868" s="33" t="n"/>
      <c r="J1868" s="33">
        <f>IF(I1868="", "", I1868*$F1868)</f>
        <v/>
      </c>
      <c r="K1868" s="33" t="n"/>
      <c r="L1868" s="33">
        <f>IF(K1868="", "", K1868*$F1868)</f>
        <v/>
      </c>
      <c r="M1868" s="30">
        <f>IF(OR(H1868="",H1868=0),"",IF(K1868="",IF(J1868="","",J1868/H1868),L1868/H1868))</f>
        <v/>
      </c>
    </row>
    <row r="1869" ht="13.35" customHeight="1" s="162">
      <c r="B1869" s="42" t="n"/>
      <c r="C1869" s="231" t="inlineStr">
        <is>
          <t>Subtotal (this page)</t>
        </is>
      </c>
      <c r="D1869" s="159" t="n"/>
      <c r="E1869" s="42" t="n"/>
      <c r="F1869" s="42" t="n"/>
      <c r="G1869" s="43" t="n"/>
      <c r="H1869" s="43">
        <f>IF(SUM(H1865:H1868)=0,"",SUM(H1865:H1868))</f>
        <v/>
      </c>
      <c r="I1869" s="42" t="n"/>
      <c r="J1869" s="43">
        <f>IF(SUM(J1865:J1868)=0,"",SUM(J1865:J1868))</f>
        <v/>
      </c>
      <c r="K1869" s="42" t="n"/>
      <c r="L1869" s="43">
        <f>IF(SUM(L1865:L1868)=0,"",SUM(L1865:L1868))</f>
        <v/>
      </c>
      <c r="M1869" s="35">
        <f>IF(OR(H1869="",H1869=0),"",IF(L1869="",IF(J1869="","",J1869/H1869),L1869/H1869))</f>
        <v/>
      </c>
    </row>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IF(K1881="","",K1881-N(K1882))</f>
        <v/>
      </c>
      <c r="L1883" s="24">
        <f>IF(L1881="","",L1881-N(L1882))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F1897</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 xml:space="preserve">Static Pressures Profile </t>
        </is>
      </c>
      <c r="C1894" s="400" t="n"/>
      <c r="D1894" s="400" t="n"/>
      <c r="E1894" s="400" t="n"/>
      <c r="F1894" s="400" t="n"/>
      <c r="G1894" s="401" t="n"/>
      <c r="I1894" s="199" t="inlineStr">
        <is>
          <t>Fan RPM</t>
        </is>
      </c>
      <c r="J1894" s="401" t="n"/>
      <c r="K1894" s="24" t="n"/>
      <c r="L1894" s="24" t="n"/>
    </row>
    <row r="1895" ht="13.35" customHeight="1" s="162">
      <c r="B1895" s="432" t="n"/>
      <c r="C1895" s="401" t="n"/>
      <c r="D1895" s="205" t="inlineStr">
        <is>
          <t>Flt/Coil</t>
        </is>
      </c>
      <c r="E1895" s="205" t="inlineStr">
        <is>
          <t>Fan</t>
        </is>
      </c>
      <c r="F1895" s="432" t="n"/>
      <c r="G1895" s="401" t="n"/>
      <c r="I1895" s="199" t="inlineStr">
        <is>
          <t>VSD Frequency</t>
        </is>
      </c>
      <c r="J1895" s="401" t="n"/>
      <c r="K1895" s="66" t="n"/>
      <c r="L1895" s="66" t="n"/>
    </row>
    <row r="1896" ht="13.35" customHeight="1" s="162">
      <c r="B1896" s="198" t="inlineStr">
        <is>
          <t>Entering</t>
        </is>
      </c>
      <c r="C1896" s="401" t="n"/>
      <c r="D1896" s="19" t="n"/>
      <c r="E1896" s="19" t="n"/>
      <c r="F1896" s="19">
        <f>IF(E1896="","",E1897-N(E1896))</f>
        <v/>
      </c>
      <c r="G1896" s="186" t="inlineStr">
        <is>
          <t>TSP</t>
        </is>
      </c>
      <c r="H1896" s="23" t="n"/>
      <c r="I1896" s="199" t="inlineStr">
        <is>
          <t>OA Damper Position</t>
        </is>
      </c>
      <c r="J1896" s="400" t="n"/>
      <c r="K1896" s="401" t="n"/>
      <c r="L1896" s="56" t="n"/>
    </row>
    <row r="1897" ht="13.35" customHeight="1" s="162">
      <c r="B1897" s="198" t="inlineStr">
        <is>
          <t>Exiting</t>
        </is>
      </c>
      <c r="C1897" s="401" t="n"/>
      <c r="D1897" s="55">
        <f>IF(E1896="", "", E1896)</f>
        <v/>
      </c>
      <c r="E1897" s="19" t="n"/>
      <c r="F1897" s="19">
        <f>IF(E1897="","",E1897-N(D1896))</f>
        <v/>
      </c>
      <c r="G1897" s="186" t="inlineStr">
        <is>
          <t>ESP</t>
        </is>
      </c>
      <c r="H1897" s="23" t="n"/>
    </row>
    <row r="1898" ht="13.35" customHeight="1" s="162">
      <c r="B1898" s="437" t="inlineStr">
        <is>
          <t>Instrument:</t>
        </is>
      </c>
      <c r="C1898" s="13" t="n"/>
      <c r="D1898" s="490" t="n"/>
      <c r="E1898" s="491" t="n"/>
      <c r="F1898" s="491" t="n"/>
      <c r="G1898" s="437" t="inlineStr">
        <is>
          <t>Ak basis / notes:</t>
        </is>
      </c>
      <c r="H1898" s="13" t="n"/>
      <c r="I1898" s="492" t="n"/>
      <c r="J1898" s="491" t="n"/>
      <c r="K1898" s="491" t="n"/>
      <c r="L1898" s="491" t="n"/>
      <c r="M1898" s="491" t="n"/>
    </row>
    <row r="1899" ht="13.35" customHeight="1" s="162">
      <c r="B1899" s="188" t="inlineStr">
        <is>
          <t>Supply Air Diffuser / Outlet Airflow</t>
        </is>
      </c>
      <c r="C1899" s="174" t="n"/>
      <c r="D1899" s="174" t="n"/>
      <c r="E1899" s="174" t="n"/>
      <c r="F1899" s="173" t="n"/>
      <c r="G1899" s="233" t="inlineStr">
        <is>
          <t>Design VEL</t>
        </is>
      </c>
      <c r="H1899" s="194" t="inlineStr">
        <is>
          <t>Design CFM</t>
        </is>
      </c>
      <c r="I1899" s="188" t="inlineStr">
        <is>
          <t>Initial</t>
        </is>
      </c>
      <c r="J1899" s="173" t="n"/>
      <c r="K1899" s="188" t="inlineStr">
        <is>
          <t>Final</t>
        </is>
      </c>
      <c r="L1899" s="173" t="n"/>
      <c r="M1899" s="188" t="inlineStr">
        <is>
          <t>%</t>
        </is>
      </c>
    </row>
    <row r="1900" ht="13.35" customHeight="1" s="162">
      <c r="B1900" s="153" t="inlineStr">
        <is>
          <t>No.</t>
        </is>
      </c>
      <c r="C1900" s="188" t="inlineStr">
        <is>
          <t>Area Served</t>
        </is>
      </c>
      <c r="D1900" s="188" t="inlineStr">
        <is>
          <t>Type</t>
        </is>
      </c>
      <c r="E1900" s="188" t="inlineStr">
        <is>
          <t>Size</t>
        </is>
      </c>
      <c r="F1900" s="188" t="inlineStr">
        <is>
          <t>Ak</t>
        </is>
      </c>
      <c r="G1900" s="440" t="n"/>
      <c r="H1900" s="440" t="n"/>
      <c r="I1900" s="188" t="inlineStr">
        <is>
          <t>VEL</t>
        </is>
      </c>
      <c r="J1900" s="188" t="inlineStr">
        <is>
          <t>CFM</t>
        </is>
      </c>
      <c r="K1900" s="188" t="inlineStr">
        <is>
          <t>VEL</t>
        </is>
      </c>
      <c r="L1900" s="188" t="inlineStr">
        <is>
          <t>CFM</t>
        </is>
      </c>
      <c r="M1900" s="440" t="n"/>
    </row>
    <row r="1901" ht="13.35" customHeight="1" s="162">
      <c r="B1901" s="307" t="n"/>
      <c r="C1901" s="307" t="n"/>
      <c r="E1901" s="307" t="n"/>
      <c r="F1901" s="32" t="n"/>
      <c r="G1901" s="33">
        <f>IF(F1901="", "", H1901/F1901)</f>
        <v/>
      </c>
      <c r="H1901" s="33" t="n"/>
      <c r="I1901" s="33" t="n"/>
      <c r="J1901" s="33">
        <f>IF(I1901="", "", I1901*$F1901)</f>
        <v/>
      </c>
      <c r="K1901" s="33" t="n"/>
      <c r="L1901" s="33">
        <f>IF(K1901="", "", K1901*$F1901)</f>
        <v/>
      </c>
      <c r="M1901" s="30">
        <f>IF(OR(H1901="",H1901=0),"",IF(K1901="",IF(J1901="","",J1901/H1901),L1901/H1901))</f>
        <v/>
      </c>
    </row>
    <row r="1902" ht="13.35" customHeight="1" s="162">
      <c r="B1902" s="307" t="n"/>
      <c r="C1902" s="307" t="n"/>
      <c r="E1902" s="307" t="n"/>
      <c r="F1902" s="32" t="n"/>
      <c r="G1902" s="33">
        <f>IF(F1902="", "", H1902/F1902)</f>
        <v/>
      </c>
      <c r="H1902" s="33" t="n"/>
      <c r="I1902" s="33" t="n"/>
      <c r="J1902" s="33">
        <f>IF(I1902="", "", I1902*$F1902)</f>
        <v/>
      </c>
      <c r="K1902" s="33" t="n"/>
      <c r="L1902" s="33">
        <f>IF(K1902="", "", K1902*$F1902)</f>
        <v/>
      </c>
      <c r="M1902" s="30">
        <f>IF(OR(H1902="",H1902=0),"",IF(K1902="",IF(J1902="","",J1902/H1902),L1902/H1902))</f>
        <v/>
      </c>
    </row>
    <row r="1903" ht="13.35" customHeight="1" s="162">
      <c r="B1903" s="307" t="n"/>
      <c r="C1903" s="307" t="n"/>
      <c r="E1903" s="307" t="n"/>
      <c r="F1903" s="32" t="n"/>
      <c r="G1903" s="33">
        <f>IF(F1903="", "", H1903/F1903)</f>
        <v/>
      </c>
      <c r="H1903" s="33" t="n"/>
      <c r="I1903" s="33" t="n"/>
      <c r="J1903" s="33">
        <f>IF(I1903="", "", I1903*$F1903)</f>
        <v/>
      </c>
      <c r="K1903" s="33" t="n"/>
      <c r="L1903" s="33">
        <f>IF(K1903="", "", K1903*$F1903)</f>
        <v/>
      </c>
      <c r="M1903" s="30">
        <f>IF(OR(H1903="",H1903=0),"",IF(K1903="",IF(J1903="","",J1903/H1903),L1903/H1903))</f>
        <v/>
      </c>
    </row>
    <row r="1904" ht="13.35" customHeight="1" s="162">
      <c r="B1904" s="307" t="n"/>
      <c r="C1904" s="307" t="n"/>
      <c r="E1904" s="307"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42" t="n"/>
      <c r="C1915" s="231" t="inlineStr">
        <is>
          <t>Total</t>
        </is>
      </c>
      <c r="D1915" s="159" t="n"/>
      <c r="E1915" s="42" t="n"/>
      <c r="F1915" s="42" t="n"/>
      <c r="G1915" s="43" t="n"/>
      <c r="H1915" s="43">
        <f>IF(SUM(H1901:H1914)+SUM(H1932:H1965)=0,"",SUM(H1901:H1914)+SUM(H1932:H1965))</f>
        <v/>
      </c>
      <c r="I1915" s="43" t="n"/>
      <c r="J1915" s="43">
        <f>IF(SUM(J1901:J1914)+SUM(J1932:J1965)=0,"",SUM(J1901:J1914)+SUM(J1932:J1965))</f>
        <v/>
      </c>
      <c r="K1915" s="43" t="n"/>
      <c r="L1915" s="43">
        <f>IF(SUM(L1901:L1914)+SUM(L1932:L1965)=0,"",SUM(L1901:L1914)+SUM(L1932:L1965))</f>
        <v/>
      </c>
      <c r="M1915" s="35">
        <f>IF(OR(H1915="",H1915=0),"",IF(L1915="",IF(J1915="","",J1915/H1915),L1915/H1915))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H1918/F1918)</f>
        <v/>
      </c>
      <c r="H1918" s="33">
        <f>IF(H1915="","",H1915-N(H1923))</f>
        <v/>
      </c>
      <c r="I1918" s="33" t="n"/>
      <c r="J1918" s="33">
        <f>IF(I1918="", "", I1918*$F1918)</f>
        <v/>
      </c>
      <c r="K1918" s="33" t="n"/>
      <c r="L1918" s="33">
        <f>IF(L1923="","",L1915-N(L1923))</f>
        <v/>
      </c>
      <c r="M1918" s="30">
        <f>IF(OR(H1918="",H1918=0),"",IF(K1918="",IF(J1918="","",J1918/H1918),L1918/H1918))</f>
        <v/>
      </c>
    </row>
    <row r="1919" ht="13.35" customHeight="1" s="162">
      <c r="B1919" s="31" t="n"/>
      <c r="C1919" s="31" t="n"/>
      <c r="E1919" s="31"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42" t="n"/>
      <c r="C1920" s="231" t="inlineStr">
        <is>
          <t>Total</t>
        </is>
      </c>
      <c r="D1920" s="159" t="n"/>
      <c r="E1920" s="42" t="n"/>
      <c r="F1920" s="42" t="n"/>
      <c r="G1920" s="43" t="n"/>
      <c r="H1920" s="43">
        <f>IF(SUM(H1918:H1919)+SUM(H1969:H1972)=0,"",SUM(H1918:H1919)+SUM(H1969:H1972))</f>
        <v/>
      </c>
      <c r="I1920" s="42" t="n"/>
      <c r="J1920" s="43">
        <f>IF(SUM(J1918:J1919)+SUM(J1969:J1972)=0,"",SUM(J1918:J1919)+SUM(J1969:J1972))</f>
        <v/>
      </c>
      <c r="K1920" s="42" t="n"/>
      <c r="L1920" s="43">
        <f>IF(SUM(L1918:L1919)+SUM(L1969:L1972)=0,"",SUM(L1918:L1919)+SUM(L1969:L1972))</f>
        <v/>
      </c>
      <c r="M1920" s="35">
        <f>IF(OR(H1920="",H1920=0),"",IF(L1920="",IF(J1920="","",J1920/H1920),L1920/H1920))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H1923/F1923)</f>
        <v/>
      </c>
      <c r="H1923" s="33" t="n"/>
      <c r="I1923" s="33" t="n"/>
      <c r="J1923" s="33">
        <f>IF(I1923="", "", I1923*$F1923)</f>
        <v/>
      </c>
      <c r="K1923" s="33" t="n"/>
      <c r="L1923" s="33">
        <f>IF(K1923="", "", K1923*$F1923)</f>
        <v/>
      </c>
      <c r="M1923" s="30">
        <f>IF(OR(H1923="",H1923=0),"",IF(K1923="",IF(J1923="","",J1923/H1923),L1923/H1923))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42" t="n"/>
      <c r="C1966" s="231" t="inlineStr">
        <is>
          <t>Subtotal (this page)</t>
        </is>
      </c>
      <c r="D1966" s="159" t="n"/>
      <c r="E1966" s="42" t="n"/>
      <c r="F1966" s="42" t="n"/>
      <c r="G1966" s="43" t="n"/>
      <c r="H1966" s="43">
        <f>IF(SUM(H1932:H1965)=0,"",SUM(H1932:H1965))</f>
        <v/>
      </c>
      <c r="I1966" s="43" t="n"/>
      <c r="J1966" s="43">
        <f>IF(SUM(J1932:J1965)=0,"",SUM(J1932:J1965))</f>
        <v/>
      </c>
      <c r="K1966" s="43" t="n"/>
      <c r="L1966" s="43">
        <f>IF(SUM(L1932:L1965)=0,"",SUM(L1932:L1965))</f>
        <v/>
      </c>
      <c r="M1966" s="35">
        <f>IF(OR(H1966="",H1966=0),"",IF(L1966="",IF(J1966="","",J1966/H1966),L1966/H1966))</f>
        <v/>
      </c>
    </row>
    <row r="1967" ht="13.35" customHeight="1" s="162">
      <c r="B1967" s="188" t="inlineStr">
        <is>
          <t>Return Air Inlets (cont.)</t>
        </is>
      </c>
      <c r="C1967" s="174" t="n"/>
      <c r="D1967" s="174" t="n"/>
      <c r="E1967" s="174" t="n"/>
      <c r="F1967" s="173" t="n"/>
      <c r="G1967" s="233" t="inlineStr">
        <is>
          <t>Design VEL</t>
        </is>
      </c>
      <c r="H1967" s="194" t="inlineStr">
        <is>
          <t>Design CFM</t>
        </is>
      </c>
      <c r="I1967" s="188" t="inlineStr">
        <is>
          <t>Initial</t>
        </is>
      </c>
      <c r="J1967" s="173" t="n"/>
      <c r="K1967" s="188" t="inlineStr">
        <is>
          <t>Final</t>
        </is>
      </c>
      <c r="L1967" s="173" t="n"/>
      <c r="M1967" s="188" t="inlineStr">
        <is>
          <t>%</t>
        </is>
      </c>
    </row>
    <row r="1968" ht="13.35" customHeight="1" s="162">
      <c r="B1968" s="153" t="inlineStr">
        <is>
          <t>No.</t>
        </is>
      </c>
      <c r="C1968" s="188" t="inlineStr">
        <is>
          <t>Area Served</t>
        </is>
      </c>
      <c r="D1968" s="188" t="inlineStr">
        <is>
          <t>Type</t>
        </is>
      </c>
      <c r="E1968" s="188" t="inlineStr">
        <is>
          <t>Size</t>
        </is>
      </c>
      <c r="F1968" s="188" t="inlineStr">
        <is>
          <t>Ak</t>
        </is>
      </c>
      <c r="G1968" s="440" t="n"/>
      <c r="H1968" s="440" t="n"/>
      <c r="I1968" s="188" t="inlineStr">
        <is>
          <t>VEL</t>
        </is>
      </c>
      <c r="J1968" s="188" t="inlineStr">
        <is>
          <t>CFM</t>
        </is>
      </c>
      <c r="K1968" s="188" t="inlineStr">
        <is>
          <t>VEL</t>
        </is>
      </c>
      <c r="L1968" s="188" t="inlineStr">
        <is>
          <t>CFM</t>
        </is>
      </c>
      <c r="M1968" s="440" t="n"/>
    </row>
    <row r="1969" ht="13.35" customHeight="1" s="162">
      <c r="B1969" s="31" t="n"/>
      <c r="C1969" s="31" t="n"/>
      <c r="E1969" s="31"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1" t="n"/>
      <c r="C1970" s="31" t="n"/>
      <c r="E1970" s="31"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1" t="n"/>
      <c r="C1971" s="31" t="n"/>
      <c r="E1971" s="31"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31" t="n"/>
      <c r="C1972" s="31" t="n"/>
      <c r="E1972" s="31" t="n"/>
      <c r="F1972" s="32" t="n"/>
      <c r="G1972" s="33">
        <f>IF(F1972="", "", H1972/F1972)</f>
        <v/>
      </c>
      <c r="H1972" s="33" t="n"/>
      <c r="I1972" s="33" t="n"/>
      <c r="J1972" s="33">
        <f>IF(I1972="", "", I1972*$F1972)</f>
        <v/>
      </c>
      <c r="K1972" s="33" t="n"/>
      <c r="L1972" s="33">
        <f>IF(K1972="", "", K1972*$F1972)</f>
        <v/>
      </c>
      <c r="M1972" s="30">
        <f>IF(OR(H1972="",H1972=0),"",IF(K1972="",IF(J1972="","",J1972/H1972),L1972/H1972))</f>
        <v/>
      </c>
    </row>
    <row r="1973" ht="13.35" customHeight="1" s="162">
      <c r="B1973" s="42" t="n"/>
      <c r="C1973" s="231" t="inlineStr">
        <is>
          <t>Subtotal (this page)</t>
        </is>
      </c>
      <c r="D1973" s="159" t="n"/>
      <c r="E1973" s="42" t="n"/>
      <c r="F1973" s="42" t="n"/>
      <c r="G1973" s="43" t="n"/>
      <c r="H1973" s="43">
        <f>IF(SUM(H1969:H1972)=0,"",SUM(H1969:H1972))</f>
        <v/>
      </c>
      <c r="I1973" s="42" t="n"/>
      <c r="J1973" s="43">
        <f>IF(SUM(J1969:J1972)=0,"",SUM(J1969:J1972))</f>
        <v/>
      </c>
      <c r="K1973" s="42" t="n"/>
      <c r="L1973" s="43">
        <f>IF(SUM(L1969:L1972)=0,"",SUM(L1969:L1972))</f>
        <v/>
      </c>
      <c r="M1973" s="35">
        <f>IF(OR(H1973="",H1973=0),"",IF(L1973="",IF(J1973="","",J1973/H1973),L1973/H1973))</f>
        <v/>
      </c>
    </row>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IF(K1985="","",K1985-N(K1986))</f>
        <v/>
      </c>
      <c r="L1987" s="24">
        <f>IF(L1985="","",L1985-N(L1986))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F2001</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 xml:space="preserve">Static Pressures Profile </t>
        </is>
      </c>
      <c r="C1998" s="400" t="n"/>
      <c r="D1998" s="400" t="n"/>
      <c r="E1998" s="400" t="n"/>
      <c r="F1998" s="400" t="n"/>
      <c r="G1998" s="401" t="n"/>
      <c r="I1998" s="199" t="inlineStr">
        <is>
          <t>Fan RPM</t>
        </is>
      </c>
      <c r="J1998" s="401" t="n"/>
      <c r="K1998" s="24" t="n"/>
      <c r="L1998" s="24" t="n"/>
    </row>
    <row r="1999" ht="13.35" customHeight="1" s="162">
      <c r="B1999" s="432" t="n"/>
      <c r="C1999" s="401" t="n"/>
      <c r="D1999" s="205" t="inlineStr">
        <is>
          <t>Flt/Coil</t>
        </is>
      </c>
      <c r="E1999" s="205" t="inlineStr">
        <is>
          <t>Fan</t>
        </is>
      </c>
      <c r="F1999" s="432" t="n"/>
      <c r="G1999" s="401" t="n"/>
      <c r="I1999" s="199" t="inlineStr">
        <is>
          <t>VSD Frequency</t>
        </is>
      </c>
      <c r="J1999" s="401" t="n"/>
      <c r="K1999" s="66" t="n"/>
      <c r="L1999" s="66" t="n"/>
    </row>
    <row r="2000" ht="13.35" customHeight="1" s="162">
      <c r="B2000" s="198" t="inlineStr">
        <is>
          <t>Entering</t>
        </is>
      </c>
      <c r="C2000" s="401" t="n"/>
      <c r="D2000" s="19" t="n"/>
      <c r="E2000" s="19" t="n"/>
      <c r="F2000" s="19">
        <f>IF(E2000="","",E2001-N(E2000))</f>
        <v/>
      </c>
      <c r="G2000" s="186" t="inlineStr">
        <is>
          <t>TSP</t>
        </is>
      </c>
      <c r="H2000" s="23" t="n"/>
      <c r="I2000" s="199" t="inlineStr">
        <is>
          <t>OA Damper Position</t>
        </is>
      </c>
      <c r="J2000" s="400" t="n"/>
      <c r="K2000" s="401" t="n"/>
      <c r="L2000" s="56" t="n"/>
    </row>
    <row r="2001" ht="13.35" customHeight="1" s="162">
      <c r="B2001" s="198" t="inlineStr">
        <is>
          <t>Exiting</t>
        </is>
      </c>
      <c r="C2001" s="401" t="n"/>
      <c r="D2001" s="55">
        <f>IF(E2000="", "", E2000)</f>
        <v/>
      </c>
      <c r="E2001" s="19" t="n"/>
      <c r="F2001" s="19">
        <f>IF(E2001="","",E2001-N(D2000))</f>
        <v/>
      </c>
      <c r="G2001" s="186" t="inlineStr">
        <is>
          <t>ESP</t>
        </is>
      </c>
      <c r="H2001" s="23" t="n"/>
    </row>
    <row r="2002" ht="13.35" customHeight="1" s="162">
      <c r="B2002" s="437" t="inlineStr">
        <is>
          <t>Instrument:</t>
        </is>
      </c>
      <c r="C2002" s="13" t="n"/>
      <c r="D2002" s="490" t="n"/>
      <c r="E2002" s="491" t="n"/>
      <c r="F2002" s="491" t="n"/>
      <c r="G2002" s="437" t="inlineStr">
        <is>
          <t>Ak basis / notes:</t>
        </is>
      </c>
      <c r="H2002" s="13" t="n"/>
      <c r="I2002" s="492" t="n"/>
      <c r="J2002" s="491" t="n"/>
      <c r="K2002" s="491" t="n"/>
      <c r="L2002" s="491" t="n"/>
      <c r="M2002" s="491" t="n"/>
    </row>
    <row r="2003" ht="13.35" customHeight="1" s="162">
      <c r="B2003" s="188" t="inlineStr">
        <is>
          <t>Supply Air Diffuser / Outlet Airflow</t>
        </is>
      </c>
      <c r="C2003" s="174" t="n"/>
      <c r="D2003" s="174" t="n"/>
      <c r="E2003" s="174" t="n"/>
      <c r="F2003" s="173" t="n"/>
      <c r="G2003" s="233" t="inlineStr">
        <is>
          <t>Design VEL</t>
        </is>
      </c>
      <c r="H2003" s="194" t="inlineStr">
        <is>
          <t>Design CFM</t>
        </is>
      </c>
      <c r="I2003" s="188" t="inlineStr">
        <is>
          <t>Initial</t>
        </is>
      </c>
      <c r="J2003" s="173" t="n"/>
      <c r="K2003" s="188" t="inlineStr">
        <is>
          <t>Final</t>
        </is>
      </c>
      <c r="L2003" s="173" t="n"/>
      <c r="M2003" s="188" t="inlineStr">
        <is>
          <t>%</t>
        </is>
      </c>
    </row>
    <row r="2004" ht="13.35" customHeight="1" s="162">
      <c r="B2004" s="153" t="inlineStr">
        <is>
          <t>No.</t>
        </is>
      </c>
      <c r="C2004" s="188" t="inlineStr">
        <is>
          <t>Area Served</t>
        </is>
      </c>
      <c r="D2004" s="188" t="inlineStr">
        <is>
          <t>Type</t>
        </is>
      </c>
      <c r="E2004" s="188" t="inlineStr">
        <is>
          <t>Size</t>
        </is>
      </c>
      <c r="F2004" s="188" t="inlineStr">
        <is>
          <t>Ak</t>
        </is>
      </c>
      <c r="G2004" s="440" t="n"/>
      <c r="H2004" s="440" t="n"/>
      <c r="I2004" s="188" t="inlineStr">
        <is>
          <t>VEL</t>
        </is>
      </c>
      <c r="J2004" s="188" t="inlineStr">
        <is>
          <t>CFM</t>
        </is>
      </c>
      <c r="K2004" s="188" t="inlineStr">
        <is>
          <t>VEL</t>
        </is>
      </c>
      <c r="L2004" s="188" t="inlineStr">
        <is>
          <t>CFM</t>
        </is>
      </c>
      <c r="M2004" s="440" t="n"/>
    </row>
    <row r="2005" ht="13.35" customHeight="1" s="162">
      <c r="B2005" s="307" t="n"/>
      <c r="C2005" s="307" t="n"/>
      <c r="E2005" s="307" t="n"/>
      <c r="F2005" s="32" t="n"/>
      <c r="G2005" s="33">
        <f>IF(F2005="", "", H2005/F2005)</f>
        <v/>
      </c>
      <c r="H2005" s="33" t="n"/>
      <c r="I2005" s="33" t="n"/>
      <c r="J2005" s="33">
        <f>IF(I2005="", "", I2005*$F2005)</f>
        <v/>
      </c>
      <c r="K2005" s="33" t="n"/>
      <c r="L2005" s="33">
        <f>IF(K2005="", "", K2005*$F2005)</f>
        <v/>
      </c>
      <c r="M2005" s="30">
        <f>IF(OR(H2005="",H2005=0),"",IF(K2005="",IF(J2005="","",J2005/H2005),L2005/H2005))</f>
        <v/>
      </c>
    </row>
    <row r="2006" ht="13.35" customHeight="1" s="162">
      <c r="B2006" s="307" t="n"/>
      <c r="C2006" s="307" t="n"/>
      <c r="E2006" s="307" t="n"/>
      <c r="F2006" s="32" t="n"/>
      <c r="G2006" s="33">
        <f>IF(F2006="", "", H2006/F2006)</f>
        <v/>
      </c>
      <c r="H2006" s="33" t="n"/>
      <c r="I2006" s="33" t="n"/>
      <c r="J2006" s="33">
        <f>IF(I2006="", "", I2006*$F2006)</f>
        <v/>
      </c>
      <c r="K2006" s="33" t="n"/>
      <c r="L2006" s="33">
        <f>IF(K2006="", "", K2006*$F2006)</f>
        <v/>
      </c>
      <c r="M2006" s="30">
        <f>IF(OR(H2006="",H2006=0),"",IF(K2006="",IF(J2006="","",J2006/H2006),L2006/H2006))</f>
        <v/>
      </c>
    </row>
    <row r="2007" ht="13.35" customHeight="1" s="162">
      <c r="B2007" s="307" t="n"/>
      <c r="C2007" s="307" t="n"/>
      <c r="E2007" s="307" t="n"/>
      <c r="F2007" s="32" t="n"/>
      <c r="G2007" s="33">
        <f>IF(F2007="", "", H2007/F2007)</f>
        <v/>
      </c>
      <c r="H2007" s="33" t="n"/>
      <c r="I2007" s="33" t="n"/>
      <c r="J2007" s="33">
        <f>IF(I2007="", "", I2007*$F2007)</f>
        <v/>
      </c>
      <c r="K2007" s="33" t="n"/>
      <c r="L2007" s="33">
        <f>IF(K2007="", "", K2007*$F2007)</f>
        <v/>
      </c>
      <c r="M2007" s="30">
        <f>IF(OR(H2007="",H2007=0),"",IF(K2007="",IF(J2007="","",J2007/H2007),L2007/H2007))</f>
        <v/>
      </c>
    </row>
    <row r="2008" ht="13.35" customHeight="1" s="162">
      <c r="B2008" s="307" t="n"/>
      <c r="C2008" s="307" t="n"/>
      <c r="E2008" s="307" t="n"/>
      <c r="F2008" s="32" t="n"/>
      <c r="G2008" s="33">
        <f>IF(F2008="", "", H2008/F2008)</f>
        <v/>
      </c>
      <c r="H2008" s="33" t="n"/>
      <c r="I2008" s="33" t="n"/>
      <c r="J2008" s="33">
        <f>IF(I2008="", "", I2008*$F2008)</f>
        <v/>
      </c>
      <c r="K2008" s="33" t="n"/>
      <c r="L2008" s="33">
        <f>IF(K2008="", "", K2008*$F2008)</f>
        <v/>
      </c>
      <c r="M2008" s="30">
        <f>IF(OR(H2008="",H2008=0),"",IF(K2008="",IF(J2008="","",J2008/H2008),L2008/H2008))</f>
        <v/>
      </c>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42" t="n"/>
      <c r="C2019" s="231" t="inlineStr">
        <is>
          <t>Total</t>
        </is>
      </c>
      <c r="D2019" s="159" t="n"/>
      <c r="E2019" s="42" t="n"/>
      <c r="F2019" s="42" t="n"/>
      <c r="G2019" s="43" t="n"/>
      <c r="H2019" s="43">
        <f>IF(SUM(H2005:H2018)+SUM(H2036:H2069)=0,"",SUM(H2005:H2018)+SUM(H2036:H2069))</f>
        <v/>
      </c>
      <c r="I2019" s="43" t="n"/>
      <c r="J2019" s="43">
        <f>IF(SUM(J2005:J2018)+SUM(J2036:J2069)=0,"",SUM(J2005:J2018)+SUM(J2036:J2069))</f>
        <v/>
      </c>
      <c r="K2019" s="43" t="n"/>
      <c r="L2019" s="43">
        <f>IF(SUM(L2005:L2018)+SUM(L2036:L2069)=0,"",SUM(L2005:L2018)+SUM(L2036:L2069))</f>
        <v/>
      </c>
      <c r="M2019" s="35">
        <f>IF(OR(H2019="",H2019=0),"",IF(L2019="",IF(J2019="","",J2019/H2019),L2019/H2019))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H2022/F2022)</f>
        <v/>
      </c>
      <c r="H2022" s="33">
        <f>IF(H2019="","",H2019-N(H2027))</f>
        <v/>
      </c>
      <c r="I2022" s="33" t="n"/>
      <c r="J2022" s="33">
        <f>IF(I2022="", "", I2022*$F2022)</f>
        <v/>
      </c>
      <c r="K2022" s="33" t="n"/>
      <c r="L2022" s="33">
        <f>IF(L2027="","",L2019-N(L2027))</f>
        <v/>
      </c>
      <c r="M2022" s="30">
        <f>IF(OR(H2022="",H2022=0),"",IF(K2022="",IF(J2022="","",J2022/H2022),L2022/H2022))</f>
        <v/>
      </c>
    </row>
    <row r="2023" ht="13.35" customHeight="1" s="162">
      <c r="B2023" s="31" t="n"/>
      <c r="C2023" s="31" t="n"/>
      <c r="E2023" s="31"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42" t="n"/>
      <c r="C2024" s="231" t="inlineStr">
        <is>
          <t>Total</t>
        </is>
      </c>
      <c r="D2024" s="159" t="n"/>
      <c r="E2024" s="42" t="n"/>
      <c r="F2024" s="42" t="n"/>
      <c r="G2024" s="43" t="n"/>
      <c r="H2024" s="43">
        <f>IF(SUM(H2022:H2023)+SUM(H2073:H2076)=0,"",SUM(H2022:H2023)+SUM(H2073:H2076))</f>
        <v/>
      </c>
      <c r="I2024" s="42" t="n"/>
      <c r="J2024" s="43">
        <f>IF(SUM(J2022:J2023)+SUM(J2073:J2076)=0,"",SUM(J2022:J2023)+SUM(J2073:J2076))</f>
        <v/>
      </c>
      <c r="K2024" s="42" t="n"/>
      <c r="L2024" s="43">
        <f>IF(SUM(L2022:L2023)+SUM(L2073:L2076)=0,"",SUM(L2022:L2023)+SUM(L2073:L2076))</f>
        <v/>
      </c>
      <c r="M2024" s="35">
        <f>IF(OR(H2024="",H2024=0),"",IF(L2024="",IF(J2024="","",J2024/H2024),L2024/H2024))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H2027/F2027)</f>
        <v/>
      </c>
      <c r="H2027" s="33" t="n"/>
      <c r="I2027" s="33" t="n"/>
      <c r="J2027" s="33">
        <f>IF(I2027="", "", I2027*$F2027)</f>
        <v/>
      </c>
      <c r="K2027" s="33" t="n"/>
      <c r="L2027" s="33">
        <f>IF(K2027="", "", K2027*$F2027)</f>
        <v/>
      </c>
      <c r="M2027" s="30">
        <f>IF(OR(H2027="",H2027=0),"",IF(K2027="",IF(J2027="","",J2027/H2027),L2027/H2027))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42" t="n"/>
      <c r="C2070" s="231" t="inlineStr">
        <is>
          <t>Subtotal (this page)</t>
        </is>
      </c>
      <c r="D2070" s="159" t="n"/>
      <c r="E2070" s="42" t="n"/>
      <c r="F2070" s="42" t="n"/>
      <c r="G2070" s="43" t="n"/>
      <c r="H2070" s="43">
        <f>IF(SUM(H2036:H2069)=0,"",SUM(H2036:H2069))</f>
        <v/>
      </c>
      <c r="I2070" s="43" t="n"/>
      <c r="J2070" s="43">
        <f>IF(SUM(J2036:J2069)=0,"",SUM(J2036:J2069))</f>
        <v/>
      </c>
      <c r="K2070" s="43" t="n"/>
      <c r="L2070" s="43">
        <f>IF(SUM(L2036:L2069)=0,"",SUM(L2036:L2069))</f>
        <v/>
      </c>
      <c r="M2070" s="35">
        <f>IF(OR(H2070="",H2070=0),"",IF(L2070="",IF(J2070="","",J2070/H2070),L2070/H2070))</f>
        <v/>
      </c>
    </row>
    <row r="2071" ht="13.35" customHeight="1" s="162">
      <c r="B2071" s="188" t="inlineStr">
        <is>
          <t>Return Air Inlets (cont.)</t>
        </is>
      </c>
      <c r="C2071" s="174" t="n"/>
      <c r="D2071" s="174" t="n"/>
      <c r="E2071" s="174" t="n"/>
      <c r="F2071" s="173" t="n"/>
      <c r="G2071" s="233" t="inlineStr">
        <is>
          <t>Design VEL</t>
        </is>
      </c>
      <c r="H2071" s="194" t="inlineStr">
        <is>
          <t>Design CFM</t>
        </is>
      </c>
      <c r="I2071" s="188" t="inlineStr">
        <is>
          <t>Initial</t>
        </is>
      </c>
      <c r="J2071" s="173" t="n"/>
      <c r="K2071" s="188" t="inlineStr">
        <is>
          <t>Final</t>
        </is>
      </c>
      <c r="L2071" s="173" t="n"/>
      <c r="M2071" s="188" t="inlineStr">
        <is>
          <t>%</t>
        </is>
      </c>
    </row>
    <row r="2072" ht="13.35" customHeight="1" s="162">
      <c r="B2072" s="153" t="inlineStr">
        <is>
          <t>No.</t>
        </is>
      </c>
      <c r="C2072" s="188" t="inlineStr">
        <is>
          <t>Area Served</t>
        </is>
      </c>
      <c r="D2072" s="188" t="inlineStr">
        <is>
          <t>Type</t>
        </is>
      </c>
      <c r="E2072" s="188" t="inlineStr">
        <is>
          <t>Size</t>
        </is>
      </c>
      <c r="F2072" s="188" t="inlineStr">
        <is>
          <t>Ak</t>
        </is>
      </c>
      <c r="G2072" s="440" t="n"/>
      <c r="H2072" s="440" t="n"/>
      <c r="I2072" s="188" t="inlineStr">
        <is>
          <t>VEL</t>
        </is>
      </c>
      <c r="J2072" s="188" t="inlineStr">
        <is>
          <t>CFM</t>
        </is>
      </c>
      <c r="K2072" s="188" t="inlineStr">
        <is>
          <t>VEL</t>
        </is>
      </c>
      <c r="L2072" s="188" t="inlineStr">
        <is>
          <t>CFM</t>
        </is>
      </c>
      <c r="M2072" s="440" t="n"/>
    </row>
    <row r="2073" ht="13.35" customHeight="1" s="162">
      <c r="B2073" s="31" t="n"/>
      <c r="C2073" s="31" t="n"/>
      <c r="E2073" s="31"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1" t="n"/>
      <c r="C2074" s="31" t="n"/>
      <c r="E2074" s="31"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1" t="n"/>
      <c r="C2075" s="31" t="n"/>
      <c r="E2075" s="31"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31" t="n"/>
      <c r="C2076" s="31" t="n"/>
      <c r="E2076" s="31" t="n"/>
      <c r="F2076" s="32" t="n"/>
      <c r="G2076" s="33">
        <f>IF(F2076="", "", H2076/F2076)</f>
        <v/>
      </c>
      <c r="H2076" s="33" t="n"/>
      <c r="I2076" s="33" t="n"/>
      <c r="J2076" s="33">
        <f>IF(I2076="", "", I2076*$F2076)</f>
        <v/>
      </c>
      <c r="K2076" s="33" t="n"/>
      <c r="L2076" s="33">
        <f>IF(K2076="", "", K2076*$F2076)</f>
        <v/>
      </c>
      <c r="M2076" s="30">
        <f>IF(OR(H2076="",H2076=0),"",IF(K2076="",IF(J2076="","",J2076/H2076),L2076/H2076))</f>
        <v/>
      </c>
    </row>
    <row r="2077" ht="13.35" customHeight="1" s="162">
      <c r="B2077" s="42" t="n"/>
      <c r="C2077" s="231" t="inlineStr">
        <is>
          <t>Subtotal (this page)</t>
        </is>
      </c>
      <c r="D2077" s="159" t="n"/>
      <c r="E2077" s="42" t="n"/>
      <c r="F2077" s="42" t="n"/>
      <c r="G2077" s="43" t="n"/>
      <c r="H2077" s="43">
        <f>IF(SUM(H2073:H2076)=0,"",SUM(H2073:H2076))</f>
        <v/>
      </c>
      <c r="I2077" s="42" t="n"/>
      <c r="J2077" s="43">
        <f>IF(SUM(J2073:J2076)=0,"",SUM(J2073:J2076))</f>
        <v/>
      </c>
      <c r="K2077" s="42" t="n"/>
      <c r="L2077" s="43">
        <f>IF(SUM(L2073:L2076)=0,"",SUM(L2073:L2076))</f>
        <v/>
      </c>
      <c r="M2077" s="35">
        <f>IF(OR(H2077="",H2077=0),"",IF(L2077="",IF(J2077="","",J2077/H2077),L2077/H2077))</f>
        <v/>
      </c>
    </row>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IF(K2089="","",K2089-N(K2090))</f>
        <v/>
      </c>
      <c r="L2091" s="24">
        <f>IF(L2089="","",L2089-N(L2090))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F2105</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 xml:space="preserve">Static Pressures Profile </t>
        </is>
      </c>
      <c r="C2102" s="400" t="n"/>
      <c r="D2102" s="400" t="n"/>
      <c r="E2102" s="400" t="n"/>
      <c r="F2102" s="400" t="n"/>
      <c r="G2102" s="401" t="n"/>
      <c r="I2102" s="199" t="inlineStr">
        <is>
          <t>Fan RPM</t>
        </is>
      </c>
      <c r="J2102" s="401" t="n"/>
      <c r="K2102" s="24" t="n"/>
      <c r="L2102" s="24" t="n"/>
    </row>
    <row r="2103" ht="13.35" customHeight="1" s="162">
      <c r="B2103" s="432" t="n"/>
      <c r="C2103" s="401" t="n"/>
      <c r="D2103" s="205" t="inlineStr">
        <is>
          <t>Flt/Coil</t>
        </is>
      </c>
      <c r="E2103" s="205" t="inlineStr">
        <is>
          <t>Fan</t>
        </is>
      </c>
      <c r="F2103" s="432" t="n"/>
      <c r="G2103" s="401" t="n"/>
      <c r="I2103" s="199" t="inlineStr">
        <is>
          <t>VSD Frequency</t>
        </is>
      </c>
      <c r="J2103" s="401" t="n"/>
      <c r="K2103" s="66" t="n"/>
      <c r="L2103" s="66" t="n"/>
    </row>
    <row r="2104" ht="13.35" customHeight="1" s="162">
      <c r="B2104" s="198" t="inlineStr">
        <is>
          <t>Entering</t>
        </is>
      </c>
      <c r="C2104" s="401" t="n"/>
      <c r="D2104" s="19" t="n"/>
      <c r="E2104" s="19" t="n"/>
      <c r="F2104" s="19">
        <f>IF(E2104="","",E2105-N(E2104))</f>
        <v/>
      </c>
      <c r="G2104" s="186" t="inlineStr">
        <is>
          <t>TSP</t>
        </is>
      </c>
      <c r="H2104" s="23" t="n"/>
      <c r="I2104" s="199" t="inlineStr">
        <is>
          <t>OA Damper Position</t>
        </is>
      </c>
      <c r="J2104" s="400" t="n"/>
      <c r="K2104" s="401" t="n"/>
      <c r="L2104" s="56" t="n"/>
    </row>
    <row r="2105" ht="13.35" customHeight="1" s="162">
      <c r="B2105" s="198" t="inlineStr">
        <is>
          <t>Exiting</t>
        </is>
      </c>
      <c r="C2105" s="401" t="n"/>
      <c r="D2105" s="55">
        <f>IF(E2104="", "", E2104)</f>
        <v/>
      </c>
      <c r="E2105" s="19" t="n"/>
      <c r="F2105" s="19">
        <f>IF(E2105="","",E2105-N(D2104))</f>
        <v/>
      </c>
      <c r="G2105" s="186" t="inlineStr">
        <is>
          <t>ESP</t>
        </is>
      </c>
      <c r="H2105" s="23" t="n"/>
    </row>
    <row r="2106" ht="13.35" customHeight="1" s="162">
      <c r="B2106" s="437" t="inlineStr">
        <is>
          <t>Instrument:</t>
        </is>
      </c>
      <c r="C2106" s="13" t="n"/>
      <c r="D2106" s="490" t="n"/>
      <c r="E2106" s="491" t="n"/>
      <c r="F2106" s="491" t="n"/>
      <c r="G2106" s="437" t="inlineStr">
        <is>
          <t>Ak basis / notes:</t>
        </is>
      </c>
      <c r="H2106" s="13" t="n"/>
      <c r="I2106" s="492" t="n"/>
      <c r="J2106" s="491" t="n"/>
      <c r="K2106" s="491" t="n"/>
      <c r="L2106" s="491" t="n"/>
      <c r="M2106" s="491" t="n"/>
    </row>
    <row r="2107" ht="13.35" customHeight="1" s="162">
      <c r="B2107" s="188" t="inlineStr">
        <is>
          <t>Supply Air Diffuser / Outlet Airflow</t>
        </is>
      </c>
      <c r="C2107" s="174" t="n"/>
      <c r="D2107" s="174" t="n"/>
      <c r="E2107" s="174" t="n"/>
      <c r="F2107" s="173" t="n"/>
      <c r="G2107" s="233" t="inlineStr">
        <is>
          <t>Design VEL</t>
        </is>
      </c>
      <c r="H2107" s="194" t="inlineStr">
        <is>
          <t>Design CFM</t>
        </is>
      </c>
      <c r="I2107" s="188" t="inlineStr">
        <is>
          <t>Initial</t>
        </is>
      </c>
      <c r="J2107" s="173" t="n"/>
      <c r="K2107" s="188" t="inlineStr">
        <is>
          <t>Final</t>
        </is>
      </c>
      <c r="L2107" s="173" t="n"/>
      <c r="M2107" s="188" t="inlineStr">
        <is>
          <t>%</t>
        </is>
      </c>
    </row>
    <row r="2108" ht="13.35" customHeight="1" s="162">
      <c r="B2108" s="153" t="inlineStr">
        <is>
          <t>No.</t>
        </is>
      </c>
      <c r="C2108" s="188" t="inlineStr">
        <is>
          <t>Area Served</t>
        </is>
      </c>
      <c r="D2108" s="188" t="inlineStr">
        <is>
          <t>Type</t>
        </is>
      </c>
      <c r="E2108" s="188" t="inlineStr">
        <is>
          <t>Size</t>
        </is>
      </c>
      <c r="F2108" s="188" t="inlineStr">
        <is>
          <t>Ak</t>
        </is>
      </c>
      <c r="G2108" s="440" t="n"/>
      <c r="H2108" s="440" t="n"/>
      <c r="I2108" s="188" t="inlineStr">
        <is>
          <t>VEL</t>
        </is>
      </c>
      <c r="J2108" s="188" t="inlineStr">
        <is>
          <t>CFM</t>
        </is>
      </c>
      <c r="K2108" s="188" t="inlineStr">
        <is>
          <t>VEL</t>
        </is>
      </c>
      <c r="L2108" s="188" t="inlineStr">
        <is>
          <t>CFM</t>
        </is>
      </c>
      <c r="M2108" s="440" t="n"/>
    </row>
    <row r="2109" ht="13.35" customHeight="1" s="162">
      <c r="B2109" s="307" t="n"/>
      <c r="C2109" s="307" t="n"/>
      <c r="E2109" s="307" t="n"/>
      <c r="F2109" s="32" t="n"/>
      <c r="G2109" s="33">
        <f>IF(F2109="", "", H2109/F2109)</f>
        <v/>
      </c>
      <c r="H2109" s="33" t="n"/>
      <c r="I2109" s="33" t="n"/>
      <c r="J2109" s="33">
        <f>IF(I2109="", "", I2109*$F2109)</f>
        <v/>
      </c>
      <c r="K2109" s="33" t="n"/>
      <c r="L2109" s="33">
        <f>IF(K2109="", "", K2109*$F2109)</f>
        <v/>
      </c>
      <c r="M2109" s="30">
        <f>IF(OR(H2109="",H2109=0),"",IF(K2109="",IF(J2109="","",J2109/H2109),L2109/H2109))</f>
        <v/>
      </c>
    </row>
    <row r="2110" ht="13.35" customHeight="1" s="162">
      <c r="B2110" s="307" t="n"/>
      <c r="C2110" s="307" t="n"/>
      <c r="E2110" s="307" t="n"/>
      <c r="F2110" s="32" t="n"/>
      <c r="G2110" s="33">
        <f>IF(F2110="", "", H2110/F2110)</f>
        <v/>
      </c>
      <c r="H2110" s="33" t="n"/>
      <c r="I2110" s="33" t="n"/>
      <c r="J2110" s="33">
        <f>IF(I2110="", "", I2110*$F2110)</f>
        <v/>
      </c>
      <c r="K2110" s="33" t="n"/>
      <c r="L2110" s="33">
        <f>IF(K2110="", "", K2110*$F2110)</f>
        <v/>
      </c>
      <c r="M2110" s="30">
        <f>IF(OR(H2110="",H2110=0),"",IF(K2110="",IF(J2110="","",J2110/H2110),L2110/H2110))</f>
        <v/>
      </c>
    </row>
    <row r="2111" ht="13.35" customHeight="1" s="162">
      <c r="B2111" s="307" t="n"/>
      <c r="C2111" s="307" t="n"/>
      <c r="E2111" s="307" t="n"/>
      <c r="F2111" s="32" t="n"/>
      <c r="G2111" s="33">
        <f>IF(F2111="", "", H2111/F2111)</f>
        <v/>
      </c>
      <c r="H2111" s="33" t="n"/>
      <c r="I2111" s="33" t="n"/>
      <c r="J2111" s="33">
        <f>IF(I2111="", "", I2111*$F2111)</f>
        <v/>
      </c>
      <c r="K2111" s="33" t="n"/>
      <c r="L2111" s="33">
        <f>IF(K2111="", "", K2111*$F2111)</f>
        <v/>
      </c>
      <c r="M2111" s="30">
        <f>IF(OR(H2111="",H2111=0),"",IF(K2111="",IF(J2111="","",J2111/H2111),L2111/H2111))</f>
        <v/>
      </c>
    </row>
    <row r="2112" ht="13.35" customHeight="1" s="162">
      <c r="B2112" s="307" t="n"/>
      <c r="C2112" s="307" t="n"/>
      <c r="E2112" s="307" t="n"/>
      <c r="F2112" s="32" t="n"/>
      <c r="G2112" s="33">
        <f>IF(F2112="", "", H2112/F2112)</f>
        <v/>
      </c>
      <c r="H2112" s="33" t="n"/>
      <c r="I2112" s="33" t="n"/>
      <c r="J2112" s="33">
        <f>IF(I2112="", "", I2112*$F2112)</f>
        <v/>
      </c>
      <c r="K2112" s="33" t="n"/>
      <c r="L2112" s="33">
        <f>IF(K2112="", "", K2112*$F2112)</f>
        <v/>
      </c>
      <c r="M2112" s="30">
        <f>IF(OR(H2112="",H2112=0),"",IF(K2112="",IF(J2112="","",J2112/H2112),L2112/H2112))</f>
        <v/>
      </c>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42" t="n"/>
      <c r="C2123" s="231" t="inlineStr">
        <is>
          <t>Total</t>
        </is>
      </c>
      <c r="D2123" s="159" t="n"/>
      <c r="E2123" s="42" t="n"/>
      <c r="F2123" s="42" t="n"/>
      <c r="G2123" s="43" t="n"/>
      <c r="H2123" s="43">
        <f>IF(SUM(H2109:H2122)+SUM(H2140:H2173)=0,"",SUM(H2109:H2122)+SUM(H2140:H2173))</f>
        <v/>
      </c>
      <c r="I2123" s="43" t="n"/>
      <c r="J2123" s="43">
        <f>IF(SUM(J2109:J2122)+SUM(J2140:J2173)=0,"",SUM(J2109:J2122)+SUM(J2140:J2173))</f>
        <v/>
      </c>
      <c r="K2123" s="43" t="n"/>
      <c r="L2123" s="43">
        <f>IF(SUM(L2109:L2122)+SUM(L2140:L2173)=0,"",SUM(L2109:L2122)+SUM(L2140:L2173))</f>
        <v/>
      </c>
      <c r="M2123" s="35">
        <f>IF(OR(H2123="",H2123=0),"",IF(L2123="",IF(J2123="","",J2123/H2123),L2123/H2123))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H2126/F2126)</f>
        <v/>
      </c>
      <c r="H2126" s="33">
        <f>IF(H2123="","",H2123-N(H2131))</f>
        <v/>
      </c>
      <c r="I2126" s="33" t="n"/>
      <c r="J2126" s="33">
        <f>IF(I2126="", "", I2126*$F2126)</f>
        <v/>
      </c>
      <c r="K2126" s="33" t="n"/>
      <c r="L2126" s="33">
        <f>IF(L2131="","",L2123-N(L2131))</f>
        <v/>
      </c>
      <c r="M2126" s="30">
        <f>IF(OR(H2126="",H2126=0),"",IF(K2126="",IF(J2126="","",J2126/H2126),L2126/H2126))</f>
        <v/>
      </c>
    </row>
    <row r="2127" ht="13.35" customHeight="1" s="162">
      <c r="B2127" s="31" t="n"/>
      <c r="C2127" s="31" t="n"/>
      <c r="E2127" s="31"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42" t="n"/>
      <c r="C2128" s="231" t="inlineStr">
        <is>
          <t>Total</t>
        </is>
      </c>
      <c r="D2128" s="159" t="n"/>
      <c r="E2128" s="42" t="n"/>
      <c r="F2128" s="42" t="n"/>
      <c r="G2128" s="43" t="n"/>
      <c r="H2128" s="43">
        <f>IF(SUM(H2126:H2127)+SUM(H2177:H2180)=0,"",SUM(H2126:H2127)+SUM(H2177:H2180))</f>
        <v/>
      </c>
      <c r="I2128" s="42" t="n"/>
      <c r="J2128" s="43">
        <f>IF(SUM(J2126:J2127)+SUM(J2177:J2180)=0,"",SUM(J2126:J2127)+SUM(J2177:J2180))</f>
        <v/>
      </c>
      <c r="K2128" s="42" t="n"/>
      <c r="L2128" s="43">
        <f>IF(SUM(L2126:L2127)+SUM(L2177:L2180)=0,"",SUM(L2126:L2127)+SUM(L2177:L2180))</f>
        <v/>
      </c>
      <c r="M2128" s="35">
        <f>IF(OR(H2128="",H2128=0),"",IF(L2128="",IF(J2128="","",J2128/H2128),L2128/H2128))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H2131/F2131)</f>
        <v/>
      </c>
      <c r="H2131" s="33" t="n"/>
      <c r="I2131" s="33" t="n"/>
      <c r="J2131" s="33">
        <f>IF(I2131="", "", I2131*$F2131)</f>
        <v/>
      </c>
      <c r="K2131" s="33" t="n"/>
      <c r="L2131" s="33">
        <f>IF(K2131="", "", K2131*$F2131)</f>
        <v/>
      </c>
      <c r="M2131" s="30">
        <f>IF(OR(H2131="",H2131=0),"",IF(K2131="",IF(J2131="","",J2131/H2131),L2131/H2131))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42" t="n"/>
      <c r="C2174" s="231" t="inlineStr">
        <is>
          <t>Subtotal (this page)</t>
        </is>
      </c>
      <c r="D2174" s="159" t="n"/>
      <c r="E2174" s="42" t="n"/>
      <c r="F2174" s="42" t="n"/>
      <c r="G2174" s="43" t="n"/>
      <c r="H2174" s="43">
        <f>IF(SUM(H2140:H2173)=0,"",SUM(H2140:H2173))</f>
        <v/>
      </c>
      <c r="I2174" s="43" t="n"/>
      <c r="J2174" s="43">
        <f>IF(SUM(J2140:J2173)=0,"",SUM(J2140:J2173))</f>
        <v/>
      </c>
      <c r="K2174" s="43" t="n"/>
      <c r="L2174" s="43">
        <f>IF(SUM(L2140:L2173)=0,"",SUM(L2140:L2173))</f>
        <v/>
      </c>
      <c r="M2174" s="35">
        <f>IF(OR(H2174="",H2174=0),"",IF(L2174="",IF(J2174="","",J2174/H2174),L2174/H2174))</f>
        <v/>
      </c>
    </row>
    <row r="2175" ht="13.35" customHeight="1" s="162">
      <c r="B2175" s="188" t="inlineStr">
        <is>
          <t>Return Air Inlets (cont.)</t>
        </is>
      </c>
      <c r="C2175" s="174" t="n"/>
      <c r="D2175" s="174" t="n"/>
      <c r="E2175" s="174" t="n"/>
      <c r="F2175" s="173" t="n"/>
      <c r="G2175" s="233" t="inlineStr">
        <is>
          <t>Design VEL</t>
        </is>
      </c>
      <c r="H2175" s="194" t="inlineStr">
        <is>
          <t>Design CFM</t>
        </is>
      </c>
      <c r="I2175" s="188" t="inlineStr">
        <is>
          <t>Initial</t>
        </is>
      </c>
      <c r="J2175" s="173" t="n"/>
      <c r="K2175" s="188" t="inlineStr">
        <is>
          <t>Final</t>
        </is>
      </c>
      <c r="L2175" s="173" t="n"/>
      <c r="M2175" s="188" t="inlineStr">
        <is>
          <t>%</t>
        </is>
      </c>
    </row>
    <row r="2176" ht="13.35" customHeight="1" s="162">
      <c r="B2176" s="153" t="inlineStr">
        <is>
          <t>No.</t>
        </is>
      </c>
      <c r="C2176" s="188" t="inlineStr">
        <is>
          <t>Area Served</t>
        </is>
      </c>
      <c r="D2176" s="188" t="inlineStr">
        <is>
          <t>Type</t>
        </is>
      </c>
      <c r="E2176" s="188" t="inlineStr">
        <is>
          <t>Size</t>
        </is>
      </c>
      <c r="F2176" s="188" t="inlineStr">
        <is>
          <t>Ak</t>
        </is>
      </c>
      <c r="G2176" s="440" t="n"/>
      <c r="H2176" s="440" t="n"/>
      <c r="I2176" s="188" t="inlineStr">
        <is>
          <t>VEL</t>
        </is>
      </c>
      <c r="J2176" s="188" t="inlineStr">
        <is>
          <t>CFM</t>
        </is>
      </c>
      <c r="K2176" s="188" t="inlineStr">
        <is>
          <t>VEL</t>
        </is>
      </c>
      <c r="L2176" s="188" t="inlineStr">
        <is>
          <t>CFM</t>
        </is>
      </c>
      <c r="M2176" s="440" t="n"/>
    </row>
    <row r="2177" ht="13.35" customHeight="1" s="162">
      <c r="B2177" s="31" t="n"/>
      <c r="C2177" s="31" t="n"/>
      <c r="E2177" s="31"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31" t="n"/>
      <c r="C2178" s="31" t="n"/>
      <c r="E2178" s="31" t="n"/>
      <c r="F2178" s="32" t="n"/>
      <c r="G2178" s="33">
        <f>IF(F2178="", "", H2178/F2178)</f>
        <v/>
      </c>
      <c r="H2178" s="33" t="n"/>
      <c r="I2178" s="33" t="n"/>
      <c r="J2178" s="33">
        <f>IF(I2178="", "", I2178*$F2178)</f>
        <v/>
      </c>
      <c r="K2178" s="33" t="n"/>
      <c r="L2178" s="33">
        <f>IF(K2178="", "", K2178*$F2178)</f>
        <v/>
      </c>
      <c r="M2178" s="30">
        <f>IF(OR(H2178="",H2178=0),"",IF(K2178="",IF(J2178="","",J2178/H2178),L2178/H2178))</f>
        <v/>
      </c>
    </row>
    <row r="2179" ht="13.35" customHeight="1" s="162">
      <c r="B2179" s="31" t="n"/>
      <c r="C2179" s="31" t="n"/>
      <c r="E2179" s="31" t="n"/>
      <c r="F2179" s="32" t="n"/>
      <c r="G2179" s="33">
        <f>IF(F2179="", "", H2179/F2179)</f>
        <v/>
      </c>
      <c r="H2179" s="33" t="n"/>
      <c r="I2179" s="33" t="n"/>
      <c r="J2179" s="33">
        <f>IF(I2179="", "", I2179*$F2179)</f>
        <v/>
      </c>
      <c r="K2179" s="33" t="n"/>
      <c r="L2179" s="33">
        <f>IF(K2179="", "", K2179*$F2179)</f>
        <v/>
      </c>
      <c r="M2179" s="30">
        <f>IF(OR(H2179="",H2179=0),"",IF(K2179="",IF(J2179="","",J2179/H2179),L2179/H2179))</f>
        <v/>
      </c>
    </row>
    <row r="2180" ht="13.35" customHeight="1" s="162">
      <c r="B2180" s="31" t="n"/>
      <c r="C2180" s="31" t="n"/>
      <c r="E2180" s="31" t="n"/>
      <c r="F2180" s="32" t="n"/>
      <c r="G2180" s="33">
        <f>IF(F2180="", "", H2180/F2180)</f>
        <v/>
      </c>
      <c r="H2180" s="33" t="n"/>
      <c r="I2180" s="33" t="n"/>
      <c r="J2180" s="33">
        <f>IF(I2180="", "", I2180*$F2180)</f>
        <v/>
      </c>
      <c r="K2180" s="33" t="n"/>
      <c r="L2180" s="33">
        <f>IF(K2180="", "", K2180*$F2180)</f>
        <v/>
      </c>
      <c r="M2180" s="30">
        <f>IF(OR(H2180="",H2180=0),"",IF(K2180="",IF(J2180="","",J2180/H2180),L2180/H2180))</f>
        <v/>
      </c>
    </row>
    <row r="2181" ht="13.35" customHeight="1" s="162">
      <c r="B2181" s="42" t="n"/>
      <c r="C2181" s="231" t="inlineStr">
        <is>
          <t>Subtotal (this page)</t>
        </is>
      </c>
      <c r="D2181" s="159" t="n"/>
      <c r="E2181" s="42" t="n"/>
      <c r="F2181" s="42" t="n"/>
      <c r="G2181" s="43" t="n"/>
      <c r="H2181" s="43">
        <f>IF(SUM(H2177:H2180)=0,"",SUM(H2177:H2180))</f>
        <v/>
      </c>
      <c r="I2181" s="42" t="n"/>
      <c r="J2181" s="43">
        <f>IF(SUM(J2177:J2180)=0,"",SUM(J2177:J2180))</f>
        <v/>
      </c>
      <c r="K2181" s="42" t="n"/>
      <c r="L2181" s="43">
        <f>IF(SUM(L2177:L2180)=0,"",SUM(L2177:L2180))</f>
        <v/>
      </c>
      <c r="M2181" s="35">
        <f>IF(OR(H2181="",H2181=0),"",IF(L2181="",IF(J2181="","",J2181/H2181),L2181/H2181))</f>
        <v/>
      </c>
    </row>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IF(K2193="","",K2193-N(K2194))</f>
        <v/>
      </c>
      <c r="L2195" s="24">
        <f>IF(L2193="","",L2193-N(L2194))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F2209</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 xml:space="preserve">Static Pressures Profile </t>
        </is>
      </c>
      <c r="C2206" s="400" t="n"/>
      <c r="D2206" s="400" t="n"/>
      <c r="E2206" s="400" t="n"/>
      <c r="F2206" s="400" t="n"/>
      <c r="G2206" s="401" t="n"/>
      <c r="I2206" s="199" t="inlineStr">
        <is>
          <t>Fan RPM</t>
        </is>
      </c>
      <c r="J2206" s="401" t="n"/>
      <c r="K2206" s="24" t="n"/>
      <c r="L2206" s="24" t="n"/>
    </row>
    <row r="2207" ht="13.35" customHeight="1" s="162">
      <c r="B2207" s="432" t="n"/>
      <c r="C2207" s="401" t="n"/>
      <c r="D2207" s="205" t="inlineStr">
        <is>
          <t>Flt/Coil</t>
        </is>
      </c>
      <c r="E2207" s="205" t="inlineStr">
        <is>
          <t>Fan</t>
        </is>
      </c>
      <c r="F2207" s="432" t="n"/>
      <c r="G2207" s="401" t="n"/>
      <c r="I2207" s="199" t="inlineStr">
        <is>
          <t>VSD Frequency</t>
        </is>
      </c>
      <c r="J2207" s="401" t="n"/>
      <c r="K2207" s="66" t="n"/>
      <c r="L2207" s="66" t="n"/>
    </row>
    <row r="2208" ht="13.35" customHeight="1" s="162">
      <c r="B2208" s="198" t="inlineStr">
        <is>
          <t>Entering</t>
        </is>
      </c>
      <c r="C2208" s="401" t="n"/>
      <c r="D2208" s="19" t="n"/>
      <c r="E2208" s="19" t="n"/>
      <c r="F2208" s="19">
        <f>IF(E2208="","",E2209-N(E2208))</f>
        <v/>
      </c>
      <c r="G2208" s="186" t="inlineStr">
        <is>
          <t>TSP</t>
        </is>
      </c>
      <c r="H2208" s="23" t="n"/>
      <c r="I2208" s="199" t="inlineStr">
        <is>
          <t>OA Damper Position</t>
        </is>
      </c>
      <c r="J2208" s="400" t="n"/>
      <c r="K2208" s="401" t="n"/>
      <c r="L2208" s="56" t="n"/>
    </row>
    <row r="2209" ht="13.35" customHeight="1" s="162">
      <c r="B2209" s="198" t="inlineStr">
        <is>
          <t>Exiting</t>
        </is>
      </c>
      <c r="C2209" s="401" t="n"/>
      <c r="D2209" s="55">
        <f>IF(E2208="", "", E2208)</f>
        <v/>
      </c>
      <c r="E2209" s="19" t="n"/>
      <c r="F2209" s="19">
        <f>IF(E2209="","",E2209-N(D2208))</f>
        <v/>
      </c>
      <c r="G2209" s="186" t="inlineStr">
        <is>
          <t>ESP</t>
        </is>
      </c>
      <c r="H2209" s="23" t="n"/>
    </row>
    <row r="2210" ht="13.35" customHeight="1" s="162">
      <c r="B2210" s="437" t="inlineStr">
        <is>
          <t>Instrument:</t>
        </is>
      </c>
      <c r="C2210" s="13" t="n"/>
      <c r="D2210" s="490" t="n"/>
      <c r="E2210" s="491" t="n"/>
      <c r="F2210" s="491" t="n"/>
      <c r="G2210" s="437" t="inlineStr">
        <is>
          <t>Ak basis / notes:</t>
        </is>
      </c>
      <c r="H2210" s="13" t="n"/>
      <c r="I2210" s="492" t="n"/>
      <c r="J2210" s="491" t="n"/>
      <c r="K2210" s="491" t="n"/>
      <c r="L2210" s="491" t="n"/>
      <c r="M2210" s="491" t="n"/>
    </row>
    <row r="2211" ht="13.35" customHeight="1" s="162">
      <c r="B2211" s="188" t="inlineStr">
        <is>
          <t>Supply Air Diffuser / Outlet Airflow</t>
        </is>
      </c>
      <c r="C2211" s="174" t="n"/>
      <c r="D2211" s="174" t="n"/>
      <c r="E2211" s="174" t="n"/>
      <c r="F2211" s="173" t="n"/>
      <c r="G2211" s="233" t="inlineStr">
        <is>
          <t>Design VEL</t>
        </is>
      </c>
      <c r="H2211" s="194" t="inlineStr">
        <is>
          <t>Design CFM</t>
        </is>
      </c>
      <c r="I2211" s="188" t="inlineStr">
        <is>
          <t>Initial</t>
        </is>
      </c>
      <c r="J2211" s="173" t="n"/>
      <c r="K2211" s="188" t="inlineStr">
        <is>
          <t>Final</t>
        </is>
      </c>
      <c r="L2211" s="173" t="n"/>
      <c r="M2211" s="188" t="inlineStr">
        <is>
          <t>%</t>
        </is>
      </c>
    </row>
    <row r="2212" ht="13.35" customHeight="1" s="162">
      <c r="B2212" s="153" t="inlineStr">
        <is>
          <t>No.</t>
        </is>
      </c>
      <c r="C2212" s="188" t="inlineStr">
        <is>
          <t>Area Served</t>
        </is>
      </c>
      <c r="D2212" s="188" t="inlineStr">
        <is>
          <t>Type</t>
        </is>
      </c>
      <c r="E2212" s="188" t="inlineStr">
        <is>
          <t>Size</t>
        </is>
      </c>
      <c r="F2212" s="188" t="inlineStr">
        <is>
          <t>Ak</t>
        </is>
      </c>
      <c r="G2212" s="440" t="n"/>
      <c r="H2212" s="440" t="n"/>
      <c r="I2212" s="188" t="inlineStr">
        <is>
          <t>VEL</t>
        </is>
      </c>
      <c r="J2212" s="188" t="inlineStr">
        <is>
          <t>CFM</t>
        </is>
      </c>
      <c r="K2212" s="188" t="inlineStr">
        <is>
          <t>VEL</t>
        </is>
      </c>
      <c r="L2212" s="188" t="inlineStr">
        <is>
          <t>CFM</t>
        </is>
      </c>
      <c r="M2212" s="440" t="n"/>
    </row>
    <row r="2213" ht="13.35" customHeight="1" s="162">
      <c r="B2213" s="307" t="n"/>
      <c r="C2213" s="307" t="n"/>
      <c r="E2213" s="307" t="n"/>
      <c r="F2213" s="32" t="n"/>
      <c r="G2213" s="33">
        <f>IF(F2213="", "", H2213/F2213)</f>
        <v/>
      </c>
      <c r="H2213" s="33" t="n"/>
      <c r="I2213" s="33" t="n"/>
      <c r="J2213" s="33">
        <f>IF(I2213="", "", I2213*$F2213)</f>
        <v/>
      </c>
      <c r="K2213" s="33" t="n"/>
      <c r="L2213" s="33">
        <f>IF(K2213="", "", K2213*$F2213)</f>
        <v/>
      </c>
      <c r="M2213" s="30">
        <f>IF(OR(H2213="",H2213=0),"",IF(K2213="",IF(J2213="","",J2213/H2213),L2213/H2213))</f>
        <v/>
      </c>
    </row>
    <row r="2214" ht="13.35" customHeight="1" s="162">
      <c r="B2214" s="307" t="n"/>
      <c r="C2214" s="307" t="n"/>
      <c r="E2214" s="307" t="n"/>
      <c r="F2214" s="32" t="n"/>
      <c r="G2214" s="33">
        <f>IF(F2214="", "", H2214/F2214)</f>
        <v/>
      </c>
      <c r="H2214" s="33" t="n"/>
      <c r="I2214" s="33" t="n"/>
      <c r="J2214" s="33">
        <f>IF(I2214="", "", I2214*$F2214)</f>
        <v/>
      </c>
      <c r="K2214" s="33" t="n"/>
      <c r="L2214" s="33">
        <f>IF(K2214="", "", K2214*$F2214)</f>
        <v/>
      </c>
      <c r="M2214" s="30">
        <f>IF(OR(H2214="",H2214=0),"",IF(K2214="",IF(J2214="","",J2214/H2214),L2214/H2214))</f>
        <v/>
      </c>
    </row>
    <row r="2215" ht="13.35" customHeight="1" s="162">
      <c r="B2215" s="307" t="n"/>
      <c r="C2215" s="307" t="n"/>
      <c r="E2215" s="307" t="n"/>
      <c r="F2215" s="32" t="n"/>
      <c r="G2215" s="33">
        <f>IF(F2215="", "", H2215/F2215)</f>
        <v/>
      </c>
      <c r="H2215" s="33" t="n"/>
      <c r="I2215" s="33" t="n"/>
      <c r="J2215" s="33">
        <f>IF(I2215="", "", I2215*$F2215)</f>
        <v/>
      </c>
      <c r="K2215" s="33" t="n"/>
      <c r="L2215" s="33">
        <f>IF(K2215="", "", K2215*$F2215)</f>
        <v/>
      </c>
      <c r="M2215" s="30">
        <f>IF(OR(H2215="",H2215=0),"",IF(K2215="",IF(J2215="","",J2215/H2215),L2215/H2215))</f>
        <v/>
      </c>
    </row>
    <row r="2216" ht="13.35" customHeight="1" s="162">
      <c r="B2216" s="307" t="n"/>
      <c r="C2216" s="307" t="n"/>
      <c r="E2216" s="307" t="n"/>
      <c r="F2216" s="32" t="n"/>
      <c r="G2216" s="33">
        <f>IF(F2216="", "", H2216/F2216)</f>
        <v/>
      </c>
      <c r="H2216" s="33" t="n"/>
      <c r="I2216" s="33" t="n"/>
      <c r="J2216" s="33">
        <f>IF(I2216="", "", I2216*$F2216)</f>
        <v/>
      </c>
      <c r="K2216" s="33" t="n"/>
      <c r="L2216" s="33">
        <f>IF(K2216="", "", K2216*$F2216)</f>
        <v/>
      </c>
      <c r="M2216" s="30">
        <f>IF(OR(H2216="",H2216=0),"",IF(K2216="",IF(J2216="","",J2216/H2216),L2216/H2216))</f>
        <v/>
      </c>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42" t="n"/>
      <c r="C2227" s="231" t="inlineStr">
        <is>
          <t>Total</t>
        </is>
      </c>
      <c r="D2227" s="159" t="n"/>
      <c r="E2227" s="42" t="n"/>
      <c r="F2227" s="42" t="n"/>
      <c r="G2227" s="43" t="n"/>
      <c r="H2227" s="43">
        <f>IF(SUM(H2213:H2226)+SUM(H2244:H2277)=0,"",SUM(H2213:H2226)+SUM(H2244:H2277))</f>
        <v/>
      </c>
      <c r="I2227" s="43" t="n"/>
      <c r="J2227" s="43">
        <f>IF(SUM(J2213:J2226)+SUM(J2244:J2277)=0,"",SUM(J2213:J2226)+SUM(J2244:J2277))</f>
        <v/>
      </c>
      <c r="K2227" s="43" t="n"/>
      <c r="L2227" s="43">
        <f>IF(SUM(L2213:L2226)+SUM(L2244:L2277)=0,"",SUM(L2213:L2226)+SUM(L2244:L2277))</f>
        <v/>
      </c>
      <c r="M2227" s="35">
        <f>IF(OR(H2227="",H2227=0),"",IF(L2227="",IF(J2227="","",J2227/H2227),L2227/H2227))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H2230/F2230)</f>
        <v/>
      </c>
      <c r="H2230" s="33">
        <f>IF(H2227="","",H2227-N(H2235))</f>
        <v/>
      </c>
      <c r="I2230" s="33" t="n"/>
      <c r="J2230" s="33">
        <f>IF(I2230="", "", I2230*$F2230)</f>
        <v/>
      </c>
      <c r="K2230" s="33" t="n"/>
      <c r="L2230" s="33">
        <f>IF(L2235="","",L2227-N(L2235))</f>
        <v/>
      </c>
      <c r="M2230" s="30">
        <f>IF(OR(H2230="",H2230=0),"",IF(K2230="",IF(J2230="","",J2230/H2230),L2230/H2230))</f>
        <v/>
      </c>
    </row>
    <row r="2231" ht="13.35" customHeight="1" s="162">
      <c r="B2231" s="31" t="n"/>
      <c r="C2231" s="31" t="n"/>
      <c r="E2231" s="31"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42" t="n"/>
      <c r="C2232" s="231" t="inlineStr">
        <is>
          <t>Total</t>
        </is>
      </c>
      <c r="D2232" s="159" t="n"/>
      <c r="E2232" s="42" t="n"/>
      <c r="F2232" s="42" t="n"/>
      <c r="G2232" s="43" t="n"/>
      <c r="H2232" s="43">
        <f>IF(SUM(H2230:H2231)+SUM(H2281:H2284)=0,"",SUM(H2230:H2231)+SUM(H2281:H2284))</f>
        <v/>
      </c>
      <c r="I2232" s="42" t="n"/>
      <c r="J2232" s="43">
        <f>IF(SUM(J2230:J2231)+SUM(J2281:J2284)=0,"",SUM(J2230:J2231)+SUM(J2281:J2284))</f>
        <v/>
      </c>
      <c r="K2232" s="42" t="n"/>
      <c r="L2232" s="43">
        <f>IF(SUM(L2230:L2231)+SUM(L2281:L2284)=0,"",SUM(L2230:L2231)+SUM(L2281:L2284))</f>
        <v/>
      </c>
      <c r="M2232" s="35">
        <f>IF(OR(H2232="",H2232=0),"",IF(L2232="",IF(J2232="","",J2232/H2232),L2232/H2232))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H2235/F2235)</f>
        <v/>
      </c>
      <c r="H2235" s="33" t="n"/>
      <c r="I2235" s="33" t="n"/>
      <c r="J2235" s="33">
        <f>IF(I2235="", "", I2235*$F2235)</f>
        <v/>
      </c>
      <c r="K2235" s="33" t="n"/>
      <c r="L2235" s="33">
        <f>IF(K2235="", "", K2235*$F2235)</f>
        <v/>
      </c>
      <c r="M2235" s="30">
        <f>IF(OR(H2235="",H2235=0),"",IF(K2235="",IF(J2235="","",J2235/H2235),L2235/H2235))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42" t="n"/>
      <c r="C2278" s="231" t="inlineStr">
        <is>
          <t>Subtotal (this page)</t>
        </is>
      </c>
      <c r="D2278" s="159" t="n"/>
      <c r="E2278" s="42" t="n"/>
      <c r="F2278" s="42" t="n"/>
      <c r="G2278" s="43" t="n"/>
      <c r="H2278" s="43">
        <f>IF(SUM(H2244:H2277)=0,"",SUM(H2244:H2277))</f>
        <v/>
      </c>
      <c r="I2278" s="43" t="n"/>
      <c r="J2278" s="43">
        <f>IF(SUM(J2244:J2277)=0,"",SUM(J2244:J2277))</f>
        <v/>
      </c>
      <c r="K2278" s="43" t="n"/>
      <c r="L2278" s="43">
        <f>IF(SUM(L2244:L2277)=0,"",SUM(L2244:L2277))</f>
        <v/>
      </c>
      <c r="M2278" s="35">
        <f>IF(OR(H2278="",H2278=0),"",IF(L2278="",IF(J2278="","",J2278/H2278),L2278/H2278))</f>
        <v/>
      </c>
    </row>
    <row r="2279" ht="13.35" customHeight="1" s="162">
      <c r="B2279" s="188" t="inlineStr">
        <is>
          <t>Return Air Inlets (cont.)</t>
        </is>
      </c>
      <c r="C2279" s="174" t="n"/>
      <c r="D2279" s="174" t="n"/>
      <c r="E2279" s="174" t="n"/>
      <c r="F2279" s="173" t="n"/>
      <c r="G2279" s="233" t="inlineStr">
        <is>
          <t>Design VEL</t>
        </is>
      </c>
      <c r="H2279" s="194" t="inlineStr">
        <is>
          <t>Design CFM</t>
        </is>
      </c>
      <c r="I2279" s="188" t="inlineStr">
        <is>
          <t>Initial</t>
        </is>
      </c>
      <c r="J2279" s="173" t="n"/>
      <c r="K2279" s="188" t="inlineStr">
        <is>
          <t>Final</t>
        </is>
      </c>
      <c r="L2279" s="173" t="n"/>
      <c r="M2279" s="188" t="inlineStr">
        <is>
          <t>%</t>
        </is>
      </c>
    </row>
    <row r="2280" ht="13.35" customHeight="1" s="162">
      <c r="B2280" s="153" t="inlineStr">
        <is>
          <t>No.</t>
        </is>
      </c>
      <c r="C2280" s="188" t="inlineStr">
        <is>
          <t>Area Served</t>
        </is>
      </c>
      <c r="D2280" s="188" t="inlineStr">
        <is>
          <t>Type</t>
        </is>
      </c>
      <c r="E2280" s="188" t="inlineStr">
        <is>
          <t>Size</t>
        </is>
      </c>
      <c r="F2280" s="188" t="inlineStr">
        <is>
          <t>Ak</t>
        </is>
      </c>
      <c r="G2280" s="440" t="n"/>
      <c r="H2280" s="440" t="n"/>
      <c r="I2280" s="188" t="inlineStr">
        <is>
          <t>VEL</t>
        </is>
      </c>
      <c r="J2280" s="188" t="inlineStr">
        <is>
          <t>CFM</t>
        </is>
      </c>
      <c r="K2280" s="188" t="inlineStr">
        <is>
          <t>VEL</t>
        </is>
      </c>
      <c r="L2280" s="188" t="inlineStr">
        <is>
          <t>CFM</t>
        </is>
      </c>
      <c r="M2280" s="440" t="n"/>
    </row>
    <row r="2281" ht="13.35" customHeight="1" s="162">
      <c r="B2281" s="31" t="n"/>
      <c r="C2281" s="31" t="n"/>
      <c r="E2281" s="31"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31" t="n"/>
      <c r="C2282" s="31" t="n"/>
      <c r="E2282" s="31" t="n"/>
      <c r="F2282" s="32" t="n"/>
      <c r="G2282" s="33">
        <f>IF(F2282="", "", H2282/F2282)</f>
        <v/>
      </c>
      <c r="H2282" s="33" t="n"/>
      <c r="I2282" s="33" t="n"/>
      <c r="J2282" s="33">
        <f>IF(I2282="", "", I2282*$F2282)</f>
        <v/>
      </c>
      <c r="K2282" s="33" t="n"/>
      <c r="L2282" s="33">
        <f>IF(K2282="", "", K2282*$F2282)</f>
        <v/>
      </c>
      <c r="M2282" s="30">
        <f>IF(OR(H2282="",H2282=0),"",IF(K2282="",IF(J2282="","",J2282/H2282),L2282/H2282))</f>
        <v/>
      </c>
    </row>
    <row r="2283" ht="13.35" customHeight="1" s="162">
      <c r="B2283" s="31" t="n"/>
      <c r="C2283" s="31" t="n"/>
      <c r="E2283" s="31" t="n"/>
      <c r="F2283" s="32" t="n"/>
      <c r="G2283" s="33">
        <f>IF(F2283="", "", H2283/F2283)</f>
        <v/>
      </c>
      <c r="H2283" s="33" t="n"/>
      <c r="I2283" s="33" t="n"/>
      <c r="J2283" s="33">
        <f>IF(I2283="", "", I2283*$F2283)</f>
        <v/>
      </c>
      <c r="K2283" s="33" t="n"/>
      <c r="L2283" s="33">
        <f>IF(K2283="", "", K2283*$F2283)</f>
        <v/>
      </c>
      <c r="M2283" s="30">
        <f>IF(OR(H2283="",H2283=0),"",IF(K2283="",IF(J2283="","",J2283/H2283),L2283/H2283))</f>
        <v/>
      </c>
    </row>
    <row r="2284" ht="13.35" customHeight="1" s="162">
      <c r="B2284" s="31" t="n"/>
      <c r="C2284" s="31" t="n"/>
      <c r="E2284" s="31" t="n"/>
      <c r="F2284" s="32" t="n"/>
      <c r="G2284" s="33">
        <f>IF(F2284="", "", H2284/F2284)</f>
        <v/>
      </c>
      <c r="H2284" s="33" t="n"/>
      <c r="I2284" s="33" t="n"/>
      <c r="J2284" s="33">
        <f>IF(I2284="", "", I2284*$F2284)</f>
        <v/>
      </c>
      <c r="K2284" s="33" t="n"/>
      <c r="L2284" s="33">
        <f>IF(K2284="", "", K2284*$F2284)</f>
        <v/>
      </c>
      <c r="M2284" s="30">
        <f>IF(OR(H2284="",H2284=0),"",IF(K2284="",IF(J2284="","",J2284/H2284),L2284/H2284))</f>
        <v/>
      </c>
    </row>
    <row r="2285" ht="13.35" customHeight="1" s="162">
      <c r="B2285" s="42" t="n"/>
      <c r="C2285" s="231" t="inlineStr">
        <is>
          <t>Subtotal (this page)</t>
        </is>
      </c>
      <c r="D2285" s="159" t="n"/>
      <c r="E2285" s="42" t="n"/>
      <c r="F2285" s="42" t="n"/>
      <c r="G2285" s="43" t="n"/>
      <c r="H2285" s="43">
        <f>IF(SUM(H2281:H2284)=0,"",SUM(H2281:H2284))</f>
        <v/>
      </c>
      <c r="I2285" s="42" t="n"/>
      <c r="J2285" s="43">
        <f>IF(SUM(J2281:J2284)=0,"",SUM(J2281:J2284))</f>
        <v/>
      </c>
      <c r="K2285" s="42" t="n"/>
      <c r="L2285" s="43">
        <f>IF(SUM(L2281:L2284)=0,"",SUM(L2281:L2284))</f>
        <v/>
      </c>
      <c r="M2285" s="35">
        <f>IF(OR(H2285="",H2285=0),"",IF(L2285="",IF(J2285="","",J2285/H2285),L2285/H2285))</f>
        <v/>
      </c>
    </row>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IF(K2297="","",K2297-N(K2298))</f>
        <v/>
      </c>
      <c r="L2299" s="24">
        <f>IF(L2297="","",L2297-N(L2298))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F2313</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 xml:space="preserve">Static Pressures Profile </t>
        </is>
      </c>
      <c r="C2310" s="400" t="n"/>
      <c r="D2310" s="400" t="n"/>
      <c r="E2310" s="400" t="n"/>
      <c r="F2310" s="400" t="n"/>
      <c r="G2310" s="401" t="n"/>
      <c r="I2310" s="199" t="inlineStr">
        <is>
          <t>Fan RPM</t>
        </is>
      </c>
      <c r="J2310" s="401" t="n"/>
      <c r="K2310" s="24" t="n"/>
      <c r="L2310" s="24" t="n"/>
    </row>
    <row r="2311" ht="13.35" customHeight="1" s="162">
      <c r="B2311" s="432" t="n"/>
      <c r="C2311" s="401" t="n"/>
      <c r="D2311" s="205" t="inlineStr">
        <is>
          <t>Flt/Coil</t>
        </is>
      </c>
      <c r="E2311" s="205" t="inlineStr">
        <is>
          <t>Fan</t>
        </is>
      </c>
      <c r="F2311" s="432" t="n"/>
      <c r="G2311" s="401" t="n"/>
      <c r="I2311" s="199" t="inlineStr">
        <is>
          <t>VSD Frequency</t>
        </is>
      </c>
      <c r="J2311" s="401" t="n"/>
      <c r="K2311" s="66" t="n"/>
      <c r="L2311" s="66" t="n"/>
    </row>
    <row r="2312" ht="13.35" customHeight="1" s="162">
      <c r="B2312" s="198" t="inlineStr">
        <is>
          <t>Entering</t>
        </is>
      </c>
      <c r="C2312" s="401" t="n"/>
      <c r="D2312" s="19" t="n"/>
      <c r="E2312" s="19" t="n"/>
      <c r="F2312" s="19">
        <f>IF(E2312="","",E2313-N(E2312))</f>
        <v/>
      </c>
      <c r="G2312" s="186" t="inlineStr">
        <is>
          <t>TSP</t>
        </is>
      </c>
      <c r="H2312" s="23" t="n"/>
      <c r="I2312" s="199" t="inlineStr">
        <is>
          <t>OA Damper Position</t>
        </is>
      </c>
      <c r="J2312" s="400" t="n"/>
      <c r="K2312" s="401" t="n"/>
      <c r="L2312" s="56" t="n"/>
    </row>
    <row r="2313" ht="13.35" customHeight="1" s="162">
      <c r="B2313" s="198" t="inlineStr">
        <is>
          <t>Exiting</t>
        </is>
      </c>
      <c r="C2313" s="401" t="n"/>
      <c r="D2313" s="55">
        <f>IF(E2312="", "", E2312)</f>
        <v/>
      </c>
      <c r="E2313" s="19" t="n"/>
      <c r="F2313" s="19">
        <f>IF(E2313="","",E2313-N(D2312))</f>
        <v/>
      </c>
      <c r="G2313" s="186" t="inlineStr">
        <is>
          <t>ESP</t>
        </is>
      </c>
      <c r="H2313" s="23" t="n"/>
    </row>
    <row r="2314" ht="13.35" customHeight="1" s="162">
      <c r="B2314" s="437" t="inlineStr">
        <is>
          <t>Instrument:</t>
        </is>
      </c>
      <c r="C2314" s="13" t="n"/>
      <c r="D2314" s="490" t="n"/>
      <c r="E2314" s="491" t="n"/>
      <c r="F2314" s="491" t="n"/>
      <c r="G2314" s="437" t="inlineStr">
        <is>
          <t>Ak basis / notes:</t>
        </is>
      </c>
      <c r="H2314" s="13" t="n"/>
      <c r="I2314" s="492" t="n"/>
      <c r="J2314" s="491" t="n"/>
      <c r="K2314" s="491" t="n"/>
      <c r="L2314" s="491" t="n"/>
      <c r="M2314" s="491" t="n"/>
    </row>
    <row r="2315" ht="13.35" customHeight="1" s="162">
      <c r="B2315" s="188" t="inlineStr">
        <is>
          <t>Supply Air Diffuser / Outlet Airflow</t>
        </is>
      </c>
      <c r="C2315" s="174" t="n"/>
      <c r="D2315" s="174" t="n"/>
      <c r="E2315" s="174" t="n"/>
      <c r="F2315" s="173" t="n"/>
      <c r="G2315" s="233" t="inlineStr">
        <is>
          <t>Design VEL</t>
        </is>
      </c>
      <c r="H2315" s="194" t="inlineStr">
        <is>
          <t>Design CFM</t>
        </is>
      </c>
      <c r="I2315" s="188" t="inlineStr">
        <is>
          <t>Initial</t>
        </is>
      </c>
      <c r="J2315" s="173" t="n"/>
      <c r="K2315" s="188" t="inlineStr">
        <is>
          <t>Final</t>
        </is>
      </c>
      <c r="L2315" s="173" t="n"/>
      <c r="M2315" s="188" t="inlineStr">
        <is>
          <t>%</t>
        </is>
      </c>
    </row>
    <row r="2316" ht="13.35" customHeight="1" s="162">
      <c r="B2316" s="153" t="inlineStr">
        <is>
          <t>No.</t>
        </is>
      </c>
      <c r="C2316" s="188" t="inlineStr">
        <is>
          <t>Area Served</t>
        </is>
      </c>
      <c r="D2316" s="188" t="inlineStr">
        <is>
          <t>Type</t>
        </is>
      </c>
      <c r="E2316" s="188" t="inlineStr">
        <is>
          <t>Size</t>
        </is>
      </c>
      <c r="F2316" s="188" t="inlineStr">
        <is>
          <t>Ak</t>
        </is>
      </c>
      <c r="G2316" s="440" t="n"/>
      <c r="H2316" s="440" t="n"/>
      <c r="I2316" s="188" t="inlineStr">
        <is>
          <t>VEL</t>
        </is>
      </c>
      <c r="J2316" s="188" t="inlineStr">
        <is>
          <t>CFM</t>
        </is>
      </c>
      <c r="K2316" s="188" t="inlineStr">
        <is>
          <t>VEL</t>
        </is>
      </c>
      <c r="L2316" s="188" t="inlineStr">
        <is>
          <t>CFM</t>
        </is>
      </c>
      <c r="M2316" s="440" t="n"/>
    </row>
    <row r="2317" ht="13.35" customHeight="1" s="162">
      <c r="B2317" s="307" t="n"/>
      <c r="C2317" s="307" t="n"/>
      <c r="E2317" s="307" t="n"/>
      <c r="F2317" s="32" t="n"/>
      <c r="G2317" s="33">
        <f>IF(F2317="", "", H2317/F2317)</f>
        <v/>
      </c>
      <c r="H2317" s="33" t="n"/>
      <c r="I2317" s="33" t="n"/>
      <c r="J2317" s="33">
        <f>IF(I2317="", "", I2317*$F2317)</f>
        <v/>
      </c>
      <c r="K2317" s="33" t="n"/>
      <c r="L2317" s="33">
        <f>IF(K2317="", "", K2317*$F2317)</f>
        <v/>
      </c>
      <c r="M2317" s="30">
        <f>IF(OR(H2317="",H2317=0),"",IF(K2317="",IF(J2317="","",J2317/H2317),L2317/H2317))</f>
        <v/>
      </c>
    </row>
    <row r="2318" ht="13.35" customHeight="1" s="162">
      <c r="B2318" s="307" t="n"/>
      <c r="C2318" s="307" t="n"/>
      <c r="E2318" s="307" t="n"/>
      <c r="F2318" s="32" t="n"/>
      <c r="G2318" s="33">
        <f>IF(F2318="", "", H2318/F2318)</f>
        <v/>
      </c>
      <c r="H2318" s="33" t="n"/>
      <c r="I2318" s="33" t="n"/>
      <c r="J2318" s="33">
        <f>IF(I2318="", "", I2318*$F2318)</f>
        <v/>
      </c>
      <c r="K2318" s="33" t="n"/>
      <c r="L2318" s="33">
        <f>IF(K2318="", "", K2318*$F2318)</f>
        <v/>
      </c>
      <c r="M2318" s="30">
        <f>IF(OR(H2318="",H2318=0),"",IF(K2318="",IF(J2318="","",J2318/H2318),L2318/H2318))</f>
        <v/>
      </c>
    </row>
    <row r="2319" ht="13.35" customHeight="1" s="162">
      <c r="B2319" s="307" t="n"/>
      <c r="C2319" s="307" t="n"/>
      <c r="E2319" s="307" t="n"/>
      <c r="F2319" s="32" t="n"/>
      <c r="G2319" s="33">
        <f>IF(F2319="", "", H2319/F2319)</f>
        <v/>
      </c>
      <c r="H2319" s="33" t="n"/>
      <c r="I2319" s="33" t="n"/>
      <c r="J2319" s="33">
        <f>IF(I2319="", "", I2319*$F2319)</f>
        <v/>
      </c>
      <c r="K2319" s="33" t="n"/>
      <c r="L2319" s="33">
        <f>IF(K2319="", "", K2319*$F2319)</f>
        <v/>
      </c>
      <c r="M2319" s="30">
        <f>IF(OR(H2319="",H2319=0),"",IF(K2319="",IF(J2319="","",J2319/H2319),L2319/H2319))</f>
        <v/>
      </c>
    </row>
    <row r="2320" ht="13.35" customHeight="1" s="162">
      <c r="B2320" s="307" t="n"/>
      <c r="C2320" s="307" t="n"/>
      <c r="E2320" s="307" t="n"/>
      <c r="F2320" s="32" t="n"/>
      <c r="G2320" s="33">
        <f>IF(F2320="", "", H2320/F2320)</f>
        <v/>
      </c>
      <c r="H2320" s="33" t="n"/>
      <c r="I2320" s="33" t="n"/>
      <c r="J2320" s="33">
        <f>IF(I2320="", "", I2320*$F2320)</f>
        <v/>
      </c>
      <c r="K2320" s="33" t="n"/>
      <c r="L2320" s="33">
        <f>IF(K2320="", "", K2320*$F2320)</f>
        <v/>
      </c>
      <c r="M2320" s="30">
        <f>IF(OR(H2320="",H2320=0),"",IF(K2320="",IF(J2320="","",J2320/H2320),L2320/H2320))</f>
        <v/>
      </c>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42" t="n"/>
      <c r="C2331" s="231" t="inlineStr">
        <is>
          <t>Total</t>
        </is>
      </c>
      <c r="D2331" s="159" t="n"/>
      <c r="E2331" s="42" t="n"/>
      <c r="F2331" s="42" t="n"/>
      <c r="G2331" s="43" t="n"/>
      <c r="H2331" s="43">
        <f>IF(SUM(H2317:H2330)+SUM(H2348:H2381)=0,"",SUM(H2317:H2330)+SUM(H2348:H2381))</f>
        <v/>
      </c>
      <c r="I2331" s="43" t="n"/>
      <c r="J2331" s="43">
        <f>IF(SUM(J2317:J2330)+SUM(J2348:J2381)=0,"",SUM(J2317:J2330)+SUM(J2348:J2381))</f>
        <v/>
      </c>
      <c r="K2331" s="43" t="n"/>
      <c r="L2331" s="43">
        <f>IF(SUM(L2317:L2330)+SUM(L2348:L2381)=0,"",SUM(L2317:L2330)+SUM(L2348:L2381))</f>
        <v/>
      </c>
      <c r="M2331" s="35">
        <f>IF(OR(H2331="",H2331=0),"",IF(L2331="",IF(J2331="","",J2331/H2331),L2331/H2331))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H2334/F2334)</f>
        <v/>
      </c>
      <c r="H2334" s="33">
        <f>IF(H2331="","",H2331-N(H2339))</f>
        <v/>
      </c>
      <c r="I2334" s="33" t="n"/>
      <c r="J2334" s="33">
        <f>IF(I2334="", "", I2334*$F2334)</f>
        <v/>
      </c>
      <c r="K2334" s="33" t="n"/>
      <c r="L2334" s="33">
        <f>IF(L2339="","",L2331-N(L2339))</f>
        <v/>
      </c>
      <c r="M2334" s="30">
        <f>IF(OR(H2334="",H2334=0),"",IF(K2334="",IF(J2334="","",J2334/H2334),L2334/H2334))</f>
        <v/>
      </c>
    </row>
    <row r="2335" ht="13.35" customHeight="1" s="162">
      <c r="B2335" s="31" t="n"/>
      <c r="C2335" s="31" t="n"/>
      <c r="E2335" s="31"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42" t="n"/>
      <c r="C2336" s="231" t="inlineStr">
        <is>
          <t>Total</t>
        </is>
      </c>
      <c r="D2336" s="159" t="n"/>
      <c r="E2336" s="42" t="n"/>
      <c r="F2336" s="42" t="n"/>
      <c r="G2336" s="43" t="n"/>
      <c r="H2336" s="43">
        <f>IF(SUM(H2334:H2335)+SUM(H2385:H2388)=0,"",SUM(H2334:H2335)+SUM(H2385:H2388))</f>
        <v/>
      </c>
      <c r="I2336" s="42" t="n"/>
      <c r="J2336" s="43">
        <f>IF(SUM(J2334:J2335)+SUM(J2385:J2388)=0,"",SUM(J2334:J2335)+SUM(J2385:J2388))</f>
        <v/>
      </c>
      <c r="K2336" s="42" t="n"/>
      <c r="L2336" s="43">
        <f>IF(SUM(L2334:L2335)+SUM(L2385:L2388)=0,"",SUM(L2334:L2335)+SUM(L2385:L2388))</f>
        <v/>
      </c>
      <c r="M2336" s="35">
        <f>IF(OR(H2336="",H2336=0),"",IF(L2336="",IF(J2336="","",J2336/H2336),L2336/H2336))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H2339/F2339)</f>
        <v/>
      </c>
      <c r="H2339" s="33" t="n"/>
      <c r="I2339" s="33" t="n"/>
      <c r="J2339" s="33">
        <f>IF(I2339="", "", I2339*$F2339)</f>
        <v/>
      </c>
      <c r="K2339" s="33" t="n"/>
      <c r="L2339" s="33">
        <f>IF(K2339="", "", K2339*$F2339)</f>
        <v/>
      </c>
      <c r="M2339" s="30">
        <f>IF(OR(H2339="",H2339=0),"",IF(K2339="",IF(J2339="","",J2339/H2339),L2339/H2339))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42" t="n"/>
      <c r="C2382" s="231" t="inlineStr">
        <is>
          <t>Subtotal (this page)</t>
        </is>
      </c>
      <c r="D2382" s="159" t="n"/>
      <c r="E2382" s="42" t="n"/>
      <c r="F2382" s="42" t="n"/>
      <c r="G2382" s="43" t="n"/>
      <c r="H2382" s="43">
        <f>IF(SUM(H2348:H2381)=0,"",SUM(H2348:H2381))</f>
        <v/>
      </c>
      <c r="I2382" s="43" t="n"/>
      <c r="J2382" s="43">
        <f>IF(SUM(J2348:J2381)=0,"",SUM(J2348:J2381))</f>
        <v/>
      </c>
      <c r="K2382" s="43" t="n"/>
      <c r="L2382" s="43">
        <f>IF(SUM(L2348:L2381)=0,"",SUM(L2348:L2381))</f>
        <v/>
      </c>
      <c r="M2382" s="35">
        <f>IF(OR(H2382="",H2382=0),"",IF(L2382="",IF(J2382="","",J2382/H2382),L2382/H2382))</f>
        <v/>
      </c>
    </row>
    <row r="2383" ht="13.35" customHeight="1" s="162">
      <c r="B2383" s="188" t="inlineStr">
        <is>
          <t>Return Air Inlets (cont.)</t>
        </is>
      </c>
      <c r="C2383" s="174" t="n"/>
      <c r="D2383" s="174" t="n"/>
      <c r="E2383" s="174" t="n"/>
      <c r="F2383" s="173" t="n"/>
      <c r="G2383" s="233" t="inlineStr">
        <is>
          <t>Design VEL</t>
        </is>
      </c>
      <c r="H2383" s="194" t="inlineStr">
        <is>
          <t>Design CFM</t>
        </is>
      </c>
      <c r="I2383" s="188" t="inlineStr">
        <is>
          <t>Initial</t>
        </is>
      </c>
      <c r="J2383" s="173" t="n"/>
      <c r="K2383" s="188" t="inlineStr">
        <is>
          <t>Final</t>
        </is>
      </c>
      <c r="L2383" s="173" t="n"/>
      <c r="M2383" s="188" t="inlineStr">
        <is>
          <t>%</t>
        </is>
      </c>
    </row>
    <row r="2384" ht="13.35" customHeight="1" s="162">
      <c r="B2384" s="153" t="inlineStr">
        <is>
          <t>No.</t>
        </is>
      </c>
      <c r="C2384" s="188" t="inlineStr">
        <is>
          <t>Area Served</t>
        </is>
      </c>
      <c r="D2384" s="188" t="inlineStr">
        <is>
          <t>Type</t>
        </is>
      </c>
      <c r="E2384" s="188" t="inlineStr">
        <is>
          <t>Size</t>
        </is>
      </c>
      <c r="F2384" s="188" t="inlineStr">
        <is>
          <t>Ak</t>
        </is>
      </c>
      <c r="G2384" s="440" t="n"/>
      <c r="H2384" s="440" t="n"/>
      <c r="I2384" s="188" t="inlineStr">
        <is>
          <t>VEL</t>
        </is>
      </c>
      <c r="J2384" s="188" t="inlineStr">
        <is>
          <t>CFM</t>
        </is>
      </c>
      <c r="K2384" s="188" t="inlineStr">
        <is>
          <t>VEL</t>
        </is>
      </c>
      <c r="L2384" s="188" t="inlineStr">
        <is>
          <t>CFM</t>
        </is>
      </c>
      <c r="M2384" s="440" t="n"/>
    </row>
    <row r="2385" ht="13.35" customHeight="1" s="162">
      <c r="B2385" s="31" t="n"/>
      <c r="C2385" s="31" t="n"/>
      <c r="E2385" s="31"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31" t="n"/>
      <c r="C2386" s="31" t="n"/>
      <c r="E2386" s="31" t="n"/>
      <c r="F2386" s="32" t="n"/>
      <c r="G2386" s="33">
        <f>IF(F2386="", "", H2386/F2386)</f>
        <v/>
      </c>
      <c r="H2386" s="33" t="n"/>
      <c r="I2386" s="33" t="n"/>
      <c r="J2386" s="33">
        <f>IF(I2386="", "", I2386*$F2386)</f>
        <v/>
      </c>
      <c r="K2386" s="33" t="n"/>
      <c r="L2386" s="33">
        <f>IF(K2386="", "", K2386*$F2386)</f>
        <v/>
      </c>
      <c r="M2386" s="30">
        <f>IF(OR(H2386="",H2386=0),"",IF(K2386="",IF(J2386="","",J2386/H2386),L2386/H2386))</f>
        <v/>
      </c>
    </row>
    <row r="2387" ht="13.35" customHeight="1" s="162">
      <c r="B2387" s="31" t="n"/>
      <c r="C2387" s="31" t="n"/>
      <c r="E2387" s="31" t="n"/>
      <c r="F2387" s="32" t="n"/>
      <c r="G2387" s="33">
        <f>IF(F2387="", "", H2387/F2387)</f>
        <v/>
      </c>
      <c r="H2387" s="33" t="n"/>
      <c r="I2387" s="33" t="n"/>
      <c r="J2387" s="33">
        <f>IF(I2387="", "", I2387*$F2387)</f>
        <v/>
      </c>
      <c r="K2387" s="33" t="n"/>
      <c r="L2387" s="33">
        <f>IF(K2387="", "", K2387*$F2387)</f>
        <v/>
      </c>
      <c r="M2387" s="30">
        <f>IF(OR(H2387="",H2387=0),"",IF(K2387="",IF(J2387="","",J2387/H2387),L2387/H2387))</f>
        <v/>
      </c>
    </row>
    <row r="2388" ht="13.35" customHeight="1" s="162">
      <c r="B2388" s="31" t="n"/>
      <c r="C2388" s="31" t="n"/>
      <c r="E2388" s="31" t="n"/>
      <c r="F2388" s="32" t="n"/>
      <c r="G2388" s="33">
        <f>IF(F2388="", "", H2388/F2388)</f>
        <v/>
      </c>
      <c r="H2388" s="33" t="n"/>
      <c r="I2388" s="33" t="n"/>
      <c r="J2388" s="33">
        <f>IF(I2388="", "", I2388*$F2388)</f>
        <v/>
      </c>
      <c r="K2388" s="33" t="n"/>
      <c r="L2388" s="33">
        <f>IF(K2388="", "", K2388*$F2388)</f>
        <v/>
      </c>
      <c r="M2388" s="30">
        <f>IF(OR(H2388="",H2388=0),"",IF(K2388="",IF(J2388="","",J2388/H2388),L2388/H2388))</f>
        <v/>
      </c>
    </row>
    <row r="2389" ht="13.35" customHeight="1" s="162">
      <c r="B2389" s="42" t="n"/>
      <c r="C2389" s="231" t="inlineStr">
        <is>
          <t>Subtotal (this page)</t>
        </is>
      </c>
      <c r="D2389" s="159" t="n"/>
      <c r="E2389" s="42" t="n"/>
      <c r="F2389" s="42" t="n"/>
      <c r="G2389" s="43" t="n"/>
      <c r="H2389" s="43">
        <f>IF(SUM(H2385:H2388)=0,"",SUM(H2385:H2388))</f>
        <v/>
      </c>
      <c r="I2389" s="42" t="n"/>
      <c r="J2389" s="43">
        <f>IF(SUM(J2385:J2388)=0,"",SUM(J2385:J2388))</f>
        <v/>
      </c>
      <c r="K2389" s="42" t="n"/>
      <c r="L2389" s="43">
        <f>IF(SUM(L2385:L2388)=0,"",SUM(L2385:L2388))</f>
        <v/>
      </c>
      <c r="M2389" s="35">
        <f>IF(OR(H2389="",H2389=0),"",IF(L2389="",IF(J2389="","",J2389/H2389),L2389/H2389))</f>
        <v/>
      </c>
    </row>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IF(K2401="","",K2401-N(K2402))</f>
        <v/>
      </c>
      <c r="L2403" s="24">
        <f>IF(L2401="","",L2401-N(L2402))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F2417</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 xml:space="preserve">Static Pressures Profile </t>
        </is>
      </c>
      <c r="C2414" s="400" t="n"/>
      <c r="D2414" s="400" t="n"/>
      <c r="E2414" s="400" t="n"/>
      <c r="F2414" s="400" t="n"/>
      <c r="G2414" s="401" t="n"/>
      <c r="I2414" s="199" t="inlineStr">
        <is>
          <t>Fan RPM</t>
        </is>
      </c>
      <c r="J2414" s="401" t="n"/>
      <c r="K2414" s="24" t="n"/>
      <c r="L2414" s="24" t="n"/>
    </row>
    <row r="2415" ht="13.35" customHeight="1" s="162">
      <c r="B2415" s="432" t="n"/>
      <c r="C2415" s="401" t="n"/>
      <c r="D2415" s="205" t="inlineStr">
        <is>
          <t>Flt/Coil</t>
        </is>
      </c>
      <c r="E2415" s="205" t="inlineStr">
        <is>
          <t>Fan</t>
        </is>
      </c>
      <c r="F2415" s="432" t="n"/>
      <c r="G2415" s="401" t="n"/>
      <c r="I2415" s="199" t="inlineStr">
        <is>
          <t>VSD Frequency</t>
        </is>
      </c>
      <c r="J2415" s="401" t="n"/>
      <c r="K2415" s="66" t="n"/>
      <c r="L2415" s="66" t="n"/>
    </row>
    <row r="2416" ht="13.35" customHeight="1" s="162">
      <c r="B2416" s="198" t="inlineStr">
        <is>
          <t>Entering</t>
        </is>
      </c>
      <c r="C2416" s="401" t="n"/>
      <c r="D2416" s="19" t="n"/>
      <c r="E2416" s="19" t="n"/>
      <c r="F2416" s="19">
        <f>IF(E2416="","",E2417-N(E2416))</f>
        <v/>
      </c>
      <c r="G2416" s="186" t="inlineStr">
        <is>
          <t>TSP</t>
        </is>
      </c>
      <c r="H2416" s="23" t="n"/>
      <c r="I2416" s="199" t="inlineStr">
        <is>
          <t>OA Damper Position</t>
        </is>
      </c>
      <c r="J2416" s="400" t="n"/>
      <c r="K2416" s="401" t="n"/>
      <c r="L2416" s="56" t="n"/>
    </row>
    <row r="2417" ht="13.35" customHeight="1" s="162">
      <c r="B2417" s="198" t="inlineStr">
        <is>
          <t>Exiting</t>
        </is>
      </c>
      <c r="C2417" s="401" t="n"/>
      <c r="D2417" s="55">
        <f>IF(E2416="", "", E2416)</f>
        <v/>
      </c>
      <c r="E2417" s="19" t="n"/>
      <c r="F2417" s="19">
        <f>IF(E2417="","",E2417-N(D2416))</f>
        <v/>
      </c>
      <c r="G2417" s="186" t="inlineStr">
        <is>
          <t>ESP</t>
        </is>
      </c>
      <c r="H2417" s="23" t="n"/>
    </row>
    <row r="2418" ht="13.35" customHeight="1" s="162">
      <c r="B2418" s="437" t="inlineStr">
        <is>
          <t>Instrument:</t>
        </is>
      </c>
      <c r="C2418" s="13" t="n"/>
      <c r="D2418" s="490" t="n"/>
      <c r="E2418" s="491" t="n"/>
      <c r="F2418" s="491" t="n"/>
      <c r="G2418" s="437" t="inlineStr">
        <is>
          <t>Ak basis / notes:</t>
        </is>
      </c>
      <c r="H2418" s="13" t="n"/>
      <c r="I2418" s="492" t="n"/>
      <c r="J2418" s="491" t="n"/>
      <c r="K2418" s="491" t="n"/>
      <c r="L2418" s="491" t="n"/>
      <c r="M2418" s="491" t="n"/>
    </row>
    <row r="2419" ht="13.35" customHeight="1" s="162">
      <c r="B2419" s="188" t="inlineStr">
        <is>
          <t>Supply Air Diffuser / Outlet Airflow</t>
        </is>
      </c>
      <c r="C2419" s="174" t="n"/>
      <c r="D2419" s="174" t="n"/>
      <c r="E2419" s="174" t="n"/>
      <c r="F2419" s="173" t="n"/>
      <c r="G2419" s="233" t="inlineStr">
        <is>
          <t>Design VEL</t>
        </is>
      </c>
      <c r="H2419" s="194" t="inlineStr">
        <is>
          <t>Design CFM</t>
        </is>
      </c>
      <c r="I2419" s="188" t="inlineStr">
        <is>
          <t>Initial</t>
        </is>
      </c>
      <c r="J2419" s="173" t="n"/>
      <c r="K2419" s="188" t="inlineStr">
        <is>
          <t>Final</t>
        </is>
      </c>
      <c r="L2419" s="173" t="n"/>
      <c r="M2419" s="188" t="inlineStr">
        <is>
          <t>%</t>
        </is>
      </c>
    </row>
    <row r="2420" ht="13.35" customHeight="1" s="162">
      <c r="B2420" s="153" t="inlineStr">
        <is>
          <t>No.</t>
        </is>
      </c>
      <c r="C2420" s="188" t="inlineStr">
        <is>
          <t>Area Served</t>
        </is>
      </c>
      <c r="D2420" s="188" t="inlineStr">
        <is>
          <t>Type</t>
        </is>
      </c>
      <c r="E2420" s="188" t="inlineStr">
        <is>
          <t>Size</t>
        </is>
      </c>
      <c r="F2420" s="188" t="inlineStr">
        <is>
          <t>Ak</t>
        </is>
      </c>
      <c r="G2420" s="440" t="n"/>
      <c r="H2420" s="440" t="n"/>
      <c r="I2420" s="188" t="inlineStr">
        <is>
          <t>VEL</t>
        </is>
      </c>
      <c r="J2420" s="188" t="inlineStr">
        <is>
          <t>CFM</t>
        </is>
      </c>
      <c r="K2420" s="188" t="inlineStr">
        <is>
          <t>VEL</t>
        </is>
      </c>
      <c r="L2420" s="188" t="inlineStr">
        <is>
          <t>CFM</t>
        </is>
      </c>
      <c r="M2420" s="440" t="n"/>
    </row>
    <row r="2421" ht="13.35" customHeight="1" s="162">
      <c r="B2421" s="307" t="n"/>
      <c r="C2421" s="307" t="n"/>
      <c r="E2421" s="307" t="n"/>
      <c r="F2421" s="32" t="n"/>
      <c r="G2421" s="33">
        <f>IF(F2421="", "", H2421/F2421)</f>
        <v/>
      </c>
      <c r="H2421" s="33" t="n"/>
      <c r="I2421" s="33" t="n"/>
      <c r="J2421" s="33">
        <f>IF(I2421="", "", I2421*$F2421)</f>
        <v/>
      </c>
      <c r="K2421" s="33" t="n"/>
      <c r="L2421" s="33">
        <f>IF(K2421="", "", K2421*$F2421)</f>
        <v/>
      </c>
      <c r="M2421" s="30">
        <f>IF(OR(H2421="",H2421=0),"",IF(K2421="",IF(J2421="","",J2421/H2421),L2421/H2421))</f>
        <v/>
      </c>
    </row>
    <row r="2422" ht="13.35" customHeight="1" s="162">
      <c r="B2422" s="307" t="n"/>
      <c r="C2422" s="307" t="n"/>
      <c r="E2422" s="307" t="n"/>
      <c r="F2422" s="32" t="n"/>
      <c r="G2422" s="33">
        <f>IF(F2422="", "", H2422/F2422)</f>
        <v/>
      </c>
      <c r="H2422" s="33" t="n"/>
      <c r="I2422" s="33" t="n"/>
      <c r="J2422" s="33">
        <f>IF(I2422="", "", I2422*$F2422)</f>
        <v/>
      </c>
      <c r="K2422" s="33" t="n"/>
      <c r="L2422" s="33">
        <f>IF(K2422="", "", K2422*$F2422)</f>
        <v/>
      </c>
      <c r="M2422" s="30">
        <f>IF(OR(H2422="",H2422=0),"",IF(K2422="",IF(J2422="","",J2422/H2422),L2422/H2422))</f>
        <v/>
      </c>
    </row>
    <row r="2423" ht="13.35" customHeight="1" s="162">
      <c r="B2423" s="307" t="n"/>
      <c r="C2423" s="307" t="n"/>
      <c r="E2423" s="307" t="n"/>
      <c r="F2423" s="32" t="n"/>
      <c r="G2423" s="33">
        <f>IF(F2423="", "", H2423/F2423)</f>
        <v/>
      </c>
      <c r="H2423" s="33" t="n"/>
      <c r="I2423" s="33" t="n"/>
      <c r="J2423" s="33">
        <f>IF(I2423="", "", I2423*$F2423)</f>
        <v/>
      </c>
      <c r="K2423" s="33" t="n"/>
      <c r="L2423" s="33">
        <f>IF(K2423="", "", K2423*$F2423)</f>
        <v/>
      </c>
      <c r="M2423" s="30">
        <f>IF(OR(H2423="",H2423=0),"",IF(K2423="",IF(J2423="","",J2423/H2423),L2423/H2423))</f>
        <v/>
      </c>
    </row>
    <row r="2424" ht="13.35" customHeight="1" s="162">
      <c r="B2424" s="307" t="n"/>
      <c r="C2424" s="307" t="n"/>
      <c r="E2424" s="307" t="n"/>
      <c r="F2424" s="32" t="n"/>
      <c r="G2424" s="33">
        <f>IF(F2424="", "", H2424/F2424)</f>
        <v/>
      </c>
      <c r="H2424" s="33" t="n"/>
      <c r="I2424" s="33" t="n"/>
      <c r="J2424" s="33">
        <f>IF(I2424="", "", I2424*$F2424)</f>
        <v/>
      </c>
      <c r="K2424" s="33" t="n"/>
      <c r="L2424" s="33">
        <f>IF(K2424="", "", K2424*$F2424)</f>
        <v/>
      </c>
      <c r="M2424" s="30">
        <f>IF(OR(H2424="",H2424=0),"",IF(K2424="",IF(J2424="","",J2424/H2424),L2424/H2424))</f>
        <v/>
      </c>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42" t="n"/>
      <c r="C2435" s="231" t="inlineStr">
        <is>
          <t>Total</t>
        </is>
      </c>
      <c r="D2435" s="159" t="n"/>
      <c r="E2435" s="42" t="n"/>
      <c r="F2435" s="42" t="n"/>
      <c r="G2435" s="43" t="n"/>
      <c r="H2435" s="43">
        <f>IF(SUM(H2421:H2434)+SUM(H2452:H2485)=0,"",SUM(H2421:H2434)+SUM(H2452:H2485))</f>
        <v/>
      </c>
      <c r="I2435" s="43" t="n"/>
      <c r="J2435" s="43">
        <f>IF(SUM(J2421:J2434)+SUM(J2452:J2485)=0,"",SUM(J2421:J2434)+SUM(J2452:J2485))</f>
        <v/>
      </c>
      <c r="K2435" s="43" t="n"/>
      <c r="L2435" s="43">
        <f>IF(SUM(L2421:L2434)+SUM(L2452:L2485)=0,"",SUM(L2421:L2434)+SUM(L2452:L2485))</f>
        <v/>
      </c>
      <c r="M2435" s="35">
        <f>IF(OR(H2435="",H2435=0),"",IF(L2435="",IF(J2435="","",J2435/H2435),L2435/H2435))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H2438/F2438)</f>
        <v/>
      </c>
      <c r="H2438" s="33">
        <f>IF(H2435="","",H2435-N(H2443))</f>
        <v/>
      </c>
      <c r="I2438" s="33" t="n"/>
      <c r="J2438" s="33">
        <f>IF(I2438="", "", I2438*$F2438)</f>
        <v/>
      </c>
      <c r="K2438" s="33" t="n"/>
      <c r="L2438" s="33">
        <f>IF(L2443="","",L2435-N(L2443))</f>
        <v/>
      </c>
      <c r="M2438" s="30">
        <f>IF(OR(H2438="",H2438=0),"",IF(K2438="",IF(J2438="","",J2438/H2438),L2438/H2438))</f>
        <v/>
      </c>
    </row>
    <row r="2439" ht="13.35" customHeight="1" s="162">
      <c r="B2439" s="31" t="n"/>
      <c r="C2439" s="31" t="n"/>
      <c r="E2439" s="31"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42" t="n"/>
      <c r="C2440" s="231" t="inlineStr">
        <is>
          <t>Total</t>
        </is>
      </c>
      <c r="D2440" s="159" t="n"/>
      <c r="E2440" s="42" t="n"/>
      <c r="F2440" s="42" t="n"/>
      <c r="G2440" s="43" t="n"/>
      <c r="H2440" s="43">
        <f>IF(SUM(H2438:H2439)+SUM(H2489:H2492)=0,"",SUM(H2438:H2439)+SUM(H2489:H2492))</f>
        <v/>
      </c>
      <c r="I2440" s="42" t="n"/>
      <c r="J2440" s="43">
        <f>IF(SUM(J2438:J2439)+SUM(J2489:J2492)=0,"",SUM(J2438:J2439)+SUM(J2489:J2492))</f>
        <v/>
      </c>
      <c r="K2440" s="42" t="n"/>
      <c r="L2440" s="43">
        <f>IF(SUM(L2438:L2439)+SUM(L2489:L2492)=0,"",SUM(L2438:L2439)+SUM(L2489:L2492))</f>
        <v/>
      </c>
      <c r="M2440" s="35">
        <f>IF(OR(H2440="",H2440=0),"",IF(L2440="",IF(J2440="","",J2440/H2440),L2440/H2440))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H2443/F2443)</f>
        <v/>
      </c>
      <c r="H2443" s="33" t="n"/>
      <c r="I2443" s="33" t="n"/>
      <c r="J2443" s="33">
        <f>IF(I2443="", "", I2443*$F2443)</f>
        <v/>
      </c>
      <c r="K2443" s="33" t="n"/>
      <c r="L2443" s="33">
        <f>IF(K2443="", "", K2443*$F2443)</f>
        <v/>
      </c>
      <c r="M2443" s="30">
        <f>IF(OR(H2443="",H2443=0),"",IF(K2443="",IF(J2443="","",J2443/H2443),L2443/H2443))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42" t="n"/>
      <c r="C2486" s="231" t="inlineStr">
        <is>
          <t>Subtotal (this page)</t>
        </is>
      </c>
      <c r="D2486" s="159" t="n"/>
      <c r="E2486" s="42" t="n"/>
      <c r="F2486" s="42" t="n"/>
      <c r="G2486" s="43" t="n"/>
      <c r="H2486" s="43">
        <f>IF(SUM(H2452:H2485)=0,"",SUM(H2452:H2485))</f>
        <v/>
      </c>
      <c r="I2486" s="43" t="n"/>
      <c r="J2486" s="43">
        <f>IF(SUM(J2452:J2485)=0,"",SUM(J2452:J2485))</f>
        <v/>
      </c>
      <c r="K2486" s="43" t="n"/>
      <c r="L2486" s="43">
        <f>IF(SUM(L2452:L2485)=0,"",SUM(L2452:L2485))</f>
        <v/>
      </c>
      <c r="M2486" s="35">
        <f>IF(OR(H2486="",H2486=0),"",IF(L2486="",IF(J2486="","",J2486/H2486),L2486/H2486))</f>
        <v/>
      </c>
    </row>
    <row r="2487" ht="13.35" customHeight="1" s="162">
      <c r="B2487" s="188" t="inlineStr">
        <is>
          <t>Return Air Inlets (cont.)</t>
        </is>
      </c>
      <c r="C2487" s="174" t="n"/>
      <c r="D2487" s="174" t="n"/>
      <c r="E2487" s="174" t="n"/>
      <c r="F2487" s="173" t="n"/>
      <c r="G2487" s="233" t="inlineStr">
        <is>
          <t>Design VEL</t>
        </is>
      </c>
      <c r="H2487" s="194" t="inlineStr">
        <is>
          <t>Design CFM</t>
        </is>
      </c>
      <c r="I2487" s="188" t="inlineStr">
        <is>
          <t>Initial</t>
        </is>
      </c>
      <c r="J2487" s="173" t="n"/>
      <c r="K2487" s="188" t="inlineStr">
        <is>
          <t>Final</t>
        </is>
      </c>
      <c r="L2487" s="173" t="n"/>
      <c r="M2487" s="188" t="inlineStr">
        <is>
          <t>%</t>
        </is>
      </c>
    </row>
    <row r="2488" ht="13.35" customHeight="1" s="162">
      <c r="B2488" s="153" t="inlineStr">
        <is>
          <t>No.</t>
        </is>
      </c>
      <c r="C2488" s="188" t="inlineStr">
        <is>
          <t>Area Served</t>
        </is>
      </c>
      <c r="D2488" s="188" t="inlineStr">
        <is>
          <t>Type</t>
        </is>
      </c>
      <c r="E2488" s="188" t="inlineStr">
        <is>
          <t>Size</t>
        </is>
      </c>
      <c r="F2488" s="188" t="inlineStr">
        <is>
          <t>Ak</t>
        </is>
      </c>
      <c r="G2488" s="440" t="n"/>
      <c r="H2488" s="440" t="n"/>
      <c r="I2488" s="188" t="inlineStr">
        <is>
          <t>VEL</t>
        </is>
      </c>
      <c r="J2488" s="188" t="inlineStr">
        <is>
          <t>CFM</t>
        </is>
      </c>
      <c r="K2488" s="188" t="inlineStr">
        <is>
          <t>VEL</t>
        </is>
      </c>
      <c r="L2488" s="188" t="inlineStr">
        <is>
          <t>CFM</t>
        </is>
      </c>
      <c r="M2488" s="440" t="n"/>
    </row>
    <row r="2489" ht="13.35" customHeight="1" s="162">
      <c r="B2489" s="31" t="n"/>
      <c r="C2489" s="31" t="n"/>
      <c r="E2489" s="31"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31" t="n"/>
      <c r="C2490" s="31" t="n"/>
      <c r="E2490" s="31" t="n"/>
      <c r="F2490" s="32" t="n"/>
      <c r="G2490" s="33">
        <f>IF(F2490="", "", H2490/F2490)</f>
        <v/>
      </c>
      <c r="H2490" s="33" t="n"/>
      <c r="I2490" s="33" t="n"/>
      <c r="J2490" s="33">
        <f>IF(I2490="", "", I2490*$F2490)</f>
        <v/>
      </c>
      <c r="K2490" s="33" t="n"/>
      <c r="L2490" s="33">
        <f>IF(K2490="", "", K2490*$F2490)</f>
        <v/>
      </c>
      <c r="M2490" s="30">
        <f>IF(OR(H2490="",H2490=0),"",IF(K2490="",IF(J2490="","",J2490/H2490),L2490/H2490))</f>
        <v/>
      </c>
    </row>
    <row r="2491" ht="13.35" customHeight="1" s="162">
      <c r="B2491" s="31" t="n"/>
      <c r="C2491" s="31" t="n"/>
      <c r="E2491" s="31" t="n"/>
      <c r="F2491" s="32" t="n"/>
      <c r="G2491" s="33">
        <f>IF(F2491="", "", H2491/F2491)</f>
        <v/>
      </c>
      <c r="H2491" s="33" t="n"/>
      <c r="I2491" s="33" t="n"/>
      <c r="J2491" s="33">
        <f>IF(I2491="", "", I2491*$F2491)</f>
        <v/>
      </c>
      <c r="K2491" s="33" t="n"/>
      <c r="L2491" s="33">
        <f>IF(K2491="", "", K2491*$F2491)</f>
        <v/>
      </c>
      <c r="M2491" s="30">
        <f>IF(OR(H2491="",H2491=0),"",IF(K2491="",IF(J2491="","",J2491/H2491),L2491/H2491))</f>
        <v/>
      </c>
    </row>
    <row r="2492" ht="13.35" customHeight="1" s="162">
      <c r="B2492" s="31" t="n"/>
      <c r="C2492" s="31" t="n"/>
      <c r="E2492" s="31" t="n"/>
      <c r="F2492" s="32" t="n"/>
      <c r="G2492" s="33">
        <f>IF(F2492="", "", H2492/F2492)</f>
        <v/>
      </c>
      <c r="H2492" s="33" t="n"/>
      <c r="I2492" s="33" t="n"/>
      <c r="J2492" s="33">
        <f>IF(I2492="", "", I2492*$F2492)</f>
        <v/>
      </c>
      <c r="K2492" s="33" t="n"/>
      <c r="L2492" s="33">
        <f>IF(K2492="", "", K2492*$F2492)</f>
        <v/>
      </c>
      <c r="M2492" s="30">
        <f>IF(OR(H2492="",H2492=0),"",IF(K2492="",IF(J2492="","",J2492/H2492),L2492/H2492))</f>
        <v/>
      </c>
    </row>
    <row r="2493" ht="13.35" customHeight="1" s="162">
      <c r="B2493" s="42" t="n"/>
      <c r="C2493" s="231" t="inlineStr">
        <is>
          <t>Subtotal (this page)</t>
        </is>
      </c>
      <c r="D2493" s="159" t="n"/>
      <c r="E2493" s="42" t="n"/>
      <c r="F2493" s="42" t="n"/>
      <c r="G2493" s="43" t="n"/>
      <c r="H2493" s="43">
        <f>IF(SUM(H2489:H2492)=0,"",SUM(H2489:H2492))</f>
        <v/>
      </c>
      <c r="I2493" s="42" t="n"/>
      <c r="J2493" s="43">
        <f>IF(SUM(J2489:J2492)=0,"",SUM(J2489:J2492))</f>
        <v/>
      </c>
      <c r="K2493" s="42" t="n"/>
      <c r="L2493" s="43">
        <f>IF(SUM(L2489:L2492)=0,"",SUM(L2489:L2492))</f>
        <v/>
      </c>
      <c r="M2493" s="35">
        <f>IF(OR(H2493="",H2493=0),"",IF(L2493="",IF(J2493="","",J2493/H2493),L2493/H2493))</f>
        <v/>
      </c>
    </row>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IF(K2505="","",K2505-N(K2506))</f>
        <v/>
      </c>
      <c r="L2507" s="24">
        <f>IF(L2505="","",L2505-N(L2506))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F2521</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 xml:space="preserve">Static Pressures Profile </t>
        </is>
      </c>
      <c r="C2518" s="400" t="n"/>
      <c r="D2518" s="400" t="n"/>
      <c r="E2518" s="400" t="n"/>
      <c r="F2518" s="400" t="n"/>
      <c r="G2518" s="401" t="n"/>
      <c r="I2518" s="199" t="inlineStr">
        <is>
          <t>Fan RPM</t>
        </is>
      </c>
      <c r="J2518" s="401" t="n"/>
      <c r="K2518" s="24" t="n"/>
      <c r="L2518" s="24" t="n"/>
    </row>
    <row r="2519" ht="13.35" customHeight="1" s="162">
      <c r="B2519" s="432" t="n"/>
      <c r="C2519" s="401" t="n"/>
      <c r="D2519" s="205" t="inlineStr">
        <is>
          <t>Flt/Coil</t>
        </is>
      </c>
      <c r="E2519" s="205" t="inlineStr">
        <is>
          <t>Fan</t>
        </is>
      </c>
      <c r="F2519" s="432" t="n"/>
      <c r="G2519" s="401" t="n"/>
      <c r="I2519" s="199" t="inlineStr">
        <is>
          <t>VSD Frequency</t>
        </is>
      </c>
      <c r="J2519" s="401" t="n"/>
      <c r="K2519" s="66" t="n"/>
      <c r="L2519" s="66" t="n"/>
    </row>
    <row r="2520" ht="13.35" customHeight="1" s="162">
      <c r="B2520" s="198" t="inlineStr">
        <is>
          <t>Entering</t>
        </is>
      </c>
      <c r="C2520" s="401" t="n"/>
      <c r="D2520" s="19" t="n"/>
      <c r="E2520" s="19" t="n"/>
      <c r="F2520" s="19">
        <f>IF(E2520="","",E2521-N(E2520))</f>
        <v/>
      </c>
      <c r="G2520" s="186" t="inlineStr">
        <is>
          <t>TSP</t>
        </is>
      </c>
      <c r="H2520" s="23" t="n"/>
      <c r="I2520" s="199" t="inlineStr">
        <is>
          <t>OA Damper Position</t>
        </is>
      </c>
      <c r="J2520" s="400" t="n"/>
      <c r="K2520" s="401" t="n"/>
      <c r="L2520" s="56" t="n"/>
    </row>
    <row r="2521" ht="13.35" customHeight="1" s="162">
      <c r="B2521" s="198" t="inlineStr">
        <is>
          <t>Exiting</t>
        </is>
      </c>
      <c r="C2521" s="401" t="n"/>
      <c r="D2521" s="55">
        <f>IF(E2520="", "", E2520)</f>
        <v/>
      </c>
      <c r="E2521" s="19" t="n"/>
      <c r="F2521" s="19">
        <f>IF(E2521="","",E2521-N(D2520))</f>
        <v/>
      </c>
      <c r="G2521" s="186" t="inlineStr">
        <is>
          <t>ESP</t>
        </is>
      </c>
      <c r="H2521" s="23" t="n"/>
    </row>
    <row r="2522" ht="13.35" customHeight="1" s="162">
      <c r="B2522" s="437" t="inlineStr">
        <is>
          <t>Instrument:</t>
        </is>
      </c>
      <c r="C2522" s="13" t="n"/>
      <c r="D2522" s="490" t="n"/>
      <c r="E2522" s="491" t="n"/>
      <c r="F2522" s="491" t="n"/>
      <c r="G2522" s="437" t="inlineStr">
        <is>
          <t>Ak basis / notes:</t>
        </is>
      </c>
      <c r="H2522" s="13" t="n"/>
      <c r="I2522" s="492" t="n"/>
      <c r="J2522" s="491" t="n"/>
      <c r="K2522" s="491" t="n"/>
      <c r="L2522" s="491" t="n"/>
      <c r="M2522" s="491" t="n"/>
    </row>
    <row r="2523" ht="13.35" customHeight="1" s="162">
      <c r="B2523" s="188" t="inlineStr">
        <is>
          <t>Supply Air Diffuser / Outlet Airflow</t>
        </is>
      </c>
      <c r="C2523" s="174" t="n"/>
      <c r="D2523" s="174" t="n"/>
      <c r="E2523" s="174" t="n"/>
      <c r="F2523" s="173" t="n"/>
      <c r="G2523" s="233" t="inlineStr">
        <is>
          <t>Design VEL</t>
        </is>
      </c>
      <c r="H2523" s="194" t="inlineStr">
        <is>
          <t>Design CFM</t>
        </is>
      </c>
      <c r="I2523" s="188" t="inlineStr">
        <is>
          <t>Initial</t>
        </is>
      </c>
      <c r="J2523" s="173" t="n"/>
      <c r="K2523" s="188" t="inlineStr">
        <is>
          <t>Final</t>
        </is>
      </c>
      <c r="L2523" s="173" t="n"/>
      <c r="M2523" s="188" t="inlineStr">
        <is>
          <t>%</t>
        </is>
      </c>
    </row>
    <row r="2524" ht="13.35" customHeight="1" s="162">
      <c r="B2524" s="153" t="inlineStr">
        <is>
          <t>No.</t>
        </is>
      </c>
      <c r="C2524" s="188" t="inlineStr">
        <is>
          <t>Area Served</t>
        </is>
      </c>
      <c r="D2524" s="188" t="inlineStr">
        <is>
          <t>Type</t>
        </is>
      </c>
      <c r="E2524" s="188" t="inlineStr">
        <is>
          <t>Size</t>
        </is>
      </c>
      <c r="F2524" s="188" t="inlineStr">
        <is>
          <t>Ak</t>
        </is>
      </c>
      <c r="G2524" s="440" t="n"/>
      <c r="H2524" s="440" t="n"/>
      <c r="I2524" s="188" t="inlineStr">
        <is>
          <t>VEL</t>
        </is>
      </c>
      <c r="J2524" s="188" t="inlineStr">
        <is>
          <t>CFM</t>
        </is>
      </c>
      <c r="K2524" s="188" t="inlineStr">
        <is>
          <t>VEL</t>
        </is>
      </c>
      <c r="L2524" s="188" t="inlineStr">
        <is>
          <t>CFM</t>
        </is>
      </c>
      <c r="M2524" s="440" t="n"/>
    </row>
    <row r="2525" ht="13.35" customHeight="1" s="162">
      <c r="B2525" s="307" t="n"/>
      <c r="C2525" s="307" t="n"/>
      <c r="E2525" s="307" t="n"/>
      <c r="F2525" s="32" t="n"/>
      <c r="G2525" s="33">
        <f>IF(F2525="", "", H2525/F2525)</f>
        <v/>
      </c>
      <c r="H2525" s="33" t="n"/>
      <c r="I2525" s="33" t="n"/>
      <c r="J2525" s="33">
        <f>IF(I2525="", "", I2525*$F2525)</f>
        <v/>
      </c>
      <c r="K2525" s="33" t="n"/>
      <c r="L2525" s="33">
        <f>IF(K2525="", "", K2525*$F2525)</f>
        <v/>
      </c>
      <c r="M2525" s="30">
        <f>IF(OR(H2525="",H2525=0),"",IF(K2525="",IF(J2525="","",J2525/H2525),L2525/H2525))</f>
        <v/>
      </c>
    </row>
    <row r="2526" ht="13.35" customHeight="1" s="162">
      <c r="B2526" s="307" t="n"/>
      <c r="C2526" s="307" t="n"/>
      <c r="E2526" s="307" t="n"/>
      <c r="F2526" s="32" t="n"/>
      <c r="G2526" s="33">
        <f>IF(F2526="", "", H2526/F2526)</f>
        <v/>
      </c>
      <c r="H2526" s="33" t="n"/>
      <c r="I2526" s="33" t="n"/>
      <c r="J2526" s="33">
        <f>IF(I2526="", "", I2526*$F2526)</f>
        <v/>
      </c>
      <c r="K2526" s="33" t="n"/>
      <c r="L2526" s="33">
        <f>IF(K2526="", "", K2526*$F2526)</f>
        <v/>
      </c>
      <c r="M2526" s="30">
        <f>IF(OR(H2526="",H2526=0),"",IF(K2526="",IF(J2526="","",J2526/H2526),L2526/H2526))</f>
        <v/>
      </c>
    </row>
    <row r="2527" ht="13.35" customHeight="1" s="162">
      <c r="B2527" s="307" t="n"/>
      <c r="C2527" s="307" t="n"/>
      <c r="E2527" s="307" t="n"/>
      <c r="F2527" s="32" t="n"/>
      <c r="G2527" s="33">
        <f>IF(F2527="", "", H2527/F2527)</f>
        <v/>
      </c>
      <c r="H2527" s="33" t="n"/>
      <c r="I2527" s="33" t="n"/>
      <c r="J2527" s="33">
        <f>IF(I2527="", "", I2527*$F2527)</f>
        <v/>
      </c>
      <c r="K2527" s="33" t="n"/>
      <c r="L2527" s="33">
        <f>IF(K2527="", "", K2527*$F2527)</f>
        <v/>
      </c>
      <c r="M2527" s="30">
        <f>IF(OR(H2527="",H2527=0),"",IF(K2527="",IF(J2527="","",J2527/H2527),L2527/H2527))</f>
        <v/>
      </c>
    </row>
    <row r="2528" ht="13.35" customHeight="1" s="162">
      <c r="B2528" s="307" t="n"/>
      <c r="C2528" s="307" t="n"/>
      <c r="E2528" s="307" t="n"/>
      <c r="F2528" s="32" t="n"/>
      <c r="G2528" s="33">
        <f>IF(F2528="", "", H2528/F2528)</f>
        <v/>
      </c>
      <c r="H2528" s="33" t="n"/>
      <c r="I2528" s="33" t="n"/>
      <c r="J2528" s="33">
        <f>IF(I2528="", "", I2528*$F2528)</f>
        <v/>
      </c>
      <c r="K2528" s="33" t="n"/>
      <c r="L2528" s="33">
        <f>IF(K2528="", "", K2528*$F2528)</f>
        <v/>
      </c>
      <c r="M2528" s="30">
        <f>IF(OR(H2528="",H2528=0),"",IF(K2528="",IF(J2528="","",J2528/H2528),L2528/H2528))</f>
        <v/>
      </c>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42" t="n"/>
      <c r="C2539" s="231" t="inlineStr">
        <is>
          <t>Total</t>
        </is>
      </c>
      <c r="D2539" s="159" t="n"/>
      <c r="E2539" s="42" t="n"/>
      <c r="F2539" s="42" t="n"/>
      <c r="G2539" s="43" t="n"/>
      <c r="H2539" s="43">
        <f>IF(SUM(H2525:H2538)+SUM(H2556:H2589)=0,"",SUM(H2525:H2538)+SUM(H2556:H2589))</f>
        <v/>
      </c>
      <c r="I2539" s="43" t="n"/>
      <c r="J2539" s="43">
        <f>IF(SUM(J2525:J2538)+SUM(J2556:J2589)=0,"",SUM(J2525:J2538)+SUM(J2556:J2589))</f>
        <v/>
      </c>
      <c r="K2539" s="43" t="n"/>
      <c r="L2539" s="43">
        <f>IF(SUM(L2525:L2538)+SUM(L2556:L2589)=0,"",SUM(L2525:L2538)+SUM(L2556:L2589))</f>
        <v/>
      </c>
      <c r="M2539" s="35">
        <f>IF(OR(H2539="",H2539=0),"",IF(L2539="",IF(J2539="","",J2539/H2539),L2539/H2539))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H2542/F2542)</f>
        <v/>
      </c>
      <c r="H2542" s="33">
        <f>IF(H2539="","",H2539-N(H2547))</f>
        <v/>
      </c>
      <c r="I2542" s="33" t="n"/>
      <c r="J2542" s="33">
        <f>IF(I2542="", "", I2542*$F2542)</f>
        <v/>
      </c>
      <c r="K2542" s="33" t="n"/>
      <c r="L2542" s="33">
        <f>IF(L2547="","",L2539-N(L2547))</f>
        <v/>
      </c>
      <c r="M2542" s="30">
        <f>IF(OR(H2542="",H2542=0),"",IF(K2542="",IF(J2542="","",J2542/H2542),L2542/H2542))</f>
        <v/>
      </c>
    </row>
    <row r="2543" ht="13.35" customHeight="1" s="162">
      <c r="B2543" s="31" t="n"/>
      <c r="C2543" s="31" t="n"/>
      <c r="E2543" s="31"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42" t="n"/>
      <c r="C2544" s="231" t="inlineStr">
        <is>
          <t>Total</t>
        </is>
      </c>
      <c r="D2544" s="159" t="n"/>
      <c r="E2544" s="42" t="n"/>
      <c r="F2544" s="42" t="n"/>
      <c r="G2544" s="43" t="n"/>
      <c r="H2544" s="43">
        <f>IF(SUM(H2542:H2543)+SUM(H2593:H2596)=0,"",SUM(H2542:H2543)+SUM(H2593:H2596))</f>
        <v/>
      </c>
      <c r="I2544" s="42" t="n"/>
      <c r="J2544" s="43">
        <f>IF(SUM(J2542:J2543)+SUM(J2593:J2596)=0,"",SUM(J2542:J2543)+SUM(J2593:J2596))</f>
        <v/>
      </c>
      <c r="K2544" s="42" t="n"/>
      <c r="L2544" s="43">
        <f>IF(SUM(L2542:L2543)+SUM(L2593:L2596)=0,"",SUM(L2542:L2543)+SUM(L2593:L2596))</f>
        <v/>
      </c>
      <c r="M2544" s="35">
        <f>IF(OR(H2544="",H2544=0),"",IF(L2544="",IF(J2544="","",J2544/H2544),L2544/H2544))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H2547/F2547)</f>
        <v/>
      </c>
      <c r="H2547" s="33" t="n"/>
      <c r="I2547" s="33" t="n"/>
      <c r="J2547" s="33">
        <f>IF(I2547="", "", I2547*$F2547)</f>
        <v/>
      </c>
      <c r="K2547" s="33" t="n"/>
      <c r="L2547" s="33">
        <f>IF(K2547="", "", K2547*$F2547)</f>
        <v/>
      </c>
      <c r="M2547" s="30">
        <f>IF(OR(H2547="",H2547=0),"",IF(K2547="",IF(J2547="","",J2547/H2547),L2547/H2547))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42" t="n"/>
      <c r="C2590" s="231" t="inlineStr">
        <is>
          <t>Subtotal (this page)</t>
        </is>
      </c>
      <c r="D2590" s="159" t="n"/>
      <c r="E2590" s="42" t="n"/>
      <c r="F2590" s="42" t="n"/>
      <c r="G2590" s="43" t="n"/>
      <c r="H2590" s="43">
        <f>IF(SUM(H2556:H2589)=0,"",SUM(H2556:H2589))</f>
        <v/>
      </c>
      <c r="I2590" s="43" t="n"/>
      <c r="J2590" s="43">
        <f>IF(SUM(J2556:J2589)=0,"",SUM(J2556:J2589))</f>
        <v/>
      </c>
      <c r="K2590" s="43" t="n"/>
      <c r="L2590" s="43">
        <f>IF(SUM(L2556:L2589)=0,"",SUM(L2556:L2589))</f>
        <v/>
      </c>
      <c r="M2590" s="35">
        <f>IF(OR(H2590="",H2590=0),"",IF(L2590="",IF(J2590="","",J2590/H2590),L2590/H2590))</f>
        <v/>
      </c>
    </row>
    <row r="2591" ht="13.35" customHeight="1" s="162">
      <c r="B2591" s="188" t="inlineStr">
        <is>
          <t>Return Air Inlets (cont.)</t>
        </is>
      </c>
      <c r="C2591" s="174" t="n"/>
      <c r="D2591" s="174" t="n"/>
      <c r="E2591" s="174" t="n"/>
      <c r="F2591" s="173" t="n"/>
      <c r="G2591" s="233" t="inlineStr">
        <is>
          <t>Design VEL</t>
        </is>
      </c>
      <c r="H2591" s="194" t="inlineStr">
        <is>
          <t>Design CFM</t>
        </is>
      </c>
      <c r="I2591" s="188" t="inlineStr">
        <is>
          <t>Initial</t>
        </is>
      </c>
      <c r="J2591" s="173" t="n"/>
      <c r="K2591" s="188" t="inlineStr">
        <is>
          <t>Final</t>
        </is>
      </c>
      <c r="L2591" s="173" t="n"/>
      <c r="M2591" s="188" t="inlineStr">
        <is>
          <t>%</t>
        </is>
      </c>
    </row>
    <row r="2592" ht="13.35" customHeight="1" s="162">
      <c r="B2592" s="153" t="inlineStr">
        <is>
          <t>No.</t>
        </is>
      </c>
      <c r="C2592" s="188" t="inlineStr">
        <is>
          <t>Area Served</t>
        </is>
      </c>
      <c r="D2592" s="188" t="inlineStr">
        <is>
          <t>Type</t>
        </is>
      </c>
      <c r="E2592" s="188" t="inlineStr">
        <is>
          <t>Size</t>
        </is>
      </c>
      <c r="F2592" s="188" t="inlineStr">
        <is>
          <t>Ak</t>
        </is>
      </c>
      <c r="G2592" s="440" t="n"/>
      <c r="H2592" s="440" t="n"/>
      <c r="I2592" s="188" t="inlineStr">
        <is>
          <t>VEL</t>
        </is>
      </c>
      <c r="J2592" s="188" t="inlineStr">
        <is>
          <t>CFM</t>
        </is>
      </c>
      <c r="K2592" s="188" t="inlineStr">
        <is>
          <t>VEL</t>
        </is>
      </c>
      <c r="L2592" s="188" t="inlineStr">
        <is>
          <t>CFM</t>
        </is>
      </c>
      <c r="M2592" s="440" t="n"/>
    </row>
    <row r="2593" ht="13.35" customHeight="1" s="162">
      <c r="B2593" s="31" t="n"/>
      <c r="C2593" s="31" t="n"/>
      <c r="E2593" s="31"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31" t="n"/>
      <c r="C2594" s="31" t="n"/>
      <c r="E2594" s="31" t="n"/>
      <c r="F2594" s="32" t="n"/>
      <c r="G2594" s="33">
        <f>IF(F2594="", "", H2594/F2594)</f>
        <v/>
      </c>
      <c r="H2594" s="33" t="n"/>
      <c r="I2594" s="33" t="n"/>
      <c r="J2594" s="33">
        <f>IF(I2594="", "", I2594*$F2594)</f>
        <v/>
      </c>
      <c r="K2594" s="33" t="n"/>
      <c r="L2594" s="33">
        <f>IF(K2594="", "", K2594*$F2594)</f>
        <v/>
      </c>
      <c r="M2594" s="30">
        <f>IF(OR(H2594="",H2594=0),"",IF(K2594="",IF(J2594="","",J2594/H2594),L2594/H2594))</f>
        <v/>
      </c>
    </row>
    <row r="2595" ht="13.35" customHeight="1" s="162">
      <c r="B2595" s="31" t="n"/>
      <c r="C2595" s="31" t="n"/>
      <c r="E2595" s="31" t="n"/>
      <c r="F2595" s="32" t="n"/>
      <c r="G2595" s="33">
        <f>IF(F2595="", "", H2595/F2595)</f>
        <v/>
      </c>
      <c r="H2595" s="33" t="n"/>
      <c r="I2595" s="33" t="n"/>
      <c r="J2595" s="33">
        <f>IF(I2595="", "", I2595*$F2595)</f>
        <v/>
      </c>
      <c r="K2595" s="33" t="n"/>
      <c r="L2595" s="33">
        <f>IF(K2595="", "", K2595*$F2595)</f>
        <v/>
      </c>
      <c r="M2595" s="30">
        <f>IF(OR(H2595="",H2595=0),"",IF(K2595="",IF(J2595="","",J2595/H2595),L2595/H2595))</f>
        <v/>
      </c>
    </row>
    <row r="2596" ht="13.35" customHeight="1" s="162">
      <c r="B2596" s="31" t="n"/>
      <c r="C2596" s="31" t="n"/>
      <c r="E2596" s="31" t="n"/>
      <c r="F2596" s="32" t="n"/>
      <c r="G2596" s="33">
        <f>IF(F2596="", "", H2596/F2596)</f>
        <v/>
      </c>
      <c r="H2596" s="33" t="n"/>
      <c r="I2596" s="33" t="n"/>
      <c r="J2596" s="33">
        <f>IF(I2596="", "", I2596*$F2596)</f>
        <v/>
      </c>
      <c r="K2596" s="33" t="n"/>
      <c r="L2596" s="33">
        <f>IF(K2596="", "", K2596*$F2596)</f>
        <v/>
      </c>
      <c r="M2596" s="30">
        <f>IF(OR(H2596="",H2596=0),"",IF(K2596="",IF(J2596="","",J2596/H2596),L2596/H2596))</f>
        <v/>
      </c>
    </row>
    <row r="2597" ht="13.35" customHeight="1" s="162">
      <c r="B2597" s="42" t="n"/>
      <c r="C2597" s="231" t="inlineStr">
        <is>
          <t>Subtotal (this page)</t>
        </is>
      </c>
      <c r="D2597" s="159" t="n"/>
      <c r="E2597" s="42" t="n"/>
      <c r="F2597" s="42" t="n"/>
      <c r="G2597" s="43" t="n"/>
      <c r="H2597" s="43">
        <f>IF(SUM(H2593:H2596)=0,"",SUM(H2593:H2596))</f>
        <v/>
      </c>
      <c r="I2597" s="42" t="n"/>
      <c r="J2597" s="43">
        <f>IF(SUM(J2593:J2596)=0,"",SUM(J2593:J2596))</f>
        <v/>
      </c>
      <c r="K2597" s="42" t="n"/>
      <c r="L2597" s="43">
        <f>IF(SUM(L2593:L2596)=0,"",SUM(L2593:L2596))</f>
        <v/>
      </c>
      <c r="M2597" s="35">
        <f>IF(OR(H2597="",H2597=0),"",IF(L2597="",IF(J2597="","",J2597/H2597),L2597/H2597))</f>
        <v/>
      </c>
    </row>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IF(K2609="","",K2609-N(K2610))</f>
        <v/>
      </c>
      <c r="L2611" s="24">
        <f>IF(L2609="","",L2609-N(L2610))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F2625</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 xml:space="preserve">Static Pressures Profile </t>
        </is>
      </c>
      <c r="C2622" s="400" t="n"/>
      <c r="D2622" s="400" t="n"/>
      <c r="E2622" s="400" t="n"/>
      <c r="F2622" s="400" t="n"/>
      <c r="G2622" s="401" t="n"/>
      <c r="I2622" s="199" t="inlineStr">
        <is>
          <t>Fan RPM</t>
        </is>
      </c>
      <c r="J2622" s="401" t="n"/>
      <c r="K2622" s="24" t="n"/>
      <c r="L2622" s="24" t="n"/>
    </row>
    <row r="2623" ht="13.35" customHeight="1" s="162">
      <c r="B2623" s="432" t="n"/>
      <c r="C2623" s="401" t="n"/>
      <c r="D2623" s="205" t="inlineStr">
        <is>
          <t>Flt/Coil</t>
        </is>
      </c>
      <c r="E2623" s="205" t="inlineStr">
        <is>
          <t>Fan</t>
        </is>
      </c>
      <c r="F2623" s="432" t="n"/>
      <c r="G2623" s="401" t="n"/>
      <c r="I2623" s="199" t="inlineStr">
        <is>
          <t>VSD Frequency</t>
        </is>
      </c>
      <c r="J2623" s="401" t="n"/>
      <c r="K2623" s="66" t="n"/>
      <c r="L2623" s="66" t="n"/>
    </row>
    <row r="2624" ht="13.35" customHeight="1" s="162">
      <c r="B2624" s="198" t="inlineStr">
        <is>
          <t>Entering</t>
        </is>
      </c>
      <c r="C2624" s="401" t="n"/>
      <c r="D2624" s="19" t="n"/>
      <c r="E2624" s="19" t="n"/>
      <c r="F2624" s="19">
        <f>IF(E2624="","",E2625-N(E2624))</f>
        <v/>
      </c>
      <c r="G2624" s="186" t="inlineStr">
        <is>
          <t>TSP</t>
        </is>
      </c>
      <c r="H2624" s="23" t="n"/>
      <c r="I2624" s="199" t="inlineStr">
        <is>
          <t>OA Damper Position</t>
        </is>
      </c>
      <c r="J2624" s="400" t="n"/>
      <c r="K2624" s="401" t="n"/>
      <c r="L2624" s="56" t="n"/>
    </row>
    <row r="2625" ht="13.35" customHeight="1" s="162">
      <c r="B2625" s="198" t="inlineStr">
        <is>
          <t>Exiting</t>
        </is>
      </c>
      <c r="C2625" s="401" t="n"/>
      <c r="D2625" s="55">
        <f>IF(E2624="", "", E2624)</f>
        <v/>
      </c>
      <c r="E2625" s="19" t="n"/>
      <c r="F2625" s="19">
        <f>IF(E2625="","",E2625-N(D2624))</f>
        <v/>
      </c>
      <c r="G2625" s="186" t="inlineStr">
        <is>
          <t>ESP</t>
        </is>
      </c>
      <c r="H2625" s="23" t="n"/>
    </row>
    <row r="2626" ht="13.35" customHeight="1" s="162">
      <c r="B2626" s="437" t="inlineStr">
        <is>
          <t>Instrument:</t>
        </is>
      </c>
      <c r="C2626" s="13" t="n"/>
      <c r="D2626" s="490" t="n"/>
      <c r="E2626" s="491" t="n"/>
      <c r="F2626" s="491" t="n"/>
      <c r="G2626" s="437" t="inlineStr">
        <is>
          <t>Ak basis / notes:</t>
        </is>
      </c>
      <c r="H2626" s="13" t="n"/>
      <c r="I2626" s="492" t="n"/>
      <c r="J2626" s="491" t="n"/>
      <c r="K2626" s="491" t="n"/>
      <c r="L2626" s="491" t="n"/>
      <c r="M2626" s="491" t="n"/>
    </row>
    <row r="2627" ht="13.35" customHeight="1" s="162">
      <c r="B2627" s="188" t="inlineStr">
        <is>
          <t>Supply Air Diffuser / Outlet Airflow</t>
        </is>
      </c>
      <c r="C2627" s="174" t="n"/>
      <c r="D2627" s="174" t="n"/>
      <c r="E2627" s="174" t="n"/>
      <c r="F2627" s="173" t="n"/>
      <c r="G2627" s="233" t="inlineStr">
        <is>
          <t>Design VEL</t>
        </is>
      </c>
      <c r="H2627" s="194" t="inlineStr">
        <is>
          <t>Design CFM</t>
        </is>
      </c>
      <c r="I2627" s="188" t="inlineStr">
        <is>
          <t>Initial</t>
        </is>
      </c>
      <c r="J2627" s="173" t="n"/>
      <c r="K2627" s="188" t="inlineStr">
        <is>
          <t>Final</t>
        </is>
      </c>
      <c r="L2627" s="173" t="n"/>
      <c r="M2627" s="188" t="inlineStr">
        <is>
          <t>%</t>
        </is>
      </c>
    </row>
    <row r="2628" ht="13.35" customHeight="1" s="162">
      <c r="B2628" s="153" t="inlineStr">
        <is>
          <t>No.</t>
        </is>
      </c>
      <c r="C2628" s="188" t="inlineStr">
        <is>
          <t>Area Served</t>
        </is>
      </c>
      <c r="D2628" s="188" t="inlineStr">
        <is>
          <t>Type</t>
        </is>
      </c>
      <c r="E2628" s="188" t="inlineStr">
        <is>
          <t>Size</t>
        </is>
      </c>
      <c r="F2628" s="188" t="inlineStr">
        <is>
          <t>Ak</t>
        </is>
      </c>
      <c r="G2628" s="440" t="n"/>
      <c r="H2628" s="440" t="n"/>
      <c r="I2628" s="188" t="inlineStr">
        <is>
          <t>VEL</t>
        </is>
      </c>
      <c r="J2628" s="188" t="inlineStr">
        <is>
          <t>CFM</t>
        </is>
      </c>
      <c r="K2628" s="188" t="inlineStr">
        <is>
          <t>VEL</t>
        </is>
      </c>
      <c r="L2628" s="188" t="inlineStr">
        <is>
          <t>CFM</t>
        </is>
      </c>
      <c r="M2628" s="440" t="n"/>
    </row>
    <row r="2629" ht="13.35" customHeight="1" s="162">
      <c r="B2629" s="307" t="n"/>
      <c r="C2629" s="307" t="n"/>
      <c r="E2629" s="307" t="n"/>
      <c r="F2629" s="32" t="n"/>
      <c r="G2629" s="33">
        <f>IF(F2629="", "", H2629/F2629)</f>
        <v/>
      </c>
      <c r="H2629" s="33" t="n"/>
      <c r="I2629" s="33" t="n"/>
      <c r="J2629" s="33">
        <f>IF(I2629="", "", I2629*$F2629)</f>
        <v/>
      </c>
      <c r="K2629" s="33" t="n"/>
      <c r="L2629" s="33">
        <f>IF(K2629="", "", K2629*$F2629)</f>
        <v/>
      </c>
      <c r="M2629" s="30">
        <f>IF(OR(H2629="",H2629=0),"",IF(K2629="",IF(J2629="","",J2629/H2629),L2629/H2629))</f>
        <v/>
      </c>
    </row>
    <row r="2630" ht="13.35" customHeight="1" s="162">
      <c r="B2630" s="307" t="n"/>
      <c r="C2630" s="307" t="n"/>
      <c r="E2630" s="307" t="n"/>
      <c r="F2630" s="32" t="n"/>
      <c r="G2630" s="33">
        <f>IF(F2630="", "", H2630/F2630)</f>
        <v/>
      </c>
      <c r="H2630" s="33" t="n"/>
      <c r="I2630" s="33" t="n"/>
      <c r="J2630" s="33">
        <f>IF(I2630="", "", I2630*$F2630)</f>
        <v/>
      </c>
      <c r="K2630" s="33" t="n"/>
      <c r="L2630" s="33">
        <f>IF(K2630="", "", K2630*$F2630)</f>
        <v/>
      </c>
      <c r="M2630" s="30">
        <f>IF(OR(H2630="",H2630=0),"",IF(K2630="",IF(J2630="","",J2630/H2630),L2630/H2630))</f>
        <v/>
      </c>
    </row>
    <row r="2631" ht="13.35" customHeight="1" s="162">
      <c r="B2631" s="307" t="n"/>
      <c r="C2631" s="307" t="n"/>
      <c r="E2631" s="307" t="n"/>
      <c r="F2631" s="32" t="n"/>
      <c r="G2631" s="33">
        <f>IF(F2631="", "", H2631/F2631)</f>
        <v/>
      </c>
      <c r="H2631" s="33" t="n"/>
      <c r="I2631" s="33" t="n"/>
      <c r="J2631" s="33">
        <f>IF(I2631="", "", I2631*$F2631)</f>
        <v/>
      </c>
      <c r="K2631" s="33" t="n"/>
      <c r="L2631" s="33">
        <f>IF(K2631="", "", K2631*$F2631)</f>
        <v/>
      </c>
      <c r="M2631" s="30">
        <f>IF(OR(H2631="",H2631=0),"",IF(K2631="",IF(J2631="","",J2631/H2631),L2631/H2631))</f>
        <v/>
      </c>
    </row>
    <row r="2632" ht="13.35" customHeight="1" s="162">
      <c r="B2632" s="307" t="n"/>
      <c r="C2632" s="307" t="n"/>
      <c r="E2632" s="307" t="n"/>
      <c r="F2632" s="32" t="n"/>
      <c r="G2632" s="33">
        <f>IF(F2632="", "", H2632/F2632)</f>
        <v/>
      </c>
      <c r="H2632" s="33" t="n"/>
      <c r="I2632" s="33" t="n"/>
      <c r="J2632" s="33">
        <f>IF(I2632="", "", I2632*$F2632)</f>
        <v/>
      </c>
      <c r="K2632" s="33" t="n"/>
      <c r="L2632" s="33">
        <f>IF(K2632="", "", K2632*$F2632)</f>
        <v/>
      </c>
      <c r="M2632" s="30">
        <f>IF(OR(H2632="",H2632=0),"",IF(K2632="",IF(J2632="","",J2632/H2632),L2632/H2632))</f>
        <v/>
      </c>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42" t="n"/>
      <c r="C2643" s="231" t="inlineStr">
        <is>
          <t>Total</t>
        </is>
      </c>
      <c r="D2643" s="159" t="n"/>
      <c r="E2643" s="42" t="n"/>
      <c r="F2643" s="42" t="n"/>
      <c r="G2643" s="43" t="n"/>
      <c r="H2643" s="43">
        <f>IF(SUM(H2629:H2642)+SUM(H2660:H2693)=0,"",SUM(H2629:H2642)+SUM(H2660:H2693))</f>
        <v/>
      </c>
      <c r="I2643" s="43" t="n"/>
      <c r="J2643" s="43">
        <f>IF(SUM(J2629:J2642)+SUM(J2660:J2693)=0,"",SUM(J2629:J2642)+SUM(J2660:J2693))</f>
        <v/>
      </c>
      <c r="K2643" s="43" t="n"/>
      <c r="L2643" s="43">
        <f>IF(SUM(L2629:L2642)+SUM(L2660:L2693)=0,"",SUM(L2629:L2642)+SUM(L2660:L2693))</f>
        <v/>
      </c>
      <c r="M2643" s="35">
        <f>IF(OR(H2643="",H2643=0),"",IF(L2643="",IF(J2643="","",J2643/H2643),L2643/H2643))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H2646/F2646)</f>
        <v/>
      </c>
      <c r="H2646" s="33">
        <f>IF(H2643="","",H2643-N(H2651))</f>
        <v/>
      </c>
      <c r="I2646" s="33" t="n"/>
      <c r="J2646" s="33">
        <f>IF(I2646="", "", I2646*$F2646)</f>
        <v/>
      </c>
      <c r="K2646" s="33" t="n"/>
      <c r="L2646" s="33">
        <f>IF(L2651="","",L2643-N(L2651))</f>
        <v/>
      </c>
      <c r="M2646" s="30">
        <f>IF(OR(H2646="",H2646=0),"",IF(K2646="",IF(J2646="","",J2646/H2646),L2646/H2646))</f>
        <v/>
      </c>
    </row>
    <row r="2647" ht="13.35" customHeight="1" s="162">
      <c r="B2647" s="31" t="n"/>
      <c r="C2647" s="31" t="n"/>
      <c r="E2647" s="31"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42" t="n"/>
      <c r="C2648" s="231" t="inlineStr">
        <is>
          <t>Total</t>
        </is>
      </c>
      <c r="D2648" s="159" t="n"/>
      <c r="E2648" s="42" t="n"/>
      <c r="F2648" s="42" t="n"/>
      <c r="G2648" s="43" t="n"/>
      <c r="H2648" s="43">
        <f>IF(SUM(H2646:H2647)+SUM(H2697:H2700)=0,"",SUM(H2646:H2647)+SUM(H2697:H2700))</f>
        <v/>
      </c>
      <c r="I2648" s="42" t="n"/>
      <c r="J2648" s="43">
        <f>IF(SUM(J2646:J2647)+SUM(J2697:J2700)=0,"",SUM(J2646:J2647)+SUM(J2697:J2700))</f>
        <v/>
      </c>
      <c r="K2648" s="42" t="n"/>
      <c r="L2648" s="43">
        <f>IF(SUM(L2646:L2647)+SUM(L2697:L2700)=0,"",SUM(L2646:L2647)+SUM(L2697:L2700))</f>
        <v/>
      </c>
      <c r="M2648" s="35">
        <f>IF(OR(H2648="",H2648=0),"",IF(L2648="",IF(J2648="","",J2648/H2648),L2648/H2648))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H2651/F2651)</f>
        <v/>
      </c>
      <c r="H2651" s="33" t="n"/>
      <c r="I2651" s="33" t="n"/>
      <c r="J2651" s="33">
        <f>IF(I2651="", "", I2651*$F2651)</f>
        <v/>
      </c>
      <c r="K2651" s="33" t="n"/>
      <c r="L2651" s="33">
        <f>IF(K2651="", "", K2651*$F2651)</f>
        <v/>
      </c>
      <c r="M2651" s="30">
        <f>IF(OR(H2651="",H2651=0),"",IF(K2651="",IF(J2651="","",J2651/H2651),L2651/H2651))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42" t="n"/>
      <c r="C2694" s="231" t="inlineStr">
        <is>
          <t>Subtotal (this page)</t>
        </is>
      </c>
      <c r="D2694" s="159" t="n"/>
      <c r="E2694" s="42" t="n"/>
      <c r="F2694" s="42" t="n"/>
      <c r="G2694" s="43" t="n"/>
      <c r="H2694" s="43">
        <f>IF(SUM(H2660:H2693)=0,"",SUM(H2660:H2693))</f>
        <v/>
      </c>
      <c r="I2694" s="43" t="n"/>
      <c r="J2694" s="43">
        <f>IF(SUM(J2660:J2693)=0,"",SUM(J2660:J2693))</f>
        <v/>
      </c>
      <c r="K2694" s="43" t="n"/>
      <c r="L2694" s="43">
        <f>IF(SUM(L2660:L2693)=0,"",SUM(L2660:L2693))</f>
        <v/>
      </c>
      <c r="M2694" s="35">
        <f>IF(OR(H2694="",H2694=0),"",IF(L2694="",IF(J2694="","",J2694/H2694),L2694/H2694))</f>
        <v/>
      </c>
    </row>
    <row r="2695" ht="13.35" customHeight="1" s="162">
      <c r="B2695" s="188" t="inlineStr">
        <is>
          <t>Return Air Inlets (cont.)</t>
        </is>
      </c>
      <c r="C2695" s="174" t="n"/>
      <c r="D2695" s="174" t="n"/>
      <c r="E2695" s="174" t="n"/>
      <c r="F2695" s="173" t="n"/>
      <c r="G2695" s="233" t="inlineStr">
        <is>
          <t>Design VEL</t>
        </is>
      </c>
      <c r="H2695" s="194" t="inlineStr">
        <is>
          <t>Design CFM</t>
        </is>
      </c>
      <c r="I2695" s="188" t="inlineStr">
        <is>
          <t>Initial</t>
        </is>
      </c>
      <c r="J2695" s="173" t="n"/>
      <c r="K2695" s="188" t="inlineStr">
        <is>
          <t>Final</t>
        </is>
      </c>
      <c r="L2695" s="173" t="n"/>
      <c r="M2695" s="188" t="inlineStr">
        <is>
          <t>%</t>
        </is>
      </c>
    </row>
    <row r="2696" ht="13.35" customHeight="1" s="162">
      <c r="B2696" s="153" t="inlineStr">
        <is>
          <t>No.</t>
        </is>
      </c>
      <c r="C2696" s="188" t="inlineStr">
        <is>
          <t>Area Served</t>
        </is>
      </c>
      <c r="D2696" s="188" t="inlineStr">
        <is>
          <t>Type</t>
        </is>
      </c>
      <c r="E2696" s="188" t="inlineStr">
        <is>
          <t>Size</t>
        </is>
      </c>
      <c r="F2696" s="188" t="inlineStr">
        <is>
          <t>Ak</t>
        </is>
      </c>
      <c r="G2696" s="440" t="n"/>
      <c r="H2696" s="440" t="n"/>
      <c r="I2696" s="188" t="inlineStr">
        <is>
          <t>VEL</t>
        </is>
      </c>
      <c r="J2696" s="188" t="inlineStr">
        <is>
          <t>CFM</t>
        </is>
      </c>
      <c r="K2696" s="188" t="inlineStr">
        <is>
          <t>VEL</t>
        </is>
      </c>
      <c r="L2696" s="188" t="inlineStr">
        <is>
          <t>CFM</t>
        </is>
      </c>
      <c r="M2696" s="440" t="n"/>
    </row>
    <row r="2697" ht="13.35" customHeight="1" s="162">
      <c r="B2697" s="31" t="n"/>
      <c r="C2697" s="31" t="n"/>
      <c r="E2697" s="31"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31" t="n"/>
      <c r="C2698" s="31" t="n"/>
      <c r="E2698" s="31" t="n"/>
      <c r="F2698" s="32" t="n"/>
      <c r="G2698" s="33">
        <f>IF(F2698="", "", H2698/F2698)</f>
        <v/>
      </c>
      <c r="H2698" s="33" t="n"/>
      <c r="I2698" s="33" t="n"/>
      <c r="J2698" s="33">
        <f>IF(I2698="", "", I2698*$F2698)</f>
        <v/>
      </c>
      <c r="K2698" s="33" t="n"/>
      <c r="L2698" s="33">
        <f>IF(K2698="", "", K2698*$F2698)</f>
        <v/>
      </c>
      <c r="M2698" s="30">
        <f>IF(OR(H2698="",H2698=0),"",IF(K2698="",IF(J2698="","",J2698/H2698),L2698/H2698))</f>
        <v/>
      </c>
    </row>
    <row r="2699" ht="13.35" customHeight="1" s="162">
      <c r="B2699" s="31" t="n"/>
      <c r="C2699" s="31" t="n"/>
      <c r="E2699" s="31" t="n"/>
      <c r="F2699" s="32" t="n"/>
      <c r="G2699" s="33">
        <f>IF(F2699="", "", H2699/F2699)</f>
        <v/>
      </c>
      <c r="H2699" s="33" t="n"/>
      <c r="I2699" s="33" t="n"/>
      <c r="J2699" s="33">
        <f>IF(I2699="", "", I2699*$F2699)</f>
        <v/>
      </c>
      <c r="K2699" s="33" t="n"/>
      <c r="L2699" s="33">
        <f>IF(K2699="", "", K2699*$F2699)</f>
        <v/>
      </c>
      <c r="M2699" s="30">
        <f>IF(OR(H2699="",H2699=0),"",IF(K2699="",IF(J2699="","",J2699/H2699),L2699/H2699))</f>
        <v/>
      </c>
    </row>
    <row r="2700" ht="13.35" customHeight="1" s="162">
      <c r="B2700" s="31" t="n"/>
      <c r="C2700" s="31" t="n"/>
      <c r="E2700" s="31" t="n"/>
      <c r="F2700" s="32" t="n"/>
      <c r="G2700" s="33">
        <f>IF(F2700="", "", H2700/F2700)</f>
        <v/>
      </c>
      <c r="H2700" s="33" t="n"/>
      <c r="I2700" s="33" t="n"/>
      <c r="J2700" s="33">
        <f>IF(I2700="", "", I2700*$F2700)</f>
        <v/>
      </c>
      <c r="K2700" s="33" t="n"/>
      <c r="L2700" s="33">
        <f>IF(K2700="", "", K2700*$F2700)</f>
        <v/>
      </c>
      <c r="M2700" s="30">
        <f>IF(OR(H2700="",H2700=0),"",IF(K2700="",IF(J2700="","",J2700/H2700),L2700/H2700))</f>
        <v/>
      </c>
    </row>
    <row r="2701" ht="13.35" customHeight="1" s="162">
      <c r="B2701" s="42" t="n"/>
      <c r="C2701" s="231" t="inlineStr">
        <is>
          <t>Subtotal (this page)</t>
        </is>
      </c>
      <c r="D2701" s="159" t="n"/>
      <c r="E2701" s="42" t="n"/>
      <c r="F2701" s="42" t="n"/>
      <c r="G2701" s="43" t="n"/>
      <c r="H2701" s="43">
        <f>IF(SUM(H2697:H2700)=0,"",SUM(H2697:H2700))</f>
        <v/>
      </c>
      <c r="I2701" s="42" t="n"/>
      <c r="J2701" s="43">
        <f>IF(SUM(J2697:J2700)=0,"",SUM(J2697:J2700))</f>
        <v/>
      </c>
      <c r="K2701" s="42" t="n"/>
      <c r="L2701" s="43">
        <f>IF(SUM(L2697:L2700)=0,"",SUM(L2697:L2700))</f>
        <v/>
      </c>
      <c r="M2701" s="35">
        <f>IF(OR(H2701="",H2701=0),"",IF(L2701="",IF(J2701="","",J2701/H2701),L2701/H2701))</f>
        <v/>
      </c>
    </row>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IF(K2713="","",K2713-N(K2714))</f>
        <v/>
      </c>
      <c r="L2715" s="24">
        <f>IF(L2713="","",L2713-N(L2714))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F2729</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 xml:space="preserve">Static Pressures Profile </t>
        </is>
      </c>
      <c r="C2726" s="400" t="n"/>
      <c r="D2726" s="400" t="n"/>
      <c r="E2726" s="400" t="n"/>
      <c r="F2726" s="400" t="n"/>
      <c r="G2726" s="401" t="n"/>
      <c r="I2726" s="199" t="inlineStr">
        <is>
          <t>Fan RPM</t>
        </is>
      </c>
      <c r="J2726" s="401" t="n"/>
      <c r="K2726" s="24" t="n"/>
      <c r="L2726" s="24" t="n"/>
    </row>
    <row r="2727" ht="13.35" customHeight="1" s="162">
      <c r="B2727" s="432" t="n"/>
      <c r="C2727" s="401" t="n"/>
      <c r="D2727" s="205" t="inlineStr">
        <is>
          <t>Flt/Coil</t>
        </is>
      </c>
      <c r="E2727" s="205" t="inlineStr">
        <is>
          <t>Fan</t>
        </is>
      </c>
      <c r="F2727" s="432" t="n"/>
      <c r="G2727" s="401" t="n"/>
      <c r="I2727" s="199" t="inlineStr">
        <is>
          <t>VSD Frequency</t>
        </is>
      </c>
      <c r="J2727" s="401" t="n"/>
      <c r="K2727" s="66" t="n"/>
      <c r="L2727" s="66" t="n"/>
    </row>
    <row r="2728" ht="13.35" customHeight="1" s="162">
      <c r="B2728" s="198" t="inlineStr">
        <is>
          <t>Entering</t>
        </is>
      </c>
      <c r="C2728" s="401" t="n"/>
      <c r="D2728" s="19" t="n"/>
      <c r="E2728" s="19" t="n"/>
      <c r="F2728" s="19">
        <f>IF(E2728="","",E2729-N(E2728))</f>
        <v/>
      </c>
      <c r="G2728" s="186" t="inlineStr">
        <is>
          <t>TSP</t>
        </is>
      </c>
      <c r="H2728" s="23" t="n"/>
      <c r="I2728" s="199" t="inlineStr">
        <is>
          <t>OA Damper Position</t>
        </is>
      </c>
      <c r="J2728" s="400" t="n"/>
      <c r="K2728" s="401" t="n"/>
      <c r="L2728" s="56" t="n"/>
    </row>
    <row r="2729" ht="13.35" customHeight="1" s="162">
      <c r="B2729" s="198" t="inlineStr">
        <is>
          <t>Exiting</t>
        </is>
      </c>
      <c r="C2729" s="401" t="n"/>
      <c r="D2729" s="55">
        <f>IF(E2728="", "", E2728)</f>
        <v/>
      </c>
      <c r="E2729" s="19" t="n"/>
      <c r="F2729" s="19">
        <f>IF(E2729="","",E2729-N(D2728))</f>
        <v/>
      </c>
      <c r="G2729" s="186" t="inlineStr">
        <is>
          <t>ESP</t>
        </is>
      </c>
      <c r="H2729" s="23" t="n"/>
    </row>
    <row r="2730" ht="13.35" customHeight="1" s="162">
      <c r="B2730" s="437" t="inlineStr">
        <is>
          <t>Instrument:</t>
        </is>
      </c>
      <c r="C2730" s="13" t="n"/>
      <c r="D2730" s="490" t="n"/>
      <c r="E2730" s="491" t="n"/>
      <c r="F2730" s="491" t="n"/>
      <c r="G2730" s="437" t="inlineStr">
        <is>
          <t>Ak basis / notes:</t>
        </is>
      </c>
      <c r="H2730" s="13" t="n"/>
      <c r="I2730" s="492" t="n"/>
      <c r="J2730" s="491" t="n"/>
      <c r="K2730" s="491" t="n"/>
      <c r="L2730" s="491" t="n"/>
      <c r="M2730" s="491" t="n"/>
    </row>
    <row r="2731" ht="13.35" customHeight="1" s="162">
      <c r="B2731" s="188" t="inlineStr">
        <is>
          <t>Supply Air Diffuser / Outlet Airflow</t>
        </is>
      </c>
      <c r="C2731" s="174" t="n"/>
      <c r="D2731" s="174" t="n"/>
      <c r="E2731" s="174" t="n"/>
      <c r="F2731" s="173" t="n"/>
      <c r="G2731" s="233" t="inlineStr">
        <is>
          <t>Design VEL</t>
        </is>
      </c>
      <c r="H2731" s="194" t="inlineStr">
        <is>
          <t>Design CFM</t>
        </is>
      </c>
      <c r="I2731" s="188" t="inlineStr">
        <is>
          <t>Initial</t>
        </is>
      </c>
      <c r="J2731" s="173" t="n"/>
      <c r="K2731" s="188" t="inlineStr">
        <is>
          <t>Final</t>
        </is>
      </c>
      <c r="L2731" s="173" t="n"/>
      <c r="M2731" s="188" t="inlineStr">
        <is>
          <t>%</t>
        </is>
      </c>
    </row>
    <row r="2732" ht="13.35" customHeight="1" s="162">
      <c r="B2732" s="153" t="inlineStr">
        <is>
          <t>No.</t>
        </is>
      </c>
      <c r="C2732" s="188" t="inlineStr">
        <is>
          <t>Area Served</t>
        </is>
      </c>
      <c r="D2732" s="188" t="inlineStr">
        <is>
          <t>Type</t>
        </is>
      </c>
      <c r="E2732" s="188" t="inlineStr">
        <is>
          <t>Size</t>
        </is>
      </c>
      <c r="F2732" s="188" t="inlineStr">
        <is>
          <t>Ak</t>
        </is>
      </c>
      <c r="G2732" s="440" t="n"/>
      <c r="H2732" s="440" t="n"/>
      <c r="I2732" s="188" t="inlineStr">
        <is>
          <t>VEL</t>
        </is>
      </c>
      <c r="J2732" s="188" t="inlineStr">
        <is>
          <t>CFM</t>
        </is>
      </c>
      <c r="K2732" s="188" t="inlineStr">
        <is>
          <t>VEL</t>
        </is>
      </c>
      <c r="L2732" s="188" t="inlineStr">
        <is>
          <t>CFM</t>
        </is>
      </c>
      <c r="M2732" s="440" t="n"/>
    </row>
    <row r="2733" ht="13.35" customHeight="1" s="162">
      <c r="B2733" s="307" t="n"/>
      <c r="C2733" s="307" t="n"/>
      <c r="E2733" s="307" t="n"/>
      <c r="F2733" s="32" t="n"/>
      <c r="G2733" s="33">
        <f>IF(F2733="", "", H2733/F2733)</f>
        <v/>
      </c>
      <c r="H2733" s="33" t="n"/>
      <c r="I2733" s="33" t="n"/>
      <c r="J2733" s="33">
        <f>IF(I2733="", "", I2733*$F2733)</f>
        <v/>
      </c>
      <c r="K2733" s="33" t="n"/>
      <c r="L2733" s="33">
        <f>IF(K2733="", "", K2733*$F2733)</f>
        <v/>
      </c>
      <c r="M2733" s="30">
        <f>IF(OR(H2733="",H2733=0),"",IF(K2733="",IF(J2733="","",J2733/H2733),L2733/H2733))</f>
        <v/>
      </c>
    </row>
    <row r="2734" ht="13.35" customHeight="1" s="162">
      <c r="B2734" s="307" t="n"/>
      <c r="C2734" s="307" t="n"/>
      <c r="E2734" s="307" t="n"/>
      <c r="F2734" s="32" t="n"/>
      <c r="G2734" s="33">
        <f>IF(F2734="", "", H2734/F2734)</f>
        <v/>
      </c>
      <c r="H2734" s="33" t="n"/>
      <c r="I2734" s="33" t="n"/>
      <c r="J2734" s="33">
        <f>IF(I2734="", "", I2734*$F2734)</f>
        <v/>
      </c>
      <c r="K2734" s="33" t="n"/>
      <c r="L2734" s="33">
        <f>IF(K2734="", "", K2734*$F2734)</f>
        <v/>
      </c>
      <c r="M2734" s="30">
        <f>IF(OR(H2734="",H2734=0),"",IF(K2734="",IF(J2734="","",J2734/H2734),L2734/H2734))</f>
        <v/>
      </c>
    </row>
    <row r="2735" ht="13.35" customHeight="1" s="162">
      <c r="B2735" s="307" t="n"/>
      <c r="C2735" s="307" t="n"/>
      <c r="E2735" s="307" t="n"/>
      <c r="F2735" s="32" t="n"/>
      <c r="G2735" s="33">
        <f>IF(F2735="", "", H2735/F2735)</f>
        <v/>
      </c>
      <c r="H2735" s="33" t="n"/>
      <c r="I2735" s="33" t="n"/>
      <c r="J2735" s="33">
        <f>IF(I2735="", "", I2735*$F2735)</f>
        <v/>
      </c>
      <c r="K2735" s="33" t="n"/>
      <c r="L2735" s="33">
        <f>IF(K2735="", "", K2735*$F2735)</f>
        <v/>
      </c>
      <c r="M2735" s="30">
        <f>IF(OR(H2735="",H2735=0),"",IF(K2735="",IF(J2735="","",J2735/H2735),L2735/H2735))</f>
        <v/>
      </c>
    </row>
    <row r="2736" ht="13.35" customHeight="1" s="162">
      <c r="B2736" s="307" t="n"/>
      <c r="C2736" s="307" t="n"/>
      <c r="E2736" s="307" t="n"/>
      <c r="F2736" s="32" t="n"/>
      <c r="G2736" s="33">
        <f>IF(F2736="", "", H2736/F2736)</f>
        <v/>
      </c>
      <c r="H2736" s="33" t="n"/>
      <c r="I2736" s="33" t="n"/>
      <c r="J2736" s="33">
        <f>IF(I2736="", "", I2736*$F2736)</f>
        <v/>
      </c>
      <c r="K2736" s="33" t="n"/>
      <c r="L2736" s="33">
        <f>IF(K2736="", "", K2736*$F2736)</f>
        <v/>
      </c>
      <c r="M2736" s="30">
        <f>IF(OR(H2736="",H2736=0),"",IF(K2736="",IF(J2736="","",J2736/H2736),L2736/H2736))</f>
        <v/>
      </c>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42" t="n"/>
      <c r="C2747" s="231" t="inlineStr">
        <is>
          <t>Total</t>
        </is>
      </c>
      <c r="D2747" s="159" t="n"/>
      <c r="E2747" s="42" t="n"/>
      <c r="F2747" s="42" t="n"/>
      <c r="G2747" s="43" t="n"/>
      <c r="H2747" s="43">
        <f>IF(SUM(H2733:H2746)+SUM(H2764:H2797)=0,"",SUM(H2733:H2746)+SUM(H2764:H2797))</f>
        <v/>
      </c>
      <c r="I2747" s="43" t="n"/>
      <c r="J2747" s="43">
        <f>IF(SUM(J2733:J2746)+SUM(J2764:J2797)=0,"",SUM(J2733:J2746)+SUM(J2764:J2797))</f>
        <v/>
      </c>
      <c r="K2747" s="43" t="n"/>
      <c r="L2747" s="43">
        <f>IF(SUM(L2733:L2746)+SUM(L2764:L2797)=0,"",SUM(L2733:L2746)+SUM(L2764:L2797))</f>
        <v/>
      </c>
      <c r="M2747" s="35">
        <f>IF(OR(H2747="",H2747=0),"",IF(L2747="",IF(J2747="","",J2747/H2747),L2747/H2747))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H2750/F2750)</f>
        <v/>
      </c>
      <c r="H2750" s="33">
        <f>IF(H2747="","",H2747-N(H2755))</f>
        <v/>
      </c>
      <c r="I2750" s="33" t="n"/>
      <c r="J2750" s="33">
        <f>IF(I2750="", "", I2750*$F2750)</f>
        <v/>
      </c>
      <c r="K2750" s="33" t="n"/>
      <c r="L2750" s="33">
        <f>IF(L2755="","",L2747-N(L2755))</f>
        <v/>
      </c>
      <c r="M2750" s="30">
        <f>IF(OR(H2750="",H2750=0),"",IF(K2750="",IF(J2750="","",J2750/H2750),L2750/H2750))</f>
        <v/>
      </c>
    </row>
    <row r="2751" ht="13.35" customHeight="1" s="162">
      <c r="B2751" s="31" t="n"/>
      <c r="C2751" s="31" t="n"/>
      <c r="E2751" s="31"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42" t="n"/>
      <c r="C2752" s="231" t="inlineStr">
        <is>
          <t>Total</t>
        </is>
      </c>
      <c r="D2752" s="159" t="n"/>
      <c r="E2752" s="42" t="n"/>
      <c r="F2752" s="42" t="n"/>
      <c r="G2752" s="43" t="n"/>
      <c r="H2752" s="43">
        <f>IF(SUM(H2750:H2751)+SUM(H2801:H2804)=0,"",SUM(H2750:H2751)+SUM(H2801:H2804))</f>
        <v/>
      </c>
      <c r="I2752" s="42" t="n"/>
      <c r="J2752" s="43">
        <f>IF(SUM(J2750:J2751)+SUM(J2801:J2804)=0,"",SUM(J2750:J2751)+SUM(J2801:J2804))</f>
        <v/>
      </c>
      <c r="K2752" s="42" t="n"/>
      <c r="L2752" s="43">
        <f>IF(SUM(L2750:L2751)+SUM(L2801:L2804)=0,"",SUM(L2750:L2751)+SUM(L2801:L2804))</f>
        <v/>
      </c>
      <c r="M2752" s="35">
        <f>IF(OR(H2752="",H2752=0),"",IF(L2752="",IF(J2752="","",J2752/H2752),L2752/H2752))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H2755/F2755)</f>
        <v/>
      </c>
      <c r="H2755" s="33" t="n"/>
      <c r="I2755" s="33" t="n"/>
      <c r="J2755" s="33">
        <f>IF(I2755="", "", I2755*$F2755)</f>
        <v/>
      </c>
      <c r="K2755" s="33" t="n"/>
      <c r="L2755" s="33">
        <f>IF(K2755="", "", K2755*$F2755)</f>
        <v/>
      </c>
      <c r="M2755" s="30">
        <f>IF(OR(H2755="",H2755=0),"",IF(K2755="",IF(J2755="","",J2755/H2755),L2755/H2755))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42" t="n"/>
      <c r="C2798" s="231" t="inlineStr">
        <is>
          <t>Subtotal (this page)</t>
        </is>
      </c>
      <c r="D2798" s="159" t="n"/>
      <c r="E2798" s="42" t="n"/>
      <c r="F2798" s="42" t="n"/>
      <c r="G2798" s="43" t="n"/>
      <c r="H2798" s="43">
        <f>IF(SUM(H2764:H2797)=0,"",SUM(H2764:H2797))</f>
        <v/>
      </c>
      <c r="I2798" s="43" t="n"/>
      <c r="J2798" s="43">
        <f>IF(SUM(J2764:J2797)=0,"",SUM(J2764:J2797))</f>
        <v/>
      </c>
      <c r="K2798" s="43" t="n"/>
      <c r="L2798" s="43">
        <f>IF(SUM(L2764:L2797)=0,"",SUM(L2764:L2797))</f>
        <v/>
      </c>
      <c r="M2798" s="35">
        <f>IF(OR(H2798="",H2798=0),"",IF(L2798="",IF(J2798="","",J2798/H2798),L2798/H2798))</f>
        <v/>
      </c>
    </row>
    <row r="2799" ht="13.35" customHeight="1" s="162">
      <c r="B2799" s="188" t="inlineStr">
        <is>
          <t>Return Air Inlets (cont.)</t>
        </is>
      </c>
      <c r="C2799" s="174" t="n"/>
      <c r="D2799" s="174" t="n"/>
      <c r="E2799" s="174" t="n"/>
      <c r="F2799" s="173" t="n"/>
      <c r="G2799" s="233" t="inlineStr">
        <is>
          <t>Design VEL</t>
        </is>
      </c>
      <c r="H2799" s="194" t="inlineStr">
        <is>
          <t>Design CFM</t>
        </is>
      </c>
      <c r="I2799" s="188" t="inlineStr">
        <is>
          <t>Initial</t>
        </is>
      </c>
      <c r="J2799" s="173" t="n"/>
      <c r="K2799" s="188" t="inlineStr">
        <is>
          <t>Final</t>
        </is>
      </c>
      <c r="L2799" s="173" t="n"/>
      <c r="M2799" s="188" t="inlineStr">
        <is>
          <t>%</t>
        </is>
      </c>
    </row>
    <row r="2800" ht="13.35" customHeight="1" s="162">
      <c r="B2800" s="153" t="inlineStr">
        <is>
          <t>No.</t>
        </is>
      </c>
      <c r="C2800" s="188" t="inlineStr">
        <is>
          <t>Area Served</t>
        </is>
      </c>
      <c r="D2800" s="188" t="inlineStr">
        <is>
          <t>Type</t>
        </is>
      </c>
      <c r="E2800" s="188" t="inlineStr">
        <is>
          <t>Size</t>
        </is>
      </c>
      <c r="F2800" s="188" t="inlineStr">
        <is>
          <t>Ak</t>
        </is>
      </c>
      <c r="G2800" s="440" t="n"/>
      <c r="H2800" s="440" t="n"/>
      <c r="I2800" s="188" t="inlineStr">
        <is>
          <t>VEL</t>
        </is>
      </c>
      <c r="J2800" s="188" t="inlineStr">
        <is>
          <t>CFM</t>
        </is>
      </c>
      <c r="K2800" s="188" t="inlineStr">
        <is>
          <t>VEL</t>
        </is>
      </c>
      <c r="L2800" s="188" t="inlineStr">
        <is>
          <t>CFM</t>
        </is>
      </c>
      <c r="M2800" s="440" t="n"/>
    </row>
    <row r="2801" ht="13.35" customHeight="1" s="162">
      <c r="B2801" s="31" t="n"/>
      <c r="C2801" s="31" t="n"/>
      <c r="E2801" s="31"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31" t="n"/>
      <c r="C2802" s="31" t="n"/>
      <c r="E2802" s="31" t="n"/>
      <c r="F2802" s="32" t="n"/>
      <c r="G2802" s="33">
        <f>IF(F2802="", "", H2802/F2802)</f>
        <v/>
      </c>
      <c r="H2802" s="33" t="n"/>
      <c r="I2802" s="33" t="n"/>
      <c r="J2802" s="33">
        <f>IF(I2802="", "", I2802*$F2802)</f>
        <v/>
      </c>
      <c r="K2802" s="33" t="n"/>
      <c r="L2802" s="33">
        <f>IF(K2802="", "", K2802*$F2802)</f>
        <v/>
      </c>
      <c r="M2802" s="30">
        <f>IF(OR(H2802="",H2802=0),"",IF(K2802="",IF(J2802="","",J2802/H2802),L2802/H2802))</f>
        <v/>
      </c>
    </row>
    <row r="2803" ht="13.35" customHeight="1" s="162">
      <c r="B2803" s="31" t="n"/>
      <c r="C2803" s="31" t="n"/>
      <c r="E2803" s="31" t="n"/>
      <c r="F2803" s="32" t="n"/>
      <c r="G2803" s="33">
        <f>IF(F2803="", "", H2803/F2803)</f>
        <v/>
      </c>
      <c r="H2803" s="33" t="n"/>
      <c r="I2803" s="33" t="n"/>
      <c r="J2803" s="33">
        <f>IF(I2803="", "", I2803*$F2803)</f>
        <v/>
      </c>
      <c r="K2803" s="33" t="n"/>
      <c r="L2803" s="33">
        <f>IF(K2803="", "", K2803*$F2803)</f>
        <v/>
      </c>
      <c r="M2803" s="30">
        <f>IF(OR(H2803="",H2803=0),"",IF(K2803="",IF(J2803="","",J2803/H2803),L2803/H2803))</f>
        <v/>
      </c>
    </row>
    <row r="2804" ht="13.35" customHeight="1" s="162">
      <c r="B2804" s="31" t="n"/>
      <c r="C2804" s="31" t="n"/>
      <c r="E2804" s="31" t="n"/>
      <c r="F2804" s="32" t="n"/>
      <c r="G2804" s="33">
        <f>IF(F2804="", "", H2804/F2804)</f>
        <v/>
      </c>
      <c r="H2804" s="33" t="n"/>
      <c r="I2804" s="33" t="n"/>
      <c r="J2804" s="33">
        <f>IF(I2804="", "", I2804*$F2804)</f>
        <v/>
      </c>
      <c r="K2804" s="33" t="n"/>
      <c r="L2804" s="33">
        <f>IF(K2804="", "", K2804*$F2804)</f>
        <v/>
      </c>
      <c r="M2804" s="30">
        <f>IF(OR(H2804="",H2804=0),"",IF(K2804="",IF(J2804="","",J2804/H2804),L2804/H2804))</f>
        <v/>
      </c>
    </row>
    <row r="2805" ht="13.35" customHeight="1" s="162">
      <c r="B2805" s="42" t="n"/>
      <c r="C2805" s="231" t="inlineStr">
        <is>
          <t>Subtotal (this page)</t>
        </is>
      </c>
      <c r="D2805" s="159" t="n"/>
      <c r="E2805" s="42" t="n"/>
      <c r="F2805" s="42" t="n"/>
      <c r="G2805" s="43" t="n"/>
      <c r="H2805" s="43">
        <f>IF(SUM(H2801:H2804)=0,"",SUM(H2801:H2804))</f>
        <v/>
      </c>
      <c r="I2805" s="42" t="n"/>
      <c r="J2805" s="43">
        <f>IF(SUM(J2801:J2804)=0,"",SUM(J2801:J2804))</f>
        <v/>
      </c>
      <c r="K2805" s="42" t="n"/>
      <c r="L2805" s="43">
        <f>IF(SUM(L2801:L2804)=0,"",SUM(L2801:L2804))</f>
        <v/>
      </c>
      <c r="M2805" s="35">
        <f>IF(OR(H2805="",H2805=0),"",IF(L2805="",IF(J2805="","",J2805/H2805),L2805/H2805))</f>
        <v/>
      </c>
    </row>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IF(K2817="","",K2817-N(K2818))</f>
        <v/>
      </c>
      <c r="L2819" s="24">
        <f>IF(L2817="","",L2817-N(L2818))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F2833</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 xml:space="preserve">Static Pressures Profile </t>
        </is>
      </c>
      <c r="C2830" s="400" t="n"/>
      <c r="D2830" s="400" t="n"/>
      <c r="E2830" s="400" t="n"/>
      <c r="F2830" s="400" t="n"/>
      <c r="G2830" s="401" t="n"/>
      <c r="I2830" s="199" t="inlineStr">
        <is>
          <t>Fan RPM</t>
        </is>
      </c>
      <c r="J2830" s="401" t="n"/>
      <c r="K2830" s="24" t="n"/>
      <c r="L2830" s="24" t="n"/>
    </row>
    <row r="2831" ht="13.35" customHeight="1" s="162">
      <c r="B2831" s="432" t="n"/>
      <c r="C2831" s="401" t="n"/>
      <c r="D2831" s="205" t="inlineStr">
        <is>
          <t>Flt/Coil</t>
        </is>
      </c>
      <c r="E2831" s="205" t="inlineStr">
        <is>
          <t>Fan</t>
        </is>
      </c>
      <c r="F2831" s="432" t="n"/>
      <c r="G2831" s="401" t="n"/>
      <c r="I2831" s="199" t="inlineStr">
        <is>
          <t>VSD Frequency</t>
        </is>
      </c>
      <c r="J2831" s="401" t="n"/>
      <c r="K2831" s="66" t="n"/>
      <c r="L2831" s="66" t="n"/>
    </row>
    <row r="2832" ht="13.35" customHeight="1" s="162">
      <c r="B2832" s="198" t="inlineStr">
        <is>
          <t>Entering</t>
        </is>
      </c>
      <c r="C2832" s="401" t="n"/>
      <c r="D2832" s="19" t="n"/>
      <c r="E2832" s="19" t="n"/>
      <c r="F2832" s="19">
        <f>IF(E2832="","",E2833-N(E2832))</f>
        <v/>
      </c>
      <c r="G2832" s="186" t="inlineStr">
        <is>
          <t>TSP</t>
        </is>
      </c>
      <c r="H2832" s="23" t="n"/>
      <c r="I2832" s="199" t="inlineStr">
        <is>
          <t>OA Damper Position</t>
        </is>
      </c>
      <c r="J2832" s="400" t="n"/>
      <c r="K2832" s="401" t="n"/>
      <c r="L2832" s="56" t="n"/>
    </row>
    <row r="2833" ht="13.35" customHeight="1" s="162">
      <c r="B2833" s="198" t="inlineStr">
        <is>
          <t>Exiting</t>
        </is>
      </c>
      <c r="C2833" s="401" t="n"/>
      <c r="D2833" s="55">
        <f>IF(E2832="", "", E2832)</f>
        <v/>
      </c>
      <c r="E2833" s="19" t="n"/>
      <c r="F2833" s="19">
        <f>IF(E2833="","",E2833-N(D2832))</f>
        <v/>
      </c>
      <c r="G2833" s="186" t="inlineStr">
        <is>
          <t>ESP</t>
        </is>
      </c>
      <c r="H2833" s="23" t="n"/>
    </row>
    <row r="2834" ht="13.35" customHeight="1" s="162">
      <c r="B2834" s="437" t="inlineStr">
        <is>
          <t>Instrument:</t>
        </is>
      </c>
      <c r="C2834" s="13" t="n"/>
      <c r="D2834" s="490" t="n"/>
      <c r="E2834" s="491" t="n"/>
      <c r="F2834" s="491" t="n"/>
      <c r="G2834" s="437" t="inlineStr">
        <is>
          <t>Ak basis / notes:</t>
        </is>
      </c>
      <c r="H2834" s="13" t="n"/>
      <c r="I2834" s="492" t="n"/>
      <c r="J2834" s="491" t="n"/>
      <c r="K2834" s="491" t="n"/>
      <c r="L2834" s="491" t="n"/>
      <c r="M2834" s="491" t="n"/>
    </row>
    <row r="2835" ht="13.35" customHeight="1" s="162">
      <c r="B2835" s="188" t="inlineStr">
        <is>
          <t>Supply Air Diffuser / Outlet Airflow</t>
        </is>
      </c>
      <c r="C2835" s="174" t="n"/>
      <c r="D2835" s="174" t="n"/>
      <c r="E2835" s="174" t="n"/>
      <c r="F2835" s="173" t="n"/>
      <c r="G2835" s="233" t="inlineStr">
        <is>
          <t>Design VEL</t>
        </is>
      </c>
      <c r="H2835" s="194" t="inlineStr">
        <is>
          <t>Design CFM</t>
        </is>
      </c>
      <c r="I2835" s="188" t="inlineStr">
        <is>
          <t>Initial</t>
        </is>
      </c>
      <c r="J2835" s="173" t="n"/>
      <c r="K2835" s="188" t="inlineStr">
        <is>
          <t>Final</t>
        </is>
      </c>
      <c r="L2835" s="173" t="n"/>
      <c r="M2835" s="188" t="inlineStr">
        <is>
          <t>%</t>
        </is>
      </c>
    </row>
    <row r="2836" ht="13.35" customHeight="1" s="162">
      <c r="B2836" s="153" t="inlineStr">
        <is>
          <t>No.</t>
        </is>
      </c>
      <c r="C2836" s="188" t="inlineStr">
        <is>
          <t>Area Served</t>
        </is>
      </c>
      <c r="D2836" s="188" t="inlineStr">
        <is>
          <t>Type</t>
        </is>
      </c>
      <c r="E2836" s="188" t="inlineStr">
        <is>
          <t>Size</t>
        </is>
      </c>
      <c r="F2836" s="188" t="inlineStr">
        <is>
          <t>Ak</t>
        </is>
      </c>
      <c r="G2836" s="440" t="n"/>
      <c r="H2836" s="440" t="n"/>
      <c r="I2836" s="188" t="inlineStr">
        <is>
          <t>VEL</t>
        </is>
      </c>
      <c r="J2836" s="188" t="inlineStr">
        <is>
          <t>CFM</t>
        </is>
      </c>
      <c r="K2836" s="188" t="inlineStr">
        <is>
          <t>VEL</t>
        </is>
      </c>
      <c r="L2836" s="188" t="inlineStr">
        <is>
          <t>CFM</t>
        </is>
      </c>
      <c r="M2836" s="440" t="n"/>
    </row>
    <row r="2837" ht="13.35" customHeight="1" s="162">
      <c r="B2837" s="307" t="n"/>
      <c r="C2837" s="307" t="n"/>
      <c r="E2837" s="307" t="n"/>
      <c r="F2837" s="32" t="n"/>
      <c r="G2837" s="33">
        <f>IF(F2837="", "", H2837/F2837)</f>
        <v/>
      </c>
      <c r="H2837" s="33" t="n"/>
      <c r="I2837" s="33" t="n"/>
      <c r="J2837" s="33">
        <f>IF(I2837="", "", I2837*$F2837)</f>
        <v/>
      </c>
      <c r="K2837" s="33" t="n"/>
      <c r="L2837" s="33">
        <f>IF(K2837="", "", K2837*$F2837)</f>
        <v/>
      </c>
      <c r="M2837" s="30">
        <f>IF(OR(H2837="",H2837=0),"",IF(K2837="",IF(J2837="","",J2837/H2837),L2837/H2837))</f>
        <v/>
      </c>
    </row>
    <row r="2838" ht="13.35" customHeight="1" s="162">
      <c r="B2838" s="307" t="n"/>
      <c r="C2838" s="307" t="n"/>
      <c r="E2838" s="307" t="n"/>
      <c r="F2838" s="32" t="n"/>
      <c r="G2838" s="33">
        <f>IF(F2838="", "", H2838/F2838)</f>
        <v/>
      </c>
      <c r="H2838" s="33" t="n"/>
      <c r="I2838" s="33" t="n"/>
      <c r="J2838" s="33">
        <f>IF(I2838="", "", I2838*$F2838)</f>
        <v/>
      </c>
      <c r="K2838" s="33" t="n"/>
      <c r="L2838" s="33">
        <f>IF(K2838="", "", K2838*$F2838)</f>
        <v/>
      </c>
      <c r="M2838" s="30">
        <f>IF(OR(H2838="",H2838=0),"",IF(K2838="",IF(J2838="","",J2838/H2838),L2838/H2838))</f>
        <v/>
      </c>
    </row>
    <row r="2839" ht="13.35" customHeight="1" s="162">
      <c r="B2839" s="307" t="n"/>
      <c r="C2839" s="307" t="n"/>
      <c r="E2839" s="307" t="n"/>
      <c r="F2839" s="32" t="n"/>
      <c r="G2839" s="33">
        <f>IF(F2839="", "", H2839/F2839)</f>
        <v/>
      </c>
      <c r="H2839" s="33" t="n"/>
      <c r="I2839" s="33" t="n"/>
      <c r="J2839" s="33">
        <f>IF(I2839="", "", I2839*$F2839)</f>
        <v/>
      </c>
      <c r="K2839" s="33" t="n"/>
      <c r="L2839" s="33">
        <f>IF(K2839="", "", K2839*$F2839)</f>
        <v/>
      </c>
      <c r="M2839" s="30">
        <f>IF(OR(H2839="",H2839=0),"",IF(K2839="",IF(J2839="","",J2839/H2839),L2839/H2839))</f>
        <v/>
      </c>
    </row>
    <row r="2840" ht="13.35" customHeight="1" s="162">
      <c r="B2840" s="307" t="n"/>
      <c r="C2840" s="307" t="n"/>
      <c r="E2840" s="307" t="n"/>
      <c r="F2840" s="32" t="n"/>
      <c r="G2840" s="33">
        <f>IF(F2840="", "", H2840/F2840)</f>
        <v/>
      </c>
      <c r="H2840" s="33" t="n"/>
      <c r="I2840" s="33" t="n"/>
      <c r="J2840" s="33">
        <f>IF(I2840="", "", I2840*$F2840)</f>
        <v/>
      </c>
      <c r="K2840" s="33" t="n"/>
      <c r="L2840" s="33">
        <f>IF(K2840="", "", K2840*$F2840)</f>
        <v/>
      </c>
      <c r="M2840" s="30">
        <f>IF(OR(H2840="",H2840=0),"",IF(K2840="",IF(J2840="","",J2840/H2840),L2840/H2840))</f>
        <v/>
      </c>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42" t="n"/>
      <c r="C2851" s="231" t="inlineStr">
        <is>
          <t>Total</t>
        </is>
      </c>
      <c r="D2851" s="159" t="n"/>
      <c r="E2851" s="42" t="n"/>
      <c r="F2851" s="42" t="n"/>
      <c r="G2851" s="43" t="n"/>
      <c r="H2851" s="43">
        <f>IF(SUM(H2837:H2850)+SUM(H2868:H2901)=0,"",SUM(H2837:H2850)+SUM(H2868:H2901))</f>
        <v/>
      </c>
      <c r="I2851" s="43" t="n"/>
      <c r="J2851" s="43">
        <f>IF(SUM(J2837:J2850)+SUM(J2868:J2901)=0,"",SUM(J2837:J2850)+SUM(J2868:J2901))</f>
        <v/>
      </c>
      <c r="K2851" s="43" t="n"/>
      <c r="L2851" s="43">
        <f>IF(SUM(L2837:L2850)+SUM(L2868:L2901)=0,"",SUM(L2837:L2850)+SUM(L2868:L2901))</f>
        <v/>
      </c>
      <c r="M2851" s="35">
        <f>IF(OR(H2851="",H2851=0),"",IF(L2851="",IF(J2851="","",J2851/H2851),L2851/H2851))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H2854/F2854)</f>
        <v/>
      </c>
      <c r="H2854" s="33">
        <f>IF(H2851="","",H2851-N(H2859))</f>
        <v/>
      </c>
      <c r="I2854" s="33" t="n"/>
      <c r="J2854" s="33">
        <f>IF(I2854="", "", I2854*$F2854)</f>
        <v/>
      </c>
      <c r="K2854" s="33" t="n"/>
      <c r="L2854" s="33">
        <f>IF(L2859="","",L2851-N(L2859))</f>
        <v/>
      </c>
      <c r="M2854" s="30">
        <f>IF(OR(H2854="",H2854=0),"",IF(K2854="",IF(J2854="","",J2854/H2854),L2854/H2854))</f>
        <v/>
      </c>
    </row>
    <row r="2855" ht="13.35" customHeight="1" s="162">
      <c r="B2855" s="31" t="n"/>
      <c r="C2855" s="31" t="n"/>
      <c r="E2855" s="31"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42" t="n"/>
      <c r="C2856" s="231" t="inlineStr">
        <is>
          <t>Total</t>
        </is>
      </c>
      <c r="D2856" s="159" t="n"/>
      <c r="E2856" s="42" t="n"/>
      <c r="F2856" s="42" t="n"/>
      <c r="G2856" s="43" t="n"/>
      <c r="H2856" s="43">
        <f>IF(SUM(H2854:H2855)+SUM(H2905:H2908)=0,"",SUM(H2854:H2855)+SUM(H2905:H2908))</f>
        <v/>
      </c>
      <c r="I2856" s="42" t="n"/>
      <c r="J2856" s="43">
        <f>IF(SUM(J2854:J2855)+SUM(J2905:J2908)=0,"",SUM(J2854:J2855)+SUM(J2905:J2908))</f>
        <v/>
      </c>
      <c r="K2856" s="42" t="n"/>
      <c r="L2856" s="43">
        <f>IF(SUM(L2854:L2855)+SUM(L2905:L2908)=0,"",SUM(L2854:L2855)+SUM(L2905:L2908))</f>
        <v/>
      </c>
      <c r="M2856" s="35">
        <f>IF(OR(H2856="",H2856=0),"",IF(L2856="",IF(J2856="","",J2856/H2856),L2856/H2856))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H2859/F2859)</f>
        <v/>
      </c>
      <c r="H2859" s="33" t="n"/>
      <c r="I2859" s="33" t="n"/>
      <c r="J2859" s="33">
        <f>IF(I2859="", "", I2859*$F2859)</f>
        <v/>
      </c>
      <c r="K2859" s="33" t="n"/>
      <c r="L2859" s="33">
        <f>IF(K2859="", "", K2859*$F2859)</f>
        <v/>
      </c>
      <c r="M2859" s="30">
        <f>IF(OR(H2859="",H2859=0),"",IF(K2859="",IF(J2859="","",J2859/H2859),L2859/H2859))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42" t="n"/>
      <c r="C2902" s="231" t="inlineStr">
        <is>
          <t>Subtotal (this page)</t>
        </is>
      </c>
      <c r="D2902" s="159" t="n"/>
      <c r="E2902" s="42" t="n"/>
      <c r="F2902" s="42" t="n"/>
      <c r="G2902" s="43" t="n"/>
      <c r="H2902" s="43">
        <f>IF(SUM(H2868:H2901)=0,"",SUM(H2868:H2901))</f>
        <v/>
      </c>
      <c r="I2902" s="43" t="n"/>
      <c r="J2902" s="43">
        <f>IF(SUM(J2868:J2901)=0,"",SUM(J2868:J2901))</f>
        <v/>
      </c>
      <c r="K2902" s="43" t="n"/>
      <c r="L2902" s="43">
        <f>IF(SUM(L2868:L2901)=0,"",SUM(L2868:L2901))</f>
        <v/>
      </c>
      <c r="M2902" s="35">
        <f>IF(OR(H2902="",H2902=0),"",IF(L2902="",IF(J2902="","",J2902/H2902),L2902/H2902))</f>
        <v/>
      </c>
    </row>
    <row r="2903" ht="13.35" customHeight="1" s="162">
      <c r="B2903" s="188" t="inlineStr">
        <is>
          <t>Return Air Inlets (cont.)</t>
        </is>
      </c>
      <c r="C2903" s="174" t="n"/>
      <c r="D2903" s="174" t="n"/>
      <c r="E2903" s="174" t="n"/>
      <c r="F2903" s="173" t="n"/>
      <c r="G2903" s="233" t="inlineStr">
        <is>
          <t>Design VEL</t>
        </is>
      </c>
      <c r="H2903" s="194" t="inlineStr">
        <is>
          <t>Design CFM</t>
        </is>
      </c>
      <c r="I2903" s="188" t="inlineStr">
        <is>
          <t>Initial</t>
        </is>
      </c>
      <c r="J2903" s="173" t="n"/>
      <c r="K2903" s="188" t="inlineStr">
        <is>
          <t>Final</t>
        </is>
      </c>
      <c r="L2903" s="173" t="n"/>
      <c r="M2903" s="188" t="inlineStr">
        <is>
          <t>%</t>
        </is>
      </c>
    </row>
    <row r="2904" ht="13.35" customHeight="1" s="162">
      <c r="B2904" s="153" t="inlineStr">
        <is>
          <t>No.</t>
        </is>
      </c>
      <c r="C2904" s="188" t="inlineStr">
        <is>
          <t>Area Served</t>
        </is>
      </c>
      <c r="D2904" s="188" t="inlineStr">
        <is>
          <t>Type</t>
        </is>
      </c>
      <c r="E2904" s="188" t="inlineStr">
        <is>
          <t>Size</t>
        </is>
      </c>
      <c r="F2904" s="188" t="inlineStr">
        <is>
          <t>Ak</t>
        </is>
      </c>
      <c r="G2904" s="440" t="n"/>
      <c r="H2904" s="440" t="n"/>
      <c r="I2904" s="188" t="inlineStr">
        <is>
          <t>VEL</t>
        </is>
      </c>
      <c r="J2904" s="188" t="inlineStr">
        <is>
          <t>CFM</t>
        </is>
      </c>
      <c r="K2904" s="188" t="inlineStr">
        <is>
          <t>VEL</t>
        </is>
      </c>
      <c r="L2904" s="188" t="inlineStr">
        <is>
          <t>CFM</t>
        </is>
      </c>
      <c r="M2904" s="440" t="n"/>
    </row>
    <row r="2905" ht="13.35" customHeight="1" s="162">
      <c r="B2905" s="31" t="n"/>
      <c r="C2905" s="31" t="n"/>
      <c r="E2905" s="31"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31" t="n"/>
      <c r="C2906" s="31" t="n"/>
      <c r="E2906" s="31" t="n"/>
      <c r="F2906" s="32" t="n"/>
      <c r="G2906" s="33">
        <f>IF(F2906="", "", H2906/F2906)</f>
        <v/>
      </c>
      <c r="H2906" s="33" t="n"/>
      <c r="I2906" s="33" t="n"/>
      <c r="J2906" s="33">
        <f>IF(I2906="", "", I2906*$F2906)</f>
        <v/>
      </c>
      <c r="K2906" s="33" t="n"/>
      <c r="L2906" s="33">
        <f>IF(K2906="", "", K2906*$F2906)</f>
        <v/>
      </c>
      <c r="M2906" s="30">
        <f>IF(OR(H2906="",H2906=0),"",IF(K2906="",IF(J2906="","",J2906/H2906),L2906/H2906))</f>
        <v/>
      </c>
    </row>
    <row r="2907" ht="13.35" customHeight="1" s="162">
      <c r="B2907" s="31" t="n"/>
      <c r="C2907" s="31" t="n"/>
      <c r="E2907" s="31" t="n"/>
      <c r="F2907" s="32" t="n"/>
      <c r="G2907" s="33">
        <f>IF(F2907="", "", H2907/F2907)</f>
        <v/>
      </c>
      <c r="H2907" s="33" t="n"/>
      <c r="I2907" s="33" t="n"/>
      <c r="J2907" s="33">
        <f>IF(I2907="", "", I2907*$F2907)</f>
        <v/>
      </c>
      <c r="K2907" s="33" t="n"/>
      <c r="L2907" s="33">
        <f>IF(K2907="", "", K2907*$F2907)</f>
        <v/>
      </c>
      <c r="M2907" s="30">
        <f>IF(OR(H2907="",H2907=0),"",IF(K2907="",IF(J2907="","",J2907/H2907),L2907/H2907))</f>
        <v/>
      </c>
    </row>
    <row r="2908" ht="13.35" customHeight="1" s="162">
      <c r="B2908" s="31" t="n"/>
      <c r="C2908" s="31" t="n"/>
      <c r="E2908" s="31" t="n"/>
      <c r="F2908" s="32" t="n"/>
      <c r="G2908" s="33">
        <f>IF(F2908="", "", H2908/F2908)</f>
        <v/>
      </c>
      <c r="H2908" s="33" t="n"/>
      <c r="I2908" s="33" t="n"/>
      <c r="J2908" s="33">
        <f>IF(I2908="", "", I2908*$F2908)</f>
        <v/>
      </c>
      <c r="K2908" s="33" t="n"/>
      <c r="L2908" s="33">
        <f>IF(K2908="", "", K2908*$F2908)</f>
        <v/>
      </c>
      <c r="M2908" s="30">
        <f>IF(OR(H2908="",H2908=0),"",IF(K2908="",IF(J2908="","",J2908/H2908),L2908/H2908))</f>
        <v/>
      </c>
    </row>
    <row r="2909" ht="13.35" customHeight="1" s="162">
      <c r="B2909" s="42" t="n"/>
      <c r="C2909" s="231" t="inlineStr">
        <is>
          <t>Subtotal (this page)</t>
        </is>
      </c>
      <c r="D2909" s="159" t="n"/>
      <c r="E2909" s="42" t="n"/>
      <c r="F2909" s="42" t="n"/>
      <c r="G2909" s="43" t="n"/>
      <c r="H2909" s="43">
        <f>IF(SUM(H2905:H2908)=0,"",SUM(H2905:H2908))</f>
        <v/>
      </c>
      <c r="I2909" s="42" t="n"/>
      <c r="J2909" s="43">
        <f>IF(SUM(J2905:J2908)=0,"",SUM(J2905:J2908))</f>
        <v/>
      </c>
      <c r="K2909" s="42" t="n"/>
      <c r="L2909" s="43">
        <f>IF(SUM(L2905:L2908)=0,"",SUM(L2905:L2908))</f>
        <v/>
      </c>
      <c r="M2909" s="35">
        <f>IF(OR(H2909="",H2909=0),"",IF(L2909="",IF(J2909="","",J2909/H2909),L2909/H2909))</f>
        <v/>
      </c>
    </row>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IF(K2921="","",K2921-N(K2922))</f>
        <v/>
      </c>
      <c r="L2923" s="24">
        <f>IF(L2921="","",L2921-N(L2922))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F2937</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 xml:space="preserve">Static Pressures Profile </t>
        </is>
      </c>
      <c r="C2934" s="400" t="n"/>
      <c r="D2934" s="400" t="n"/>
      <c r="E2934" s="400" t="n"/>
      <c r="F2934" s="400" t="n"/>
      <c r="G2934" s="401" t="n"/>
      <c r="I2934" s="199" t="inlineStr">
        <is>
          <t>Fan RPM</t>
        </is>
      </c>
      <c r="J2934" s="401" t="n"/>
      <c r="K2934" s="24" t="n"/>
      <c r="L2934" s="24" t="n"/>
    </row>
    <row r="2935" ht="13.35" customHeight="1" s="162">
      <c r="B2935" s="432" t="n"/>
      <c r="C2935" s="401" t="n"/>
      <c r="D2935" s="205" t="inlineStr">
        <is>
          <t>Flt/Coil</t>
        </is>
      </c>
      <c r="E2935" s="205" t="inlineStr">
        <is>
          <t>Fan</t>
        </is>
      </c>
      <c r="F2935" s="432" t="n"/>
      <c r="G2935" s="401" t="n"/>
      <c r="I2935" s="199" t="inlineStr">
        <is>
          <t>VSD Frequency</t>
        </is>
      </c>
      <c r="J2935" s="401" t="n"/>
      <c r="K2935" s="66" t="n"/>
      <c r="L2935" s="66" t="n"/>
    </row>
    <row r="2936" ht="13.35" customHeight="1" s="162">
      <c r="B2936" s="198" t="inlineStr">
        <is>
          <t>Entering</t>
        </is>
      </c>
      <c r="C2936" s="401" t="n"/>
      <c r="D2936" s="19" t="n"/>
      <c r="E2936" s="19" t="n"/>
      <c r="F2936" s="19">
        <f>IF(E2936="","",E2937-N(E2936))</f>
        <v/>
      </c>
      <c r="G2936" s="186" t="inlineStr">
        <is>
          <t>TSP</t>
        </is>
      </c>
      <c r="H2936" s="23" t="n"/>
      <c r="I2936" s="199" t="inlineStr">
        <is>
          <t>OA Damper Position</t>
        </is>
      </c>
      <c r="J2936" s="400" t="n"/>
      <c r="K2936" s="401" t="n"/>
      <c r="L2936" s="56" t="n"/>
    </row>
    <row r="2937" ht="13.35" customHeight="1" s="162">
      <c r="B2937" s="198" t="inlineStr">
        <is>
          <t>Exiting</t>
        </is>
      </c>
      <c r="C2937" s="401" t="n"/>
      <c r="D2937" s="55">
        <f>IF(E2936="", "", E2936)</f>
        <v/>
      </c>
      <c r="E2937" s="19" t="n"/>
      <c r="F2937" s="19">
        <f>IF(E2937="","",E2937-N(D2936))</f>
        <v/>
      </c>
      <c r="G2937" s="186" t="inlineStr">
        <is>
          <t>ESP</t>
        </is>
      </c>
      <c r="H2937" s="23" t="n"/>
    </row>
    <row r="2938" ht="13.35" customHeight="1" s="162">
      <c r="B2938" s="437" t="inlineStr">
        <is>
          <t>Instrument:</t>
        </is>
      </c>
      <c r="C2938" s="13" t="n"/>
      <c r="D2938" s="490" t="n"/>
      <c r="E2938" s="491" t="n"/>
      <c r="F2938" s="491" t="n"/>
      <c r="G2938" s="437" t="inlineStr">
        <is>
          <t>Ak basis / notes:</t>
        </is>
      </c>
      <c r="H2938" s="13" t="n"/>
      <c r="I2938" s="492" t="n"/>
      <c r="J2938" s="491" t="n"/>
      <c r="K2938" s="491" t="n"/>
      <c r="L2938" s="491" t="n"/>
      <c r="M2938" s="491" t="n"/>
    </row>
    <row r="2939" ht="13.35" customHeight="1" s="162">
      <c r="B2939" s="188" t="inlineStr">
        <is>
          <t>Supply Air Diffuser / Outlet Airflow</t>
        </is>
      </c>
      <c r="C2939" s="174" t="n"/>
      <c r="D2939" s="174" t="n"/>
      <c r="E2939" s="174" t="n"/>
      <c r="F2939" s="173" t="n"/>
      <c r="G2939" s="233" t="inlineStr">
        <is>
          <t>Design VEL</t>
        </is>
      </c>
      <c r="H2939" s="194" t="inlineStr">
        <is>
          <t>Design CFM</t>
        </is>
      </c>
      <c r="I2939" s="188" t="inlineStr">
        <is>
          <t>Initial</t>
        </is>
      </c>
      <c r="J2939" s="173" t="n"/>
      <c r="K2939" s="188" t="inlineStr">
        <is>
          <t>Final</t>
        </is>
      </c>
      <c r="L2939" s="173" t="n"/>
      <c r="M2939" s="188" t="inlineStr">
        <is>
          <t>%</t>
        </is>
      </c>
    </row>
    <row r="2940" ht="13.35" customHeight="1" s="162">
      <c r="B2940" s="153" t="inlineStr">
        <is>
          <t>No.</t>
        </is>
      </c>
      <c r="C2940" s="188" t="inlineStr">
        <is>
          <t>Area Served</t>
        </is>
      </c>
      <c r="D2940" s="188" t="inlineStr">
        <is>
          <t>Type</t>
        </is>
      </c>
      <c r="E2940" s="188" t="inlineStr">
        <is>
          <t>Size</t>
        </is>
      </c>
      <c r="F2940" s="188" t="inlineStr">
        <is>
          <t>Ak</t>
        </is>
      </c>
      <c r="G2940" s="440" t="n"/>
      <c r="H2940" s="440" t="n"/>
      <c r="I2940" s="188" t="inlineStr">
        <is>
          <t>VEL</t>
        </is>
      </c>
      <c r="J2940" s="188" t="inlineStr">
        <is>
          <t>CFM</t>
        </is>
      </c>
      <c r="K2940" s="188" t="inlineStr">
        <is>
          <t>VEL</t>
        </is>
      </c>
      <c r="L2940" s="188" t="inlineStr">
        <is>
          <t>CFM</t>
        </is>
      </c>
      <c r="M2940" s="440" t="n"/>
    </row>
    <row r="2941" ht="13.35" customHeight="1" s="162">
      <c r="B2941" s="307" t="n"/>
      <c r="C2941" s="307" t="n"/>
      <c r="E2941" s="307" t="n"/>
      <c r="F2941" s="32" t="n"/>
      <c r="G2941" s="33">
        <f>IF(F2941="", "", H2941/F2941)</f>
        <v/>
      </c>
      <c r="H2941" s="33" t="n"/>
      <c r="I2941" s="33" t="n"/>
      <c r="J2941" s="33">
        <f>IF(I2941="", "", I2941*$F2941)</f>
        <v/>
      </c>
      <c r="K2941" s="33" t="n"/>
      <c r="L2941" s="33">
        <f>IF(K2941="", "", K2941*$F2941)</f>
        <v/>
      </c>
      <c r="M2941" s="30">
        <f>IF(OR(H2941="",H2941=0),"",IF(K2941="",IF(J2941="","",J2941/H2941),L2941/H2941))</f>
        <v/>
      </c>
    </row>
    <row r="2942" ht="13.35" customHeight="1" s="162">
      <c r="B2942" s="307" t="n"/>
      <c r="C2942" s="307" t="n"/>
      <c r="E2942" s="307" t="n"/>
      <c r="F2942" s="32" t="n"/>
      <c r="G2942" s="33">
        <f>IF(F2942="", "", H2942/F2942)</f>
        <v/>
      </c>
      <c r="H2942" s="33" t="n"/>
      <c r="I2942" s="33" t="n"/>
      <c r="J2942" s="33">
        <f>IF(I2942="", "", I2942*$F2942)</f>
        <v/>
      </c>
      <c r="K2942" s="33" t="n"/>
      <c r="L2942" s="33">
        <f>IF(K2942="", "", K2942*$F2942)</f>
        <v/>
      </c>
      <c r="M2942" s="30">
        <f>IF(OR(H2942="",H2942=0),"",IF(K2942="",IF(J2942="","",J2942/H2942),L2942/H2942))</f>
        <v/>
      </c>
    </row>
    <row r="2943" ht="13.35" customHeight="1" s="162">
      <c r="B2943" s="307" t="n"/>
      <c r="C2943" s="307" t="n"/>
      <c r="E2943" s="307" t="n"/>
      <c r="F2943" s="32" t="n"/>
      <c r="G2943" s="33">
        <f>IF(F2943="", "", H2943/F2943)</f>
        <v/>
      </c>
      <c r="H2943" s="33" t="n"/>
      <c r="I2943" s="33" t="n"/>
      <c r="J2943" s="33">
        <f>IF(I2943="", "", I2943*$F2943)</f>
        <v/>
      </c>
      <c r="K2943" s="33" t="n"/>
      <c r="L2943" s="33">
        <f>IF(K2943="", "", K2943*$F2943)</f>
        <v/>
      </c>
      <c r="M2943" s="30">
        <f>IF(OR(H2943="",H2943=0),"",IF(K2943="",IF(J2943="","",J2943/H2943),L2943/H2943))</f>
        <v/>
      </c>
    </row>
    <row r="2944" ht="13.35" customHeight="1" s="162">
      <c r="B2944" s="307" t="n"/>
      <c r="C2944" s="307" t="n"/>
      <c r="E2944" s="307" t="n"/>
      <c r="F2944" s="32" t="n"/>
      <c r="G2944" s="33">
        <f>IF(F2944="", "", H2944/F2944)</f>
        <v/>
      </c>
      <c r="H2944" s="33" t="n"/>
      <c r="I2944" s="33" t="n"/>
      <c r="J2944" s="33">
        <f>IF(I2944="", "", I2944*$F2944)</f>
        <v/>
      </c>
      <c r="K2944" s="33" t="n"/>
      <c r="L2944" s="33">
        <f>IF(K2944="", "", K2944*$F2944)</f>
        <v/>
      </c>
      <c r="M2944" s="30">
        <f>IF(OR(H2944="",H2944=0),"",IF(K2944="",IF(J2944="","",J2944/H2944),L2944/H2944))</f>
        <v/>
      </c>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42" t="n"/>
      <c r="C2955" s="231" t="inlineStr">
        <is>
          <t>Total</t>
        </is>
      </c>
      <c r="D2955" s="159" t="n"/>
      <c r="E2955" s="42" t="n"/>
      <c r="F2955" s="42" t="n"/>
      <c r="G2955" s="43" t="n"/>
      <c r="H2955" s="43">
        <f>IF(SUM(H2941:H2954)+SUM(H2972:H3005)=0,"",SUM(H2941:H2954)+SUM(H2972:H3005))</f>
        <v/>
      </c>
      <c r="I2955" s="43" t="n"/>
      <c r="J2955" s="43">
        <f>IF(SUM(J2941:J2954)+SUM(J2972:J3005)=0,"",SUM(J2941:J2954)+SUM(J2972:J3005))</f>
        <v/>
      </c>
      <c r="K2955" s="43" t="n"/>
      <c r="L2955" s="43">
        <f>IF(SUM(L2941:L2954)+SUM(L2972:L3005)=0,"",SUM(L2941:L2954)+SUM(L2972:L3005))</f>
        <v/>
      </c>
      <c r="M2955" s="35">
        <f>IF(OR(H2955="",H2955=0),"",IF(L2955="",IF(J2955="","",J2955/H2955),L2955/H2955))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H2958/F2958)</f>
        <v/>
      </c>
      <c r="H2958" s="33">
        <f>IF(H2955="","",H2955-N(H2963))</f>
        <v/>
      </c>
      <c r="I2958" s="33" t="n"/>
      <c r="J2958" s="33">
        <f>IF(I2958="", "", I2958*$F2958)</f>
        <v/>
      </c>
      <c r="K2958" s="33" t="n"/>
      <c r="L2958" s="33">
        <f>IF(L2963="","",L2955-N(L2963))</f>
        <v/>
      </c>
      <c r="M2958" s="30">
        <f>IF(OR(H2958="",H2958=0),"",IF(K2958="",IF(J2958="","",J2958/H2958),L2958/H2958))</f>
        <v/>
      </c>
    </row>
    <row r="2959" ht="13.35" customHeight="1" s="162">
      <c r="B2959" s="31" t="n"/>
      <c r="C2959" s="31" t="n"/>
      <c r="E2959" s="31"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42" t="n"/>
      <c r="C2960" s="231" t="inlineStr">
        <is>
          <t>Total</t>
        </is>
      </c>
      <c r="D2960" s="159" t="n"/>
      <c r="E2960" s="42" t="n"/>
      <c r="F2960" s="42" t="n"/>
      <c r="G2960" s="43" t="n"/>
      <c r="H2960" s="43">
        <f>IF(SUM(H2958:H2959)+SUM(H3009:H3012)=0,"",SUM(H2958:H2959)+SUM(H3009:H3012))</f>
        <v/>
      </c>
      <c r="I2960" s="42" t="n"/>
      <c r="J2960" s="43">
        <f>IF(SUM(J2958:J2959)+SUM(J3009:J3012)=0,"",SUM(J2958:J2959)+SUM(J3009:J3012))</f>
        <v/>
      </c>
      <c r="K2960" s="42" t="n"/>
      <c r="L2960" s="43">
        <f>IF(SUM(L2958:L2959)+SUM(L3009:L3012)=0,"",SUM(L2958:L2959)+SUM(L3009:L3012))</f>
        <v/>
      </c>
      <c r="M2960" s="35">
        <f>IF(OR(H2960="",H2960=0),"",IF(L2960="",IF(J2960="","",J2960/H2960),L2960/H2960))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H2963/F2963)</f>
        <v/>
      </c>
      <c r="H2963" s="33" t="n"/>
      <c r="I2963" s="33" t="n"/>
      <c r="J2963" s="33">
        <f>IF(I2963="", "", I2963*$F2963)</f>
        <v/>
      </c>
      <c r="K2963" s="33" t="n"/>
      <c r="L2963" s="33">
        <f>IF(K2963="", "", K2963*$F2963)</f>
        <v/>
      </c>
      <c r="M2963" s="30">
        <f>IF(OR(H2963="",H2963=0),"",IF(K2963="",IF(J2963="","",J2963/H2963),L2963/H2963))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42" t="n"/>
      <c r="C3006" s="231" t="inlineStr">
        <is>
          <t>Subtotal (this page)</t>
        </is>
      </c>
      <c r="D3006" s="159" t="n"/>
      <c r="E3006" s="42" t="n"/>
      <c r="F3006" s="42" t="n"/>
      <c r="G3006" s="43" t="n"/>
      <c r="H3006" s="43">
        <f>IF(SUM(H2972:H3005)=0,"",SUM(H2972:H3005))</f>
        <v/>
      </c>
      <c r="I3006" s="43" t="n"/>
      <c r="J3006" s="43">
        <f>IF(SUM(J2972:J3005)=0,"",SUM(J2972:J3005))</f>
        <v/>
      </c>
      <c r="K3006" s="43" t="n"/>
      <c r="L3006" s="43">
        <f>IF(SUM(L2972:L3005)=0,"",SUM(L2972:L3005))</f>
        <v/>
      </c>
      <c r="M3006" s="35">
        <f>IF(OR(H3006="",H3006=0),"",IF(L3006="",IF(J3006="","",J3006/H3006),L3006/H3006))</f>
        <v/>
      </c>
    </row>
    <row r="3007" ht="13.35" customHeight="1" s="162">
      <c r="B3007" s="188" t="inlineStr">
        <is>
          <t>Return Air Inlets (cont.)</t>
        </is>
      </c>
      <c r="C3007" s="174" t="n"/>
      <c r="D3007" s="174" t="n"/>
      <c r="E3007" s="174" t="n"/>
      <c r="F3007" s="173" t="n"/>
      <c r="G3007" s="233" t="inlineStr">
        <is>
          <t>Design VEL</t>
        </is>
      </c>
      <c r="H3007" s="194" t="inlineStr">
        <is>
          <t>Design CFM</t>
        </is>
      </c>
      <c r="I3007" s="188" t="inlineStr">
        <is>
          <t>Initial</t>
        </is>
      </c>
      <c r="J3007" s="173" t="n"/>
      <c r="K3007" s="188" t="inlineStr">
        <is>
          <t>Final</t>
        </is>
      </c>
      <c r="L3007" s="173" t="n"/>
      <c r="M3007" s="188" t="inlineStr">
        <is>
          <t>%</t>
        </is>
      </c>
    </row>
    <row r="3008" ht="13.35" customHeight="1" s="162">
      <c r="B3008" s="153" t="inlineStr">
        <is>
          <t>No.</t>
        </is>
      </c>
      <c r="C3008" s="188" t="inlineStr">
        <is>
          <t>Area Served</t>
        </is>
      </c>
      <c r="D3008" s="188" t="inlineStr">
        <is>
          <t>Type</t>
        </is>
      </c>
      <c r="E3008" s="188" t="inlineStr">
        <is>
          <t>Size</t>
        </is>
      </c>
      <c r="F3008" s="188" t="inlineStr">
        <is>
          <t>Ak</t>
        </is>
      </c>
      <c r="G3008" s="440" t="n"/>
      <c r="H3008" s="440" t="n"/>
      <c r="I3008" s="188" t="inlineStr">
        <is>
          <t>VEL</t>
        </is>
      </c>
      <c r="J3008" s="188" t="inlineStr">
        <is>
          <t>CFM</t>
        </is>
      </c>
      <c r="K3008" s="188" t="inlineStr">
        <is>
          <t>VEL</t>
        </is>
      </c>
      <c r="L3008" s="188" t="inlineStr">
        <is>
          <t>CFM</t>
        </is>
      </c>
      <c r="M3008" s="440" t="n"/>
    </row>
    <row r="3009" ht="13.35" customHeight="1" s="162">
      <c r="B3009" s="31" t="n"/>
      <c r="C3009" s="31" t="n"/>
      <c r="E3009" s="31"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31" t="n"/>
      <c r="C3010" s="31" t="n"/>
      <c r="E3010" s="31" t="n"/>
      <c r="F3010" s="32" t="n"/>
      <c r="G3010" s="33">
        <f>IF(F3010="", "", H3010/F3010)</f>
        <v/>
      </c>
      <c r="H3010" s="33" t="n"/>
      <c r="I3010" s="33" t="n"/>
      <c r="J3010" s="33">
        <f>IF(I3010="", "", I3010*$F3010)</f>
        <v/>
      </c>
      <c r="K3010" s="33" t="n"/>
      <c r="L3010" s="33">
        <f>IF(K3010="", "", K3010*$F3010)</f>
        <v/>
      </c>
      <c r="M3010" s="30">
        <f>IF(OR(H3010="",H3010=0),"",IF(K3010="",IF(J3010="","",J3010/H3010),L3010/H3010))</f>
        <v/>
      </c>
    </row>
    <row r="3011" ht="13.35" customHeight="1" s="162">
      <c r="B3011" s="31" t="n"/>
      <c r="C3011" s="31" t="n"/>
      <c r="E3011" s="31" t="n"/>
      <c r="F3011" s="32" t="n"/>
      <c r="G3011" s="33">
        <f>IF(F3011="", "", H3011/F3011)</f>
        <v/>
      </c>
      <c r="H3011" s="33" t="n"/>
      <c r="I3011" s="33" t="n"/>
      <c r="J3011" s="33">
        <f>IF(I3011="", "", I3011*$F3011)</f>
        <v/>
      </c>
      <c r="K3011" s="33" t="n"/>
      <c r="L3011" s="33">
        <f>IF(K3011="", "", K3011*$F3011)</f>
        <v/>
      </c>
      <c r="M3011" s="30">
        <f>IF(OR(H3011="",H3011=0),"",IF(K3011="",IF(J3011="","",J3011/H3011),L3011/H3011))</f>
        <v/>
      </c>
    </row>
    <row r="3012" ht="13.35" customHeight="1" s="162">
      <c r="B3012" s="31" t="n"/>
      <c r="C3012" s="31" t="n"/>
      <c r="E3012" s="31" t="n"/>
      <c r="F3012" s="32" t="n"/>
      <c r="G3012" s="33">
        <f>IF(F3012="", "", H3012/F3012)</f>
        <v/>
      </c>
      <c r="H3012" s="33" t="n"/>
      <c r="I3012" s="33" t="n"/>
      <c r="J3012" s="33">
        <f>IF(I3012="", "", I3012*$F3012)</f>
        <v/>
      </c>
      <c r="K3012" s="33" t="n"/>
      <c r="L3012" s="33">
        <f>IF(K3012="", "", K3012*$F3012)</f>
        <v/>
      </c>
      <c r="M3012" s="30">
        <f>IF(OR(H3012="",H3012=0),"",IF(K3012="",IF(J3012="","",J3012/H3012),L3012/H3012))</f>
        <v/>
      </c>
    </row>
    <row r="3013" ht="13.35" customHeight="1" s="162">
      <c r="B3013" s="42" t="n"/>
      <c r="C3013" s="231" t="inlineStr">
        <is>
          <t>Subtotal (this page)</t>
        </is>
      </c>
      <c r="D3013" s="159" t="n"/>
      <c r="E3013" s="42" t="n"/>
      <c r="F3013" s="42" t="n"/>
      <c r="G3013" s="43" t="n"/>
      <c r="H3013" s="43">
        <f>IF(SUM(H3009:H3012)=0,"",SUM(H3009:H3012))</f>
        <v/>
      </c>
      <c r="I3013" s="42" t="n"/>
      <c r="J3013" s="43">
        <f>IF(SUM(J3009:J3012)=0,"",SUM(J3009:J3012))</f>
        <v/>
      </c>
      <c r="K3013" s="42" t="n"/>
      <c r="L3013" s="43">
        <f>IF(SUM(L3009:L3012)=0,"",SUM(L3009:L3012))</f>
        <v/>
      </c>
      <c r="M3013" s="35">
        <f>IF(OR(H3013="",H3013=0),"",IF(L3013="",IF(J3013="","",J3013/H3013),L3013/H3013))</f>
        <v/>
      </c>
    </row>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IF(K3025="","",K3025-N(K3026))</f>
        <v/>
      </c>
      <c r="L3027" s="24">
        <f>IF(L3025="","",L3025-N(L3026))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F3041</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 xml:space="preserve">Static Pressures Profile </t>
        </is>
      </c>
      <c r="C3038" s="400" t="n"/>
      <c r="D3038" s="400" t="n"/>
      <c r="E3038" s="400" t="n"/>
      <c r="F3038" s="400" t="n"/>
      <c r="G3038" s="401" t="n"/>
      <c r="I3038" s="199" t="inlineStr">
        <is>
          <t>Fan RPM</t>
        </is>
      </c>
      <c r="J3038" s="401" t="n"/>
      <c r="K3038" s="24" t="n"/>
      <c r="L3038" s="24" t="n"/>
    </row>
    <row r="3039" ht="13.35" customHeight="1" s="162">
      <c r="B3039" s="432" t="n"/>
      <c r="C3039" s="401" t="n"/>
      <c r="D3039" s="205" t="inlineStr">
        <is>
          <t>Flt/Coil</t>
        </is>
      </c>
      <c r="E3039" s="205" t="inlineStr">
        <is>
          <t>Fan</t>
        </is>
      </c>
      <c r="F3039" s="432" t="n"/>
      <c r="G3039" s="401" t="n"/>
      <c r="I3039" s="199" t="inlineStr">
        <is>
          <t>VSD Frequency</t>
        </is>
      </c>
      <c r="J3039" s="401" t="n"/>
      <c r="K3039" s="66" t="n"/>
      <c r="L3039" s="66" t="n"/>
    </row>
    <row r="3040" ht="13.35" customHeight="1" s="162">
      <c r="B3040" s="198" t="inlineStr">
        <is>
          <t>Entering</t>
        </is>
      </c>
      <c r="C3040" s="401" t="n"/>
      <c r="D3040" s="19" t="n"/>
      <c r="E3040" s="19" t="n"/>
      <c r="F3040" s="19">
        <f>IF(E3040="","",E3041-N(E3040))</f>
        <v/>
      </c>
      <c r="G3040" s="186" t="inlineStr">
        <is>
          <t>TSP</t>
        </is>
      </c>
      <c r="H3040" s="23" t="n"/>
      <c r="I3040" s="199" t="inlineStr">
        <is>
          <t>OA Damper Position</t>
        </is>
      </c>
      <c r="J3040" s="400" t="n"/>
      <c r="K3040" s="401" t="n"/>
      <c r="L3040" s="56" t="n"/>
    </row>
    <row r="3041" ht="13.35" customHeight="1" s="162">
      <c r="B3041" s="198" t="inlineStr">
        <is>
          <t>Exiting</t>
        </is>
      </c>
      <c r="C3041" s="401" t="n"/>
      <c r="D3041" s="55">
        <f>IF(E3040="", "", E3040)</f>
        <v/>
      </c>
      <c r="E3041" s="19" t="n"/>
      <c r="F3041" s="19">
        <f>IF(E3041="","",E3041-N(D3040))</f>
        <v/>
      </c>
      <c r="G3041" s="186" t="inlineStr">
        <is>
          <t>ESP</t>
        </is>
      </c>
      <c r="H3041" s="23" t="n"/>
    </row>
    <row r="3042" ht="13.35" customHeight="1" s="162">
      <c r="B3042" s="437" t="inlineStr">
        <is>
          <t>Instrument:</t>
        </is>
      </c>
      <c r="C3042" s="13" t="n"/>
      <c r="D3042" s="490" t="n"/>
      <c r="E3042" s="491" t="n"/>
      <c r="F3042" s="491" t="n"/>
      <c r="G3042" s="437" t="inlineStr">
        <is>
          <t>Ak basis / notes:</t>
        </is>
      </c>
      <c r="H3042" s="13" t="n"/>
      <c r="I3042" s="492" t="n"/>
      <c r="J3042" s="491" t="n"/>
      <c r="K3042" s="491" t="n"/>
      <c r="L3042" s="491" t="n"/>
      <c r="M3042" s="491" t="n"/>
    </row>
    <row r="3043" ht="13.35" customHeight="1" s="162">
      <c r="B3043" s="188" t="inlineStr">
        <is>
          <t>Supply Air Diffuser / Outlet Airflow</t>
        </is>
      </c>
      <c r="C3043" s="174" t="n"/>
      <c r="D3043" s="174" t="n"/>
      <c r="E3043" s="174" t="n"/>
      <c r="F3043" s="173" t="n"/>
      <c r="G3043" s="233" t="inlineStr">
        <is>
          <t>Design VEL</t>
        </is>
      </c>
      <c r="H3043" s="194" t="inlineStr">
        <is>
          <t>Design CFM</t>
        </is>
      </c>
      <c r="I3043" s="188" t="inlineStr">
        <is>
          <t>Initial</t>
        </is>
      </c>
      <c r="J3043" s="173" t="n"/>
      <c r="K3043" s="188" t="inlineStr">
        <is>
          <t>Final</t>
        </is>
      </c>
      <c r="L3043" s="173" t="n"/>
      <c r="M3043" s="188" t="inlineStr">
        <is>
          <t>%</t>
        </is>
      </c>
    </row>
    <row r="3044" ht="13.35" customHeight="1" s="162">
      <c r="B3044" s="153" t="inlineStr">
        <is>
          <t>No.</t>
        </is>
      </c>
      <c r="C3044" s="188" t="inlineStr">
        <is>
          <t>Area Served</t>
        </is>
      </c>
      <c r="D3044" s="188" t="inlineStr">
        <is>
          <t>Type</t>
        </is>
      </c>
      <c r="E3044" s="188" t="inlineStr">
        <is>
          <t>Size</t>
        </is>
      </c>
      <c r="F3044" s="188" t="inlineStr">
        <is>
          <t>Ak</t>
        </is>
      </c>
      <c r="G3044" s="440" t="n"/>
      <c r="H3044" s="440" t="n"/>
      <c r="I3044" s="188" t="inlineStr">
        <is>
          <t>VEL</t>
        </is>
      </c>
      <c r="J3044" s="188" t="inlineStr">
        <is>
          <t>CFM</t>
        </is>
      </c>
      <c r="K3044" s="188" t="inlineStr">
        <is>
          <t>VEL</t>
        </is>
      </c>
      <c r="L3044" s="188" t="inlineStr">
        <is>
          <t>CFM</t>
        </is>
      </c>
      <c r="M3044" s="440" t="n"/>
    </row>
    <row r="3045" ht="13.35" customHeight="1" s="162">
      <c r="B3045" s="307" t="n"/>
      <c r="C3045" s="307" t="n"/>
      <c r="E3045" s="307" t="n"/>
      <c r="F3045" s="32" t="n"/>
      <c r="G3045" s="33">
        <f>IF(F3045="", "", H3045/F3045)</f>
        <v/>
      </c>
      <c r="H3045" s="33" t="n"/>
      <c r="I3045" s="33" t="n"/>
      <c r="J3045" s="33">
        <f>IF(I3045="", "", I3045*$F3045)</f>
        <v/>
      </c>
      <c r="K3045" s="33" t="n"/>
      <c r="L3045" s="33">
        <f>IF(K3045="", "", K3045*$F3045)</f>
        <v/>
      </c>
      <c r="M3045" s="30">
        <f>IF(OR(H3045="",H3045=0),"",IF(K3045="",IF(J3045="","",J3045/H3045),L3045/H3045))</f>
        <v/>
      </c>
    </row>
    <row r="3046" ht="13.35" customHeight="1" s="162">
      <c r="B3046" s="307" t="n"/>
      <c r="C3046" s="307" t="n"/>
      <c r="E3046" s="307" t="n"/>
      <c r="F3046" s="32" t="n"/>
      <c r="G3046" s="33">
        <f>IF(F3046="", "", H3046/F3046)</f>
        <v/>
      </c>
      <c r="H3046" s="33" t="n"/>
      <c r="I3046" s="33" t="n"/>
      <c r="J3046" s="33">
        <f>IF(I3046="", "", I3046*$F3046)</f>
        <v/>
      </c>
      <c r="K3046" s="33" t="n"/>
      <c r="L3046" s="33">
        <f>IF(K3046="", "", K3046*$F3046)</f>
        <v/>
      </c>
      <c r="M3046" s="30">
        <f>IF(OR(H3046="",H3046=0),"",IF(K3046="",IF(J3046="","",J3046/H3046),L3046/H3046))</f>
        <v/>
      </c>
    </row>
    <row r="3047" ht="13.35" customHeight="1" s="162">
      <c r="B3047" s="307" t="n"/>
      <c r="C3047" s="307" t="n"/>
      <c r="E3047" s="307" t="n"/>
      <c r="F3047" s="32" t="n"/>
      <c r="G3047" s="33">
        <f>IF(F3047="", "", H3047/F3047)</f>
        <v/>
      </c>
      <c r="H3047" s="33" t="n"/>
      <c r="I3047" s="33" t="n"/>
      <c r="J3047" s="33">
        <f>IF(I3047="", "", I3047*$F3047)</f>
        <v/>
      </c>
      <c r="K3047" s="33" t="n"/>
      <c r="L3047" s="33">
        <f>IF(K3047="", "", K3047*$F3047)</f>
        <v/>
      </c>
      <c r="M3047" s="30">
        <f>IF(OR(H3047="",H3047=0),"",IF(K3047="",IF(J3047="","",J3047/H3047),L3047/H3047))</f>
        <v/>
      </c>
    </row>
    <row r="3048" ht="13.35" customHeight="1" s="162">
      <c r="B3048" s="307" t="n"/>
      <c r="C3048" s="307" t="n"/>
      <c r="E3048" s="307" t="n"/>
      <c r="F3048" s="32" t="n"/>
      <c r="G3048" s="33">
        <f>IF(F3048="", "", H3048/F3048)</f>
        <v/>
      </c>
      <c r="H3048" s="33" t="n"/>
      <c r="I3048" s="33" t="n"/>
      <c r="J3048" s="33">
        <f>IF(I3048="", "", I3048*$F3048)</f>
        <v/>
      </c>
      <c r="K3048" s="33" t="n"/>
      <c r="L3048" s="33">
        <f>IF(K3048="", "", K3048*$F3048)</f>
        <v/>
      </c>
      <c r="M3048" s="30">
        <f>IF(OR(H3048="",H3048=0),"",IF(K3048="",IF(J3048="","",J3048/H3048),L3048/H3048))</f>
        <v/>
      </c>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42" t="n"/>
      <c r="C3059" s="231" t="inlineStr">
        <is>
          <t>Total</t>
        </is>
      </c>
      <c r="D3059" s="159" t="n"/>
      <c r="E3059" s="42" t="n"/>
      <c r="F3059" s="42" t="n"/>
      <c r="G3059" s="43" t="n"/>
      <c r="H3059" s="43">
        <f>IF(SUM(H3045:H3058)+SUM(H3076:H3109)=0,"",SUM(H3045:H3058)+SUM(H3076:H3109))</f>
        <v/>
      </c>
      <c r="I3059" s="43" t="n"/>
      <c r="J3059" s="43">
        <f>IF(SUM(J3045:J3058)+SUM(J3076:J3109)=0,"",SUM(J3045:J3058)+SUM(J3076:J3109))</f>
        <v/>
      </c>
      <c r="K3059" s="43" t="n"/>
      <c r="L3059" s="43">
        <f>IF(SUM(L3045:L3058)+SUM(L3076:L3109)=0,"",SUM(L3045:L3058)+SUM(L3076:L3109))</f>
        <v/>
      </c>
      <c r="M3059" s="35">
        <f>IF(OR(H3059="",H3059=0),"",IF(L3059="",IF(J3059="","",J3059/H3059),L3059/H3059))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H3062/F3062)</f>
        <v/>
      </c>
      <c r="H3062" s="33">
        <f>IF(H3059="","",H3059-N(H3067))</f>
        <v/>
      </c>
      <c r="I3062" s="33" t="n"/>
      <c r="J3062" s="33">
        <f>IF(I3062="", "", I3062*$F3062)</f>
        <v/>
      </c>
      <c r="K3062" s="33" t="n"/>
      <c r="L3062" s="33">
        <f>IF(L3067="","",L3059-N(L3067))</f>
        <v/>
      </c>
      <c r="M3062" s="30">
        <f>IF(OR(H3062="",H3062=0),"",IF(K3062="",IF(J3062="","",J3062/H3062),L3062/H3062))</f>
        <v/>
      </c>
    </row>
    <row r="3063" ht="13.35" customHeight="1" s="162">
      <c r="B3063" s="31" t="n"/>
      <c r="C3063" s="31" t="n"/>
      <c r="E3063" s="31"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42" t="n"/>
      <c r="C3064" s="231" t="inlineStr">
        <is>
          <t>Total</t>
        </is>
      </c>
      <c r="D3064" s="159" t="n"/>
      <c r="E3064" s="42" t="n"/>
      <c r="F3064" s="42" t="n"/>
      <c r="G3064" s="43" t="n"/>
      <c r="H3064" s="43">
        <f>IF(SUM(H3062:H3063)+SUM(H3113:H3116)=0,"",SUM(H3062:H3063)+SUM(H3113:H3116))</f>
        <v/>
      </c>
      <c r="I3064" s="42" t="n"/>
      <c r="J3064" s="43">
        <f>IF(SUM(J3062:J3063)+SUM(J3113:J3116)=0,"",SUM(J3062:J3063)+SUM(J3113:J3116))</f>
        <v/>
      </c>
      <c r="K3064" s="42" t="n"/>
      <c r="L3064" s="43">
        <f>IF(SUM(L3062:L3063)+SUM(L3113:L3116)=0,"",SUM(L3062:L3063)+SUM(L3113:L3116))</f>
        <v/>
      </c>
      <c r="M3064" s="35">
        <f>IF(OR(H3064="",H3064=0),"",IF(L3064="",IF(J3064="","",J3064/H3064),L3064/H3064))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H3067/F3067)</f>
        <v/>
      </c>
      <c r="H3067" s="33" t="n"/>
      <c r="I3067" s="33" t="n"/>
      <c r="J3067" s="33">
        <f>IF(I3067="", "", I3067*$F3067)</f>
        <v/>
      </c>
      <c r="K3067" s="33" t="n"/>
      <c r="L3067" s="33">
        <f>IF(K3067="", "", K3067*$F3067)</f>
        <v/>
      </c>
      <c r="M3067" s="30">
        <f>IF(OR(H3067="",H3067=0),"",IF(K3067="",IF(J3067="","",J3067/H3067),L3067/H3067))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42" t="n"/>
      <c r="C3110" s="231" t="inlineStr">
        <is>
          <t>Subtotal (this page)</t>
        </is>
      </c>
      <c r="D3110" s="159" t="n"/>
      <c r="E3110" s="42" t="n"/>
      <c r="F3110" s="42" t="n"/>
      <c r="G3110" s="43" t="n"/>
      <c r="H3110" s="43">
        <f>IF(SUM(H3076:H3109)=0,"",SUM(H3076:H3109))</f>
        <v/>
      </c>
      <c r="I3110" s="43" t="n"/>
      <c r="J3110" s="43">
        <f>IF(SUM(J3076:J3109)=0,"",SUM(J3076:J3109))</f>
        <v/>
      </c>
      <c r="K3110" s="43" t="n"/>
      <c r="L3110" s="43">
        <f>IF(SUM(L3076:L3109)=0,"",SUM(L3076:L3109))</f>
        <v/>
      </c>
      <c r="M3110" s="35">
        <f>IF(OR(H3110="",H3110=0),"",IF(L3110="",IF(J3110="","",J3110/H3110),L3110/H3110))</f>
        <v/>
      </c>
    </row>
    <row r="3111" ht="13.35" customHeight="1" s="162">
      <c r="B3111" s="188" t="inlineStr">
        <is>
          <t>Return Air Inlets (cont.)</t>
        </is>
      </c>
      <c r="C3111" s="174" t="n"/>
      <c r="D3111" s="174" t="n"/>
      <c r="E3111" s="174" t="n"/>
      <c r="F3111" s="173" t="n"/>
      <c r="G3111" s="233" t="inlineStr">
        <is>
          <t>Design VEL</t>
        </is>
      </c>
      <c r="H3111" s="194" t="inlineStr">
        <is>
          <t>Design CFM</t>
        </is>
      </c>
      <c r="I3111" s="188" t="inlineStr">
        <is>
          <t>Initial</t>
        </is>
      </c>
      <c r="J3111" s="173" t="n"/>
      <c r="K3111" s="188" t="inlineStr">
        <is>
          <t>Final</t>
        </is>
      </c>
      <c r="L3111" s="173" t="n"/>
      <c r="M3111" s="188" t="inlineStr">
        <is>
          <t>%</t>
        </is>
      </c>
    </row>
    <row r="3112" ht="13.35" customHeight="1" s="162">
      <c r="B3112" s="153" t="inlineStr">
        <is>
          <t>No.</t>
        </is>
      </c>
      <c r="C3112" s="188" t="inlineStr">
        <is>
          <t>Area Served</t>
        </is>
      </c>
      <c r="D3112" s="188" t="inlineStr">
        <is>
          <t>Type</t>
        </is>
      </c>
      <c r="E3112" s="188" t="inlineStr">
        <is>
          <t>Size</t>
        </is>
      </c>
      <c r="F3112" s="188" t="inlineStr">
        <is>
          <t>Ak</t>
        </is>
      </c>
      <c r="G3112" s="440" t="n"/>
      <c r="H3112" s="440" t="n"/>
      <c r="I3112" s="188" t="inlineStr">
        <is>
          <t>VEL</t>
        </is>
      </c>
      <c r="J3112" s="188" t="inlineStr">
        <is>
          <t>CFM</t>
        </is>
      </c>
      <c r="K3112" s="188" t="inlineStr">
        <is>
          <t>VEL</t>
        </is>
      </c>
      <c r="L3112" s="188" t="inlineStr">
        <is>
          <t>CFM</t>
        </is>
      </c>
      <c r="M3112" s="440" t="n"/>
    </row>
    <row r="3113" ht="13.35" customHeight="1" s="162">
      <c r="B3113" s="31" t="n"/>
      <c r="C3113" s="31" t="n"/>
      <c r="E3113" s="31"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31" t="n"/>
      <c r="C3114" s="31" t="n"/>
      <c r="E3114" s="31" t="n"/>
      <c r="F3114" s="32" t="n"/>
      <c r="G3114" s="33">
        <f>IF(F3114="", "", H3114/F3114)</f>
        <v/>
      </c>
      <c r="H3114" s="33" t="n"/>
      <c r="I3114" s="33" t="n"/>
      <c r="J3114" s="33">
        <f>IF(I3114="", "", I3114*$F3114)</f>
        <v/>
      </c>
      <c r="K3114" s="33" t="n"/>
      <c r="L3114" s="33">
        <f>IF(K3114="", "", K3114*$F3114)</f>
        <v/>
      </c>
      <c r="M3114" s="30">
        <f>IF(OR(H3114="",H3114=0),"",IF(K3114="",IF(J3114="","",J3114/H3114),L3114/H3114))</f>
        <v/>
      </c>
    </row>
    <row r="3115" ht="13.35" customHeight="1" s="162">
      <c r="B3115" s="31" t="n"/>
      <c r="C3115" s="31" t="n"/>
      <c r="E3115" s="31" t="n"/>
      <c r="F3115" s="32" t="n"/>
      <c r="G3115" s="33">
        <f>IF(F3115="", "", H3115/F3115)</f>
        <v/>
      </c>
      <c r="H3115" s="33" t="n"/>
      <c r="I3115" s="33" t="n"/>
      <c r="J3115" s="33">
        <f>IF(I3115="", "", I3115*$F3115)</f>
        <v/>
      </c>
      <c r="K3115" s="33" t="n"/>
      <c r="L3115" s="33">
        <f>IF(K3115="", "", K3115*$F3115)</f>
        <v/>
      </c>
      <c r="M3115" s="30">
        <f>IF(OR(H3115="",H3115=0),"",IF(K3115="",IF(J3115="","",J3115/H3115),L3115/H3115))</f>
        <v/>
      </c>
    </row>
    <row r="3116" ht="13.35" customHeight="1" s="162">
      <c r="B3116" s="31" t="n"/>
      <c r="C3116" s="31" t="n"/>
      <c r="E3116" s="31" t="n"/>
      <c r="F3116" s="32" t="n"/>
      <c r="G3116" s="33">
        <f>IF(F3116="", "", H3116/F3116)</f>
        <v/>
      </c>
      <c r="H3116" s="33" t="n"/>
      <c r="I3116" s="33" t="n"/>
      <c r="J3116" s="33">
        <f>IF(I3116="", "", I3116*$F3116)</f>
        <v/>
      </c>
      <c r="K3116" s="33" t="n"/>
      <c r="L3116" s="33">
        <f>IF(K3116="", "", K3116*$F3116)</f>
        <v/>
      </c>
      <c r="M3116" s="30">
        <f>IF(OR(H3116="",H3116=0),"",IF(K3116="",IF(J3116="","",J3116/H3116),L3116/H3116))</f>
        <v/>
      </c>
    </row>
    <row r="3117" ht="13.35" customHeight="1" s="162">
      <c r="B3117" s="42" t="n"/>
      <c r="C3117" s="231" t="inlineStr">
        <is>
          <t>Subtotal (this page)</t>
        </is>
      </c>
      <c r="D3117" s="159" t="n"/>
      <c r="E3117" s="42" t="n"/>
      <c r="F3117" s="42" t="n"/>
      <c r="G3117" s="43" t="n"/>
      <c r="H3117" s="43">
        <f>IF(SUM(H3113:H3116)=0,"",SUM(H3113:H3116))</f>
        <v/>
      </c>
      <c r="I3117" s="42" t="n"/>
      <c r="J3117" s="43">
        <f>IF(SUM(J3113:J3116)=0,"",SUM(J3113:J3116))</f>
        <v/>
      </c>
      <c r="K3117" s="42" t="n"/>
      <c r="L3117" s="43">
        <f>IF(SUM(L3113:L3116)=0,"",SUM(L3113:L3116))</f>
        <v/>
      </c>
      <c r="M3117" s="35">
        <f>IF(OR(H3117="",H3117=0),"",IF(L3117="",IF(J3117="","",J3117/H3117),L3117/H3117))</f>
        <v/>
      </c>
    </row>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IF(K3129="","",K3129-N(K3130))</f>
        <v/>
      </c>
      <c r="L3131" s="24">
        <f>IF(L3129="","",L3129-N(L3130))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F3145</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 xml:space="preserve">Static Pressures Profile </t>
        </is>
      </c>
      <c r="C3142" s="400" t="n"/>
      <c r="D3142" s="400" t="n"/>
      <c r="E3142" s="400" t="n"/>
      <c r="F3142" s="400" t="n"/>
      <c r="G3142" s="401" t="n"/>
      <c r="I3142" s="199" t="inlineStr">
        <is>
          <t>Fan RPM</t>
        </is>
      </c>
      <c r="J3142" s="401" t="n"/>
      <c r="K3142" s="24" t="n"/>
      <c r="L3142" s="24" t="n"/>
    </row>
    <row r="3143" ht="13.35" customHeight="1" s="162">
      <c r="B3143" s="432" t="n"/>
      <c r="C3143" s="401" t="n"/>
      <c r="D3143" s="205" t="inlineStr">
        <is>
          <t>Flt/Coil</t>
        </is>
      </c>
      <c r="E3143" s="205" t="inlineStr">
        <is>
          <t>Fan</t>
        </is>
      </c>
      <c r="F3143" s="432" t="n"/>
      <c r="G3143" s="401" t="n"/>
      <c r="I3143" s="199" t="inlineStr">
        <is>
          <t>VSD Frequency</t>
        </is>
      </c>
      <c r="J3143" s="401" t="n"/>
      <c r="K3143" s="66" t="n"/>
      <c r="L3143" s="66" t="n"/>
    </row>
    <row r="3144" ht="13.35" customHeight="1" s="162">
      <c r="B3144" s="198" t="inlineStr">
        <is>
          <t>Entering</t>
        </is>
      </c>
      <c r="C3144" s="401" t="n"/>
      <c r="D3144" s="19" t="n"/>
      <c r="E3144" s="19" t="n"/>
      <c r="F3144" s="19">
        <f>IF(E3144="","",E3145-N(E3144))</f>
        <v/>
      </c>
      <c r="G3144" s="186" t="inlineStr">
        <is>
          <t>TSP</t>
        </is>
      </c>
      <c r="H3144" s="23" t="n"/>
      <c r="I3144" s="199" t="inlineStr">
        <is>
          <t>OA Damper Position</t>
        </is>
      </c>
      <c r="J3144" s="400" t="n"/>
      <c r="K3144" s="401" t="n"/>
      <c r="L3144" s="56" t="n"/>
    </row>
    <row r="3145" ht="13.35" customHeight="1" s="162">
      <c r="B3145" s="198" t="inlineStr">
        <is>
          <t>Exiting</t>
        </is>
      </c>
      <c r="C3145" s="401" t="n"/>
      <c r="D3145" s="55">
        <f>IF(E3144="", "", E3144)</f>
        <v/>
      </c>
      <c r="E3145" s="19" t="n"/>
      <c r="F3145" s="19">
        <f>IF(E3145="","",E3145-N(D3144))</f>
        <v/>
      </c>
      <c r="G3145" s="186" t="inlineStr">
        <is>
          <t>ESP</t>
        </is>
      </c>
      <c r="H3145" s="23" t="n"/>
    </row>
    <row r="3146" ht="13.35" customHeight="1" s="162">
      <c r="B3146" s="437" t="inlineStr">
        <is>
          <t>Instrument:</t>
        </is>
      </c>
      <c r="C3146" s="13" t="n"/>
      <c r="D3146" s="490" t="n"/>
      <c r="E3146" s="491" t="n"/>
      <c r="F3146" s="491" t="n"/>
      <c r="G3146" s="437" t="inlineStr">
        <is>
          <t>Ak basis / notes:</t>
        </is>
      </c>
      <c r="H3146" s="13" t="n"/>
      <c r="I3146" s="492" t="n"/>
      <c r="J3146" s="491" t="n"/>
      <c r="K3146" s="491" t="n"/>
      <c r="L3146" s="491" t="n"/>
      <c r="M3146" s="491" t="n"/>
    </row>
    <row r="3147" ht="13.35" customHeight="1" s="162">
      <c r="B3147" s="188" t="inlineStr">
        <is>
          <t>Supply Air Diffuser / Outlet Airflow</t>
        </is>
      </c>
      <c r="C3147" s="174" t="n"/>
      <c r="D3147" s="174" t="n"/>
      <c r="E3147" s="174" t="n"/>
      <c r="F3147" s="173" t="n"/>
      <c r="G3147" s="233" t="inlineStr">
        <is>
          <t>Design VEL</t>
        </is>
      </c>
      <c r="H3147" s="194" t="inlineStr">
        <is>
          <t>Design CFM</t>
        </is>
      </c>
      <c r="I3147" s="188" t="inlineStr">
        <is>
          <t>Initial</t>
        </is>
      </c>
      <c r="J3147" s="173" t="n"/>
      <c r="K3147" s="188" t="inlineStr">
        <is>
          <t>Final</t>
        </is>
      </c>
      <c r="L3147" s="173" t="n"/>
      <c r="M3147" s="188" t="inlineStr">
        <is>
          <t>%</t>
        </is>
      </c>
    </row>
    <row r="3148" ht="13.35" customHeight="1" s="162">
      <c r="B3148" s="153" t="inlineStr">
        <is>
          <t>No.</t>
        </is>
      </c>
      <c r="C3148" s="188" t="inlineStr">
        <is>
          <t>Area Served</t>
        </is>
      </c>
      <c r="D3148" s="188" t="inlineStr">
        <is>
          <t>Type</t>
        </is>
      </c>
      <c r="E3148" s="188" t="inlineStr">
        <is>
          <t>Size</t>
        </is>
      </c>
      <c r="F3148" s="188" t="inlineStr">
        <is>
          <t>Ak</t>
        </is>
      </c>
      <c r="G3148" s="440" t="n"/>
      <c r="H3148" s="440" t="n"/>
      <c r="I3148" s="188" t="inlineStr">
        <is>
          <t>VEL</t>
        </is>
      </c>
      <c r="J3148" s="188" t="inlineStr">
        <is>
          <t>CFM</t>
        </is>
      </c>
      <c r="K3148" s="188" t="inlineStr">
        <is>
          <t>VEL</t>
        </is>
      </c>
      <c r="L3148" s="188" t="inlineStr">
        <is>
          <t>CFM</t>
        </is>
      </c>
      <c r="M3148" s="440" t="n"/>
    </row>
    <row r="3149" ht="13.35" customHeight="1" s="162">
      <c r="B3149" s="307" t="n"/>
      <c r="C3149" s="307" t="n"/>
      <c r="E3149" s="307" t="n"/>
      <c r="F3149" s="32" t="n"/>
      <c r="G3149" s="33">
        <f>IF(F3149="", "", H3149/F3149)</f>
        <v/>
      </c>
      <c r="H3149" s="33" t="n"/>
      <c r="I3149" s="33" t="n"/>
      <c r="J3149" s="33">
        <f>IF(I3149="", "", I3149*$F3149)</f>
        <v/>
      </c>
      <c r="K3149" s="33" t="n"/>
      <c r="L3149" s="33">
        <f>IF(K3149="", "", K3149*$F3149)</f>
        <v/>
      </c>
      <c r="M3149" s="30">
        <f>IF(OR(H3149="",H3149=0),"",IF(K3149="",IF(J3149="","",J3149/H3149),L3149/H3149))</f>
        <v/>
      </c>
    </row>
    <row r="3150" ht="13.35" customHeight="1" s="162">
      <c r="B3150" s="307" t="n"/>
      <c r="C3150" s="307" t="n"/>
      <c r="E3150" s="307" t="n"/>
      <c r="F3150" s="32" t="n"/>
      <c r="G3150" s="33">
        <f>IF(F3150="", "", H3150/F3150)</f>
        <v/>
      </c>
      <c r="H3150" s="33" t="n"/>
      <c r="I3150" s="33" t="n"/>
      <c r="J3150" s="33">
        <f>IF(I3150="", "", I3150*$F3150)</f>
        <v/>
      </c>
      <c r="K3150" s="33" t="n"/>
      <c r="L3150" s="33">
        <f>IF(K3150="", "", K3150*$F3150)</f>
        <v/>
      </c>
      <c r="M3150" s="30">
        <f>IF(OR(H3150="",H3150=0),"",IF(K3150="",IF(J3150="","",J3150/H3150),L3150/H3150))</f>
        <v/>
      </c>
    </row>
    <row r="3151" ht="13.35" customHeight="1" s="162">
      <c r="B3151" s="307" t="n"/>
      <c r="C3151" s="307" t="n"/>
      <c r="E3151" s="307" t="n"/>
      <c r="F3151" s="32" t="n"/>
      <c r="G3151" s="33">
        <f>IF(F3151="", "", H3151/F3151)</f>
        <v/>
      </c>
      <c r="H3151" s="33" t="n"/>
      <c r="I3151" s="33" t="n"/>
      <c r="J3151" s="33">
        <f>IF(I3151="", "", I3151*$F3151)</f>
        <v/>
      </c>
      <c r="K3151" s="33" t="n"/>
      <c r="L3151" s="33">
        <f>IF(K3151="", "", K3151*$F3151)</f>
        <v/>
      </c>
      <c r="M3151" s="30">
        <f>IF(OR(H3151="",H3151=0),"",IF(K3151="",IF(J3151="","",J3151/H3151),L3151/H3151))</f>
        <v/>
      </c>
    </row>
    <row r="3152" ht="13.35" customHeight="1" s="162">
      <c r="B3152" s="307" t="n"/>
      <c r="C3152" s="307" t="n"/>
      <c r="E3152" s="307" t="n"/>
      <c r="F3152" s="32" t="n"/>
      <c r="G3152" s="33">
        <f>IF(F3152="", "", H3152/F3152)</f>
        <v/>
      </c>
      <c r="H3152" s="33" t="n"/>
      <c r="I3152" s="33" t="n"/>
      <c r="J3152" s="33">
        <f>IF(I3152="", "", I3152*$F3152)</f>
        <v/>
      </c>
      <c r="K3152" s="33" t="n"/>
      <c r="L3152" s="33">
        <f>IF(K3152="", "", K3152*$F3152)</f>
        <v/>
      </c>
      <c r="M3152" s="30">
        <f>IF(OR(H3152="",H3152=0),"",IF(K3152="",IF(J3152="","",J3152/H3152),L3152/H3152))</f>
        <v/>
      </c>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42" t="n"/>
      <c r="C3163" s="231" t="inlineStr">
        <is>
          <t>Total</t>
        </is>
      </c>
      <c r="D3163" s="159" t="n"/>
      <c r="E3163" s="42" t="n"/>
      <c r="F3163" s="42" t="n"/>
      <c r="G3163" s="43" t="n"/>
      <c r="H3163" s="43">
        <f>IF(SUM(H3149:H3162)+SUM(H3180:H3213)=0,"",SUM(H3149:H3162)+SUM(H3180:H3213))</f>
        <v/>
      </c>
      <c r="I3163" s="43" t="n"/>
      <c r="J3163" s="43">
        <f>IF(SUM(J3149:J3162)+SUM(J3180:J3213)=0,"",SUM(J3149:J3162)+SUM(J3180:J3213))</f>
        <v/>
      </c>
      <c r="K3163" s="43" t="n"/>
      <c r="L3163" s="43">
        <f>IF(SUM(L3149:L3162)+SUM(L3180:L3213)=0,"",SUM(L3149:L3162)+SUM(L3180:L3213))</f>
        <v/>
      </c>
      <c r="M3163" s="35">
        <f>IF(OR(H3163="",H3163=0),"",IF(L3163="",IF(J3163="","",J3163/H3163),L3163/H3163))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H3166/F3166)</f>
        <v/>
      </c>
      <c r="H3166" s="33">
        <f>IF(H3163="","",H3163-N(H3171))</f>
        <v/>
      </c>
      <c r="I3166" s="33" t="n"/>
      <c r="J3166" s="33">
        <f>IF(I3166="", "", I3166*$F3166)</f>
        <v/>
      </c>
      <c r="K3166" s="33" t="n"/>
      <c r="L3166" s="33">
        <f>IF(L3171="","",L3163-N(L3171))</f>
        <v/>
      </c>
      <c r="M3166" s="30">
        <f>IF(OR(H3166="",H3166=0),"",IF(K3166="",IF(J3166="","",J3166/H3166),L3166/H3166))</f>
        <v/>
      </c>
    </row>
    <row r="3167" ht="13.35" customHeight="1" s="162">
      <c r="B3167" s="31" t="n"/>
      <c r="C3167" s="31" t="n"/>
      <c r="E3167" s="31"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42" t="n"/>
      <c r="C3168" s="231" t="inlineStr">
        <is>
          <t>Total</t>
        </is>
      </c>
      <c r="D3168" s="159" t="n"/>
      <c r="E3168" s="42" t="n"/>
      <c r="F3168" s="42" t="n"/>
      <c r="G3168" s="43" t="n"/>
      <c r="H3168" s="43">
        <f>IF(SUM(H3166:H3167)+SUM(H3217:H3220)=0,"",SUM(H3166:H3167)+SUM(H3217:H3220))</f>
        <v/>
      </c>
      <c r="I3168" s="42" t="n"/>
      <c r="J3168" s="43">
        <f>IF(SUM(J3166:J3167)+SUM(J3217:J3220)=0,"",SUM(J3166:J3167)+SUM(J3217:J3220))</f>
        <v/>
      </c>
      <c r="K3168" s="42" t="n"/>
      <c r="L3168" s="43">
        <f>IF(SUM(L3166:L3167)+SUM(L3217:L3220)=0,"",SUM(L3166:L3167)+SUM(L3217:L3220))</f>
        <v/>
      </c>
      <c r="M3168" s="35">
        <f>IF(OR(H3168="",H3168=0),"",IF(L3168="",IF(J3168="","",J3168/H3168),L3168/H3168))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H3171/F3171)</f>
        <v/>
      </c>
      <c r="H3171" s="33" t="n"/>
      <c r="I3171" s="33" t="n"/>
      <c r="J3171" s="33">
        <f>IF(I3171="", "", I3171*$F3171)</f>
        <v/>
      </c>
      <c r="K3171" s="33" t="n"/>
      <c r="L3171" s="33">
        <f>IF(K3171="", "", K3171*$F3171)</f>
        <v/>
      </c>
      <c r="M3171" s="30">
        <f>IF(OR(H3171="",H3171=0),"",IF(K3171="",IF(J3171="","",J3171/H3171),L3171/H3171))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42" t="n"/>
      <c r="C3214" s="231" t="inlineStr">
        <is>
          <t>Subtotal (this page)</t>
        </is>
      </c>
      <c r="D3214" s="159" t="n"/>
      <c r="E3214" s="42" t="n"/>
      <c r="F3214" s="42" t="n"/>
      <c r="G3214" s="43" t="n"/>
      <c r="H3214" s="43">
        <f>IF(SUM(H3180:H3213)=0,"",SUM(H3180:H3213))</f>
        <v/>
      </c>
      <c r="I3214" s="43" t="n"/>
      <c r="J3214" s="43">
        <f>IF(SUM(J3180:J3213)=0,"",SUM(J3180:J3213))</f>
        <v/>
      </c>
      <c r="K3214" s="43" t="n"/>
      <c r="L3214" s="43">
        <f>IF(SUM(L3180:L3213)=0,"",SUM(L3180:L3213))</f>
        <v/>
      </c>
      <c r="M3214" s="35">
        <f>IF(OR(H3214="",H3214=0),"",IF(L3214="",IF(J3214="","",J3214/H3214),L3214/H3214))</f>
        <v/>
      </c>
    </row>
    <row r="3215" ht="13.35" customHeight="1" s="162">
      <c r="B3215" s="188" t="inlineStr">
        <is>
          <t>Return Air Inlets (cont.)</t>
        </is>
      </c>
      <c r="C3215" s="174" t="n"/>
      <c r="D3215" s="174" t="n"/>
      <c r="E3215" s="174" t="n"/>
      <c r="F3215" s="173" t="n"/>
      <c r="G3215" s="233" t="inlineStr">
        <is>
          <t>Design VEL</t>
        </is>
      </c>
      <c r="H3215" s="194" t="inlineStr">
        <is>
          <t>Design CFM</t>
        </is>
      </c>
      <c r="I3215" s="188" t="inlineStr">
        <is>
          <t>Initial</t>
        </is>
      </c>
      <c r="J3215" s="173" t="n"/>
      <c r="K3215" s="188" t="inlineStr">
        <is>
          <t>Final</t>
        </is>
      </c>
      <c r="L3215" s="173" t="n"/>
      <c r="M3215" s="188" t="inlineStr">
        <is>
          <t>%</t>
        </is>
      </c>
    </row>
    <row r="3216" ht="13.35" customHeight="1" s="162">
      <c r="B3216" s="153" t="inlineStr">
        <is>
          <t>No.</t>
        </is>
      </c>
      <c r="C3216" s="188" t="inlineStr">
        <is>
          <t>Area Served</t>
        </is>
      </c>
      <c r="D3216" s="188" t="inlineStr">
        <is>
          <t>Type</t>
        </is>
      </c>
      <c r="E3216" s="188" t="inlineStr">
        <is>
          <t>Size</t>
        </is>
      </c>
      <c r="F3216" s="188" t="inlineStr">
        <is>
          <t>Ak</t>
        </is>
      </c>
      <c r="G3216" s="440" t="n"/>
      <c r="H3216" s="440" t="n"/>
      <c r="I3216" s="188" t="inlineStr">
        <is>
          <t>VEL</t>
        </is>
      </c>
      <c r="J3216" s="188" t="inlineStr">
        <is>
          <t>CFM</t>
        </is>
      </c>
      <c r="K3216" s="188" t="inlineStr">
        <is>
          <t>VEL</t>
        </is>
      </c>
      <c r="L3216" s="188" t="inlineStr">
        <is>
          <t>CFM</t>
        </is>
      </c>
      <c r="M3216" s="440" t="n"/>
    </row>
    <row r="3217" ht="13.35" customHeight="1" s="162">
      <c r="B3217" s="31" t="n"/>
      <c r="C3217" s="31" t="n"/>
      <c r="E3217" s="31"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31" t="n"/>
      <c r="C3218" s="31" t="n"/>
      <c r="E3218" s="31" t="n"/>
      <c r="F3218" s="32" t="n"/>
      <c r="G3218" s="33">
        <f>IF(F3218="", "", H3218/F3218)</f>
        <v/>
      </c>
      <c r="H3218" s="33" t="n"/>
      <c r="I3218" s="33" t="n"/>
      <c r="J3218" s="33">
        <f>IF(I3218="", "", I3218*$F3218)</f>
        <v/>
      </c>
      <c r="K3218" s="33" t="n"/>
      <c r="L3218" s="33">
        <f>IF(K3218="", "", K3218*$F3218)</f>
        <v/>
      </c>
      <c r="M3218" s="30">
        <f>IF(OR(H3218="",H3218=0),"",IF(K3218="",IF(J3218="","",J3218/H3218),L3218/H3218))</f>
        <v/>
      </c>
    </row>
    <row r="3219" ht="13.35" customHeight="1" s="162">
      <c r="B3219" s="31" t="n"/>
      <c r="C3219" s="31" t="n"/>
      <c r="E3219" s="31" t="n"/>
      <c r="F3219" s="32" t="n"/>
      <c r="G3219" s="33">
        <f>IF(F3219="", "", H3219/F3219)</f>
        <v/>
      </c>
      <c r="H3219" s="33" t="n"/>
      <c r="I3219" s="33" t="n"/>
      <c r="J3219" s="33">
        <f>IF(I3219="", "", I3219*$F3219)</f>
        <v/>
      </c>
      <c r="K3219" s="33" t="n"/>
      <c r="L3219" s="33">
        <f>IF(K3219="", "", K3219*$F3219)</f>
        <v/>
      </c>
      <c r="M3219" s="30">
        <f>IF(OR(H3219="",H3219=0),"",IF(K3219="",IF(J3219="","",J3219/H3219),L3219/H3219))</f>
        <v/>
      </c>
    </row>
    <row r="3220" ht="13.35" customHeight="1" s="162">
      <c r="B3220" s="31" t="n"/>
      <c r="C3220" s="31" t="n"/>
      <c r="E3220" s="31" t="n"/>
      <c r="F3220" s="32" t="n"/>
      <c r="G3220" s="33">
        <f>IF(F3220="", "", H3220/F3220)</f>
        <v/>
      </c>
      <c r="H3220" s="33" t="n"/>
      <c r="I3220" s="33" t="n"/>
      <c r="J3220" s="33">
        <f>IF(I3220="", "", I3220*$F3220)</f>
        <v/>
      </c>
      <c r="K3220" s="33" t="n"/>
      <c r="L3220" s="33">
        <f>IF(K3220="", "", K3220*$F3220)</f>
        <v/>
      </c>
      <c r="M3220" s="30">
        <f>IF(OR(H3220="",H3220=0),"",IF(K3220="",IF(J3220="","",J3220/H3220),L3220/H3220))</f>
        <v/>
      </c>
    </row>
    <row r="3221" ht="13.35" customHeight="1" s="162">
      <c r="B3221" s="42" t="n"/>
      <c r="C3221" s="231" t="inlineStr">
        <is>
          <t>Subtotal (this page)</t>
        </is>
      </c>
      <c r="D3221" s="159" t="n"/>
      <c r="E3221" s="42" t="n"/>
      <c r="F3221" s="42" t="n"/>
      <c r="G3221" s="43" t="n"/>
      <c r="H3221" s="43">
        <f>IF(SUM(H3217:H3220)=0,"",SUM(H3217:H3220))</f>
        <v/>
      </c>
      <c r="I3221" s="42" t="n"/>
      <c r="J3221" s="43">
        <f>IF(SUM(J3217:J3220)=0,"",SUM(J3217:J3220))</f>
        <v/>
      </c>
      <c r="K3221" s="42" t="n"/>
      <c r="L3221" s="43">
        <f>IF(SUM(L3217:L3220)=0,"",SUM(L3217:L3220))</f>
        <v/>
      </c>
      <c r="M3221" s="35">
        <f>IF(OR(H3221="",H3221=0),"",IF(L3221="",IF(J3221="","",J3221/H3221),L3221/H3221))</f>
        <v/>
      </c>
    </row>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IF(K3233="","",K3233-N(K3234))</f>
        <v/>
      </c>
      <c r="L3235" s="24">
        <f>IF(L3233="","",L3233-N(L3234))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F3249</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 xml:space="preserve">Static Pressures Profile </t>
        </is>
      </c>
      <c r="C3246" s="400" t="n"/>
      <c r="D3246" s="400" t="n"/>
      <c r="E3246" s="400" t="n"/>
      <c r="F3246" s="400" t="n"/>
      <c r="G3246" s="401" t="n"/>
      <c r="I3246" s="199" t="inlineStr">
        <is>
          <t>Fan RPM</t>
        </is>
      </c>
      <c r="J3246" s="401" t="n"/>
      <c r="K3246" s="24" t="n"/>
      <c r="L3246" s="24" t="n"/>
    </row>
    <row r="3247" ht="13.35" customHeight="1" s="162">
      <c r="B3247" s="432" t="n"/>
      <c r="C3247" s="401" t="n"/>
      <c r="D3247" s="205" t="inlineStr">
        <is>
          <t>Flt/Coil</t>
        </is>
      </c>
      <c r="E3247" s="205" t="inlineStr">
        <is>
          <t>Fan</t>
        </is>
      </c>
      <c r="F3247" s="432" t="n"/>
      <c r="G3247" s="401" t="n"/>
      <c r="I3247" s="199" t="inlineStr">
        <is>
          <t>VSD Frequency</t>
        </is>
      </c>
      <c r="J3247" s="401" t="n"/>
      <c r="K3247" s="66" t="n"/>
      <c r="L3247" s="66" t="n"/>
    </row>
    <row r="3248" ht="13.35" customHeight="1" s="162">
      <c r="B3248" s="198" t="inlineStr">
        <is>
          <t>Entering</t>
        </is>
      </c>
      <c r="C3248" s="401" t="n"/>
      <c r="D3248" s="19" t="n"/>
      <c r="E3248" s="19" t="n"/>
      <c r="F3248" s="19">
        <f>IF(E3248="","",E3249-N(E3248))</f>
        <v/>
      </c>
      <c r="G3248" s="186" t="inlineStr">
        <is>
          <t>TSP</t>
        </is>
      </c>
      <c r="H3248" s="23" t="n"/>
      <c r="I3248" s="199" t="inlineStr">
        <is>
          <t>OA Damper Position</t>
        </is>
      </c>
      <c r="J3248" s="400" t="n"/>
      <c r="K3248" s="401" t="n"/>
      <c r="L3248" s="56" t="n"/>
    </row>
    <row r="3249" ht="13.35" customHeight="1" s="162">
      <c r="B3249" s="198" t="inlineStr">
        <is>
          <t>Exiting</t>
        </is>
      </c>
      <c r="C3249" s="401" t="n"/>
      <c r="D3249" s="55">
        <f>IF(E3248="", "", E3248)</f>
        <v/>
      </c>
      <c r="E3249" s="19" t="n"/>
      <c r="F3249" s="19">
        <f>IF(E3249="","",E3249-N(D3248))</f>
        <v/>
      </c>
      <c r="G3249" s="186" t="inlineStr">
        <is>
          <t>ESP</t>
        </is>
      </c>
      <c r="H3249" s="23" t="n"/>
    </row>
    <row r="3250" ht="13.35" customHeight="1" s="162">
      <c r="B3250" s="437" t="inlineStr">
        <is>
          <t>Instrument:</t>
        </is>
      </c>
      <c r="C3250" s="13" t="n"/>
      <c r="D3250" s="490" t="n"/>
      <c r="E3250" s="491" t="n"/>
      <c r="F3250" s="491" t="n"/>
      <c r="G3250" s="437" t="inlineStr">
        <is>
          <t>Ak basis / notes:</t>
        </is>
      </c>
      <c r="H3250" s="13" t="n"/>
      <c r="I3250" s="492" t="n"/>
      <c r="J3250" s="491" t="n"/>
      <c r="K3250" s="491" t="n"/>
      <c r="L3250" s="491" t="n"/>
      <c r="M3250" s="491" t="n"/>
    </row>
    <row r="3251" ht="13.35" customHeight="1" s="162">
      <c r="B3251" s="188" t="inlineStr">
        <is>
          <t>Supply Air Diffuser / Outlet Airflow</t>
        </is>
      </c>
      <c r="C3251" s="174" t="n"/>
      <c r="D3251" s="174" t="n"/>
      <c r="E3251" s="174" t="n"/>
      <c r="F3251" s="173" t="n"/>
      <c r="G3251" s="233" t="inlineStr">
        <is>
          <t>Design VEL</t>
        </is>
      </c>
      <c r="H3251" s="194" t="inlineStr">
        <is>
          <t>Design CFM</t>
        </is>
      </c>
      <c r="I3251" s="188" t="inlineStr">
        <is>
          <t>Initial</t>
        </is>
      </c>
      <c r="J3251" s="173" t="n"/>
      <c r="K3251" s="188" t="inlineStr">
        <is>
          <t>Final</t>
        </is>
      </c>
      <c r="L3251" s="173" t="n"/>
      <c r="M3251" s="188" t="inlineStr">
        <is>
          <t>%</t>
        </is>
      </c>
    </row>
    <row r="3252" ht="13.35" customHeight="1" s="162">
      <c r="B3252" s="153" t="inlineStr">
        <is>
          <t>No.</t>
        </is>
      </c>
      <c r="C3252" s="188" t="inlineStr">
        <is>
          <t>Area Served</t>
        </is>
      </c>
      <c r="D3252" s="188" t="inlineStr">
        <is>
          <t>Type</t>
        </is>
      </c>
      <c r="E3252" s="188" t="inlineStr">
        <is>
          <t>Size</t>
        </is>
      </c>
      <c r="F3252" s="188" t="inlineStr">
        <is>
          <t>Ak</t>
        </is>
      </c>
      <c r="G3252" s="440" t="n"/>
      <c r="H3252" s="440" t="n"/>
      <c r="I3252" s="188" t="inlineStr">
        <is>
          <t>VEL</t>
        </is>
      </c>
      <c r="J3252" s="188" t="inlineStr">
        <is>
          <t>CFM</t>
        </is>
      </c>
      <c r="K3252" s="188" t="inlineStr">
        <is>
          <t>VEL</t>
        </is>
      </c>
      <c r="L3252" s="188" t="inlineStr">
        <is>
          <t>CFM</t>
        </is>
      </c>
      <c r="M3252" s="440" t="n"/>
    </row>
    <row r="3253" ht="13.35" customHeight="1" s="162">
      <c r="B3253" s="307" t="n"/>
      <c r="C3253" s="307" t="n"/>
      <c r="E3253" s="307" t="n"/>
      <c r="F3253" s="32" t="n"/>
      <c r="G3253" s="33">
        <f>IF(F3253="", "", H3253/F3253)</f>
        <v/>
      </c>
      <c r="H3253" s="33" t="n"/>
      <c r="I3253" s="33" t="n"/>
      <c r="J3253" s="33">
        <f>IF(I3253="", "", I3253*$F3253)</f>
        <v/>
      </c>
      <c r="K3253" s="33" t="n"/>
      <c r="L3253" s="33">
        <f>IF(K3253="", "", K3253*$F3253)</f>
        <v/>
      </c>
      <c r="M3253" s="30">
        <f>IF(OR(H3253="",H3253=0),"",IF(K3253="",IF(J3253="","",J3253/H3253),L3253/H3253))</f>
        <v/>
      </c>
    </row>
    <row r="3254" ht="13.35" customHeight="1" s="162">
      <c r="B3254" s="307" t="n"/>
      <c r="C3254" s="307" t="n"/>
      <c r="E3254" s="307" t="n"/>
      <c r="F3254" s="32" t="n"/>
      <c r="G3254" s="33">
        <f>IF(F3254="", "", H3254/F3254)</f>
        <v/>
      </c>
      <c r="H3254" s="33" t="n"/>
      <c r="I3254" s="33" t="n"/>
      <c r="J3254" s="33">
        <f>IF(I3254="", "", I3254*$F3254)</f>
        <v/>
      </c>
      <c r="K3254" s="33" t="n"/>
      <c r="L3254" s="33">
        <f>IF(K3254="", "", K3254*$F3254)</f>
        <v/>
      </c>
      <c r="M3254" s="30">
        <f>IF(OR(H3254="",H3254=0),"",IF(K3254="",IF(J3254="","",J3254/H3254),L3254/H3254))</f>
        <v/>
      </c>
    </row>
    <row r="3255" ht="13.35" customHeight="1" s="162">
      <c r="B3255" s="307" t="n"/>
      <c r="C3255" s="307" t="n"/>
      <c r="E3255" s="307" t="n"/>
      <c r="F3255" s="32" t="n"/>
      <c r="G3255" s="33">
        <f>IF(F3255="", "", H3255/F3255)</f>
        <v/>
      </c>
      <c r="H3255" s="33" t="n"/>
      <c r="I3255" s="33" t="n"/>
      <c r="J3255" s="33">
        <f>IF(I3255="", "", I3255*$F3255)</f>
        <v/>
      </c>
      <c r="K3255" s="33" t="n"/>
      <c r="L3255" s="33">
        <f>IF(K3255="", "", K3255*$F3255)</f>
        <v/>
      </c>
      <c r="M3255" s="30">
        <f>IF(OR(H3255="",H3255=0),"",IF(K3255="",IF(J3255="","",J3255/H3255),L3255/H3255))</f>
        <v/>
      </c>
    </row>
    <row r="3256" ht="13.35" customHeight="1" s="162">
      <c r="B3256" s="307" t="n"/>
      <c r="C3256" s="307" t="n"/>
      <c r="E3256" s="307" t="n"/>
      <c r="F3256" s="32" t="n"/>
      <c r="G3256" s="33">
        <f>IF(F3256="", "", H3256/F3256)</f>
        <v/>
      </c>
      <c r="H3256" s="33" t="n"/>
      <c r="I3256" s="33" t="n"/>
      <c r="J3256" s="33">
        <f>IF(I3256="", "", I3256*$F3256)</f>
        <v/>
      </c>
      <c r="K3256" s="33" t="n"/>
      <c r="L3256" s="33">
        <f>IF(K3256="", "", K3256*$F3256)</f>
        <v/>
      </c>
      <c r="M3256" s="30">
        <f>IF(OR(H3256="",H3256=0),"",IF(K3256="",IF(J3256="","",J3256/H3256),L3256/H3256))</f>
        <v/>
      </c>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42" t="n"/>
      <c r="C3267" s="231" t="inlineStr">
        <is>
          <t>Total</t>
        </is>
      </c>
      <c r="D3267" s="159" t="n"/>
      <c r="E3267" s="42" t="n"/>
      <c r="F3267" s="42" t="n"/>
      <c r="G3267" s="43" t="n"/>
      <c r="H3267" s="43">
        <f>IF(SUM(H3253:H3266)+SUM(H3284:H3317)=0,"",SUM(H3253:H3266)+SUM(H3284:H3317))</f>
        <v/>
      </c>
      <c r="I3267" s="43" t="n"/>
      <c r="J3267" s="43">
        <f>IF(SUM(J3253:J3266)+SUM(J3284:J3317)=0,"",SUM(J3253:J3266)+SUM(J3284:J3317))</f>
        <v/>
      </c>
      <c r="K3267" s="43" t="n"/>
      <c r="L3267" s="43">
        <f>IF(SUM(L3253:L3266)+SUM(L3284:L3317)=0,"",SUM(L3253:L3266)+SUM(L3284:L3317))</f>
        <v/>
      </c>
      <c r="M3267" s="35">
        <f>IF(OR(H3267="",H3267=0),"",IF(L3267="",IF(J3267="","",J3267/H3267),L3267/H3267))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H3270/F3270)</f>
        <v/>
      </c>
      <c r="H3270" s="33">
        <f>IF(H3267="","",H3267-N(H3275))</f>
        <v/>
      </c>
      <c r="I3270" s="33" t="n"/>
      <c r="J3270" s="33">
        <f>IF(I3270="", "", I3270*$F3270)</f>
        <v/>
      </c>
      <c r="K3270" s="33" t="n"/>
      <c r="L3270" s="33">
        <f>IF(L3275="","",L3267-N(L3275))</f>
        <v/>
      </c>
      <c r="M3270" s="30">
        <f>IF(OR(H3270="",H3270=0),"",IF(K3270="",IF(J3270="","",J3270/H3270),L3270/H3270))</f>
        <v/>
      </c>
    </row>
    <row r="3271" ht="13.35" customHeight="1" s="162">
      <c r="B3271" s="31" t="n"/>
      <c r="C3271" s="31" t="n"/>
      <c r="E3271" s="31"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42" t="n"/>
      <c r="C3272" s="231" t="inlineStr">
        <is>
          <t>Total</t>
        </is>
      </c>
      <c r="D3272" s="159" t="n"/>
      <c r="E3272" s="42" t="n"/>
      <c r="F3272" s="42" t="n"/>
      <c r="G3272" s="43" t="n"/>
      <c r="H3272" s="43">
        <f>IF(SUM(H3270:H3271)+SUM(H3321:H3324)=0,"",SUM(H3270:H3271)+SUM(H3321:H3324))</f>
        <v/>
      </c>
      <c r="I3272" s="42" t="n"/>
      <c r="J3272" s="43">
        <f>IF(SUM(J3270:J3271)+SUM(J3321:J3324)=0,"",SUM(J3270:J3271)+SUM(J3321:J3324))</f>
        <v/>
      </c>
      <c r="K3272" s="42" t="n"/>
      <c r="L3272" s="43">
        <f>IF(SUM(L3270:L3271)+SUM(L3321:L3324)=0,"",SUM(L3270:L3271)+SUM(L3321:L3324))</f>
        <v/>
      </c>
      <c r="M3272" s="35">
        <f>IF(OR(H3272="",H3272=0),"",IF(L3272="",IF(J3272="","",J3272/H3272),L3272/H3272))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H3275/F3275)</f>
        <v/>
      </c>
      <c r="H3275" s="33" t="n"/>
      <c r="I3275" s="33" t="n"/>
      <c r="J3275" s="33">
        <f>IF(I3275="", "", I3275*$F3275)</f>
        <v/>
      </c>
      <c r="K3275" s="33" t="n"/>
      <c r="L3275" s="33">
        <f>IF(K3275="", "", K3275*$F3275)</f>
        <v/>
      </c>
      <c r="M3275" s="30">
        <f>IF(OR(H3275="",H3275=0),"",IF(K3275="",IF(J3275="","",J3275/H3275),L3275/H3275))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42" t="n"/>
      <c r="C3318" s="231" t="inlineStr">
        <is>
          <t>Subtotal (this page)</t>
        </is>
      </c>
      <c r="D3318" s="159" t="n"/>
      <c r="E3318" s="42" t="n"/>
      <c r="F3318" s="42" t="n"/>
      <c r="G3318" s="43" t="n"/>
      <c r="H3318" s="43">
        <f>IF(SUM(H3284:H3317)=0,"",SUM(H3284:H3317))</f>
        <v/>
      </c>
      <c r="I3318" s="43" t="n"/>
      <c r="J3318" s="43">
        <f>IF(SUM(J3284:J3317)=0,"",SUM(J3284:J3317))</f>
        <v/>
      </c>
      <c r="K3318" s="43" t="n"/>
      <c r="L3318" s="43">
        <f>IF(SUM(L3284:L3317)=0,"",SUM(L3284:L3317))</f>
        <v/>
      </c>
      <c r="M3318" s="35">
        <f>IF(OR(H3318="",H3318=0),"",IF(L3318="",IF(J3318="","",J3318/H3318),L3318/H3318))</f>
        <v/>
      </c>
    </row>
    <row r="3319" ht="13.35" customHeight="1" s="162">
      <c r="B3319" s="188" t="inlineStr">
        <is>
          <t>Return Air Inlets (cont.)</t>
        </is>
      </c>
      <c r="C3319" s="174" t="n"/>
      <c r="D3319" s="174" t="n"/>
      <c r="E3319" s="174" t="n"/>
      <c r="F3319" s="173" t="n"/>
      <c r="G3319" s="233" t="inlineStr">
        <is>
          <t>Design VEL</t>
        </is>
      </c>
      <c r="H3319" s="194" t="inlineStr">
        <is>
          <t>Design CFM</t>
        </is>
      </c>
      <c r="I3319" s="188" t="inlineStr">
        <is>
          <t>Initial</t>
        </is>
      </c>
      <c r="J3319" s="173" t="n"/>
      <c r="K3319" s="188" t="inlineStr">
        <is>
          <t>Final</t>
        </is>
      </c>
      <c r="L3319" s="173" t="n"/>
      <c r="M3319" s="188" t="inlineStr">
        <is>
          <t>%</t>
        </is>
      </c>
    </row>
    <row r="3320" ht="13.35" customHeight="1" s="162">
      <c r="B3320" s="153" t="inlineStr">
        <is>
          <t>No.</t>
        </is>
      </c>
      <c r="C3320" s="188" t="inlineStr">
        <is>
          <t>Area Served</t>
        </is>
      </c>
      <c r="D3320" s="188" t="inlineStr">
        <is>
          <t>Type</t>
        </is>
      </c>
      <c r="E3320" s="188" t="inlineStr">
        <is>
          <t>Size</t>
        </is>
      </c>
      <c r="F3320" s="188" t="inlineStr">
        <is>
          <t>Ak</t>
        </is>
      </c>
      <c r="G3320" s="440" t="n"/>
      <c r="H3320" s="440" t="n"/>
      <c r="I3320" s="188" t="inlineStr">
        <is>
          <t>VEL</t>
        </is>
      </c>
      <c r="J3320" s="188" t="inlineStr">
        <is>
          <t>CFM</t>
        </is>
      </c>
      <c r="K3320" s="188" t="inlineStr">
        <is>
          <t>VEL</t>
        </is>
      </c>
      <c r="L3320" s="188" t="inlineStr">
        <is>
          <t>CFM</t>
        </is>
      </c>
      <c r="M3320" s="440" t="n"/>
    </row>
    <row r="3321" ht="13.35" customHeight="1" s="162">
      <c r="B3321" s="31" t="n"/>
      <c r="C3321" s="31" t="n"/>
      <c r="E3321" s="31"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31" t="n"/>
      <c r="C3322" s="31" t="n"/>
      <c r="E3322" s="31" t="n"/>
      <c r="F3322" s="32" t="n"/>
      <c r="G3322" s="33">
        <f>IF(F3322="", "", H3322/F3322)</f>
        <v/>
      </c>
      <c r="H3322" s="33" t="n"/>
      <c r="I3322" s="33" t="n"/>
      <c r="J3322" s="33">
        <f>IF(I3322="", "", I3322*$F3322)</f>
        <v/>
      </c>
      <c r="K3322" s="33" t="n"/>
      <c r="L3322" s="33">
        <f>IF(K3322="", "", K3322*$F3322)</f>
        <v/>
      </c>
      <c r="M3322" s="30">
        <f>IF(OR(H3322="",H3322=0),"",IF(K3322="",IF(J3322="","",J3322/H3322),L3322/H3322))</f>
        <v/>
      </c>
    </row>
    <row r="3323" ht="13.35" customHeight="1" s="162">
      <c r="B3323" s="31" t="n"/>
      <c r="C3323" s="31" t="n"/>
      <c r="E3323" s="31" t="n"/>
      <c r="F3323" s="32" t="n"/>
      <c r="G3323" s="33">
        <f>IF(F3323="", "", H3323/F3323)</f>
        <v/>
      </c>
      <c r="H3323" s="33" t="n"/>
      <c r="I3323" s="33" t="n"/>
      <c r="J3323" s="33">
        <f>IF(I3323="", "", I3323*$F3323)</f>
        <v/>
      </c>
      <c r="K3323" s="33" t="n"/>
      <c r="L3323" s="33">
        <f>IF(K3323="", "", K3323*$F3323)</f>
        <v/>
      </c>
      <c r="M3323" s="30">
        <f>IF(OR(H3323="",H3323=0),"",IF(K3323="",IF(J3323="","",J3323/H3323),L3323/H3323))</f>
        <v/>
      </c>
    </row>
    <row r="3324" ht="13.35" customHeight="1" s="162">
      <c r="B3324" s="31" t="n"/>
      <c r="C3324" s="31" t="n"/>
      <c r="E3324" s="31" t="n"/>
      <c r="F3324" s="32" t="n"/>
      <c r="G3324" s="33">
        <f>IF(F3324="", "", H3324/F3324)</f>
        <v/>
      </c>
      <c r="H3324" s="33" t="n"/>
      <c r="I3324" s="33" t="n"/>
      <c r="J3324" s="33">
        <f>IF(I3324="", "", I3324*$F3324)</f>
        <v/>
      </c>
      <c r="K3324" s="33" t="n"/>
      <c r="L3324" s="33">
        <f>IF(K3324="", "", K3324*$F3324)</f>
        <v/>
      </c>
      <c r="M3324" s="30">
        <f>IF(OR(H3324="",H3324=0),"",IF(K3324="",IF(J3324="","",J3324/H3324),L3324/H3324))</f>
        <v/>
      </c>
    </row>
    <row r="3325" ht="13.35" customHeight="1" s="162">
      <c r="B3325" s="42" t="n"/>
      <c r="C3325" s="231" t="inlineStr">
        <is>
          <t>Subtotal (this page)</t>
        </is>
      </c>
      <c r="D3325" s="159" t="n"/>
      <c r="E3325" s="42" t="n"/>
      <c r="F3325" s="42" t="n"/>
      <c r="G3325" s="43" t="n"/>
      <c r="H3325" s="43">
        <f>IF(SUM(H3321:H3324)=0,"",SUM(H3321:H3324))</f>
        <v/>
      </c>
      <c r="I3325" s="42" t="n"/>
      <c r="J3325" s="43">
        <f>IF(SUM(J3321:J3324)=0,"",SUM(J3321:J3324))</f>
        <v/>
      </c>
      <c r="K3325" s="42" t="n"/>
      <c r="L3325" s="43">
        <f>IF(SUM(L3321:L3324)=0,"",SUM(L3321:L3324))</f>
        <v/>
      </c>
      <c r="M3325" s="35">
        <f>IF(OR(H3325="",H3325=0),"",IF(L3325="",IF(J3325="","",J3325/H3325),L3325/H3325))</f>
        <v/>
      </c>
    </row>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IF(K3337="","",K3337-N(K3338))</f>
        <v/>
      </c>
      <c r="L3339" s="24">
        <f>IF(L3337="","",L3337-N(L3338))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F3353</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 xml:space="preserve">Static Pressures Profile </t>
        </is>
      </c>
      <c r="C3350" s="400" t="n"/>
      <c r="D3350" s="400" t="n"/>
      <c r="E3350" s="400" t="n"/>
      <c r="F3350" s="400" t="n"/>
      <c r="G3350" s="401" t="n"/>
      <c r="I3350" s="199" t="inlineStr">
        <is>
          <t>Fan RPM</t>
        </is>
      </c>
      <c r="J3350" s="401" t="n"/>
      <c r="K3350" s="24" t="n"/>
      <c r="L3350" s="24" t="n"/>
    </row>
    <row r="3351" ht="13.35" customHeight="1" s="162">
      <c r="B3351" s="432" t="n"/>
      <c r="C3351" s="401" t="n"/>
      <c r="D3351" s="205" t="inlineStr">
        <is>
          <t>Flt/Coil</t>
        </is>
      </c>
      <c r="E3351" s="205" t="inlineStr">
        <is>
          <t>Fan</t>
        </is>
      </c>
      <c r="F3351" s="432" t="n"/>
      <c r="G3351" s="401" t="n"/>
      <c r="I3351" s="199" t="inlineStr">
        <is>
          <t>VSD Frequency</t>
        </is>
      </c>
      <c r="J3351" s="401" t="n"/>
      <c r="K3351" s="66" t="n"/>
      <c r="L3351" s="66" t="n"/>
    </row>
    <row r="3352" ht="13.35" customHeight="1" s="162">
      <c r="B3352" s="198" t="inlineStr">
        <is>
          <t>Entering</t>
        </is>
      </c>
      <c r="C3352" s="401" t="n"/>
      <c r="D3352" s="19" t="n"/>
      <c r="E3352" s="19" t="n"/>
      <c r="F3352" s="19">
        <f>IF(E3352="","",E3353-N(E3352))</f>
        <v/>
      </c>
      <c r="G3352" s="186" t="inlineStr">
        <is>
          <t>TSP</t>
        </is>
      </c>
      <c r="H3352" s="23" t="n"/>
      <c r="I3352" s="199" t="inlineStr">
        <is>
          <t>OA Damper Position</t>
        </is>
      </c>
      <c r="J3352" s="400" t="n"/>
      <c r="K3352" s="401" t="n"/>
      <c r="L3352" s="56" t="n"/>
    </row>
    <row r="3353" ht="13.35" customHeight="1" s="162">
      <c r="B3353" s="198" t="inlineStr">
        <is>
          <t>Exiting</t>
        </is>
      </c>
      <c r="C3353" s="401" t="n"/>
      <c r="D3353" s="55">
        <f>IF(E3352="", "", E3352)</f>
        <v/>
      </c>
      <c r="E3353" s="19" t="n"/>
      <c r="F3353" s="19">
        <f>IF(E3353="","",E3353-N(D3352))</f>
        <v/>
      </c>
      <c r="G3353" s="186" t="inlineStr">
        <is>
          <t>ESP</t>
        </is>
      </c>
      <c r="H3353" s="23" t="n"/>
    </row>
    <row r="3354" ht="13.35" customHeight="1" s="162">
      <c r="B3354" s="437" t="inlineStr">
        <is>
          <t>Instrument:</t>
        </is>
      </c>
      <c r="C3354" s="13" t="n"/>
      <c r="D3354" s="490" t="n"/>
      <c r="E3354" s="491" t="n"/>
      <c r="F3354" s="491" t="n"/>
      <c r="G3354" s="437" t="inlineStr">
        <is>
          <t>Ak basis / notes:</t>
        </is>
      </c>
      <c r="H3354" s="13" t="n"/>
      <c r="I3354" s="492" t="n"/>
      <c r="J3354" s="491" t="n"/>
      <c r="K3354" s="491" t="n"/>
      <c r="L3354" s="491" t="n"/>
      <c r="M3354" s="491" t="n"/>
    </row>
    <row r="3355" ht="13.35" customHeight="1" s="162">
      <c r="B3355" s="188" t="inlineStr">
        <is>
          <t>Supply Air Diffuser / Outlet Airflow</t>
        </is>
      </c>
      <c r="C3355" s="174" t="n"/>
      <c r="D3355" s="174" t="n"/>
      <c r="E3355" s="174" t="n"/>
      <c r="F3355" s="173" t="n"/>
      <c r="G3355" s="233" t="inlineStr">
        <is>
          <t>Design VEL</t>
        </is>
      </c>
      <c r="H3355" s="194" t="inlineStr">
        <is>
          <t>Design CFM</t>
        </is>
      </c>
      <c r="I3355" s="188" t="inlineStr">
        <is>
          <t>Initial</t>
        </is>
      </c>
      <c r="J3355" s="173" t="n"/>
      <c r="K3355" s="188" t="inlineStr">
        <is>
          <t>Final</t>
        </is>
      </c>
      <c r="L3355" s="173" t="n"/>
      <c r="M3355" s="188" t="inlineStr">
        <is>
          <t>%</t>
        </is>
      </c>
    </row>
    <row r="3356" ht="13.35" customHeight="1" s="162">
      <c r="B3356" s="153" t="inlineStr">
        <is>
          <t>No.</t>
        </is>
      </c>
      <c r="C3356" s="188" t="inlineStr">
        <is>
          <t>Area Served</t>
        </is>
      </c>
      <c r="D3356" s="188" t="inlineStr">
        <is>
          <t>Type</t>
        </is>
      </c>
      <c r="E3356" s="188" t="inlineStr">
        <is>
          <t>Size</t>
        </is>
      </c>
      <c r="F3356" s="188" t="inlineStr">
        <is>
          <t>Ak</t>
        </is>
      </c>
      <c r="G3356" s="440" t="n"/>
      <c r="H3356" s="440" t="n"/>
      <c r="I3356" s="188" t="inlineStr">
        <is>
          <t>VEL</t>
        </is>
      </c>
      <c r="J3356" s="188" t="inlineStr">
        <is>
          <t>CFM</t>
        </is>
      </c>
      <c r="K3356" s="188" t="inlineStr">
        <is>
          <t>VEL</t>
        </is>
      </c>
      <c r="L3356" s="188" t="inlineStr">
        <is>
          <t>CFM</t>
        </is>
      </c>
      <c r="M3356" s="440" t="n"/>
    </row>
    <row r="3357" ht="13.35" customHeight="1" s="162">
      <c r="B3357" s="307" t="n"/>
      <c r="C3357" s="307" t="n"/>
      <c r="E3357" s="307" t="n"/>
      <c r="F3357" s="32" t="n"/>
      <c r="G3357" s="33">
        <f>IF(F3357="", "", H3357/F3357)</f>
        <v/>
      </c>
      <c r="H3357" s="33" t="n"/>
      <c r="I3357" s="33" t="n"/>
      <c r="J3357" s="33">
        <f>IF(I3357="", "", I3357*$F3357)</f>
        <v/>
      </c>
      <c r="K3357" s="33" t="n"/>
      <c r="L3357" s="33">
        <f>IF(K3357="", "", K3357*$F3357)</f>
        <v/>
      </c>
      <c r="M3357" s="30">
        <f>IF(OR(H3357="",H3357=0),"",IF(K3357="",IF(J3357="","",J3357/H3357),L3357/H3357))</f>
        <v/>
      </c>
    </row>
    <row r="3358" ht="13.35" customHeight="1" s="162">
      <c r="B3358" s="307" t="n"/>
      <c r="C3358" s="307" t="n"/>
      <c r="E3358" s="307" t="n"/>
      <c r="F3358" s="32" t="n"/>
      <c r="G3358" s="33">
        <f>IF(F3358="", "", H3358/F3358)</f>
        <v/>
      </c>
      <c r="H3358" s="33" t="n"/>
      <c r="I3358" s="33" t="n"/>
      <c r="J3358" s="33">
        <f>IF(I3358="", "", I3358*$F3358)</f>
        <v/>
      </c>
      <c r="K3358" s="33" t="n"/>
      <c r="L3358" s="33">
        <f>IF(K3358="", "", K3358*$F3358)</f>
        <v/>
      </c>
      <c r="M3358" s="30">
        <f>IF(OR(H3358="",H3358=0),"",IF(K3358="",IF(J3358="","",J3358/H3358),L3358/H3358))</f>
        <v/>
      </c>
    </row>
    <row r="3359" ht="13.35" customHeight="1" s="162">
      <c r="B3359" s="307" t="n"/>
      <c r="C3359" s="307" t="n"/>
      <c r="E3359" s="307" t="n"/>
      <c r="F3359" s="32" t="n"/>
      <c r="G3359" s="33">
        <f>IF(F3359="", "", H3359/F3359)</f>
        <v/>
      </c>
      <c r="H3359" s="33" t="n"/>
      <c r="I3359" s="33" t="n"/>
      <c r="J3359" s="33">
        <f>IF(I3359="", "", I3359*$F3359)</f>
        <v/>
      </c>
      <c r="K3359" s="33" t="n"/>
      <c r="L3359" s="33">
        <f>IF(K3359="", "", K3359*$F3359)</f>
        <v/>
      </c>
      <c r="M3359" s="30">
        <f>IF(OR(H3359="",H3359=0),"",IF(K3359="",IF(J3359="","",J3359/H3359),L3359/H3359))</f>
        <v/>
      </c>
    </row>
    <row r="3360" ht="13.35" customHeight="1" s="162">
      <c r="B3360" s="307" t="n"/>
      <c r="C3360" s="307" t="n"/>
      <c r="E3360" s="307" t="n"/>
      <c r="F3360" s="32" t="n"/>
      <c r="G3360" s="33">
        <f>IF(F3360="", "", H3360/F3360)</f>
        <v/>
      </c>
      <c r="H3360" s="33" t="n"/>
      <c r="I3360" s="33" t="n"/>
      <c r="J3360" s="33">
        <f>IF(I3360="", "", I3360*$F3360)</f>
        <v/>
      </c>
      <c r="K3360" s="33" t="n"/>
      <c r="L3360" s="33">
        <f>IF(K3360="", "", K3360*$F3360)</f>
        <v/>
      </c>
      <c r="M3360" s="30">
        <f>IF(OR(H3360="",H3360=0),"",IF(K3360="",IF(J3360="","",J3360/H3360),L3360/H3360))</f>
        <v/>
      </c>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42" t="n"/>
      <c r="C3371" s="231" t="inlineStr">
        <is>
          <t>Total</t>
        </is>
      </c>
      <c r="D3371" s="159" t="n"/>
      <c r="E3371" s="42" t="n"/>
      <c r="F3371" s="42" t="n"/>
      <c r="G3371" s="43" t="n"/>
      <c r="H3371" s="43">
        <f>IF(SUM(H3357:H3370)+SUM(H3388:H3421)=0,"",SUM(H3357:H3370)+SUM(H3388:H3421))</f>
        <v/>
      </c>
      <c r="I3371" s="43" t="n"/>
      <c r="J3371" s="43">
        <f>IF(SUM(J3357:J3370)+SUM(J3388:J3421)=0,"",SUM(J3357:J3370)+SUM(J3388:J3421))</f>
        <v/>
      </c>
      <c r="K3371" s="43" t="n"/>
      <c r="L3371" s="43">
        <f>IF(SUM(L3357:L3370)+SUM(L3388:L3421)=0,"",SUM(L3357:L3370)+SUM(L3388:L3421))</f>
        <v/>
      </c>
      <c r="M3371" s="35">
        <f>IF(OR(H3371="",H3371=0),"",IF(L3371="",IF(J3371="","",J3371/H3371),L3371/H3371))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H3374/F3374)</f>
        <v/>
      </c>
      <c r="H3374" s="33">
        <f>IF(H3371="","",H3371-N(H3379))</f>
        <v/>
      </c>
      <c r="I3374" s="33" t="n"/>
      <c r="J3374" s="33">
        <f>IF(I3374="", "", I3374*$F3374)</f>
        <v/>
      </c>
      <c r="K3374" s="33" t="n"/>
      <c r="L3374" s="33">
        <f>IF(L3379="","",L3371-N(L3379))</f>
        <v/>
      </c>
      <c r="M3374" s="30">
        <f>IF(OR(H3374="",H3374=0),"",IF(K3374="",IF(J3374="","",J3374/H3374),L3374/H3374))</f>
        <v/>
      </c>
    </row>
    <row r="3375" ht="13.35" customHeight="1" s="162">
      <c r="B3375" s="31" t="n"/>
      <c r="C3375" s="31" t="n"/>
      <c r="E3375" s="31"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42" t="n"/>
      <c r="C3376" s="231" t="inlineStr">
        <is>
          <t>Total</t>
        </is>
      </c>
      <c r="D3376" s="159" t="n"/>
      <c r="E3376" s="42" t="n"/>
      <c r="F3376" s="42" t="n"/>
      <c r="G3376" s="43" t="n"/>
      <c r="H3376" s="43">
        <f>IF(SUM(H3374:H3375)+SUM(H3425:H3428)=0,"",SUM(H3374:H3375)+SUM(H3425:H3428))</f>
        <v/>
      </c>
      <c r="I3376" s="42" t="n"/>
      <c r="J3376" s="43">
        <f>IF(SUM(J3374:J3375)+SUM(J3425:J3428)=0,"",SUM(J3374:J3375)+SUM(J3425:J3428))</f>
        <v/>
      </c>
      <c r="K3376" s="42" t="n"/>
      <c r="L3376" s="43">
        <f>IF(SUM(L3374:L3375)+SUM(L3425:L3428)=0,"",SUM(L3374:L3375)+SUM(L3425:L3428))</f>
        <v/>
      </c>
      <c r="M3376" s="35">
        <f>IF(OR(H3376="",H3376=0),"",IF(L3376="",IF(J3376="","",J3376/H3376),L3376/H3376))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H3379/F3379)</f>
        <v/>
      </c>
      <c r="H3379" s="33" t="n"/>
      <c r="I3379" s="33" t="n"/>
      <c r="J3379" s="33">
        <f>IF(I3379="", "", I3379*$F3379)</f>
        <v/>
      </c>
      <c r="K3379" s="33" t="n"/>
      <c r="L3379" s="33">
        <f>IF(K3379="", "", K3379*$F3379)</f>
        <v/>
      </c>
      <c r="M3379" s="30">
        <f>IF(OR(H3379="",H3379=0),"",IF(K3379="",IF(J3379="","",J3379/H3379),L3379/H3379))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42" t="n"/>
      <c r="C3422" s="231" t="inlineStr">
        <is>
          <t>Subtotal (this page)</t>
        </is>
      </c>
      <c r="D3422" s="159" t="n"/>
      <c r="E3422" s="42" t="n"/>
      <c r="F3422" s="42" t="n"/>
      <c r="G3422" s="43" t="n"/>
      <c r="H3422" s="43">
        <f>IF(SUM(H3388:H3421)=0,"",SUM(H3388:H3421))</f>
        <v/>
      </c>
      <c r="I3422" s="43" t="n"/>
      <c r="J3422" s="43">
        <f>IF(SUM(J3388:J3421)=0,"",SUM(J3388:J3421))</f>
        <v/>
      </c>
      <c r="K3422" s="43" t="n"/>
      <c r="L3422" s="43">
        <f>IF(SUM(L3388:L3421)=0,"",SUM(L3388:L3421))</f>
        <v/>
      </c>
      <c r="M3422" s="35">
        <f>IF(OR(H3422="",H3422=0),"",IF(L3422="",IF(J3422="","",J3422/H3422),L3422/H3422))</f>
        <v/>
      </c>
    </row>
    <row r="3423" ht="13.35" customHeight="1" s="162">
      <c r="B3423" s="188" t="inlineStr">
        <is>
          <t>Return Air Inlets (cont.)</t>
        </is>
      </c>
      <c r="C3423" s="174" t="n"/>
      <c r="D3423" s="174" t="n"/>
      <c r="E3423" s="174" t="n"/>
      <c r="F3423" s="173" t="n"/>
      <c r="G3423" s="233" t="inlineStr">
        <is>
          <t>Design VEL</t>
        </is>
      </c>
      <c r="H3423" s="194" t="inlineStr">
        <is>
          <t>Design CFM</t>
        </is>
      </c>
      <c r="I3423" s="188" t="inlineStr">
        <is>
          <t>Initial</t>
        </is>
      </c>
      <c r="J3423" s="173" t="n"/>
      <c r="K3423" s="188" t="inlineStr">
        <is>
          <t>Final</t>
        </is>
      </c>
      <c r="L3423" s="173" t="n"/>
      <c r="M3423" s="188" t="inlineStr">
        <is>
          <t>%</t>
        </is>
      </c>
    </row>
    <row r="3424" ht="13.35" customHeight="1" s="162">
      <c r="B3424" s="153" t="inlineStr">
        <is>
          <t>No.</t>
        </is>
      </c>
      <c r="C3424" s="188" t="inlineStr">
        <is>
          <t>Area Served</t>
        </is>
      </c>
      <c r="D3424" s="188" t="inlineStr">
        <is>
          <t>Type</t>
        </is>
      </c>
      <c r="E3424" s="188" t="inlineStr">
        <is>
          <t>Size</t>
        </is>
      </c>
      <c r="F3424" s="188" t="inlineStr">
        <is>
          <t>Ak</t>
        </is>
      </c>
      <c r="G3424" s="440" t="n"/>
      <c r="H3424" s="440" t="n"/>
      <c r="I3424" s="188" t="inlineStr">
        <is>
          <t>VEL</t>
        </is>
      </c>
      <c r="J3424" s="188" t="inlineStr">
        <is>
          <t>CFM</t>
        </is>
      </c>
      <c r="K3424" s="188" t="inlineStr">
        <is>
          <t>VEL</t>
        </is>
      </c>
      <c r="L3424" s="188" t="inlineStr">
        <is>
          <t>CFM</t>
        </is>
      </c>
      <c r="M3424" s="440" t="n"/>
    </row>
    <row r="3425" ht="13.35" customHeight="1" s="162">
      <c r="B3425" s="31" t="n"/>
      <c r="C3425" s="31" t="n"/>
      <c r="E3425" s="31"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31" t="n"/>
      <c r="C3426" s="31" t="n"/>
      <c r="E3426" s="31" t="n"/>
      <c r="F3426" s="32" t="n"/>
      <c r="G3426" s="33">
        <f>IF(F3426="", "", H3426/F3426)</f>
        <v/>
      </c>
      <c r="H3426" s="33" t="n"/>
      <c r="I3426" s="33" t="n"/>
      <c r="J3426" s="33">
        <f>IF(I3426="", "", I3426*$F3426)</f>
        <v/>
      </c>
      <c r="K3426" s="33" t="n"/>
      <c r="L3426" s="33">
        <f>IF(K3426="", "", K3426*$F3426)</f>
        <v/>
      </c>
      <c r="M3426" s="30">
        <f>IF(OR(H3426="",H3426=0),"",IF(K3426="",IF(J3426="","",J3426/H3426),L3426/H3426))</f>
        <v/>
      </c>
    </row>
    <row r="3427" ht="13.35" customHeight="1" s="162">
      <c r="B3427" s="31" t="n"/>
      <c r="C3427" s="31" t="n"/>
      <c r="E3427" s="31" t="n"/>
      <c r="F3427" s="32" t="n"/>
      <c r="G3427" s="33">
        <f>IF(F3427="", "", H3427/F3427)</f>
        <v/>
      </c>
      <c r="H3427" s="33" t="n"/>
      <c r="I3427" s="33" t="n"/>
      <c r="J3427" s="33">
        <f>IF(I3427="", "", I3427*$F3427)</f>
        <v/>
      </c>
      <c r="K3427" s="33" t="n"/>
      <c r="L3427" s="33">
        <f>IF(K3427="", "", K3427*$F3427)</f>
        <v/>
      </c>
      <c r="M3427" s="30">
        <f>IF(OR(H3427="",H3427=0),"",IF(K3427="",IF(J3427="","",J3427/H3427),L3427/H3427))</f>
        <v/>
      </c>
    </row>
    <row r="3428" ht="13.35" customHeight="1" s="162">
      <c r="B3428" s="31" t="n"/>
      <c r="C3428" s="31" t="n"/>
      <c r="E3428" s="31" t="n"/>
      <c r="F3428" s="32" t="n"/>
      <c r="G3428" s="33">
        <f>IF(F3428="", "", H3428/F3428)</f>
        <v/>
      </c>
      <c r="H3428" s="33" t="n"/>
      <c r="I3428" s="33" t="n"/>
      <c r="J3428" s="33">
        <f>IF(I3428="", "", I3428*$F3428)</f>
        <v/>
      </c>
      <c r="K3428" s="33" t="n"/>
      <c r="L3428" s="33">
        <f>IF(K3428="", "", K3428*$F3428)</f>
        <v/>
      </c>
      <c r="M3428" s="30">
        <f>IF(OR(H3428="",H3428=0),"",IF(K3428="",IF(J3428="","",J3428/H3428),L3428/H3428))</f>
        <v/>
      </c>
    </row>
    <row r="3429" ht="13.35" customHeight="1" s="162">
      <c r="B3429" s="42" t="n"/>
      <c r="C3429" s="231" t="inlineStr">
        <is>
          <t>Subtotal (this page)</t>
        </is>
      </c>
      <c r="D3429" s="159" t="n"/>
      <c r="E3429" s="42" t="n"/>
      <c r="F3429" s="42" t="n"/>
      <c r="G3429" s="43" t="n"/>
      <c r="H3429" s="43">
        <f>IF(SUM(H3425:H3428)=0,"",SUM(H3425:H3428))</f>
        <v/>
      </c>
      <c r="I3429" s="42" t="n"/>
      <c r="J3429" s="43">
        <f>IF(SUM(J3425:J3428)=0,"",SUM(J3425:J3428))</f>
        <v/>
      </c>
      <c r="K3429" s="42" t="n"/>
      <c r="L3429" s="43">
        <f>IF(SUM(L3425:L3428)=0,"",SUM(L3425:L3428))</f>
        <v/>
      </c>
      <c r="M3429" s="35">
        <f>IF(OR(H3429="",H3429=0),"",IF(L3429="",IF(J3429="","",J3429/H3429),L3429/H3429))</f>
        <v/>
      </c>
    </row>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IF(K3441="","",K3441-N(K3442))</f>
        <v/>
      </c>
      <c r="L3443" s="24">
        <f>IF(L3441="","",L3441-N(L3442))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F3457</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 xml:space="preserve">Static Pressures Profile </t>
        </is>
      </c>
      <c r="C3454" s="400" t="n"/>
      <c r="D3454" s="400" t="n"/>
      <c r="E3454" s="400" t="n"/>
      <c r="F3454" s="400" t="n"/>
      <c r="G3454" s="401" t="n"/>
      <c r="I3454" s="199" t="inlineStr">
        <is>
          <t>Fan RPM</t>
        </is>
      </c>
      <c r="J3454" s="401" t="n"/>
      <c r="K3454" s="24" t="n"/>
      <c r="L3454" s="24" t="n"/>
    </row>
    <row r="3455" ht="13.35" customHeight="1" s="162">
      <c r="B3455" s="432" t="n"/>
      <c r="C3455" s="401" t="n"/>
      <c r="D3455" s="205" t="inlineStr">
        <is>
          <t>Flt/Coil</t>
        </is>
      </c>
      <c r="E3455" s="205" t="inlineStr">
        <is>
          <t>Fan</t>
        </is>
      </c>
      <c r="F3455" s="432" t="n"/>
      <c r="G3455" s="401" t="n"/>
      <c r="I3455" s="199" t="inlineStr">
        <is>
          <t>VSD Frequency</t>
        </is>
      </c>
      <c r="J3455" s="401" t="n"/>
      <c r="K3455" s="66" t="n"/>
      <c r="L3455" s="66" t="n"/>
    </row>
    <row r="3456" ht="13.35" customHeight="1" s="162">
      <c r="B3456" s="198" t="inlineStr">
        <is>
          <t>Entering</t>
        </is>
      </c>
      <c r="C3456" s="401" t="n"/>
      <c r="D3456" s="19" t="n"/>
      <c r="E3456" s="19" t="n"/>
      <c r="F3456" s="19">
        <f>IF(E3456="","",E3457-N(E3456))</f>
        <v/>
      </c>
      <c r="G3456" s="186" t="inlineStr">
        <is>
          <t>TSP</t>
        </is>
      </c>
      <c r="H3456" s="23" t="n"/>
      <c r="I3456" s="199" t="inlineStr">
        <is>
          <t>OA Damper Position</t>
        </is>
      </c>
      <c r="J3456" s="400" t="n"/>
      <c r="K3456" s="401" t="n"/>
      <c r="L3456" s="56" t="n"/>
    </row>
    <row r="3457" ht="13.35" customHeight="1" s="162">
      <c r="B3457" s="198" t="inlineStr">
        <is>
          <t>Exiting</t>
        </is>
      </c>
      <c r="C3457" s="401" t="n"/>
      <c r="D3457" s="55">
        <f>IF(E3456="", "", E3456)</f>
        <v/>
      </c>
      <c r="E3457" s="19" t="n"/>
      <c r="F3457" s="19">
        <f>IF(E3457="","",E3457-N(D3456))</f>
        <v/>
      </c>
      <c r="G3457" s="186" t="inlineStr">
        <is>
          <t>ESP</t>
        </is>
      </c>
      <c r="H3457" s="23" t="n"/>
    </row>
    <row r="3458" ht="13.35" customHeight="1" s="162">
      <c r="B3458" s="437" t="inlineStr">
        <is>
          <t>Instrument:</t>
        </is>
      </c>
      <c r="C3458" s="13" t="n"/>
      <c r="D3458" s="490" t="n"/>
      <c r="E3458" s="491" t="n"/>
      <c r="F3458" s="491" t="n"/>
      <c r="G3458" s="437" t="inlineStr">
        <is>
          <t>Ak basis / notes:</t>
        </is>
      </c>
      <c r="H3458" s="13" t="n"/>
      <c r="I3458" s="492" t="n"/>
      <c r="J3458" s="491" t="n"/>
      <c r="K3458" s="491" t="n"/>
      <c r="L3458" s="491" t="n"/>
      <c r="M3458" s="491" t="n"/>
    </row>
    <row r="3459" ht="13.35" customHeight="1" s="162">
      <c r="B3459" s="188" t="inlineStr">
        <is>
          <t>Supply Air Diffuser / Outlet Airflow</t>
        </is>
      </c>
      <c r="C3459" s="174" t="n"/>
      <c r="D3459" s="174" t="n"/>
      <c r="E3459" s="174" t="n"/>
      <c r="F3459" s="173" t="n"/>
      <c r="G3459" s="233" t="inlineStr">
        <is>
          <t>Design VEL</t>
        </is>
      </c>
      <c r="H3459" s="194" t="inlineStr">
        <is>
          <t>Design CFM</t>
        </is>
      </c>
      <c r="I3459" s="188" t="inlineStr">
        <is>
          <t>Initial</t>
        </is>
      </c>
      <c r="J3459" s="173" t="n"/>
      <c r="K3459" s="188" t="inlineStr">
        <is>
          <t>Final</t>
        </is>
      </c>
      <c r="L3459" s="173" t="n"/>
      <c r="M3459" s="188" t="inlineStr">
        <is>
          <t>%</t>
        </is>
      </c>
    </row>
    <row r="3460" ht="13.35" customHeight="1" s="162">
      <c r="B3460" s="153" t="inlineStr">
        <is>
          <t>No.</t>
        </is>
      </c>
      <c r="C3460" s="188" t="inlineStr">
        <is>
          <t>Area Served</t>
        </is>
      </c>
      <c r="D3460" s="188" t="inlineStr">
        <is>
          <t>Type</t>
        </is>
      </c>
      <c r="E3460" s="188" t="inlineStr">
        <is>
          <t>Size</t>
        </is>
      </c>
      <c r="F3460" s="188" t="inlineStr">
        <is>
          <t>Ak</t>
        </is>
      </c>
      <c r="G3460" s="440" t="n"/>
      <c r="H3460" s="440" t="n"/>
      <c r="I3460" s="188" t="inlineStr">
        <is>
          <t>VEL</t>
        </is>
      </c>
      <c r="J3460" s="188" t="inlineStr">
        <is>
          <t>CFM</t>
        </is>
      </c>
      <c r="K3460" s="188" t="inlineStr">
        <is>
          <t>VEL</t>
        </is>
      </c>
      <c r="L3460" s="188" t="inlineStr">
        <is>
          <t>CFM</t>
        </is>
      </c>
      <c r="M3460" s="440" t="n"/>
    </row>
    <row r="3461" ht="13.35" customHeight="1" s="162">
      <c r="B3461" s="307" t="n"/>
      <c r="C3461" s="307" t="n"/>
      <c r="E3461" s="307" t="n"/>
      <c r="F3461" s="32" t="n"/>
      <c r="G3461" s="33">
        <f>IF(F3461="", "", H3461/F3461)</f>
        <v/>
      </c>
      <c r="H3461" s="33" t="n"/>
      <c r="I3461" s="33" t="n"/>
      <c r="J3461" s="33">
        <f>IF(I3461="", "", I3461*$F3461)</f>
        <v/>
      </c>
      <c r="K3461" s="33" t="n"/>
      <c r="L3461" s="33">
        <f>IF(K3461="", "", K3461*$F3461)</f>
        <v/>
      </c>
      <c r="M3461" s="30">
        <f>IF(OR(H3461="",H3461=0),"",IF(K3461="",IF(J3461="","",J3461/H3461),L3461/H3461))</f>
        <v/>
      </c>
    </row>
    <row r="3462" ht="13.35" customHeight="1" s="162">
      <c r="B3462" s="307" t="n"/>
      <c r="C3462" s="307" t="n"/>
      <c r="E3462" s="307" t="n"/>
      <c r="F3462" s="32" t="n"/>
      <c r="G3462" s="33">
        <f>IF(F3462="", "", H3462/F3462)</f>
        <v/>
      </c>
      <c r="H3462" s="33" t="n"/>
      <c r="I3462" s="33" t="n"/>
      <c r="J3462" s="33">
        <f>IF(I3462="", "", I3462*$F3462)</f>
        <v/>
      </c>
      <c r="K3462" s="33" t="n"/>
      <c r="L3462" s="33">
        <f>IF(K3462="", "", K3462*$F3462)</f>
        <v/>
      </c>
      <c r="M3462" s="30">
        <f>IF(OR(H3462="",H3462=0),"",IF(K3462="",IF(J3462="","",J3462/H3462),L3462/H3462))</f>
        <v/>
      </c>
    </row>
    <row r="3463" ht="13.35" customHeight="1" s="162">
      <c r="B3463" s="307" t="n"/>
      <c r="C3463" s="307" t="n"/>
      <c r="E3463" s="307" t="n"/>
      <c r="F3463" s="32" t="n"/>
      <c r="G3463" s="33">
        <f>IF(F3463="", "", H3463/F3463)</f>
        <v/>
      </c>
      <c r="H3463" s="33" t="n"/>
      <c r="I3463" s="33" t="n"/>
      <c r="J3463" s="33">
        <f>IF(I3463="", "", I3463*$F3463)</f>
        <v/>
      </c>
      <c r="K3463" s="33" t="n"/>
      <c r="L3463" s="33">
        <f>IF(K3463="", "", K3463*$F3463)</f>
        <v/>
      </c>
      <c r="M3463" s="30">
        <f>IF(OR(H3463="",H3463=0),"",IF(K3463="",IF(J3463="","",J3463/H3463),L3463/H3463))</f>
        <v/>
      </c>
    </row>
    <row r="3464" ht="13.35" customHeight="1" s="162">
      <c r="B3464" s="307" t="n"/>
      <c r="C3464" s="307" t="n"/>
      <c r="E3464" s="307" t="n"/>
      <c r="F3464" s="32" t="n"/>
      <c r="G3464" s="33">
        <f>IF(F3464="", "", H3464/F3464)</f>
        <v/>
      </c>
      <c r="H3464" s="33" t="n"/>
      <c r="I3464" s="33" t="n"/>
      <c r="J3464" s="33">
        <f>IF(I3464="", "", I3464*$F3464)</f>
        <v/>
      </c>
      <c r="K3464" s="33" t="n"/>
      <c r="L3464" s="33">
        <f>IF(K3464="", "", K3464*$F3464)</f>
        <v/>
      </c>
      <c r="M3464" s="30">
        <f>IF(OR(H3464="",H3464=0),"",IF(K3464="",IF(J3464="","",J3464/H3464),L3464/H3464))</f>
        <v/>
      </c>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42" t="n"/>
      <c r="C3475" s="231" t="inlineStr">
        <is>
          <t>Total</t>
        </is>
      </c>
      <c r="D3475" s="159" t="n"/>
      <c r="E3475" s="42" t="n"/>
      <c r="F3475" s="42" t="n"/>
      <c r="G3475" s="43" t="n"/>
      <c r="H3475" s="43">
        <f>IF(SUM(H3461:H3474)+SUM(H3492:H3525)=0,"",SUM(H3461:H3474)+SUM(H3492:H3525))</f>
        <v/>
      </c>
      <c r="I3475" s="43" t="n"/>
      <c r="J3475" s="43">
        <f>IF(SUM(J3461:J3474)+SUM(J3492:J3525)=0,"",SUM(J3461:J3474)+SUM(J3492:J3525))</f>
        <v/>
      </c>
      <c r="K3475" s="43" t="n"/>
      <c r="L3475" s="43">
        <f>IF(SUM(L3461:L3474)+SUM(L3492:L3525)=0,"",SUM(L3461:L3474)+SUM(L3492:L3525))</f>
        <v/>
      </c>
      <c r="M3475" s="35">
        <f>IF(OR(H3475="",H3475=0),"",IF(L3475="",IF(J3475="","",J3475/H3475),L3475/H3475))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H3478/F3478)</f>
        <v/>
      </c>
      <c r="H3478" s="33">
        <f>IF(H3475="","",H3475-N(H3483))</f>
        <v/>
      </c>
      <c r="I3478" s="33" t="n"/>
      <c r="J3478" s="33">
        <f>IF(I3478="", "", I3478*$F3478)</f>
        <v/>
      </c>
      <c r="K3478" s="33" t="n"/>
      <c r="L3478" s="33">
        <f>IF(L3483="","",L3475-N(L3483))</f>
        <v/>
      </c>
      <c r="M3478" s="30">
        <f>IF(OR(H3478="",H3478=0),"",IF(K3478="",IF(J3478="","",J3478/H3478),L3478/H3478))</f>
        <v/>
      </c>
    </row>
    <row r="3479" ht="13.35" customHeight="1" s="162">
      <c r="B3479" s="31" t="n"/>
      <c r="C3479" s="31" t="n"/>
      <c r="E3479" s="31"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42" t="n"/>
      <c r="C3480" s="231" t="inlineStr">
        <is>
          <t>Total</t>
        </is>
      </c>
      <c r="D3480" s="159" t="n"/>
      <c r="E3480" s="42" t="n"/>
      <c r="F3480" s="42" t="n"/>
      <c r="G3480" s="43" t="n"/>
      <c r="H3480" s="43">
        <f>IF(SUM(H3478:H3479)+SUM(H3529:H3532)=0,"",SUM(H3478:H3479)+SUM(H3529:H3532))</f>
        <v/>
      </c>
      <c r="I3480" s="42" t="n"/>
      <c r="J3480" s="43">
        <f>IF(SUM(J3478:J3479)+SUM(J3529:J3532)=0,"",SUM(J3478:J3479)+SUM(J3529:J3532))</f>
        <v/>
      </c>
      <c r="K3480" s="42" t="n"/>
      <c r="L3480" s="43">
        <f>IF(SUM(L3478:L3479)+SUM(L3529:L3532)=0,"",SUM(L3478:L3479)+SUM(L3529:L3532))</f>
        <v/>
      </c>
      <c r="M3480" s="35">
        <f>IF(OR(H3480="",H3480=0),"",IF(L3480="",IF(J3480="","",J3480/H3480),L3480/H3480))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H3483/F3483)</f>
        <v/>
      </c>
      <c r="H3483" s="33" t="n"/>
      <c r="I3483" s="33" t="n"/>
      <c r="J3483" s="33">
        <f>IF(I3483="", "", I3483*$F3483)</f>
        <v/>
      </c>
      <c r="K3483" s="33" t="n"/>
      <c r="L3483" s="33">
        <f>IF(K3483="", "", K3483*$F3483)</f>
        <v/>
      </c>
      <c r="M3483" s="30">
        <f>IF(OR(H3483="",H3483=0),"",IF(K3483="",IF(J3483="","",J3483/H3483),L3483/H3483))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42" t="n"/>
      <c r="C3526" s="231" t="inlineStr">
        <is>
          <t>Subtotal (this page)</t>
        </is>
      </c>
      <c r="D3526" s="159" t="n"/>
      <c r="E3526" s="42" t="n"/>
      <c r="F3526" s="42" t="n"/>
      <c r="G3526" s="43" t="n"/>
      <c r="H3526" s="43">
        <f>IF(SUM(H3492:H3525)=0,"",SUM(H3492:H3525))</f>
        <v/>
      </c>
      <c r="I3526" s="43" t="n"/>
      <c r="J3526" s="43">
        <f>IF(SUM(J3492:J3525)=0,"",SUM(J3492:J3525))</f>
        <v/>
      </c>
      <c r="K3526" s="43" t="n"/>
      <c r="L3526" s="43">
        <f>IF(SUM(L3492:L3525)=0,"",SUM(L3492:L3525))</f>
        <v/>
      </c>
      <c r="M3526" s="35">
        <f>IF(OR(H3526="",H3526=0),"",IF(L3526="",IF(J3526="","",J3526/H3526),L3526/H3526))</f>
        <v/>
      </c>
    </row>
    <row r="3527" ht="13.35" customHeight="1" s="162">
      <c r="B3527" s="188" t="inlineStr">
        <is>
          <t>Return Air Inlets (cont.)</t>
        </is>
      </c>
      <c r="C3527" s="174" t="n"/>
      <c r="D3527" s="174" t="n"/>
      <c r="E3527" s="174" t="n"/>
      <c r="F3527" s="173" t="n"/>
      <c r="G3527" s="233" t="inlineStr">
        <is>
          <t>Design VEL</t>
        </is>
      </c>
      <c r="H3527" s="194" t="inlineStr">
        <is>
          <t>Design CFM</t>
        </is>
      </c>
      <c r="I3527" s="188" t="inlineStr">
        <is>
          <t>Initial</t>
        </is>
      </c>
      <c r="J3527" s="173" t="n"/>
      <c r="K3527" s="188" t="inlineStr">
        <is>
          <t>Final</t>
        </is>
      </c>
      <c r="L3527" s="173" t="n"/>
      <c r="M3527" s="188" t="inlineStr">
        <is>
          <t>%</t>
        </is>
      </c>
    </row>
    <row r="3528" ht="13.35" customHeight="1" s="162">
      <c r="B3528" s="153" t="inlineStr">
        <is>
          <t>No.</t>
        </is>
      </c>
      <c r="C3528" s="188" t="inlineStr">
        <is>
          <t>Area Served</t>
        </is>
      </c>
      <c r="D3528" s="188" t="inlineStr">
        <is>
          <t>Type</t>
        </is>
      </c>
      <c r="E3528" s="188" t="inlineStr">
        <is>
          <t>Size</t>
        </is>
      </c>
      <c r="F3528" s="188" t="inlineStr">
        <is>
          <t>Ak</t>
        </is>
      </c>
      <c r="G3528" s="440" t="n"/>
      <c r="H3528" s="440" t="n"/>
      <c r="I3528" s="188" t="inlineStr">
        <is>
          <t>VEL</t>
        </is>
      </c>
      <c r="J3528" s="188" t="inlineStr">
        <is>
          <t>CFM</t>
        </is>
      </c>
      <c r="K3528" s="188" t="inlineStr">
        <is>
          <t>VEL</t>
        </is>
      </c>
      <c r="L3528" s="188" t="inlineStr">
        <is>
          <t>CFM</t>
        </is>
      </c>
      <c r="M3528" s="440" t="n"/>
    </row>
    <row r="3529" ht="13.35" customHeight="1" s="162">
      <c r="B3529" s="31" t="n"/>
      <c r="C3529" s="31" t="n"/>
      <c r="E3529" s="31"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31" t="n"/>
      <c r="C3530" s="31" t="n"/>
      <c r="E3530" s="31" t="n"/>
      <c r="F3530" s="32" t="n"/>
      <c r="G3530" s="33">
        <f>IF(F3530="", "", H3530/F3530)</f>
        <v/>
      </c>
      <c r="H3530" s="33" t="n"/>
      <c r="I3530" s="33" t="n"/>
      <c r="J3530" s="33">
        <f>IF(I3530="", "", I3530*$F3530)</f>
        <v/>
      </c>
      <c r="K3530" s="33" t="n"/>
      <c r="L3530" s="33">
        <f>IF(K3530="", "", K3530*$F3530)</f>
        <v/>
      </c>
      <c r="M3530" s="30">
        <f>IF(OR(H3530="",H3530=0),"",IF(K3530="",IF(J3530="","",J3530/H3530),L3530/H3530))</f>
        <v/>
      </c>
    </row>
    <row r="3531" ht="13.35" customHeight="1" s="162">
      <c r="B3531" s="31" t="n"/>
      <c r="C3531" s="31" t="n"/>
      <c r="E3531" s="31" t="n"/>
      <c r="F3531" s="32" t="n"/>
      <c r="G3531" s="33">
        <f>IF(F3531="", "", H3531/F3531)</f>
        <v/>
      </c>
      <c r="H3531" s="33" t="n"/>
      <c r="I3531" s="33" t="n"/>
      <c r="J3531" s="33">
        <f>IF(I3531="", "", I3531*$F3531)</f>
        <v/>
      </c>
      <c r="K3531" s="33" t="n"/>
      <c r="L3531" s="33">
        <f>IF(K3531="", "", K3531*$F3531)</f>
        <v/>
      </c>
      <c r="M3531" s="30">
        <f>IF(OR(H3531="",H3531=0),"",IF(K3531="",IF(J3531="","",J3531/H3531),L3531/H3531))</f>
        <v/>
      </c>
    </row>
    <row r="3532" ht="13.35" customHeight="1" s="162">
      <c r="B3532" s="31" t="n"/>
      <c r="C3532" s="31" t="n"/>
      <c r="E3532" s="31" t="n"/>
      <c r="F3532" s="32" t="n"/>
      <c r="G3532" s="33">
        <f>IF(F3532="", "", H3532/F3532)</f>
        <v/>
      </c>
      <c r="H3532" s="33" t="n"/>
      <c r="I3532" s="33" t="n"/>
      <c r="J3532" s="33">
        <f>IF(I3532="", "", I3532*$F3532)</f>
        <v/>
      </c>
      <c r="K3532" s="33" t="n"/>
      <c r="L3532" s="33">
        <f>IF(K3532="", "", K3532*$F3532)</f>
        <v/>
      </c>
      <c r="M3532" s="30">
        <f>IF(OR(H3532="",H3532=0),"",IF(K3532="",IF(J3532="","",J3532/H3532),L3532/H3532))</f>
        <v/>
      </c>
    </row>
    <row r="3533" ht="13.35" customHeight="1" s="162">
      <c r="B3533" s="42" t="n"/>
      <c r="C3533" s="231" t="inlineStr">
        <is>
          <t>Subtotal (this page)</t>
        </is>
      </c>
      <c r="D3533" s="159" t="n"/>
      <c r="E3533" s="42" t="n"/>
      <c r="F3533" s="42" t="n"/>
      <c r="G3533" s="43" t="n"/>
      <c r="H3533" s="43">
        <f>IF(SUM(H3529:H3532)=0,"",SUM(H3529:H3532))</f>
        <v/>
      </c>
      <c r="I3533" s="42" t="n"/>
      <c r="J3533" s="43">
        <f>IF(SUM(J3529:J3532)=0,"",SUM(J3529:J3532))</f>
        <v/>
      </c>
      <c r="K3533" s="42" t="n"/>
      <c r="L3533" s="43">
        <f>IF(SUM(L3529:L3532)=0,"",SUM(L3529:L3532))</f>
        <v/>
      </c>
      <c r="M3533" s="35">
        <f>IF(OR(H3533="",H3533=0),"",IF(L3533="",IF(J3533="","",J3533/H3533),L3533/H3533))</f>
        <v/>
      </c>
    </row>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IF(K3545="","",K3545-N(K3546))</f>
        <v/>
      </c>
      <c r="L3547" s="24">
        <f>IF(L3545="","",L3545-N(L3546))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F3561</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 xml:space="preserve">Static Pressures Profile </t>
        </is>
      </c>
      <c r="C3558" s="400" t="n"/>
      <c r="D3558" s="400" t="n"/>
      <c r="E3558" s="400" t="n"/>
      <c r="F3558" s="400" t="n"/>
      <c r="G3558" s="401" t="n"/>
      <c r="I3558" s="199" t="inlineStr">
        <is>
          <t>Fan RPM</t>
        </is>
      </c>
      <c r="J3558" s="401" t="n"/>
      <c r="K3558" s="24" t="n"/>
      <c r="L3558" s="24" t="n"/>
    </row>
    <row r="3559" ht="13.35" customHeight="1" s="162">
      <c r="B3559" s="432" t="n"/>
      <c r="C3559" s="401" t="n"/>
      <c r="D3559" s="205" t="inlineStr">
        <is>
          <t>Flt/Coil</t>
        </is>
      </c>
      <c r="E3559" s="205" t="inlineStr">
        <is>
          <t>Fan</t>
        </is>
      </c>
      <c r="F3559" s="432" t="n"/>
      <c r="G3559" s="401" t="n"/>
      <c r="I3559" s="199" t="inlineStr">
        <is>
          <t>VSD Frequency</t>
        </is>
      </c>
      <c r="J3559" s="401" t="n"/>
      <c r="K3559" s="66" t="n"/>
      <c r="L3559" s="66" t="n"/>
    </row>
    <row r="3560" ht="13.35" customHeight="1" s="162">
      <c r="B3560" s="198" t="inlineStr">
        <is>
          <t>Entering</t>
        </is>
      </c>
      <c r="C3560" s="401" t="n"/>
      <c r="D3560" s="19" t="n"/>
      <c r="E3560" s="19" t="n"/>
      <c r="F3560" s="19">
        <f>IF(E3560="","",E3561-N(E3560))</f>
        <v/>
      </c>
      <c r="G3560" s="186" t="inlineStr">
        <is>
          <t>TSP</t>
        </is>
      </c>
      <c r="H3560" s="23" t="n"/>
      <c r="I3560" s="199" t="inlineStr">
        <is>
          <t>OA Damper Position</t>
        </is>
      </c>
      <c r="J3560" s="400" t="n"/>
      <c r="K3560" s="401" t="n"/>
      <c r="L3560" s="56" t="n"/>
    </row>
    <row r="3561" ht="13.35" customHeight="1" s="162">
      <c r="B3561" s="198" t="inlineStr">
        <is>
          <t>Exiting</t>
        </is>
      </c>
      <c r="C3561" s="401" t="n"/>
      <c r="D3561" s="55">
        <f>IF(E3560="", "", E3560)</f>
        <v/>
      </c>
      <c r="E3561" s="19" t="n"/>
      <c r="F3561" s="19">
        <f>IF(E3561="","",E3561-N(D3560))</f>
        <v/>
      </c>
      <c r="G3561" s="186" t="inlineStr">
        <is>
          <t>ESP</t>
        </is>
      </c>
      <c r="H3561" s="23" t="n"/>
    </row>
    <row r="3562" ht="13.35" customHeight="1" s="162">
      <c r="B3562" s="437" t="inlineStr">
        <is>
          <t>Instrument:</t>
        </is>
      </c>
      <c r="C3562" s="13" t="n"/>
      <c r="D3562" s="490" t="n"/>
      <c r="E3562" s="491" t="n"/>
      <c r="F3562" s="491" t="n"/>
      <c r="G3562" s="437" t="inlineStr">
        <is>
          <t>Ak basis / notes:</t>
        </is>
      </c>
      <c r="H3562" s="13" t="n"/>
      <c r="I3562" s="492" t="n"/>
      <c r="J3562" s="491" t="n"/>
      <c r="K3562" s="491" t="n"/>
      <c r="L3562" s="491" t="n"/>
      <c r="M3562" s="491" t="n"/>
    </row>
    <row r="3563" ht="13.35" customHeight="1" s="162">
      <c r="B3563" s="188" t="inlineStr">
        <is>
          <t>Supply Air Diffuser / Outlet Airflow</t>
        </is>
      </c>
      <c r="C3563" s="174" t="n"/>
      <c r="D3563" s="174" t="n"/>
      <c r="E3563" s="174" t="n"/>
      <c r="F3563" s="173" t="n"/>
      <c r="G3563" s="233" t="inlineStr">
        <is>
          <t>Design VEL</t>
        </is>
      </c>
      <c r="H3563" s="194" t="inlineStr">
        <is>
          <t>Design CFM</t>
        </is>
      </c>
      <c r="I3563" s="188" t="inlineStr">
        <is>
          <t>Initial</t>
        </is>
      </c>
      <c r="J3563" s="173" t="n"/>
      <c r="K3563" s="188" t="inlineStr">
        <is>
          <t>Final</t>
        </is>
      </c>
      <c r="L3563" s="173" t="n"/>
      <c r="M3563" s="188" t="inlineStr">
        <is>
          <t>%</t>
        </is>
      </c>
    </row>
    <row r="3564" ht="13.35" customHeight="1" s="162">
      <c r="B3564" s="153" t="inlineStr">
        <is>
          <t>No.</t>
        </is>
      </c>
      <c r="C3564" s="188" t="inlineStr">
        <is>
          <t>Area Served</t>
        </is>
      </c>
      <c r="D3564" s="188" t="inlineStr">
        <is>
          <t>Type</t>
        </is>
      </c>
      <c r="E3564" s="188" t="inlineStr">
        <is>
          <t>Size</t>
        </is>
      </c>
      <c r="F3564" s="188" t="inlineStr">
        <is>
          <t>Ak</t>
        </is>
      </c>
      <c r="G3564" s="440" t="n"/>
      <c r="H3564" s="440" t="n"/>
      <c r="I3564" s="188" t="inlineStr">
        <is>
          <t>VEL</t>
        </is>
      </c>
      <c r="J3564" s="188" t="inlineStr">
        <is>
          <t>CFM</t>
        </is>
      </c>
      <c r="K3564" s="188" t="inlineStr">
        <is>
          <t>VEL</t>
        </is>
      </c>
      <c r="L3564" s="188" t="inlineStr">
        <is>
          <t>CFM</t>
        </is>
      </c>
      <c r="M3564" s="440" t="n"/>
    </row>
    <row r="3565" ht="13.35" customHeight="1" s="162">
      <c r="B3565" s="307" t="n"/>
      <c r="C3565" s="307" t="n"/>
      <c r="E3565" s="307" t="n"/>
      <c r="F3565" s="32" t="n"/>
      <c r="G3565" s="33">
        <f>IF(F3565="", "", H3565/F3565)</f>
        <v/>
      </c>
      <c r="H3565" s="33" t="n"/>
      <c r="I3565" s="33" t="n"/>
      <c r="J3565" s="33">
        <f>IF(I3565="", "", I3565*$F3565)</f>
        <v/>
      </c>
      <c r="K3565" s="33" t="n"/>
      <c r="L3565" s="33">
        <f>IF(K3565="", "", K3565*$F3565)</f>
        <v/>
      </c>
      <c r="M3565" s="30">
        <f>IF(OR(H3565="",H3565=0),"",IF(K3565="",IF(J3565="","",J3565/H3565),L3565/H3565))</f>
        <v/>
      </c>
    </row>
    <row r="3566" ht="13.35" customHeight="1" s="162">
      <c r="B3566" s="307" t="n"/>
      <c r="C3566" s="307" t="n"/>
      <c r="E3566" s="307" t="n"/>
      <c r="F3566" s="32" t="n"/>
      <c r="G3566" s="33">
        <f>IF(F3566="", "", H3566/F3566)</f>
        <v/>
      </c>
      <c r="H3566" s="33" t="n"/>
      <c r="I3566" s="33" t="n"/>
      <c r="J3566" s="33">
        <f>IF(I3566="", "", I3566*$F3566)</f>
        <v/>
      </c>
      <c r="K3566" s="33" t="n"/>
      <c r="L3566" s="33">
        <f>IF(K3566="", "", K3566*$F3566)</f>
        <v/>
      </c>
      <c r="M3566" s="30">
        <f>IF(OR(H3566="",H3566=0),"",IF(K3566="",IF(J3566="","",J3566/H3566),L3566/H3566))</f>
        <v/>
      </c>
    </row>
    <row r="3567" ht="13.35" customHeight="1" s="162">
      <c r="B3567" s="307" t="n"/>
      <c r="C3567" s="307" t="n"/>
      <c r="E3567" s="307" t="n"/>
      <c r="F3567" s="32" t="n"/>
      <c r="G3567" s="33">
        <f>IF(F3567="", "", H3567/F3567)</f>
        <v/>
      </c>
      <c r="H3567" s="33" t="n"/>
      <c r="I3567" s="33" t="n"/>
      <c r="J3567" s="33">
        <f>IF(I3567="", "", I3567*$F3567)</f>
        <v/>
      </c>
      <c r="K3567" s="33" t="n"/>
      <c r="L3567" s="33">
        <f>IF(K3567="", "", K3567*$F3567)</f>
        <v/>
      </c>
      <c r="M3567" s="30">
        <f>IF(OR(H3567="",H3567=0),"",IF(K3567="",IF(J3567="","",J3567/H3567),L3567/H3567))</f>
        <v/>
      </c>
    </row>
    <row r="3568" ht="13.35" customHeight="1" s="162">
      <c r="B3568" s="307" t="n"/>
      <c r="C3568" s="307" t="n"/>
      <c r="E3568" s="307" t="n"/>
      <c r="F3568" s="32" t="n"/>
      <c r="G3568" s="33">
        <f>IF(F3568="", "", H3568/F3568)</f>
        <v/>
      </c>
      <c r="H3568" s="33" t="n"/>
      <c r="I3568" s="33" t="n"/>
      <c r="J3568" s="33">
        <f>IF(I3568="", "", I3568*$F3568)</f>
        <v/>
      </c>
      <c r="K3568" s="33" t="n"/>
      <c r="L3568" s="33">
        <f>IF(K3568="", "", K3568*$F3568)</f>
        <v/>
      </c>
      <c r="M3568" s="30">
        <f>IF(OR(H3568="",H3568=0),"",IF(K3568="",IF(J3568="","",J3568/H3568),L3568/H3568))</f>
        <v/>
      </c>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42" t="n"/>
      <c r="C3579" s="231" t="inlineStr">
        <is>
          <t>Total</t>
        </is>
      </c>
      <c r="D3579" s="159" t="n"/>
      <c r="E3579" s="42" t="n"/>
      <c r="F3579" s="42" t="n"/>
      <c r="G3579" s="43" t="n"/>
      <c r="H3579" s="43">
        <f>IF(SUM(H3565:H3578)+SUM(H3596:H3629)=0,"",SUM(H3565:H3578)+SUM(H3596:H3629))</f>
        <v/>
      </c>
      <c r="I3579" s="43" t="n"/>
      <c r="J3579" s="43">
        <f>IF(SUM(J3565:J3578)+SUM(J3596:J3629)=0,"",SUM(J3565:J3578)+SUM(J3596:J3629))</f>
        <v/>
      </c>
      <c r="K3579" s="43" t="n"/>
      <c r="L3579" s="43">
        <f>IF(SUM(L3565:L3578)+SUM(L3596:L3629)=0,"",SUM(L3565:L3578)+SUM(L3596:L3629))</f>
        <v/>
      </c>
      <c r="M3579" s="35">
        <f>IF(OR(H3579="",H3579=0),"",IF(L3579="",IF(J3579="","",J3579/H3579),L3579/H3579))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H3582/F3582)</f>
        <v/>
      </c>
      <c r="H3582" s="33">
        <f>IF(H3579="","",H3579-N(H3587))</f>
        <v/>
      </c>
      <c r="I3582" s="33" t="n"/>
      <c r="J3582" s="33">
        <f>IF(I3582="", "", I3582*$F3582)</f>
        <v/>
      </c>
      <c r="K3582" s="33" t="n"/>
      <c r="L3582" s="33">
        <f>IF(L3587="","",L3579-N(L3587))</f>
        <v/>
      </c>
      <c r="M3582" s="30">
        <f>IF(OR(H3582="",H3582=0),"",IF(K3582="",IF(J3582="","",J3582/H3582),L3582/H3582))</f>
        <v/>
      </c>
    </row>
    <row r="3583" ht="13.35" customHeight="1" s="162">
      <c r="B3583" s="31" t="n"/>
      <c r="C3583" s="31" t="n"/>
      <c r="E3583" s="31"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42" t="n"/>
      <c r="C3584" s="231" t="inlineStr">
        <is>
          <t>Total</t>
        </is>
      </c>
      <c r="D3584" s="159" t="n"/>
      <c r="E3584" s="42" t="n"/>
      <c r="F3584" s="42" t="n"/>
      <c r="G3584" s="43" t="n"/>
      <c r="H3584" s="43">
        <f>IF(SUM(H3582:H3583)+SUM(H3633:H3636)=0,"",SUM(H3582:H3583)+SUM(H3633:H3636))</f>
        <v/>
      </c>
      <c r="I3584" s="42" t="n"/>
      <c r="J3584" s="43">
        <f>IF(SUM(J3582:J3583)+SUM(J3633:J3636)=0,"",SUM(J3582:J3583)+SUM(J3633:J3636))</f>
        <v/>
      </c>
      <c r="K3584" s="42" t="n"/>
      <c r="L3584" s="43">
        <f>IF(SUM(L3582:L3583)+SUM(L3633:L3636)=0,"",SUM(L3582:L3583)+SUM(L3633:L3636))</f>
        <v/>
      </c>
      <c r="M3584" s="35">
        <f>IF(OR(H3584="",H3584=0),"",IF(L3584="",IF(J3584="","",J3584/H3584),L3584/H3584))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H3587/F3587)</f>
        <v/>
      </c>
      <c r="H3587" s="33" t="n"/>
      <c r="I3587" s="33" t="n"/>
      <c r="J3587" s="33">
        <f>IF(I3587="", "", I3587*$F3587)</f>
        <v/>
      </c>
      <c r="K3587" s="33" t="n"/>
      <c r="L3587" s="33">
        <f>IF(K3587="", "", K3587*$F3587)</f>
        <v/>
      </c>
      <c r="M3587" s="30">
        <f>IF(OR(H3587="",H3587=0),"",IF(K3587="",IF(J3587="","",J3587/H3587),L3587/H3587))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42" t="n"/>
      <c r="C3630" s="231" t="inlineStr">
        <is>
          <t>Subtotal (this page)</t>
        </is>
      </c>
      <c r="D3630" s="159" t="n"/>
      <c r="E3630" s="42" t="n"/>
      <c r="F3630" s="42" t="n"/>
      <c r="G3630" s="43" t="n"/>
      <c r="H3630" s="43">
        <f>IF(SUM(H3596:H3629)=0,"",SUM(H3596:H3629))</f>
        <v/>
      </c>
      <c r="I3630" s="43" t="n"/>
      <c r="J3630" s="43">
        <f>IF(SUM(J3596:J3629)=0,"",SUM(J3596:J3629))</f>
        <v/>
      </c>
      <c r="K3630" s="43" t="n"/>
      <c r="L3630" s="43">
        <f>IF(SUM(L3596:L3629)=0,"",SUM(L3596:L3629))</f>
        <v/>
      </c>
      <c r="M3630" s="35">
        <f>IF(OR(H3630="",H3630=0),"",IF(L3630="",IF(J3630="","",J3630/H3630),L3630/H3630))</f>
        <v/>
      </c>
    </row>
    <row r="3631" ht="13.35" customHeight="1" s="162">
      <c r="B3631" s="188" t="inlineStr">
        <is>
          <t>Return Air Inlets (cont.)</t>
        </is>
      </c>
      <c r="C3631" s="174" t="n"/>
      <c r="D3631" s="174" t="n"/>
      <c r="E3631" s="174" t="n"/>
      <c r="F3631" s="173" t="n"/>
      <c r="G3631" s="233" t="inlineStr">
        <is>
          <t>Design VEL</t>
        </is>
      </c>
      <c r="H3631" s="194" t="inlineStr">
        <is>
          <t>Design CFM</t>
        </is>
      </c>
      <c r="I3631" s="188" t="inlineStr">
        <is>
          <t>Initial</t>
        </is>
      </c>
      <c r="J3631" s="173" t="n"/>
      <c r="K3631" s="188" t="inlineStr">
        <is>
          <t>Final</t>
        </is>
      </c>
      <c r="L3631" s="173" t="n"/>
      <c r="M3631" s="188" t="inlineStr">
        <is>
          <t>%</t>
        </is>
      </c>
    </row>
    <row r="3632" ht="13.35" customHeight="1" s="162">
      <c r="B3632" s="153" t="inlineStr">
        <is>
          <t>No.</t>
        </is>
      </c>
      <c r="C3632" s="188" t="inlineStr">
        <is>
          <t>Area Served</t>
        </is>
      </c>
      <c r="D3632" s="188" t="inlineStr">
        <is>
          <t>Type</t>
        </is>
      </c>
      <c r="E3632" s="188" t="inlineStr">
        <is>
          <t>Size</t>
        </is>
      </c>
      <c r="F3632" s="188" t="inlineStr">
        <is>
          <t>Ak</t>
        </is>
      </c>
      <c r="G3632" s="440" t="n"/>
      <c r="H3632" s="440" t="n"/>
      <c r="I3632" s="188" t="inlineStr">
        <is>
          <t>VEL</t>
        </is>
      </c>
      <c r="J3632" s="188" t="inlineStr">
        <is>
          <t>CFM</t>
        </is>
      </c>
      <c r="K3632" s="188" t="inlineStr">
        <is>
          <t>VEL</t>
        </is>
      </c>
      <c r="L3632" s="188" t="inlineStr">
        <is>
          <t>CFM</t>
        </is>
      </c>
      <c r="M3632" s="440" t="n"/>
    </row>
    <row r="3633" ht="13.35" customHeight="1" s="162">
      <c r="B3633" s="31" t="n"/>
      <c r="C3633" s="31" t="n"/>
      <c r="E3633" s="31"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31" t="n"/>
      <c r="C3634" s="31" t="n"/>
      <c r="E3634" s="31" t="n"/>
      <c r="F3634" s="32" t="n"/>
      <c r="G3634" s="33">
        <f>IF(F3634="", "", H3634/F3634)</f>
        <v/>
      </c>
      <c r="H3634" s="33" t="n"/>
      <c r="I3634" s="33" t="n"/>
      <c r="J3634" s="33">
        <f>IF(I3634="", "", I3634*$F3634)</f>
        <v/>
      </c>
      <c r="K3634" s="33" t="n"/>
      <c r="L3634" s="33">
        <f>IF(K3634="", "", K3634*$F3634)</f>
        <v/>
      </c>
      <c r="M3634" s="30">
        <f>IF(OR(H3634="",H3634=0),"",IF(K3634="",IF(J3634="","",J3634/H3634),L3634/H3634))</f>
        <v/>
      </c>
    </row>
    <row r="3635" ht="13.35" customHeight="1" s="162">
      <c r="B3635" s="31" t="n"/>
      <c r="C3635" s="31" t="n"/>
      <c r="E3635" s="31" t="n"/>
      <c r="F3635" s="32" t="n"/>
      <c r="G3635" s="33">
        <f>IF(F3635="", "", H3635/F3635)</f>
        <v/>
      </c>
      <c r="H3635" s="33" t="n"/>
      <c r="I3635" s="33" t="n"/>
      <c r="J3635" s="33">
        <f>IF(I3635="", "", I3635*$F3635)</f>
        <v/>
      </c>
      <c r="K3635" s="33" t="n"/>
      <c r="L3635" s="33">
        <f>IF(K3635="", "", K3635*$F3635)</f>
        <v/>
      </c>
      <c r="M3635" s="30">
        <f>IF(OR(H3635="",H3635=0),"",IF(K3635="",IF(J3635="","",J3635/H3635),L3635/H3635))</f>
        <v/>
      </c>
    </row>
    <row r="3636" ht="13.35" customHeight="1" s="162">
      <c r="B3636" s="31" t="n"/>
      <c r="C3636" s="31" t="n"/>
      <c r="E3636" s="31" t="n"/>
      <c r="F3636" s="32" t="n"/>
      <c r="G3636" s="33">
        <f>IF(F3636="", "", H3636/F3636)</f>
        <v/>
      </c>
      <c r="H3636" s="33" t="n"/>
      <c r="I3636" s="33" t="n"/>
      <c r="J3636" s="33">
        <f>IF(I3636="", "", I3636*$F3636)</f>
        <v/>
      </c>
      <c r="K3636" s="33" t="n"/>
      <c r="L3636" s="33">
        <f>IF(K3636="", "", K3636*$F3636)</f>
        <v/>
      </c>
      <c r="M3636" s="30">
        <f>IF(OR(H3636="",H3636=0),"",IF(K3636="",IF(J3636="","",J3636/H3636),L3636/H3636))</f>
        <v/>
      </c>
    </row>
    <row r="3637" ht="13.35" customHeight="1" s="162">
      <c r="B3637" s="42" t="n"/>
      <c r="C3637" s="231" t="inlineStr">
        <is>
          <t>Subtotal (this page)</t>
        </is>
      </c>
      <c r="D3637" s="159" t="n"/>
      <c r="E3637" s="42" t="n"/>
      <c r="F3637" s="42" t="n"/>
      <c r="G3637" s="43" t="n"/>
      <c r="H3637" s="43">
        <f>IF(SUM(H3633:H3636)=0,"",SUM(H3633:H3636))</f>
        <v/>
      </c>
      <c r="I3637" s="42" t="n"/>
      <c r="J3637" s="43">
        <f>IF(SUM(J3633:J3636)=0,"",SUM(J3633:J3636))</f>
        <v/>
      </c>
      <c r="K3637" s="42" t="n"/>
      <c r="L3637" s="43">
        <f>IF(SUM(L3633:L3636)=0,"",SUM(L3633:L3636))</f>
        <v/>
      </c>
      <c r="M3637" s="35">
        <f>IF(OR(H3637="",H3637=0),"",IF(L3637="",IF(J3637="","",J3637/H3637),L3637/H3637))</f>
        <v/>
      </c>
    </row>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IF(K3649="","",K3649-N(K3650))</f>
        <v/>
      </c>
      <c r="L3651" s="24">
        <f>IF(L3649="","",L3649-N(L3650))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F3665</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 xml:space="preserve">Static Pressures Profile </t>
        </is>
      </c>
      <c r="C3662" s="400" t="n"/>
      <c r="D3662" s="400" t="n"/>
      <c r="E3662" s="400" t="n"/>
      <c r="F3662" s="400" t="n"/>
      <c r="G3662" s="401" t="n"/>
      <c r="I3662" s="199" t="inlineStr">
        <is>
          <t>Fan RPM</t>
        </is>
      </c>
      <c r="J3662" s="401" t="n"/>
      <c r="K3662" s="24" t="n"/>
      <c r="L3662" s="24" t="n"/>
    </row>
    <row r="3663" ht="13.35" customHeight="1" s="162">
      <c r="B3663" s="432" t="n"/>
      <c r="C3663" s="401" t="n"/>
      <c r="D3663" s="205" t="inlineStr">
        <is>
          <t>Flt/Coil</t>
        </is>
      </c>
      <c r="E3663" s="205" t="inlineStr">
        <is>
          <t>Fan</t>
        </is>
      </c>
      <c r="F3663" s="432" t="n"/>
      <c r="G3663" s="401" t="n"/>
      <c r="I3663" s="199" t="inlineStr">
        <is>
          <t>VSD Frequency</t>
        </is>
      </c>
      <c r="J3663" s="401" t="n"/>
      <c r="K3663" s="66" t="n"/>
      <c r="L3663" s="66" t="n"/>
    </row>
    <row r="3664" ht="13.35" customHeight="1" s="162">
      <c r="B3664" s="198" t="inlineStr">
        <is>
          <t>Entering</t>
        </is>
      </c>
      <c r="C3664" s="401" t="n"/>
      <c r="D3664" s="19" t="n"/>
      <c r="E3664" s="19" t="n"/>
      <c r="F3664" s="19">
        <f>IF(E3664="","",E3665-N(E3664))</f>
        <v/>
      </c>
      <c r="G3664" s="186" t="inlineStr">
        <is>
          <t>TSP</t>
        </is>
      </c>
      <c r="H3664" s="23" t="n"/>
      <c r="I3664" s="199" t="inlineStr">
        <is>
          <t>OA Damper Position</t>
        </is>
      </c>
      <c r="J3664" s="400" t="n"/>
      <c r="K3664" s="401" t="n"/>
      <c r="L3664" s="56" t="n"/>
    </row>
    <row r="3665" ht="13.35" customHeight="1" s="162">
      <c r="B3665" s="198" t="inlineStr">
        <is>
          <t>Exiting</t>
        </is>
      </c>
      <c r="C3665" s="401" t="n"/>
      <c r="D3665" s="55">
        <f>IF(E3664="", "", E3664)</f>
        <v/>
      </c>
      <c r="E3665" s="19" t="n"/>
      <c r="F3665" s="19">
        <f>IF(E3665="","",E3665-N(D3664))</f>
        <v/>
      </c>
      <c r="G3665" s="186" t="inlineStr">
        <is>
          <t>ESP</t>
        </is>
      </c>
      <c r="H3665" s="23" t="n"/>
    </row>
    <row r="3666" ht="13.35" customHeight="1" s="162">
      <c r="B3666" s="437" t="inlineStr">
        <is>
          <t>Instrument:</t>
        </is>
      </c>
      <c r="C3666" s="13" t="n"/>
      <c r="D3666" s="490" t="n"/>
      <c r="E3666" s="491" t="n"/>
      <c r="F3666" s="491" t="n"/>
      <c r="G3666" s="437" t="inlineStr">
        <is>
          <t>Ak basis / notes:</t>
        </is>
      </c>
      <c r="H3666" s="13" t="n"/>
      <c r="I3666" s="492" t="n"/>
      <c r="J3666" s="491" t="n"/>
      <c r="K3666" s="491" t="n"/>
      <c r="L3666" s="491" t="n"/>
      <c r="M3666" s="491" t="n"/>
    </row>
    <row r="3667" ht="13.35" customHeight="1" s="162">
      <c r="B3667" s="188" t="inlineStr">
        <is>
          <t>Supply Air Diffuser / Outlet Airflow</t>
        </is>
      </c>
      <c r="C3667" s="174" t="n"/>
      <c r="D3667" s="174" t="n"/>
      <c r="E3667" s="174" t="n"/>
      <c r="F3667" s="173" t="n"/>
      <c r="G3667" s="233" t="inlineStr">
        <is>
          <t>Design VEL</t>
        </is>
      </c>
      <c r="H3667" s="194" t="inlineStr">
        <is>
          <t>Design CFM</t>
        </is>
      </c>
      <c r="I3667" s="188" t="inlineStr">
        <is>
          <t>Initial</t>
        </is>
      </c>
      <c r="J3667" s="173" t="n"/>
      <c r="K3667" s="188" t="inlineStr">
        <is>
          <t>Final</t>
        </is>
      </c>
      <c r="L3667" s="173" t="n"/>
      <c r="M3667" s="188" t="inlineStr">
        <is>
          <t>%</t>
        </is>
      </c>
    </row>
    <row r="3668" ht="13.35" customHeight="1" s="162">
      <c r="B3668" s="153" t="inlineStr">
        <is>
          <t>No.</t>
        </is>
      </c>
      <c r="C3668" s="188" t="inlineStr">
        <is>
          <t>Area Served</t>
        </is>
      </c>
      <c r="D3668" s="188" t="inlineStr">
        <is>
          <t>Type</t>
        </is>
      </c>
      <c r="E3668" s="188" t="inlineStr">
        <is>
          <t>Size</t>
        </is>
      </c>
      <c r="F3668" s="188" t="inlineStr">
        <is>
          <t>Ak</t>
        </is>
      </c>
      <c r="G3668" s="440" t="n"/>
      <c r="H3668" s="440" t="n"/>
      <c r="I3668" s="188" t="inlineStr">
        <is>
          <t>VEL</t>
        </is>
      </c>
      <c r="J3668" s="188" t="inlineStr">
        <is>
          <t>CFM</t>
        </is>
      </c>
      <c r="K3668" s="188" t="inlineStr">
        <is>
          <t>VEL</t>
        </is>
      </c>
      <c r="L3668" s="188" t="inlineStr">
        <is>
          <t>CFM</t>
        </is>
      </c>
      <c r="M3668" s="440" t="n"/>
    </row>
    <row r="3669" ht="13.35" customHeight="1" s="162">
      <c r="B3669" s="307" t="n"/>
      <c r="C3669" s="307" t="n"/>
      <c r="E3669" s="307" t="n"/>
      <c r="F3669" s="32" t="n"/>
      <c r="G3669" s="33">
        <f>IF(F3669="", "", H3669/F3669)</f>
        <v/>
      </c>
      <c r="H3669" s="33" t="n"/>
      <c r="I3669" s="33" t="n"/>
      <c r="J3669" s="33">
        <f>IF(I3669="", "", I3669*$F3669)</f>
        <v/>
      </c>
      <c r="K3669" s="33" t="n"/>
      <c r="L3669" s="33">
        <f>IF(K3669="", "", K3669*$F3669)</f>
        <v/>
      </c>
      <c r="M3669" s="30">
        <f>IF(OR(H3669="",H3669=0),"",IF(K3669="",IF(J3669="","",J3669/H3669),L3669/H3669))</f>
        <v/>
      </c>
    </row>
    <row r="3670" ht="13.35" customHeight="1" s="162">
      <c r="B3670" s="307" t="n"/>
      <c r="C3670" s="307" t="n"/>
      <c r="E3670" s="307" t="n"/>
      <c r="F3670" s="32" t="n"/>
      <c r="G3670" s="33">
        <f>IF(F3670="", "", H3670/F3670)</f>
        <v/>
      </c>
      <c r="H3670" s="33" t="n"/>
      <c r="I3670" s="33" t="n"/>
      <c r="J3670" s="33">
        <f>IF(I3670="", "", I3670*$F3670)</f>
        <v/>
      </c>
      <c r="K3670" s="33" t="n"/>
      <c r="L3670" s="33">
        <f>IF(K3670="", "", K3670*$F3670)</f>
        <v/>
      </c>
      <c r="M3670" s="30">
        <f>IF(OR(H3670="",H3670=0),"",IF(K3670="",IF(J3670="","",J3670/H3670),L3670/H3670))</f>
        <v/>
      </c>
    </row>
    <row r="3671" ht="13.35" customHeight="1" s="162">
      <c r="B3671" s="307" t="n"/>
      <c r="C3671" s="307" t="n"/>
      <c r="E3671" s="307" t="n"/>
      <c r="F3671" s="32" t="n"/>
      <c r="G3671" s="33">
        <f>IF(F3671="", "", H3671/F3671)</f>
        <v/>
      </c>
      <c r="H3671" s="33" t="n"/>
      <c r="I3671" s="33" t="n"/>
      <c r="J3671" s="33">
        <f>IF(I3671="", "", I3671*$F3671)</f>
        <v/>
      </c>
      <c r="K3671" s="33" t="n"/>
      <c r="L3671" s="33">
        <f>IF(K3671="", "", K3671*$F3671)</f>
        <v/>
      </c>
      <c r="M3671" s="30">
        <f>IF(OR(H3671="",H3671=0),"",IF(K3671="",IF(J3671="","",J3671/H3671),L3671/H3671))</f>
        <v/>
      </c>
    </row>
    <row r="3672" ht="13.35" customHeight="1" s="162">
      <c r="B3672" s="307" t="n"/>
      <c r="C3672" s="307" t="n"/>
      <c r="E3672" s="307" t="n"/>
      <c r="F3672" s="32" t="n"/>
      <c r="G3672" s="33">
        <f>IF(F3672="", "", H3672/F3672)</f>
        <v/>
      </c>
      <c r="H3672" s="33" t="n"/>
      <c r="I3672" s="33" t="n"/>
      <c r="J3672" s="33">
        <f>IF(I3672="", "", I3672*$F3672)</f>
        <v/>
      </c>
      <c r="K3672" s="33" t="n"/>
      <c r="L3672" s="33">
        <f>IF(K3672="", "", K3672*$F3672)</f>
        <v/>
      </c>
      <c r="M3672" s="30">
        <f>IF(OR(H3672="",H3672=0),"",IF(K3672="",IF(J3672="","",J3672/H3672),L3672/H3672))</f>
        <v/>
      </c>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42" t="n"/>
      <c r="C3683" s="231" t="inlineStr">
        <is>
          <t>Total</t>
        </is>
      </c>
      <c r="D3683" s="159" t="n"/>
      <c r="E3683" s="42" t="n"/>
      <c r="F3683" s="42" t="n"/>
      <c r="G3683" s="43" t="n"/>
      <c r="H3683" s="43">
        <f>IF(SUM(H3669:H3682)+SUM(H3700:H3733)=0,"",SUM(H3669:H3682)+SUM(H3700:H3733))</f>
        <v/>
      </c>
      <c r="I3683" s="43" t="n"/>
      <c r="J3683" s="43">
        <f>IF(SUM(J3669:J3682)+SUM(J3700:J3733)=0,"",SUM(J3669:J3682)+SUM(J3700:J3733))</f>
        <v/>
      </c>
      <c r="K3683" s="43" t="n"/>
      <c r="L3683" s="43">
        <f>IF(SUM(L3669:L3682)+SUM(L3700:L3733)=0,"",SUM(L3669:L3682)+SUM(L3700:L3733))</f>
        <v/>
      </c>
      <c r="M3683" s="35">
        <f>IF(OR(H3683="",H3683=0),"",IF(L3683="",IF(J3683="","",J3683/H3683),L3683/H3683))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H3686/F3686)</f>
        <v/>
      </c>
      <c r="H3686" s="33">
        <f>IF(H3683="","",H3683-N(H3691))</f>
        <v/>
      </c>
      <c r="I3686" s="33" t="n"/>
      <c r="J3686" s="33">
        <f>IF(I3686="", "", I3686*$F3686)</f>
        <v/>
      </c>
      <c r="K3686" s="33" t="n"/>
      <c r="L3686" s="33">
        <f>IF(L3691="","",L3683-N(L3691))</f>
        <v/>
      </c>
      <c r="M3686" s="30">
        <f>IF(OR(H3686="",H3686=0),"",IF(K3686="",IF(J3686="","",J3686/H3686),L3686/H3686))</f>
        <v/>
      </c>
    </row>
    <row r="3687" ht="13.35" customHeight="1" s="162">
      <c r="B3687" s="31" t="n"/>
      <c r="C3687" s="31" t="n"/>
      <c r="E3687" s="31"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42" t="n"/>
      <c r="C3688" s="231" t="inlineStr">
        <is>
          <t>Total</t>
        </is>
      </c>
      <c r="D3688" s="159" t="n"/>
      <c r="E3688" s="42" t="n"/>
      <c r="F3688" s="42" t="n"/>
      <c r="G3688" s="43" t="n"/>
      <c r="H3688" s="43">
        <f>IF(SUM(H3686:H3687)+SUM(H3737:H3740)=0,"",SUM(H3686:H3687)+SUM(H3737:H3740))</f>
        <v/>
      </c>
      <c r="I3688" s="42" t="n"/>
      <c r="J3688" s="43">
        <f>IF(SUM(J3686:J3687)+SUM(J3737:J3740)=0,"",SUM(J3686:J3687)+SUM(J3737:J3740))</f>
        <v/>
      </c>
      <c r="K3688" s="42" t="n"/>
      <c r="L3688" s="43">
        <f>IF(SUM(L3686:L3687)+SUM(L3737:L3740)=0,"",SUM(L3686:L3687)+SUM(L3737:L3740))</f>
        <v/>
      </c>
      <c r="M3688" s="35">
        <f>IF(OR(H3688="",H3688=0),"",IF(L3688="",IF(J3688="","",J3688/H3688),L3688/H3688))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H3691/F3691)</f>
        <v/>
      </c>
      <c r="H3691" s="33" t="n"/>
      <c r="I3691" s="33" t="n"/>
      <c r="J3691" s="33">
        <f>IF(I3691="", "", I3691*$F3691)</f>
        <v/>
      </c>
      <c r="K3691" s="33" t="n"/>
      <c r="L3691" s="33">
        <f>IF(K3691="", "", K3691*$F3691)</f>
        <v/>
      </c>
      <c r="M3691" s="30">
        <f>IF(OR(H3691="",H3691=0),"",IF(K3691="",IF(J3691="","",J3691/H3691),L3691/H3691))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42" t="n"/>
      <c r="C3734" s="231" t="inlineStr">
        <is>
          <t>Subtotal (this page)</t>
        </is>
      </c>
      <c r="D3734" s="159" t="n"/>
      <c r="E3734" s="42" t="n"/>
      <c r="F3734" s="42" t="n"/>
      <c r="G3734" s="43" t="n"/>
      <c r="H3734" s="43">
        <f>IF(SUM(H3700:H3733)=0,"",SUM(H3700:H3733))</f>
        <v/>
      </c>
      <c r="I3734" s="43" t="n"/>
      <c r="J3734" s="43">
        <f>IF(SUM(J3700:J3733)=0,"",SUM(J3700:J3733))</f>
        <v/>
      </c>
      <c r="K3734" s="43" t="n"/>
      <c r="L3734" s="43">
        <f>IF(SUM(L3700:L3733)=0,"",SUM(L3700:L3733))</f>
        <v/>
      </c>
      <c r="M3734" s="35">
        <f>IF(OR(H3734="",H3734=0),"",IF(L3734="",IF(J3734="","",J3734/H3734),L3734/H3734))</f>
        <v/>
      </c>
    </row>
    <row r="3735" ht="13.35" customHeight="1" s="162">
      <c r="B3735" s="188" t="inlineStr">
        <is>
          <t>Return Air Inlets (cont.)</t>
        </is>
      </c>
      <c r="C3735" s="174" t="n"/>
      <c r="D3735" s="174" t="n"/>
      <c r="E3735" s="174" t="n"/>
      <c r="F3735" s="173" t="n"/>
      <c r="G3735" s="233" t="inlineStr">
        <is>
          <t>Design VEL</t>
        </is>
      </c>
      <c r="H3735" s="194" t="inlineStr">
        <is>
          <t>Design CFM</t>
        </is>
      </c>
      <c r="I3735" s="188" t="inlineStr">
        <is>
          <t>Initial</t>
        </is>
      </c>
      <c r="J3735" s="173" t="n"/>
      <c r="K3735" s="188" t="inlineStr">
        <is>
          <t>Final</t>
        </is>
      </c>
      <c r="L3735" s="173" t="n"/>
      <c r="M3735" s="188" t="inlineStr">
        <is>
          <t>%</t>
        </is>
      </c>
    </row>
    <row r="3736" ht="13.35" customHeight="1" s="162">
      <c r="B3736" s="153" t="inlineStr">
        <is>
          <t>No.</t>
        </is>
      </c>
      <c r="C3736" s="188" t="inlineStr">
        <is>
          <t>Area Served</t>
        </is>
      </c>
      <c r="D3736" s="188" t="inlineStr">
        <is>
          <t>Type</t>
        </is>
      </c>
      <c r="E3736" s="188" t="inlineStr">
        <is>
          <t>Size</t>
        </is>
      </c>
      <c r="F3736" s="188" t="inlineStr">
        <is>
          <t>Ak</t>
        </is>
      </c>
      <c r="G3736" s="440" t="n"/>
      <c r="H3736" s="440" t="n"/>
      <c r="I3736" s="188" t="inlineStr">
        <is>
          <t>VEL</t>
        </is>
      </c>
      <c r="J3736" s="188" t="inlineStr">
        <is>
          <t>CFM</t>
        </is>
      </c>
      <c r="K3736" s="188" t="inlineStr">
        <is>
          <t>VEL</t>
        </is>
      </c>
      <c r="L3736" s="188" t="inlineStr">
        <is>
          <t>CFM</t>
        </is>
      </c>
      <c r="M3736" s="440" t="n"/>
    </row>
    <row r="3737" ht="13.35" customHeight="1" s="162">
      <c r="B3737" s="31" t="n"/>
      <c r="C3737" s="31" t="n"/>
      <c r="E3737" s="31"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31" t="n"/>
      <c r="C3738" s="31" t="n"/>
      <c r="E3738" s="31" t="n"/>
      <c r="F3738" s="32" t="n"/>
      <c r="G3738" s="33">
        <f>IF(F3738="", "", H3738/F3738)</f>
        <v/>
      </c>
      <c r="H3738" s="33" t="n"/>
      <c r="I3738" s="33" t="n"/>
      <c r="J3738" s="33">
        <f>IF(I3738="", "", I3738*$F3738)</f>
        <v/>
      </c>
      <c r="K3738" s="33" t="n"/>
      <c r="L3738" s="33">
        <f>IF(K3738="", "", K3738*$F3738)</f>
        <v/>
      </c>
      <c r="M3738" s="30">
        <f>IF(OR(H3738="",H3738=0),"",IF(K3738="",IF(J3738="","",J3738/H3738),L3738/H3738))</f>
        <v/>
      </c>
    </row>
    <row r="3739" ht="13.35" customHeight="1" s="162">
      <c r="B3739" s="31" t="n"/>
      <c r="C3739" s="31" t="n"/>
      <c r="E3739" s="31" t="n"/>
      <c r="F3739" s="32" t="n"/>
      <c r="G3739" s="33">
        <f>IF(F3739="", "", H3739/F3739)</f>
        <v/>
      </c>
      <c r="H3739" s="33" t="n"/>
      <c r="I3739" s="33" t="n"/>
      <c r="J3739" s="33">
        <f>IF(I3739="", "", I3739*$F3739)</f>
        <v/>
      </c>
      <c r="K3739" s="33" t="n"/>
      <c r="L3739" s="33">
        <f>IF(K3739="", "", K3739*$F3739)</f>
        <v/>
      </c>
      <c r="M3739" s="30">
        <f>IF(OR(H3739="",H3739=0),"",IF(K3739="",IF(J3739="","",J3739/H3739),L3739/H3739))</f>
        <v/>
      </c>
    </row>
    <row r="3740" ht="13.35" customHeight="1" s="162">
      <c r="B3740" s="31" t="n"/>
      <c r="C3740" s="31" t="n"/>
      <c r="E3740" s="31" t="n"/>
      <c r="F3740" s="32" t="n"/>
      <c r="G3740" s="33">
        <f>IF(F3740="", "", H3740/F3740)</f>
        <v/>
      </c>
      <c r="H3740" s="33" t="n"/>
      <c r="I3740" s="33" t="n"/>
      <c r="J3740" s="33">
        <f>IF(I3740="", "", I3740*$F3740)</f>
        <v/>
      </c>
      <c r="K3740" s="33" t="n"/>
      <c r="L3740" s="33">
        <f>IF(K3740="", "", K3740*$F3740)</f>
        <v/>
      </c>
      <c r="M3740" s="30">
        <f>IF(OR(H3740="",H3740=0),"",IF(K3740="",IF(J3740="","",J3740/H3740),L3740/H3740))</f>
        <v/>
      </c>
    </row>
    <row r="3741" ht="13.35" customHeight="1" s="162">
      <c r="B3741" s="42" t="n"/>
      <c r="C3741" s="231" t="inlineStr">
        <is>
          <t>Subtotal (this page)</t>
        </is>
      </c>
      <c r="D3741" s="159" t="n"/>
      <c r="E3741" s="42" t="n"/>
      <c r="F3741" s="42" t="n"/>
      <c r="G3741" s="43" t="n"/>
      <c r="H3741" s="43">
        <f>IF(SUM(H3737:H3740)=0,"",SUM(H3737:H3740))</f>
        <v/>
      </c>
      <c r="I3741" s="42" t="n"/>
      <c r="J3741" s="43">
        <f>IF(SUM(J3737:J3740)=0,"",SUM(J3737:J3740))</f>
        <v/>
      </c>
      <c r="K3741" s="42" t="n"/>
      <c r="L3741" s="43">
        <f>IF(SUM(L3737:L3740)=0,"",SUM(L3737:L3740))</f>
        <v/>
      </c>
      <c r="M3741" s="35">
        <f>IF(OR(H3741="",H3741=0),"",IF(L3741="",IF(J3741="","",J3741/H3741),L3741/H3741))</f>
        <v/>
      </c>
    </row>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IF(K3753="","",K3753-N(K3754))</f>
        <v/>
      </c>
      <c r="L3755" s="24">
        <f>IF(L3753="","",L3753-N(L3754))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F3769</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 xml:space="preserve">Static Pressures Profile </t>
        </is>
      </c>
      <c r="C3766" s="400" t="n"/>
      <c r="D3766" s="400" t="n"/>
      <c r="E3766" s="400" t="n"/>
      <c r="F3766" s="400" t="n"/>
      <c r="G3766" s="401" t="n"/>
      <c r="I3766" s="199" t="inlineStr">
        <is>
          <t>Fan RPM</t>
        </is>
      </c>
      <c r="J3766" s="401" t="n"/>
      <c r="K3766" s="24" t="n"/>
      <c r="L3766" s="24" t="n"/>
    </row>
    <row r="3767" ht="13.35" customHeight="1" s="162">
      <c r="B3767" s="432" t="n"/>
      <c r="C3767" s="401" t="n"/>
      <c r="D3767" s="205" t="inlineStr">
        <is>
          <t>Flt/Coil</t>
        </is>
      </c>
      <c r="E3767" s="205" t="inlineStr">
        <is>
          <t>Fan</t>
        </is>
      </c>
      <c r="F3767" s="432" t="n"/>
      <c r="G3767" s="401" t="n"/>
      <c r="I3767" s="199" t="inlineStr">
        <is>
          <t>VSD Frequency</t>
        </is>
      </c>
      <c r="J3767" s="401" t="n"/>
      <c r="K3767" s="66" t="n"/>
      <c r="L3767" s="66" t="n"/>
    </row>
    <row r="3768" ht="13.35" customHeight="1" s="162">
      <c r="B3768" s="198" t="inlineStr">
        <is>
          <t>Entering</t>
        </is>
      </c>
      <c r="C3768" s="401" t="n"/>
      <c r="D3768" s="19" t="n"/>
      <c r="E3768" s="19" t="n"/>
      <c r="F3768" s="19">
        <f>IF(E3768="","",E3769-N(E3768))</f>
        <v/>
      </c>
      <c r="G3768" s="186" t="inlineStr">
        <is>
          <t>TSP</t>
        </is>
      </c>
      <c r="H3768" s="23" t="n"/>
      <c r="I3768" s="199" t="inlineStr">
        <is>
          <t>OA Damper Position</t>
        </is>
      </c>
      <c r="J3768" s="400" t="n"/>
      <c r="K3768" s="401" t="n"/>
      <c r="L3768" s="56" t="n"/>
    </row>
    <row r="3769" ht="13.35" customHeight="1" s="162">
      <c r="B3769" s="198" t="inlineStr">
        <is>
          <t>Exiting</t>
        </is>
      </c>
      <c r="C3769" s="401" t="n"/>
      <c r="D3769" s="55">
        <f>IF(E3768="", "", E3768)</f>
        <v/>
      </c>
      <c r="E3769" s="19" t="n"/>
      <c r="F3769" s="19">
        <f>IF(E3769="","",E3769-N(D3768))</f>
        <v/>
      </c>
      <c r="G3769" s="186" t="inlineStr">
        <is>
          <t>ESP</t>
        </is>
      </c>
      <c r="H3769" s="23" t="n"/>
    </row>
    <row r="3770" ht="13.35" customHeight="1" s="162">
      <c r="B3770" s="437" t="inlineStr">
        <is>
          <t>Instrument:</t>
        </is>
      </c>
      <c r="C3770" s="13" t="n"/>
      <c r="D3770" s="490" t="n"/>
      <c r="E3770" s="491" t="n"/>
      <c r="F3770" s="491" t="n"/>
      <c r="G3770" s="437" t="inlineStr">
        <is>
          <t>Ak basis / notes:</t>
        </is>
      </c>
      <c r="H3770" s="13" t="n"/>
      <c r="I3770" s="492" t="n"/>
      <c r="J3770" s="491" t="n"/>
      <c r="K3770" s="491" t="n"/>
      <c r="L3770" s="491" t="n"/>
      <c r="M3770" s="491" t="n"/>
    </row>
    <row r="3771" ht="13.35" customHeight="1" s="162">
      <c r="B3771" s="188" t="inlineStr">
        <is>
          <t>Supply Air Diffuser / Outlet Airflow</t>
        </is>
      </c>
      <c r="C3771" s="174" t="n"/>
      <c r="D3771" s="174" t="n"/>
      <c r="E3771" s="174" t="n"/>
      <c r="F3771" s="173" t="n"/>
      <c r="G3771" s="233" t="inlineStr">
        <is>
          <t>Design VEL</t>
        </is>
      </c>
      <c r="H3771" s="194" t="inlineStr">
        <is>
          <t>Design CFM</t>
        </is>
      </c>
      <c r="I3771" s="188" t="inlineStr">
        <is>
          <t>Initial</t>
        </is>
      </c>
      <c r="J3771" s="173" t="n"/>
      <c r="K3771" s="188" t="inlineStr">
        <is>
          <t>Final</t>
        </is>
      </c>
      <c r="L3771" s="173" t="n"/>
      <c r="M3771" s="188" t="inlineStr">
        <is>
          <t>%</t>
        </is>
      </c>
    </row>
    <row r="3772" ht="13.35" customHeight="1" s="162">
      <c r="B3772" s="153" t="inlineStr">
        <is>
          <t>No.</t>
        </is>
      </c>
      <c r="C3772" s="188" t="inlineStr">
        <is>
          <t>Area Served</t>
        </is>
      </c>
      <c r="D3772" s="188" t="inlineStr">
        <is>
          <t>Type</t>
        </is>
      </c>
      <c r="E3772" s="188" t="inlineStr">
        <is>
          <t>Size</t>
        </is>
      </c>
      <c r="F3772" s="188" t="inlineStr">
        <is>
          <t>Ak</t>
        </is>
      </c>
      <c r="G3772" s="440" t="n"/>
      <c r="H3772" s="440" t="n"/>
      <c r="I3772" s="188" t="inlineStr">
        <is>
          <t>VEL</t>
        </is>
      </c>
      <c r="J3772" s="188" t="inlineStr">
        <is>
          <t>CFM</t>
        </is>
      </c>
      <c r="K3772" s="188" t="inlineStr">
        <is>
          <t>VEL</t>
        </is>
      </c>
      <c r="L3772" s="188" t="inlineStr">
        <is>
          <t>CFM</t>
        </is>
      </c>
      <c r="M3772" s="440" t="n"/>
    </row>
    <row r="3773" ht="13.35" customHeight="1" s="162">
      <c r="B3773" s="307" t="n"/>
      <c r="C3773" s="307" t="n"/>
      <c r="E3773" s="307" t="n"/>
      <c r="F3773" s="32" t="n"/>
      <c r="G3773" s="33">
        <f>IF(F3773="", "", H3773/F3773)</f>
        <v/>
      </c>
      <c r="H3773" s="33" t="n"/>
      <c r="I3773" s="33" t="n"/>
      <c r="J3773" s="33">
        <f>IF(I3773="", "", I3773*$F3773)</f>
        <v/>
      </c>
      <c r="K3773" s="33" t="n"/>
      <c r="L3773" s="33">
        <f>IF(K3773="", "", K3773*$F3773)</f>
        <v/>
      </c>
      <c r="M3773" s="30">
        <f>IF(OR(H3773="",H3773=0),"",IF(K3773="",IF(J3773="","",J3773/H3773),L3773/H3773))</f>
        <v/>
      </c>
    </row>
    <row r="3774" ht="13.35" customHeight="1" s="162">
      <c r="B3774" s="307" t="n"/>
      <c r="C3774" s="307" t="n"/>
      <c r="E3774" s="307" t="n"/>
      <c r="F3774" s="32" t="n"/>
      <c r="G3774" s="33">
        <f>IF(F3774="", "", H3774/F3774)</f>
        <v/>
      </c>
      <c r="H3774" s="33" t="n"/>
      <c r="I3774" s="33" t="n"/>
      <c r="J3774" s="33">
        <f>IF(I3774="", "", I3774*$F3774)</f>
        <v/>
      </c>
      <c r="K3774" s="33" t="n"/>
      <c r="L3774" s="33">
        <f>IF(K3774="", "", K3774*$F3774)</f>
        <v/>
      </c>
      <c r="M3774" s="30">
        <f>IF(OR(H3774="",H3774=0),"",IF(K3774="",IF(J3774="","",J3774/H3774),L3774/H3774))</f>
        <v/>
      </c>
    </row>
    <row r="3775" ht="13.35" customHeight="1" s="162">
      <c r="B3775" s="307" t="n"/>
      <c r="C3775" s="307" t="n"/>
      <c r="E3775" s="307" t="n"/>
      <c r="F3775" s="32" t="n"/>
      <c r="G3775" s="33">
        <f>IF(F3775="", "", H3775/F3775)</f>
        <v/>
      </c>
      <c r="H3775" s="33" t="n"/>
      <c r="I3775" s="33" t="n"/>
      <c r="J3775" s="33">
        <f>IF(I3775="", "", I3775*$F3775)</f>
        <v/>
      </c>
      <c r="K3775" s="33" t="n"/>
      <c r="L3775" s="33">
        <f>IF(K3775="", "", K3775*$F3775)</f>
        <v/>
      </c>
      <c r="M3775" s="30">
        <f>IF(OR(H3775="",H3775=0),"",IF(K3775="",IF(J3775="","",J3775/H3775),L3775/H3775))</f>
        <v/>
      </c>
    </row>
    <row r="3776" ht="13.35" customHeight="1" s="162">
      <c r="B3776" s="307" t="n"/>
      <c r="C3776" s="307" t="n"/>
      <c r="E3776" s="307" t="n"/>
      <c r="F3776" s="32" t="n"/>
      <c r="G3776" s="33">
        <f>IF(F3776="", "", H3776/F3776)</f>
        <v/>
      </c>
      <c r="H3776" s="33" t="n"/>
      <c r="I3776" s="33" t="n"/>
      <c r="J3776" s="33">
        <f>IF(I3776="", "", I3776*$F3776)</f>
        <v/>
      </c>
      <c r="K3776" s="33" t="n"/>
      <c r="L3776" s="33">
        <f>IF(K3776="", "", K3776*$F3776)</f>
        <v/>
      </c>
      <c r="M3776" s="30">
        <f>IF(OR(H3776="",H3776=0),"",IF(K3776="",IF(J3776="","",J3776/H3776),L3776/H3776))</f>
        <v/>
      </c>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42" t="n"/>
      <c r="C3787" s="231" t="inlineStr">
        <is>
          <t>Total</t>
        </is>
      </c>
      <c r="D3787" s="159" t="n"/>
      <c r="E3787" s="42" t="n"/>
      <c r="F3787" s="42" t="n"/>
      <c r="G3787" s="43" t="n"/>
      <c r="H3787" s="43">
        <f>IF(SUM(H3773:H3786)+SUM(H3804:H3837)=0,"",SUM(H3773:H3786)+SUM(H3804:H3837))</f>
        <v/>
      </c>
      <c r="I3787" s="43" t="n"/>
      <c r="J3787" s="43">
        <f>IF(SUM(J3773:J3786)+SUM(J3804:J3837)=0,"",SUM(J3773:J3786)+SUM(J3804:J3837))</f>
        <v/>
      </c>
      <c r="K3787" s="43" t="n"/>
      <c r="L3787" s="43">
        <f>IF(SUM(L3773:L3786)+SUM(L3804:L3837)=0,"",SUM(L3773:L3786)+SUM(L3804:L3837))</f>
        <v/>
      </c>
      <c r="M3787" s="35">
        <f>IF(OR(H3787="",H3787=0),"",IF(L3787="",IF(J3787="","",J3787/H3787),L3787/H3787))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H3790/F3790)</f>
        <v/>
      </c>
      <c r="H3790" s="33">
        <f>IF(H3787="","",H3787-N(H3795))</f>
        <v/>
      </c>
      <c r="I3790" s="33" t="n"/>
      <c r="J3790" s="33">
        <f>IF(I3790="", "", I3790*$F3790)</f>
        <v/>
      </c>
      <c r="K3790" s="33" t="n"/>
      <c r="L3790" s="33">
        <f>IF(L3795="","",L3787-N(L3795))</f>
        <v/>
      </c>
      <c r="M3790" s="30">
        <f>IF(OR(H3790="",H3790=0),"",IF(K3790="",IF(J3790="","",J3790/H3790),L3790/H3790))</f>
        <v/>
      </c>
    </row>
    <row r="3791" ht="13.35" customHeight="1" s="162">
      <c r="B3791" s="31" t="n"/>
      <c r="C3791" s="31" t="n"/>
      <c r="E3791" s="31"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42" t="n"/>
      <c r="C3792" s="231" t="inlineStr">
        <is>
          <t>Total</t>
        </is>
      </c>
      <c r="D3792" s="159" t="n"/>
      <c r="E3792" s="42" t="n"/>
      <c r="F3792" s="42" t="n"/>
      <c r="G3792" s="43" t="n"/>
      <c r="H3792" s="43">
        <f>IF(SUM(H3790:H3791)+SUM(H3841:H3844)=0,"",SUM(H3790:H3791)+SUM(H3841:H3844))</f>
        <v/>
      </c>
      <c r="I3792" s="42" t="n"/>
      <c r="J3792" s="43">
        <f>IF(SUM(J3790:J3791)+SUM(J3841:J3844)=0,"",SUM(J3790:J3791)+SUM(J3841:J3844))</f>
        <v/>
      </c>
      <c r="K3792" s="42" t="n"/>
      <c r="L3792" s="43">
        <f>IF(SUM(L3790:L3791)+SUM(L3841:L3844)=0,"",SUM(L3790:L3791)+SUM(L3841:L3844))</f>
        <v/>
      </c>
      <c r="M3792" s="35">
        <f>IF(OR(H3792="",H3792=0),"",IF(L3792="",IF(J3792="","",J3792/H3792),L3792/H3792))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H3795/F3795)</f>
        <v/>
      </c>
      <c r="H3795" s="33" t="n"/>
      <c r="I3795" s="33" t="n"/>
      <c r="J3795" s="33">
        <f>IF(I3795="", "", I3795*$F3795)</f>
        <v/>
      </c>
      <c r="K3795" s="33" t="n"/>
      <c r="L3795" s="33">
        <f>IF(K3795="", "", K3795*$F3795)</f>
        <v/>
      </c>
      <c r="M3795" s="30">
        <f>IF(OR(H3795="",H3795=0),"",IF(K3795="",IF(J3795="","",J3795/H3795),L3795/H3795))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42" t="n"/>
      <c r="C3838" s="231" t="inlineStr">
        <is>
          <t>Subtotal (this page)</t>
        </is>
      </c>
      <c r="D3838" s="159" t="n"/>
      <c r="E3838" s="42" t="n"/>
      <c r="F3838" s="42" t="n"/>
      <c r="G3838" s="43" t="n"/>
      <c r="H3838" s="43">
        <f>IF(SUM(H3804:H3837)=0,"",SUM(H3804:H3837))</f>
        <v/>
      </c>
      <c r="I3838" s="43" t="n"/>
      <c r="J3838" s="43">
        <f>IF(SUM(J3804:J3837)=0,"",SUM(J3804:J3837))</f>
        <v/>
      </c>
      <c r="K3838" s="43" t="n"/>
      <c r="L3838" s="43">
        <f>IF(SUM(L3804:L3837)=0,"",SUM(L3804:L3837))</f>
        <v/>
      </c>
      <c r="M3838" s="35">
        <f>IF(OR(H3838="",H3838=0),"",IF(L3838="",IF(J3838="","",J3838/H3838),L3838/H3838))</f>
        <v/>
      </c>
    </row>
    <row r="3839" ht="13.35" customHeight="1" s="162">
      <c r="B3839" s="188" t="inlineStr">
        <is>
          <t>Return Air Inlets (cont.)</t>
        </is>
      </c>
      <c r="C3839" s="174" t="n"/>
      <c r="D3839" s="174" t="n"/>
      <c r="E3839" s="174" t="n"/>
      <c r="F3839" s="173" t="n"/>
      <c r="G3839" s="233" t="inlineStr">
        <is>
          <t>Design VEL</t>
        </is>
      </c>
      <c r="H3839" s="194" t="inlineStr">
        <is>
          <t>Design CFM</t>
        </is>
      </c>
      <c r="I3839" s="188" t="inlineStr">
        <is>
          <t>Initial</t>
        </is>
      </c>
      <c r="J3839" s="173" t="n"/>
      <c r="K3839" s="188" t="inlineStr">
        <is>
          <t>Final</t>
        </is>
      </c>
      <c r="L3839" s="173" t="n"/>
      <c r="M3839" s="188" t="inlineStr">
        <is>
          <t>%</t>
        </is>
      </c>
    </row>
    <row r="3840" ht="13.35" customHeight="1" s="162">
      <c r="B3840" s="153" t="inlineStr">
        <is>
          <t>No.</t>
        </is>
      </c>
      <c r="C3840" s="188" t="inlineStr">
        <is>
          <t>Area Served</t>
        </is>
      </c>
      <c r="D3840" s="188" t="inlineStr">
        <is>
          <t>Type</t>
        </is>
      </c>
      <c r="E3840" s="188" t="inlineStr">
        <is>
          <t>Size</t>
        </is>
      </c>
      <c r="F3840" s="188" t="inlineStr">
        <is>
          <t>Ak</t>
        </is>
      </c>
      <c r="G3840" s="440" t="n"/>
      <c r="H3840" s="440" t="n"/>
      <c r="I3840" s="188" t="inlineStr">
        <is>
          <t>VEL</t>
        </is>
      </c>
      <c r="J3840" s="188" t="inlineStr">
        <is>
          <t>CFM</t>
        </is>
      </c>
      <c r="K3840" s="188" t="inlineStr">
        <is>
          <t>VEL</t>
        </is>
      </c>
      <c r="L3840" s="188" t="inlineStr">
        <is>
          <t>CFM</t>
        </is>
      </c>
      <c r="M3840" s="440" t="n"/>
    </row>
    <row r="3841" ht="13.35" customHeight="1" s="162">
      <c r="B3841" s="31" t="n"/>
      <c r="C3841" s="31" t="n"/>
      <c r="E3841" s="31"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31" t="n"/>
      <c r="C3842" s="31" t="n"/>
      <c r="E3842" s="31" t="n"/>
      <c r="F3842" s="32" t="n"/>
      <c r="G3842" s="33">
        <f>IF(F3842="", "", H3842/F3842)</f>
        <v/>
      </c>
      <c r="H3842" s="33" t="n"/>
      <c r="I3842" s="33" t="n"/>
      <c r="J3842" s="33">
        <f>IF(I3842="", "", I3842*$F3842)</f>
        <v/>
      </c>
      <c r="K3842" s="33" t="n"/>
      <c r="L3842" s="33">
        <f>IF(K3842="", "", K3842*$F3842)</f>
        <v/>
      </c>
      <c r="M3842" s="30">
        <f>IF(OR(H3842="",H3842=0),"",IF(K3842="",IF(J3842="","",J3842/H3842),L3842/H3842))</f>
        <v/>
      </c>
    </row>
    <row r="3843" ht="13.35" customHeight="1" s="162">
      <c r="B3843" s="31" t="n"/>
      <c r="C3843" s="31" t="n"/>
      <c r="E3843" s="31" t="n"/>
      <c r="F3843" s="32" t="n"/>
      <c r="G3843" s="33">
        <f>IF(F3843="", "", H3843/F3843)</f>
        <v/>
      </c>
      <c r="H3843" s="33" t="n"/>
      <c r="I3843" s="33" t="n"/>
      <c r="J3843" s="33">
        <f>IF(I3843="", "", I3843*$F3843)</f>
        <v/>
      </c>
      <c r="K3843" s="33" t="n"/>
      <c r="L3843" s="33">
        <f>IF(K3843="", "", K3843*$F3843)</f>
        <v/>
      </c>
      <c r="M3843" s="30">
        <f>IF(OR(H3843="",H3843=0),"",IF(K3843="",IF(J3843="","",J3843/H3843),L3843/H3843))</f>
        <v/>
      </c>
    </row>
    <row r="3844" ht="13.35" customHeight="1" s="162">
      <c r="B3844" s="31" t="n"/>
      <c r="C3844" s="31" t="n"/>
      <c r="E3844" s="31" t="n"/>
      <c r="F3844" s="32" t="n"/>
      <c r="G3844" s="33">
        <f>IF(F3844="", "", H3844/F3844)</f>
        <v/>
      </c>
      <c r="H3844" s="33" t="n"/>
      <c r="I3844" s="33" t="n"/>
      <c r="J3844" s="33">
        <f>IF(I3844="", "", I3844*$F3844)</f>
        <v/>
      </c>
      <c r="K3844" s="33" t="n"/>
      <c r="L3844" s="33">
        <f>IF(K3844="", "", K3844*$F3844)</f>
        <v/>
      </c>
      <c r="M3844" s="30">
        <f>IF(OR(H3844="",H3844=0),"",IF(K3844="",IF(J3844="","",J3844/H3844),L3844/H3844))</f>
        <v/>
      </c>
    </row>
    <row r="3845" ht="13.35" customHeight="1" s="162">
      <c r="B3845" s="42" t="n"/>
      <c r="C3845" s="231" t="inlineStr">
        <is>
          <t>Subtotal (this page)</t>
        </is>
      </c>
      <c r="D3845" s="159" t="n"/>
      <c r="E3845" s="42" t="n"/>
      <c r="F3845" s="42" t="n"/>
      <c r="G3845" s="43" t="n"/>
      <c r="H3845" s="43">
        <f>IF(SUM(H3841:H3844)=0,"",SUM(H3841:H3844))</f>
        <v/>
      </c>
      <c r="I3845" s="42" t="n"/>
      <c r="J3845" s="43">
        <f>IF(SUM(J3841:J3844)=0,"",SUM(J3841:J3844))</f>
        <v/>
      </c>
      <c r="K3845" s="42" t="n"/>
      <c r="L3845" s="43">
        <f>IF(SUM(L3841:L3844)=0,"",SUM(L3841:L3844))</f>
        <v/>
      </c>
      <c r="M3845" s="35">
        <f>IF(OR(H3845="",H3845=0),"",IF(L3845="",IF(J3845="","",J3845/H3845),L3845/H3845))</f>
        <v/>
      </c>
    </row>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IF(K3857="","",K3857-N(K3858))</f>
        <v/>
      </c>
      <c r="L3859" s="24">
        <f>IF(L3857="","",L3857-N(L3858))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F3873</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 xml:space="preserve">Static Pressures Profile </t>
        </is>
      </c>
      <c r="C3870" s="400" t="n"/>
      <c r="D3870" s="400" t="n"/>
      <c r="E3870" s="400" t="n"/>
      <c r="F3870" s="400" t="n"/>
      <c r="G3870" s="401" t="n"/>
      <c r="I3870" s="199" t="inlineStr">
        <is>
          <t>Fan RPM</t>
        </is>
      </c>
      <c r="J3870" s="401" t="n"/>
      <c r="K3870" s="24" t="n"/>
      <c r="L3870" s="24" t="n"/>
    </row>
    <row r="3871" ht="13.35" customHeight="1" s="162">
      <c r="B3871" s="432" t="n"/>
      <c r="C3871" s="401" t="n"/>
      <c r="D3871" s="205" t="inlineStr">
        <is>
          <t>Flt/Coil</t>
        </is>
      </c>
      <c r="E3871" s="205" t="inlineStr">
        <is>
          <t>Fan</t>
        </is>
      </c>
      <c r="F3871" s="432" t="n"/>
      <c r="G3871" s="401" t="n"/>
      <c r="I3871" s="199" t="inlineStr">
        <is>
          <t>VSD Frequency</t>
        </is>
      </c>
      <c r="J3871" s="401" t="n"/>
      <c r="K3871" s="66" t="n"/>
      <c r="L3871" s="66" t="n"/>
    </row>
    <row r="3872" ht="13.35" customHeight="1" s="162">
      <c r="B3872" s="198" t="inlineStr">
        <is>
          <t>Entering</t>
        </is>
      </c>
      <c r="C3872" s="401" t="n"/>
      <c r="D3872" s="19" t="n"/>
      <c r="E3872" s="19" t="n"/>
      <c r="F3872" s="19">
        <f>IF(E3872="","",E3873-N(E3872))</f>
        <v/>
      </c>
      <c r="G3872" s="186" t="inlineStr">
        <is>
          <t>TSP</t>
        </is>
      </c>
      <c r="H3872" s="23" t="n"/>
      <c r="I3872" s="199" t="inlineStr">
        <is>
          <t>OA Damper Position</t>
        </is>
      </c>
      <c r="J3872" s="400" t="n"/>
      <c r="K3872" s="401" t="n"/>
      <c r="L3872" s="56" t="n"/>
    </row>
    <row r="3873" ht="13.35" customHeight="1" s="162">
      <c r="B3873" s="198" t="inlineStr">
        <is>
          <t>Exiting</t>
        </is>
      </c>
      <c r="C3873" s="401" t="n"/>
      <c r="D3873" s="55">
        <f>IF(E3872="", "", E3872)</f>
        <v/>
      </c>
      <c r="E3873" s="19" t="n"/>
      <c r="F3873" s="19">
        <f>IF(E3873="","",E3873-N(D3872))</f>
        <v/>
      </c>
      <c r="G3873" s="186" t="inlineStr">
        <is>
          <t>ESP</t>
        </is>
      </c>
      <c r="H3873" s="23" t="n"/>
    </row>
    <row r="3874" ht="13.35" customHeight="1" s="162">
      <c r="B3874" s="437" t="inlineStr">
        <is>
          <t>Instrument:</t>
        </is>
      </c>
      <c r="C3874" s="13" t="n"/>
      <c r="D3874" s="490" t="n"/>
      <c r="E3874" s="491" t="n"/>
      <c r="F3874" s="491" t="n"/>
      <c r="G3874" s="437" t="inlineStr">
        <is>
          <t>Ak basis / notes:</t>
        </is>
      </c>
      <c r="H3874" s="13" t="n"/>
      <c r="I3874" s="492" t="n"/>
      <c r="J3874" s="491" t="n"/>
      <c r="K3874" s="491" t="n"/>
      <c r="L3874" s="491" t="n"/>
      <c r="M3874" s="491" t="n"/>
    </row>
    <row r="3875" ht="13.35" customHeight="1" s="162">
      <c r="B3875" s="188" t="inlineStr">
        <is>
          <t>Supply Air Diffuser / Outlet Airflow</t>
        </is>
      </c>
      <c r="C3875" s="174" t="n"/>
      <c r="D3875" s="174" t="n"/>
      <c r="E3875" s="174" t="n"/>
      <c r="F3875" s="173" t="n"/>
      <c r="G3875" s="233" t="inlineStr">
        <is>
          <t>Design VEL</t>
        </is>
      </c>
      <c r="H3875" s="194" t="inlineStr">
        <is>
          <t>Design CFM</t>
        </is>
      </c>
      <c r="I3875" s="188" t="inlineStr">
        <is>
          <t>Initial</t>
        </is>
      </c>
      <c r="J3875" s="173" t="n"/>
      <c r="K3875" s="188" t="inlineStr">
        <is>
          <t>Final</t>
        </is>
      </c>
      <c r="L3875" s="173" t="n"/>
      <c r="M3875" s="188" t="inlineStr">
        <is>
          <t>%</t>
        </is>
      </c>
    </row>
    <row r="3876" ht="13.35" customHeight="1" s="162">
      <c r="B3876" s="153" t="inlineStr">
        <is>
          <t>No.</t>
        </is>
      </c>
      <c r="C3876" s="188" t="inlineStr">
        <is>
          <t>Area Served</t>
        </is>
      </c>
      <c r="D3876" s="188" t="inlineStr">
        <is>
          <t>Type</t>
        </is>
      </c>
      <c r="E3876" s="188" t="inlineStr">
        <is>
          <t>Size</t>
        </is>
      </c>
      <c r="F3876" s="188" t="inlineStr">
        <is>
          <t>Ak</t>
        </is>
      </c>
      <c r="G3876" s="440" t="n"/>
      <c r="H3876" s="440" t="n"/>
      <c r="I3876" s="188" t="inlineStr">
        <is>
          <t>VEL</t>
        </is>
      </c>
      <c r="J3876" s="188" t="inlineStr">
        <is>
          <t>CFM</t>
        </is>
      </c>
      <c r="K3876" s="188" t="inlineStr">
        <is>
          <t>VEL</t>
        </is>
      </c>
      <c r="L3876" s="188" t="inlineStr">
        <is>
          <t>CFM</t>
        </is>
      </c>
      <c r="M3876" s="440" t="n"/>
    </row>
    <row r="3877" ht="13.35" customHeight="1" s="162">
      <c r="B3877" s="307" t="n"/>
      <c r="C3877" s="307" t="n"/>
      <c r="E3877" s="307" t="n"/>
      <c r="F3877" s="32" t="n"/>
      <c r="G3877" s="33">
        <f>IF(F3877="", "", H3877/F3877)</f>
        <v/>
      </c>
      <c r="H3877" s="33" t="n"/>
      <c r="I3877" s="33" t="n"/>
      <c r="J3877" s="33">
        <f>IF(I3877="", "", I3877*$F3877)</f>
        <v/>
      </c>
      <c r="K3877" s="33" t="n"/>
      <c r="L3877" s="33">
        <f>IF(K3877="", "", K3877*$F3877)</f>
        <v/>
      </c>
      <c r="M3877" s="30">
        <f>IF(OR(H3877="",H3877=0),"",IF(K3877="",IF(J3877="","",J3877/H3877),L3877/H3877))</f>
        <v/>
      </c>
    </row>
    <row r="3878" ht="13.35" customHeight="1" s="162">
      <c r="B3878" s="307" t="n"/>
      <c r="C3878" s="307" t="n"/>
      <c r="E3878" s="307" t="n"/>
      <c r="F3878" s="32" t="n"/>
      <c r="G3878" s="33">
        <f>IF(F3878="", "", H3878/F3878)</f>
        <v/>
      </c>
      <c r="H3878" s="33" t="n"/>
      <c r="I3878" s="33" t="n"/>
      <c r="J3878" s="33">
        <f>IF(I3878="", "", I3878*$F3878)</f>
        <v/>
      </c>
      <c r="K3878" s="33" t="n"/>
      <c r="L3878" s="33">
        <f>IF(K3878="", "", K3878*$F3878)</f>
        <v/>
      </c>
      <c r="M3878" s="30">
        <f>IF(OR(H3878="",H3878=0),"",IF(K3878="",IF(J3878="","",J3878/H3878),L3878/H3878))</f>
        <v/>
      </c>
    </row>
    <row r="3879" ht="13.35" customHeight="1" s="162">
      <c r="B3879" s="307" t="n"/>
      <c r="C3879" s="307" t="n"/>
      <c r="E3879" s="307" t="n"/>
      <c r="F3879" s="32" t="n"/>
      <c r="G3879" s="33">
        <f>IF(F3879="", "", H3879/F3879)</f>
        <v/>
      </c>
      <c r="H3879" s="33" t="n"/>
      <c r="I3879" s="33" t="n"/>
      <c r="J3879" s="33">
        <f>IF(I3879="", "", I3879*$F3879)</f>
        <v/>
      </c>
      <c r="K3879" s="33" t="n"/>
      <c r="L3879" s="33">
        <f>IF(K3879="", "", K3879*$F3879)</f>
        <v/>
      </c>
      <c r="M3879" s="30">
        <f>IF(OR(H3879="",H3879=0),"",IF(K3879="",IF(J3879="","",J3879/H3879),L3879/H3879))</f>
        <v/>
      </c>
    </row>
    <row r="3880" ht="13.35" customHeight="1" s="162">
      <c r="B3880" s="307" t="n"/>
      <c r="C3880" s="307" t="n"/>
      <c r="E3880" s="307" t="n"/>
      <c r="F3880" s="32" t="n"/>
      <c r="G3880" s="33">
        <f>IF(F3880="", "", H3880/F3880)</f>
        <v/>
      </c>
      <c r="H3880" s="33" t="n"/>
      <c r="I3880" s="33" t="n"/>
      <c r="J3880" s="33">
        <f>IF(I3880="", "", I3880*$F3880)</f>
        <v/>
      </c>
      <c r="K3880" s="33" t="n"/>
      <c r="L3880" s="33">
        <f>IF(K3880="", "", K3880*$F3880)</f>
        <v/>
      </c>
      <c r="M3880" s="30">
        <f>IF(OR(H3880="",H3880=0),"",IF(K3880="",IF(J3880="","",J3880/H3880),L3880/H3880))</f>
        <v/>
      </c>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42" t="n"/>
      <c r="C3891" s="231" t="inlineStr">
        <is>
          <t>Total</t>
        </is>
      </c>
      <c r="D3891" s="159" t="n"/>
      <c r="E3891" s="42" t="n"/>
      <c r="F3891" s="42" t="n"/>
      <c r="G3891" s="43" t="n"/>
      <c r="H3891" s="43">
        <f>IF(SUM(H3877:H3890)+SUM(H3908:H3941)=0,"",SUM(H3877:H3890)+SUM(H3908:H3941))</f>
        <v/>
      </c>
      <c r="I3891" s="43" t="n"/>
      <c r="J3891" s="43">
        <f>IF(SUM(J3877:J3890)+SUM(J3908:J3941)=0,"",SUM(J3877:J3890)+SUM(J3908:J3941))</f>
        <v/>
      </c>
      <c r="K3891" s="43" t="n"/>
      <c r="L3891" s="43">
        <f>IF(SUM(L3877:L3890)+SUM(L3908:L3941)=0,"",SUM(L3877:L3890)+SUM(L3908:L3941))</f>
        <v/>
      </c>
      <c r="M3891" s="35">
        <f>IF(OR(H3891="",H3891=0),"",IF(L3891="",IF(J3891="","",J3891/H3891),L3891/H3891))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H3894/F3894)</f>
        <v/>
      </c>
      <c r="H3894" s="33">
        <f>IF(H3891="","",H3891-N(H3899))</f>
        <v/>
      </c>
      <c r="I3894" s="33" t="n"/>
      <c r="J3894" s="33">
        <f>IF(I3894="", "", I3894*$F3894)</f>
        <v/>
      </c>
      <c r="K3894" s="33" t="n"/>
      <c r="L3894" s="33">
        <f>IF(L3899="","",L3891-N(L3899))</f>
        <v/>
      </c>
      <c r="M3894" s="30">
        <f>IF(OR(H3894="",H3894=0),"",IF(K3894="",IF(J3894="","",J3894/H3894),L3894/H3894))</f>
        <v/>
      </c>
    </row>
    <row r="3895" ht="13.35" customHeight="1" s="162">
      <c r="B3895" s="31" t="n"/>
      <c r="C3895" s="31" t="n"/>
      <c r="E3895" s="31"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42" t="n"/>
      <c r="C3896" s="231" t="inlineStr">
        <is>
          <t>Total</t>
        </is>
      </c>
      <c r="D3896" s="159" t="n"/>
      <c r="E3896" s="42" t="n"/>
      <c r="F3896" s="42" t="n"/>
      <c r="G3896" s="43" t="n"/>
      <c r="H3896" s="43">
        <f>IF(SUM(H3894:H3895)+SUM(H3945:H3948)=0,"",SUM(H3894:H3895)+SUM(H3945:H3948))</f>
        <v/>
      </c>
      <c r="I3896" s="42" t="n"/>
      <c r="J3896" s="43">
        <f>IF(SUM(J3894:J3895)+SUM(J3945:J3948)=0,"",SUM(J3894:J3895)+SUM(J3945:J3948))</f>
        <v/>
      </c>
      <c r="K3896" s="42" t="n"/>
      <c r="L3896" s="43">
        <f>IF(SUM(L3894:L3895)+SUM(L3945:L3948)=0,"",SUM(L3894:L3895)+SUM(L3945:L3948))</f>
        <v/>
      </c>
      <c r="M3896" s="35">
        <f>IF(OR(H3896="",H3896=0),"",IF(L3896="",IF(J3896="","",J3896/H3896),L3896/H3896))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H3899/F3899)</f>
        <v/>
      </c>
      <c r="H3899" s="33" t="n"/>
      <c r="I3899" s="33" t="n"/>
      <c r="J3899" s="33">
        <f>IF(I3899="", "", I3899*$F3899)</f>
        <v/>
      </c>
      <c r="K3899" s="33" t="n"/>
      <c r="L3899" s="33">
        <f>IF(K3899="", "", K3899*$F3899)</f>
        <v/>
      </c>
      <c r="M3899" s="30">
        <f>IF(OR(H3899="",H3899=0),"",IF(K3899="",IF(J3899="","",J3899/H3899),L3899/H3899))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42" t="n"/>
      <c r="C3942" s="231" t="inlineStr">
        <is>
          <t>Subtotal (this page)</t>
        </is>
      </c>
      <c r="D3942" s="159" t="n"/>
      <c r="E3942" s="42" t="n"/>
      <c r="F3942" s="42" t="n"/>
      <c r="G3942" s="43" t="n"/>
      <c r="H3942" s="43">
        <f>IF(SUM(H3908:H3941)=0,"",SUM(H3908:H3941))</f>
        <v/>
      </c>
      <c r="I3942" s="43" t="n"/>
      <c r="J3942" s="43">
        <f>IF(SUM(J3908:J3941)=0,"",SUM(J3908:J3941))</f>
        <v/>
      </c>
      <c r="K3942" s="43" t="n"/>
      <c r="L3942" s="43">
        <f>IF(SUM(L3908:L3941)=0,"",SUM(L3908:L3941))</f>
        <v/>
      </c>
      <c r="M3942" s="35">
        <f>IF(OR(H3942="",H3942=0),"",IF(L3942="",IF(J3942="","",J3942/H3942),L3942/H3942))</f>
        <v/>
      </c>
    </row>
    <row r="3943" ht="13.35" customHeight="1" s="162">
      <c r="B3943" s="188" t="inlineStr">
        <is>
          <t>Return Air Inlets (cont.)</t>
        </is>
      </c>
      <c r="C3943" s="174" t="n"/>
      <c r="D3943" s="174" t="n"/>
      <c r="E3943" s="174" t="n"/>
      <c r="F3943" s="173" t="n"/>
      <c r="G3943" s="233" t="inlineStr">
        <is>
          <t>Design VEL</t>
        </is>
      </c>
      <c r="H3943" s="194" t="inlineStr">
        <is>
          <t>Design CFM</t>
        </is>
      </c>
      <c r="I3943" s="188" t="inlineStr">
        <is>
          <t>Initial</t>
        </is>
      </c>
      <c r="J3943" s="173" t="n"/>
      <c r="K3943" s="188" t="inlineStr">
        <is>
          <t>Final</t>
        </is>
      </c>
      <c r="L3943" s="173" t="n"/>
      <c r="M3943" s="188" t="inlineStr">
        <is>
          <t>%</t>
        </is>
      </c>
    </row>
    <row r="3944" ht="13.35" customHeight="1" s="162">
      <c r="B3944" s="153" t="inlineStr">
        <is>
          <t>No.</t>
        </is>
      </c>
      <c r="C3944" s="188" t="inlineStr">
        <is>
          <t>Area Served</t>
        </is>
      </c>
      <c r="D3944" s="188" t="inlineStr">
        <is>
          <t>Type</t>
        </is>
      </c>
      <c r="E3944" s="188" t="inlineStr">
        <is>
          <t>Size</t>
        </is>
      </c>
      <c r="F3944" s="188" t="inlineStr">
        <is>
          <t>Ak</t>
        </is>
      </c>
      <c r="G3944" s="440" t="n"/>
      <c r="H3944" s="440" t="n"/>
      <c r="I3944" s="188" t="inlineStr">
        <is>
          <t>VEL</t>
        </is>
      </c>
      <c r="J3944" s="188" t="inlineStr">
        <is>
          <t>CFM</t>
        </is>
      </c>
      <c r="K3944" s="188" t="inlineStr">
        <is>
          <t>VEL</t>
        </is>
      </c>
      <c r="L3944" s="188" t="inlineStr">
        <is>
          <t>CFM</t>
        </is>
      </c>
      <c r="M3944" s="440" t="n"/>
    </row>
    <row r="3945" ht="13.35" customHeight="1" s="162">
      <c r="B3945" s="31" t="n"/>
      <c r="C3945" s="31" t="n"/>
      <c r="E3945" s="31"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31" t="n"/>
      <c r="C3946" s="31" t="n"/>
      <c r="E3946" s="31" t="n"/>
      <c r="F3946" s="32" t="n"/>
      <c r="G3946" s="33">
        <f>IF(F3946="", "", H3946/F3946)</f>
        <v/>
      </c>
      <c r="H3946" s="33" t="n"/>
      <c r="I3946" s="33" t="n"/>
      <c r="J3946" s="33">
        <f>IF(I3946="", "", I3946*$F3946)</f>
        <v/>
      </c>
      <c r="K3946" s="33" t="n"/>
      <c r="L3946" s="33">
        <f>IF(K3946="", "", K3946*$F3946)</f>
        <v/>
      </c>
      <c r="M3946" s="30">
        <f>IF(OR(H3946="",H3946=0),"",IF(K3946="",IF(J3946="","",J3946/H3946),L3946/H3946))</f>
        <v/>
      </c>
    </row>
    <row r="3947" ht="13.35" customHeight="1" s="162">
      <c r="B3947" s="31" t="n"/>
      <c r="C3947" s="31" t="n"/>
      <c r="E3947" s="31" t="n"/>
      <c r="F3947" s="32" t="n"/>
      <c r="G3947" s="33">
        <f>IF(F3947="", "", H3947/F3947)</f>
        <v/>
      </c>
      <c r="H3947" s="33" t="n"/>
      <c r="I3947" s="33" t="n"/>
      <c r="J3947" s="33">
        <f>IF(I3947="", "", I3947*$F3947)</f>
        <v/>
      </c>
      <c r="K3947" s="33" t="n"/>
      <c r="L3947" s="33">
        <f>IF(K3947="", "", K3947*$F3947)</f>
        <v/>
      </c>
      <c r="M3947" s="30">
        <f>IF(OR(H3947="",H3947=0),"",IF(K3947="",IF(J3947="","",J3947/H3947),L3947/H3947))</f>
        <v/>
      </c>
    </row>
    <row r="3948" ht="13.35" customHeight="1" s="162">
      <c r="B3948" s="31" t="n"/>
      <c r="C3948" s="31" t="n"/>
      <c r="E3948" s="31" t="n"/>
      <c r="F3948" s="32" t="n"/>
      <c r="G3948" s="33">
        <f>IF(F3948="", "", H3948/F3948)</f>
        <v/>
      </c>
      <c r="H3948" s="33" t="n"/>
      <c r="I3948" s="33" t="n"/>
      <c r="J3948" s="33">
        <f>IF(I3948="", "", I3948*$F3948)</f>
        <v/>
      </c>
      <c r="K3948" s="33" t="n"/>
      <c r="L3948" s="33">
        <f>IF(K3948="", "", K3948*$F3948)</f>
        <v/>
      </c>
      <c r="M3948" s="30">
        <f>IF(OR(H3948="",H3948=0),"",IF(K3948="",IF(J3948="","",J3948/H3948),L3948/H3948))</f>
        <v/>
      </c>
    </row>
    <row r="3949" ht="13.35" customHeight="1" s="162">
      <c r="B3949" s="42" t="n"/>
      <c r="C3949" s="231" t="inlineStr">
        <is>
          <t>Subtotal (this page)</t>
        </is>
      </c>
      <c r="D3949" s="159" t="n"/>
      <c r="E3949" s="42" t="n"/>
      <c r="F3949" s="42" t="n"/>
      <c r="G3949" s="43" t="n"/>
      <c r="H3949" s="43">
        <f>IF(SUM(H3945:H3948)=0,"",SUM(H3945:H3948))</f>
        <v/>
      </c>
      <c r="I3949" s="42" t="n"/>
      <c r="J3949" s="43">
        <f>IF(SUM(J3945:J3948)=0,"",SUM(J3945:J3948))</f>
        <v/>
      </c>
      <c r="K3949" s="42" t="n"/>
      <c r="L3949" s="43">
        <f>IF(SUM(L3945:L3948)=0,"",SUM(L3945:L3948))</f>
        <v/>
      </c>
      <c r="M3949" s="35">
        <f>IF(OR(H3949="",H3949=0),"",IF(L3949="",IF(J3949="","",J3949/H3949),L3949/H3949))</f>
        <v/>
      </c>
    </row>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IF(K3961="","",K3961-N(K3962))</f>
        <v/>
      </c>
      <c r="L3963" s="24">
        <f>IF(L3961="","",L3961-N(L3962))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F3977</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 xml:space="preserve">Static Pressures Profile </t>
        </is>
      </c>
      <c r="C3974" s="400" t="n"/>
      <c r="D3974" s="400" t="n"/>
      <c r="E3974" s="400" t="n"/>
      <c r="F3974" s="400" t="n"/>
      <c r="G3974" s="401" t="n"/>
      <c r="I3974" s="199" t="inlineStr">
        <is>
          <t>Fan RPM</t>
        </is>
      </c>
      <c r="J3974" s="401" t="n"/>
      <c r="K3974" s="24" t="n"/>
      <c r="L3974" s="24" t="n"/>
    </row>
    <row r="3975" ht="13.35" customHeight="1" s="162">
      <c r="B3975" s="432" t="n"/>
      <c r="C3975" s="401" t="n"/>
      <c r="D3975" s="205" t="inlineStr">
        <is>
          <t>Flt/Coil</t>
        </is>
      </c>
      <c r="E3975" s="205" t="inlineStr">
        <is>
          <t>Fan</t>
        </is>
      </c>
      <c r="F3975" s="432" t="n"/>
      <c r="G3975" s="401" t="n"/>
      <c r="I3975" s="199" t="inlineStr">
        <is>
          <t>VSD Frequency</t>
        </is>
      </c>
      <c r="J3975" s="401" t="n"/>
      <c r="K3975" s="66" t="n"/>
      <c r="L3975" s="66" t="n"/>
    </row>
    <row r="3976" ht="13.35" customHeight="1" s="162">
      <c r="B3976" s="198" t="inlineStr">
        <is>
          <t>Entering</t>
        </is>
      </c>
      <c r="C3976" s="401" t="n"/>
      <c r="D3976" s="19" t="n"/>
      <c r="E3976" s="19" t="n"/>
      <c r="F3976" s="19">
        <f>IF(E3976="","",E3977-N(E3976))</f>
        <v/>
      </c>
      <c r="G3976" s="186" t="inlineStr">
        <is>
          <t>TSP</t>
        </is>
      </c>
      <c r="H3976" s="23" t="n"/>
      <c r="I3976" s="199" t="inlineStr">
        <is>
          <t>OA Damper Position</t>
        </is>
      </c>
      <c r="J3976" s="400" t="n"/>
      <c r="K3976" s="401" t="n"/>
      <c r="L3976" s="56" t="n"/>
    </row>
    <row r="3977" ht="13.35" customHeight="1" s="162">
      <c r="B3977" s="198" t="inlineStr">
        <is>
          <t>Exiting</t>
        </is>
      </c>
      <c r="C3977" s="401" t="n"/>
      <c r="D3977" s="55">
        <f>IF(E3976="", "", E3976)</f>
        <v/>
      </c>
      <c r="E3977" s="19" t="n"/>
      <c r="F3977" s="19">
        <f>IF(E3977="","",E3977-N(D3976))</f>
        <v/>
      </c>
      <c r="G3977" s="186" t="inlineStr">
        <is>
          <t>ESP</t>
        </is>
      </c>
      <c r="H3977" s="23" t="n"/>
    </row>
    <row r="3978" ht="13.35" customHeight="1" s="162">
      <c r="B3978" s="437" t="inlineStr">
        <is>
          <t>Instrument:</t>
        </is>
      </c>
      <c r="C3978" s="13" t="n"/>
      <c r="D3978" s="490" t="n"/>
      <c r="E3978" s="491" t="n"/>
      <c r="F3978" s="491" t="n"/>
      <c r="G3978" s="437" t="inlineStr">
        <is>
          <t>Ak basis / notes:</t>
        </is>
      </c>
      <c r="H3978" s="13" t="n"/>
      <c r="I3978" s="492" t="n"/>
      <c r="J3978" s="491" t="n"/>
      <c r="K3978" s="491" t="n"/>
      <c r="L3978" s="491" t="n"/>
      <c r="M3978" s="491" t="n"/>
    </row>
    <row r="3979" ht="13.35" customHeight="1" s="162">
      <c r="B3979" s="188" t="inlineStr">
        <is>
          <t>Supply Air Diffuser / Outlet Airflow</t>
        </is>
      </c>
      <c r="C3979" s="174" t="n"/>
      <c r="D3979" s="174" t="n"/>
      <c r="E3979" s="174" t="n"/>
      <c r="F3979" s="173" t="n"/>
      <c r="G3979" s="233" t="inlineStr">
        <is>
          <t>Design VEL</t>
        </is>
      </c>
      <c r="H3979" s="194" t="inlineStr">
        <is>
          <t>Design CFM</t>
        </is>
      </c>
      <c r="I3979" s="188" t="inlineStr">
        <is>
          <t>Initial</t>
        </is>
      </c>
      <c r="J3979" s="173" t="n"/>
      <c r="K3979" s="188" t="inlineStr">
        <is>
          <t>Final</t>
        </is>
      </c>
      <c r="L3979" s="173" t="n"/>
      <c r="M3979" s="188" t="inlineStr">
        <is>
          <t>%</t>
        </is>
      </c>
    </row>
    <row r="3980" ht="13.35" customHeight="1" s="162">
      <c r="B3980" s="153" t="inlineStr">
        <is>
          <t>No.</t>
        </is>
      </c>
      <c r="C3980" s="188" t="inlineStr">
        <is>
          <t>Area Served</t>
        </is>
      </c>
      <c r="D3980" s="188" t="inlineStr">
        <is>
          <t>Type</t>
        </is>
      </c>
      <c r="E3980" s="188" t="inlineStr">
        <is>
          <t>Size</t>
        </is>
      </c>
      <c r="F3980" s="188" t="inlineStr">
        <is>
          <t>Ak</t>
        </is>
      </c>
      <c r="G3980" s="440" t="n"/>
      <c r="H3980" s="440" t="n"/>
      <c r="I3980" s="188" t="inlineStr">
        <is>
          <t>VEL</t>
        </is>
      </c>
      <c r="J3980" s="188" t="inlineStr">
        <is>
          <t>CFM</t>
        </is>
      </c>
      <c r="K3980" s="188" t="inlineStr">
        <is>
          <t>VEL</t>
        </is>
      </c>
      <c r="L3980" s="188" t="inlineStr">
        <is>
          <t>CFM</t>
        </is>
      </c>
      <c r="M3980" s="440" t="n"/>
    </row>
    <row r="3981" ht="13.35" customHeight="1" s="162">
      <c r="B3981" s="307" t="n"/>
      <c r="C3981" s="307" t="n"/>
      <c r="E3981" s="307" t="n"/>
      <c r="F3981" s="32" t="n"/>
      <c r="G3981" s="33">
        <f>IF(F3981="", "", H3981/F3981)</f>
        <v/>
      </c>
      <c r="H3981" s="33" t="n"/>
      <c r="I3981" s="33" t="n"/>
      <c r="J3981" s="33">
        <f>IF(I3981="", "", I3981*$F3981)</f>
        <v/>
      </c>
      <c r="K3981" s="33" t="n"/>
      <c r="L3981" s="33">
        <f>IF(K3981="", "", K3981*$F3981)</f>
        <v/>
      </c>
      <c r="M3981" s="30">
        <f>IF(OR(H3981="",H3981=0),"",IF(K3981="",IF(J3981="","",J3981/H3981),L3981/H3981))</f>
        <v/>
      </c>
    </row>
    <row r="3982" ht="13.35" customHeight="1" s="162">
      <c r="B3982" s="307" t="n"/>
      <c r="C3982" s="307" t="n"/>
      <c r="E3982" s="307" t="n"/>
      <c r="F3982" s="32" t="n"/>
      <c r="G3982" s="33">
        <f>IF(F3982="", "", H3982/F3982)</f>
        <v/>
      </c>
      <c r="H3982" s="33" t="n"/>
      <c r="I3982" s="33" t="n"/>
      <c r="J3982" s="33">
        <f>IF(I3982="", "", I3982*$F3982)</f>
        <v/>
      </c>
      <c r="K3982" s="33" t="n"/>
      <c r="L3982" s="33">
        <f>IF(K3982="", "", K3982*$F3982)</f>
        <v/>
      </c>
      <c r="M3982" s="30">
        <f>IF(OR(H3982="",H3982=0),"",IF(K3982="",IF(J3982="","",J3982/H3982),L3982/H3982))</f>
        <v/>
      </c>
    </row>
    <row r="3983" ht="13.35" customHeight="1" s="162">
      <c r="B3983" s="307" t="n"/>
      <c r="C3983" s="307" t="n"/>
      <c r="E3983" s="307" t="n"/>
      <c r="F3983" s="32" t="n"/>
      <c r="G3983" s="33">
        <f>IF(F3983="", "", H3983/F3983)</f>
        <v/>
      </c>
      <c r="H3983" s="33" t="n"/>
      <c r="I3983" s="33" t="n"/>
      <c r="J3983" s="33">
        <f>IF(I3983="", "", I3983*$F3983)</f>
        <v/>
      </c>
      <c r="K3983" s="33" t="n"/>
      <c r="L3983" s="33">
        <f>IF(K3983="", "", K3983*$F3983)</f>
        <v/>
      </c>
      <c r="M3983" s="30">
        <f>IF(OR(H3983="",H3983=0),"",IF(K3983="",IF(J3983="","",J3983/H3983),L3983/H3983))</f>
        <v/>
      </c>
    </row>
    <row r="3984" ht="13.35" customHeight="1" s="162">
      <c r="B3984" s="307" t="n"/>
      <c r="C3984" s="307" t="n"/>
      <c r="E3984" s="307" t="n"/>
      <c r="F3984" s="32" t="n"/>
      <c r="G3984" s="33">
        <f>IF(F3984="", "", H3984/F3984)</f>
        <v/>
      </c>
      <c r="H3984" s="33" t="n"/>
      <c r="I3984" s="33" t="n"/>
      <c r="J3984" s="33">
        <f>IF(I3984="", "", I3984*$F3984)</f>
        <v/>
      </c>
      <c r="K3984" s="33" t="n"/>
      <c r="L3984" s="33">
        <f>IF(K3984="", "", K3984*$F3984)</f>
        <v/>
      </c>
      <c r="M3984" s="30">
        <f>IF(OR(H3984="",H3984=0),"",IF(K3984="",IF(J3984="","",J3984/H3984),L3984/H3984))</f>
        <v/>
      </c>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42" t="n"/>
      <c r="C3995" s="231" t="inlineStr">
        <is>
          <t>Total</t>
        </is>
      </c>
      <c r="D3995" s="159" t="n"/>
      <c r="E3995" s="42" t="n"/>
      <c r="F3995" s="42" t="n"/>
      <c r="G3995" s="43" t="n"/>
      <c r="H3995" s="43">
        <f>IF(SUM(H3981:H3994)+SUM(H4012:H4045)=0,"",SUM(H3981:H3994)+SUM(H4012:H4045))</f>
        <v/>
      </c>
      <c r="I3995" s="43" t="n"/>
      <c r="J3995" s="43">
        <f>IF(SUM(J3981:J3994)+SUM(J4012:J4045)=0,"",SUM(J3981:J3994)+SUM(J4012:J4045))</f>
        <v/>
      </c>
      <c r="K3995" s="43" t="n"/>
      <c r="L3995" s="43">
        <f>IF(SUM(L3981:L3994)+SUM(L4012:L4045)=0,"",SUM(L3981:L3994)+SUM(L4012:L4045))</f>
        <v/>
      </c>
      <c r="M3995" s="35">
        <f>IF(OR(H3995="",H3995=0),"",IF(L3995="",IF(J3995="","",J3995/H3995),L3995/H3995))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H3998/F3998)</f>
        <v/>
      </c>
      <c r="H3998" s="33">
        <f>IF(H3995="","",H3995-N(H4003))</f>
        <v/>
      </c>
      <c r="I3998" s="33" t="n"/>
      <c r="J3998" s="33">
        <f>IF(I3998="", "", I3998*$F3998)</f>
        <v/>
      </c>
      <c r="K3998" s="33" t="n"/>
      <c r="L3998" s="33">
        <f>IF(L4003="","",L3995-N(L4003))</f>
        <v/>
      </c>
      <c r="M3998" s="30">
        <f>IF(OR(H3998="",H3998=0),"",IF(K3998="",IF(J3998="","",J3998/H3998),L3998/H3998))</f>
        <v/>
      </c>
    </row>
    <row r="3999" ht="13.35" customHeight="1" s="162">
      <c r="B3999" s="31" t="n"/>
      <c r="C3999" s="31" t="n"/>
      <c r="E3999" s="31"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42" t="n"/>
      <c r="C4000" s="231" t="inlineStr">
        <is>
          <t>Total</t>
        </is>
      </c>
      <c r="D4000" s="159" t="n"/>
      <c r="E4000" s="42" t="n"/>
      <c r="F4000" s="42" t="n"/>
      <c r="G4000" s="43" t="n"/>
      <c r="H4000" s="43">
        <f>IF(SUM(H3998:H3999)+SUM(H4049:H4052)=0,"",SUM(H3998:H3999)+SUM(H4049:H4052))</f>
        <v/>
      </c>
      <c r="I4000" s="42" t="n"/>
      <c r="J4000" s="43">
        <f>IF(SUM(J3998:J3999)+SUM(J4049:J4052)=0,"",SUM(J3998:J3999)+SUM(J4049:J4052))</f>
        <v/>
      </c>
      <c r="K4000" s="42" t="n"/>
      <c r="L4000" s="43">
        <f>IF(SUM(L3998:L3999)+SUM(L4049:L4052)=0,"",SUM(L3998:L3999)+SUM(L4049:L4052))</f>
        <v/>
      </c>
      <c r="M4000" s="35">
        <f>IF(OR(H4000="",H4000=0),"",IF(L4000="",IF(J4000="","",J4000/H4000),L4000/H4000))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H4003/F4003)</f>
        <v/>
      </c>
      <c r="H4003" s="33" t="n"/>
      <c r="I4003" s="33" t="n"/>
      <c r="J4003" s="33">
        <f>IF(I4003="", "", I4003*$F4003)</f>
        <v/>
      </c>
      <c r="K4003" s="33" t="n"/>
      <c r="L4003" s="33">
        <f>IF(K4003="", "", K4003*$F4003)</f>
        <v/>
      </c>
      <c r="M4003" s="30">
        <f>IF(OR(H4003="",H4003=0),"",IF(K4003="",IF(J4003="","",J4003/H4003),L4003/H4003))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42" t="n"/>
      <c r="C4046" s="231" t="inlineStr">
        <is>
          <t>Subtotal (this page)</t>
        </is>
      </c>
      <c r="D4046" s="159" t="n"/>
      <c r="E4046" s="42" t="n"/>
      <c r="F4046" s="42" t="n"/>
      <c r="G4046" s="43" t="n"/>
      <c r="H4046" s="43">
        <f>IF(SUM(H4012:H4045)=0,"",SUM(H4012:H4045))</f>
        <v/>
      </c>
      <c r="I4046" s="43" t="n"/>
      <c r="J4046" s="43">
        <f>IF(SUM(J4012:J4045)=0,"",SUM(J4012:J4045))</f>
        <v/>
      </c>
      <c r="K4046" s="43" t="n"/>
      <c r="L4046" s="43">
        <f>IF(SUM(L4012:L4045)=0,"",SUM(L4012:L4045))</f>
        <v/>
      </c>
      <c r="M4046" s="35">
        <f>IF(OR(H4046="",H4046=0),"",IF(L4046="",IF(J4046="","",J4046/H4046),L4046/H4046))</f>
        <v/>
      </c>
    </row>
    <row r="4047" ht="13.35" customHeight="1" s="162">
      <c r="B4047" s="188" t="inlineStr">
        <is>
          <t>Return Air Inlets (cont.)</t>
        </is>
      </c>
      <c r="C4047" s="174" t="n"/>
      <c r="D4047" s="174" t="n"/>
      <c r="E4047" s="174" t="n"/>
      <c r="F4047" s="173" t="n"/>
      <c r="G4047" s="233" t="inlineStr">
        <is>
          <t>Design VEL</t>
        </is>
      </c>
      <c r="H4047" s="194" t="inlineStr">
        <is>
          <t>Design CFM</t>
        </is>
      </c>
      <c r="I4047" s="188" t="inlineStr">
        <is>
          <t>Initial</t>
        </is>
      </c>
      <c r="J4047" s="173" t="n"/>
      <c r="K4047" s="188" t="inlineStr">
        <is>
          <t>Final</t>
        </is>
      </c>
      <c r="L4047" s="173" t="n"/>
      <c r="M4047" s="188" t="inlineStr">
        <is>
          <t>%</t>
        </is>
      </c>
    </row>
    <row r="4048" ht="13.35" customHeight="1" s="162">
      <c r="B4048" s="153" t="inlineStr">
        <is>
          <t>No.</t>
        </is>
      </c>
      <c r="C4048" s="188" t="inlineStr">
        <is>
          <t>Area Served</t>
        </is>
      </c>
      <c r="D4048" s="188" t="inlineStr">
        <is>
          <t>Type</t>
        </is>
      </c>
      <c r="E4048" s="188" t="inlineStr">
        <is>
          <t>Size</t>
        </is>
      </c>
      <c r="F4048" s="188" t="inlineStr">
        <is>
          <t>Ak</t>
        </is>
      </c>
      <c r="G4048" s="440" t="n"/>
      <c r="H4048" s="440" t="n"/>
      <c r="I4048" s="188" t="inlineStr">
        <is>
          <t>VEL</t>
        </is>
      </c>
      <c r="J4048" s="188" t="inlineStr">
        <is>
          <t>CFM</t>
        </is>
      </c>
      <c r="K4048" s="188" t="inlineStr">
        <is>
          <t>VEL</t>
        </is>
      </c>
      <c r="L4048" s="188" t="inlineStr">
        <is>
          <t>CFM</t>
        </is>
      </c>
      <c r="M4048" s="440" t="n"/>
    </row>
    <row r="4049" ht="13.35" customHeight="1" s="162">
      <c r="B4049" s="31" t="n"/>
      <c r="C4049" s="31" t="n"/>
      <c r="E4049" s="31"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31" t="n"/>
      <c r="C4050" s="31" t="n"/>
      <c r="E4050" s="31" t="n"/>
      <c r="F4050" s="32" t="n"/>
      <c r="G4050" s="33">
        <f>IF(F4050="", "", H4050/F4050)</f>
        <v/>
      </c>
      <c r="H4050" s="33" t="n"/>
      <c r="I4050" s="33" t="n"/>
      <c r="J4050" s="33">
        <f>IF(I4050="", "", I4050*$F4050)</f>
        <v/>
      </c>
      <c r="K4050" s="33" t="n"/>
      <c r="L4050" s="33">
        <f>IF(K4050="", "", K4050*$F4050)</f>
        <v/>
      </c>
      <c r="M4050" s="30">
        <f>IF(OR(H4050="",H4050=0),"",IF(K4050="",IF(J4050="","",J4050/H4050),L4050/H4050))</f>
        <v/>
      </c>
    </row>
    <row r="4051" ht="13.35" customHeight="1" s="162">
      <c r="B4051" s="31" t="n"/>
      <c r="C4051" s="31" t="n"/>
      <c r="E4051" s="31" t="n"/>
      <c r="F4051" s="32" t="n"/>
      <c r="G4051" s="33">
        <f>IF(F4051="", "", H4051/F4051)</f>
        <v/>
      </c>
      <c r="H4051" s="33" t="n"/>
      <c r="I4051" s="33" t="n"/>
      <c r="J4051" s="33">
        <f>IF(I4051="", "", I4051*$F4051)</f>
        <v/>
      </c>
      <c r="K4051" s="33" t="n"/>
      <c r="L4051" s="33">
        <f>IF(K4051="", "", K4051*$F4051)</f>
        <v/>
      </c>
      <c r="M4051" s="30">
        <f>IF(OR(H4051="",H4051=0),"",IF(K4051="",IF(J4051="","",J4051/H4051),L4051/H4051))</f>
        <v/>
      </c>
    </row>
    <row r="4052" ht="13.35" customHeight="1" s="162">
      <c r="B4052" s="31" t="n"/>
      <c r="C4052" s="31" t="n"/>
      <c r="E4052" s="31" t="n"/>
      <c r="F4052" s="32" t="n"/>
      <c r="G4052" s="33">
        <f>IF(F4052="", "", H4052/F4052)</f>
        <v/>
      </c>
      <c r="H4052" s="33" t="n"/>
      <c r="I4052" s="33" t="n"/>
      <c r="J4052" s="33">
        <f>IF(I4052="", "", I4052*$F4052)</f>
        <v/>
      </c>
      <c r="K4052" s="33" t="n"/>
      <c r="L4052" s="33">
        <f>IF(K4052="", "", K4052*$F4052)</f>
        <v/>
      </c>
      <c r="M4052" s="30">
        <f>IF(OR(H4052="",H4052=0),"",IF(K4052="",IF(J4052="","",J4052/H4052),L4052/H4052))</f>
        <v/>
      </c>
    </row>
    <row r="4053" ht="13.35" customHeight="1" s="162">
      <c r="B4053" s="42" t="n"/>
      <c r="C4053" s="231" t="inlineStr">
        <is>
          <t>Subtotal (this page)</t>
        </is>
      </c>
      <c r="D4053" s="159" t="n"/>
      <c r="E4053" s="42" t="n"/>
      <c r="F4053" s="42" t="n"/>
      <c r="G4053" s="43" t="n"/>
      <c r="H4053" s="43">
        <f>IF(SUM(H4049:H4052)=0,"",SUM(H4049:H4052))</f>
        <v/>
      </c>
      <c r="I4053" s="42" t="n"/>
      <c r="J4053" s="43">
        <f>IF(SUM(J4049:J4052)=0,"",SUM(J4049:J4052))</f>
        <v/>
      </c>
      <c r="K4053" s="42" t="n"/>
      <c r="L4053" s="43">
        <f>IF(SUM(L4049:L4052)=0,"",SUM(L4049:L4052))</f>
        <v/>
      </c>
      <c r="M4053" s="35">
        <f>IF(OR(H4053="",H4053=0),"",IF(L4053="",IF(J4053="","",J4053/H4053),L4053/H4053))</f>
        <v/>
      </c>
    </row>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IF(K4065="","",K4065-N(K4066))</f>
        <v/>
      </c>
      <c r="L4067" s="24">
        <f>IF(L4065="","",L4065-N(L4066))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F4081</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 xml:space="preserve">Static Pressures Profile </t>
        </is>
      </c>
      <c r="C4078" s="400" t="n"/>
      <c r="D4078" s="400" t="n"/>
      <c r="E4078" s="400" t="n"/>
      <c r="F4078" s="400" t="n"/>
      <c r="G4078" s="401" t="n"/>
      <c r="I4078" s="199" t="inlineStr">
        <is>
          <t>Fan RPM</t>
        </is>
      </c>
      <c r="J4078" s="401" t="n"/>
      <c r="K4078" s="24" t="n"/>
      <c r="L4078" s="24" t="n"/>
    </row>
    <row r="4079" ht="13.35" customHeight="1" s="162">
      <c r="B4079" s="432" t="n"/>
      <c r="C4079" s="401" t="n"/>
      <c r="D4079" s="205" t="inlineStr">
        <is>
          <t>Flt/Coil</t>
        </is>
      </c>
      <c r="E4079" s="205" t="inlineStr">
        <is>
          <t>Fan</t>
        </is>
      </c>
      <c r="F4079" s="432" t="n"/>
      <c r="G4079" s="401" t="n"/>
      <c r="I4079" s="199" t="inlineStr">
        <is>
          <t>VSD Frequency</t>
        </is>
      </c>
      <c r="J4079" s="401" t="n"/>
      <c r="K4079" s="66" t="n"/>
      <c r="L4079" s="66" t="n"/>
    </row>
    <row r="4080" ht="13.35" customHeight="1" s="162">
      <c r="B4080" s="198" t="inlineStr">
        <is>
          <t>Entering</t>
        </is>
      </c>
      <c r="C4080" s="401" t="n"/>
      <c r="D4080" s="19" t="n"/>
      <c r="E4080" s="19" t="n"/>
      <c r="F4080" s="19">
        <f>IF(E4080="","",E4081-N(E4080))</f>
        <v/>
      </c>
      <c r="G4080" s="186" t="inlineStr">
        <is>
          <t>TSP</t>
        </is>
      </c>
      <c r="H4080" s="23" t="n"/>
      <c r="I4080" s="199" t="inlineStr">
        <is>
          <t>OA Damper Position</t>
        </is>
      </c>
      <c r="J4080" s="400" t="n"/>
      <c r="K4080" s="401" t="n"/>
      <c r="L4080" s="56" t="n"/>
    </row>
    <row r="4081" ht="13.35" customHeight="1" s="162">
      <c r="B4081" s="198" t="inlineStr">
        <is>
          <t>Exiting</t>
        </is>
      </c>
      <c r="C4081" s="401" t="n"/>
      <c r="D4081" s="55">
        <f>IF(E4080="", "", E4080)</f>
        <v/>
      </c>
      <c r="E4081" s="19" t="n"/>
      <c r="F4081" s="19">
        <f>IF(E4081="","",E4081-N(D4080))</f>
        <v/>
      </c>
      <c r="G4081" s="186" t="inlineStr">
        <is>
          <t>ESP</t>
        </is>
      </c>
      <c r="H4081" s="23" t="n"/>
    </row>
    <row r="4082" ht="13.35" customHeight="1" s="162">
      <c r="B4082" s="437" t="inlineStr">
        <is>
          <t>Instrument:</t>
        </is>
      </c>
      <c r="C4082" s="13" t="n"/>
      <c r="D4082" s="490" t="n"/>
      <c r="E4082" s="491" t="n"/>
      <c r="F4082" s="491" t="n"/>
      <c r="G4082" s="437" t="inlineStr">
        <is>
          <t>Ak basis / notes:</t>
        </is>
      </c>
      <c r="H4082" s="13" t="n"/>
      <c r="I4082" s="492" t="n"/>
      <c r="J4082" s="491" t="n"/>
      <c r="K4082" s="491" t="n"/>
      <c r="L4082" s="491" t="n"/>
      <c r="M4082" s="491" t="n"/>
    </row>
    <row r="4083" ht="13.35" customHeight="1" s="162">
      <c r="B4083" s="188" t="inlineStr">
        <is>
          <t>Supply Air Diffuser / Outlet Airflow</t>
        </is>
      </c>
      <c r="C4083" s="174" t="n"/>
      <c r="D4083" s="174" t="n"/>
      <c r="E4083" s="174" t="n"/>
      <c r="F4083" s="173" t="n"/>
      <c r="G4083" s="233" t="inlineStr">
        <is>
          <t>Design VEL</t>
        </is>
      </c>
      <c r="H4083" s="194" t="inlineStr">
        <is>
          <t>Design CFM</t>
        </is>
      </c>
      <c r="I4083" s="188" t="inlineStr">
        <is>
          <t>Initial</t>
        </is>
      </c>
      <c r="J4083" s="173" t="n"/>
      <c r="K4083" s="188" t="inlineStr">
        <is>
          <t>Final</t>
        </is>
      </c>
      <c r="L4083" s="173" t="n"/>
      <c r="M4083" s="188" t="inlineStr">
        <is>
          <t>%</t>
        </is>
      </c>
    </row>
    <row r="4084" ht="13.35" customHeight="1" s="162">
      <c r="B4084" s="153" t="inlineStr">
        <is>
          <t>No.</t>
        </is>
      </c>
      <c r="C4084" s="188" t="inlineStr">
        <is>
          <t>Area Served</t>
        </is>
      </c>
      <c r="D4084" s="188" t="inlineStr">
        <is>
          <t>Type</t>
        </is>
      </c>
      <c r="E4084" s="188" t="inlineStr">
        <is>
          <t>Size</t>
        </is>
      </c>
      <c r="F4084" s="188" t="inlineStr">
        <is>
          <t>Ak</t>
        </is>
      </c>
      <c r="G4084" s="440" t="n"/>
      <c r="H4084" s="440" t="n"/>
      <c r="I4084" s="188" t="inlineStr">
        <is>
          <t>VEL</t>
        </is>
      </c>
      <c r="J4084" s="188" t="inlineStr">
        <is>
          <t>CFM</t>
        </is>
      </c>
      <c r="K4084" s="188" t="inlineStr">
        <is>
          <t>VEL</t>
        </is>
      </c>
      <c r="L4084" s="188" t="inlineStr">
        <is>
          <t>CFM</t>
        </is>
      </c>
      <c r="M4084" s="440" t="n"/>
    </row>
    <row r="4085" ht="13.35" customHeight="1" s="162">
      <c r="B4085" s="307" t="n"/>
      <c r="C4085" s="307" t="n"/>
      <c r="E4085" s="307" t="n"/>
      <c r="F4085" s="32" t="n"/>
      <c r="G4085" s="33">
        <f>IF(F4085="", "", H4085/F4085)</f>
        <v/>
      </c>
      <c r="H4085" s="33" t="n"/>
      <c r="I4085" s="33" t="n"/>
      <c r="J4085" s="33">
        <f>IF(I4085="", "", I4085*$F4085)</f>
        <v/>
      </c>
      <c r="K4085" s="33" t="n"/>
      <c r="L4085" s="33">
        <f>IF(K4085="", "", K4085*$F4085)</f>
        <v/>
      </c>
      <c r="M4085" s="30">
        <f>IF(OR(H4085="",H4085=0),"",IF(K4085="",IF(J4085="","",J4085/H4085),L4085/H4085))</f>
        <v/>
      </c>
    </row>
    <row r="4086" ht="13.35" customHeight="1" s="162">
      <c r="B4086" s="307" t="n"/>
      <c r="C4086" s="307" t="n"/>
      <c r="E4086" s="307" t="n"/>
      <c r="F4086" s="32" t="n"/>
      <c r="G4086" s="33">
        <f>IF(F4086="", "", H4086/F4086)</f>
        <v/>
      </c>
      <c r="H4086" s="33" t="n"/>
      <c r="I4086" s="33" t="n"/>
      <c r="J4086" s="33">
        <f>IF(I4086="", "", I4086*$F4086)</f>
        <v/>
      </c>
      <c r="K4086" s="33" t="n"/>
      <c r="L4086" s="33">
        <f>IF(K4086="", "", K4086*$F4086)</f>
        <v/>
      </c>
      <c r="M4086" s="30">
        <f>IF(OR(H4086="",H4086=0),"",IF(K4086="",IF(J4086="","",J4086/H4086),L4086/H4086))</f>
        <v/>
      </c>
    </row>
    <row r="4087" ht="13.35" customHeight="1" s="162">
      <c r="B4087" s="307" t="n"/>
      <c r="C4087" s="307" t="n"/>
      <c r="E4087" s="307" t="n"/>
      <c r="F4087" s="32" t="n"/>
      <c r="G4087" s="33">
        <f>IF(F4087="", "", H4087/F4087)</f>
        <v/>
      </c>
      <c r="H4087" s="33" t="n"/>
      <c r="I4087" s="33" t="n"/>
      <c r="J4087" s="33">
        <f>IF(I4087="", "", I4087*$F4087)</f>
        <v/>
      </c>
      <c r="K4087" s="33" t="n"/>
      <c r="L4087" s="33">
        <f>IF(K4087="", "", K4087*$F4087)</f>
        <v/>
      </c>
      <c r="M4087" s="30">
        <f>IF(OR(H4087="",H4087=0),"",IF(K4087="",IF(J4087="","",J4087/H4087),L4087/H4087))</f>
        <v/>
      </c>
    </row>
    <row r="4088" ht="13.35" customHeight="1" s="162">
      <c r="B4088" s="307" t="n"/>
      <c r="C4088" s="307" t="n"/>
      <c r="E4088" s="307" t="n"/>
      <c r="F4088" s="32" t="n"/>
      <c r="G4088" s="33">
        <f>IF(F4088="", "", H4088/F4088)</f>
        <v/>
      </c>
      <c r="H4088" s="33" t="n"/>
      <c r="I4088" s="33" t="n"/>
      <c r="J4088" s="33">
        <f>IF(I4088="", "", I4088*$F4088)</f>
        <v/>
      </c>
      <c r="K4088" s="33" t="n"/>
      <c r="L4088" s="33">
        <f>IF(K4088="", "", K4088*$F4088)</f>
        <v/>
      </c>
      <c r="M4088" s="30">
        <f>IF(OR(H4088="",H4088=0),"",IF(K4088="",IF(J4088="","",J4088/H4088),L4088/H4088))</f>
        <v/>
      </c>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42" t="n"/>
      <c r="C4099" s="231" t="inlineStr">
        <is>
          <t>Total</t>
        </is>
      </c>
      <c r="D4099" s="159" t="n"/>
      <c r="E4099" s="42" t="n"/>
      <c r="F4099" s="42" t="n"/>
      <c r="G4099" s="43" t="n"/>
      <c r="H4099" s="43">
        <f>IF(SUM(H4085:H4098)+SUM(H4116:H4149)=0,"",SUM(H4085:H4098)+SUM(H4116:H4149))</f>
        <v/>
      </c>
      <c r="I4099" s="43" t="n"/>
      <c r="J4099" s="43">
        <f>IF(SUM(J4085:J4098)+SUM(J4116:J4149)=0,"",SUM(J4085:J4098)+SUM(J4116:J4149))</f>
        <v/>
      </c>
      <c r="K4099" s="43" t="n"/>
      <c r="L4099" s="43">
        <f>IF(SUM(L4085:L4098)+SUM(L4116:L4149)=0,"",SUM(L4085:L4098)+SUM(L4116:L4149))</f>
        <v/>
      </c>
      <c r="M4099" s="35">
        <f>IF(OR(H4099="",H4099=0),"",IF(L4099="",IF(J4099="","",J4099/H4099),L4099/H4099))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H4102/F4102)</f>
        <v/>
      </c>
      <c r="H4102" s="33">
        <f>IF(H4099="","",H4099-N(H4107))</f>
        <v/>
      </c>
      <c r="I4102" s="33" t="n"/>
      <c r="J4102" s="33">
        <f>IF(I4102="", "", I4102*$F4102)</f>
        <v/>
      </c>
      <c r="K4102" s="33" t="n"/>
      <c r="L4102" s="33">
        <f>IF(L4107="","",L4099-N(L4107))</f>
        <v/>
      </c>
      <c r="M4102" s="30">
        <f>IF(OR(H4102="",H4102=0),"",IF(K4102="",IF(J4102="","",J4102/H4102),L4102/H4102))</f>
        <v/>
      </c>
    </row>
    <row r="4103" ht="13.35" customHeight="1" s="162">
      <c r="B4103" s="31" t="n"/>
      <c r="C4103" s="31" t="n"/>
      <c r="E4103" s="31"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42" t="n"/>
      <c r="C4104" s="231" t="inlineStr">
        <is>
          <t>Total</t>
        </is>
      </c>
      <c r="D4104" s="159" t="n"/>
      <c r="E4104" s="42" t="n"/>
      <c r="F4104" s="42" t="n"/>
      <c r="G4104" s="43" t="n"/>
      <c r="H4104" s="43">
        <f>IF(SUM(H4102:H4103)+SUM(H4153:H4156)=0,"",SUM(H4102:H4103)+SUM(H4153:H4156))</f>
        <v/>
      </c>
      <c r="I4104" s="42" t="n"/>
      <c r="J4104" s="43">
        <f>IF(SUM(J4102:J4103)+SUM(J4153:J4156)=0,"",SUM(J4102:J4103)+SUM(J4153:J4156))</f>
        <v/>
      </c>
      <c r="K4104" s="42" t="n"/>
      <c r="L4104" s="43">
        <f>IF(SUM(L4102:L4103)+SUM(L4153:L4156)=0,"",SUM(L4102:L4103)+SUM(L4153:L4156))</f>
        <v/>
      </c>
      <c r="M4104" s="35">
        <f>IF(OR(H4104="",H4104=0),"",IF(L4104="",IF(J4104="","",J4104/H4104),L4104/H4104))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H4107/F4107)</f>
        <v/>
      </c>
      <c r="H4107" s="33" t="n"/>
      <c r="I4107" s="33" t="n"/>
      <c r="J4107" s="33">
        <f>IF(I4107="", "", I4107*$F4107)</f>
        <v/>
      </c>
      <c r="K4107" s="33" t="n"/>
      <c r="L4107" s="33">
        <f>IF(K4107="", "", K4107*$F4107)</f>
        <v/>
      </c>
      <c r="M4107" s="30">
        <f>IF(OR(H4107="",H4107=0),"",IF(K4107="",IF(J4107="","",J4107/H4107),L4107/H4107))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42" t="n"/>
      <c r="C4150" s="231" t="inlineStr">
        <is>
          <t>Subtotal (this page)</t>
        </is>
      </c>
      <c r="D4150" s="159" t="n"/>
      <c r="E4150" s="42" t="n"/>
      <c r="F4150" s="42" t="n"/>
      <c r="G4150" s="43" t="n"/>
      <c r="H4150" s="43">
        <f>IF(SUM(H4116:H4149)=0,"",SUM(H4116:H4149))</f>
        <v/>
      </c>
      <c r="I4150" s="43" t="n"/>
      <c r="J4150" s="43">
        <f>IF(SUM(J4116:J4149)=0,"",SUM(J4116:J4149))</f>
        <v/>
      </c>
      <c r="K4150" s="43" t="n"/>
      <c r="L4150" s="43">
        <f>IF(SUM(L4116:L4149)=0,"",SUM(L4116:L4149))</f>
        <v/>
      </c>
      <c r="M4150" s="35">
        <f>IF(OR(H4150="",H4150=0),"",IF(L4150="",IF(J4150="","",J4150/H4150),L4150/H4150))</f>
        <v/>
      </c>
    </row>
    <row r="4151" ht="13.35" customHeight="1" s="162">
      <c r="B4151" s="188" t="inlineStr">
        <is>
          <t>Return Air Inlets (cont.)</t>
        </is>
      </c>
      <c r="C4151" s="174" t="n"/>
      <c r="D4151" s="174" t="n"/>
      <c r="E4151" s="174" t="n"/>
      <c r="F4151" s="173" t="n"/>
      <c r="G4151" s="233" t="inlineStr">
        <is>
          <t>Design VEL</t>
        </is>
      </c>
      <c r="H4151" s="194" t="inlineStr">
        <is>
          <t>Design CFM</t>
        </is>
      </c>
      <c r="I4151" s="188" t="inlineStr">
        <is>
          <t>Initial</t>
        </is>
      </c>
      <c r="J4151" s="173" t="n"/>
      <c r="K4151" s="188" t="inlineStr">
        <is>
          <t>Final</t>
        </is>
      </c>
      <c r="L4151" s="173" t="n"/>
      <c r="M4151" s="188" t="inlineStr">
        <is>
          <t>%</t>
        </is>
      </c>
    </row>
    <row r="4152" ht="13.35" customHeight="1" s="162">
      <c r="B4152" s="153" t="inlineStr">
        <is>
          <t>No.</t>
        </is>
      </c>
      <c r="C4152" s="188" t="inlineStr">
        <is>
          <t>Area Served</t>
        </is>
      </c>
      <c r="D4152" s="188" t="inlineStr">
        <is>
          <t>Type</t>
        </is>
      </c>
      <c r="E4152" s="188" t="inlineStr">
        <is>
          <t>Size</t>
        </is>
      </c>
      <c r="F4152" s="188" t="inlineStr">
        <is>
          <t>Ak</t>
        </is>
      </c>
      <c r="G4152" s="440" t="n"/>
      <c r="H4152" s="440" t="n"/>
      <c r="I4152" s="188" t="inlineStr">
        <is>
          <t>VEL</t>
        </is>
      </c>
      <c r="J4152" s="188" t="inlineStr">
        <is>
          <t>CFM</t>
        </is>
      </c>
      <c r="K4152" s="188" t="inlineStr">
        <is>
          <t>VEL</t>
        </is>
      </c>
      <c r="L4152" s="188" t="inlineStr">
        <is>
          <t>CFM</t>
        </is>
      </c>
      <c r="M4152" s="440" t="n"/>
    </row>
    <row r="4153" ht="13.35" customHeight="1" s="162">
      <c r="B4153" s="31" t="n"/>
      <c r="C4153" s="31" t="n"/>
      <c r="E4153" s="31"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31" t="n"/>
      <c r="C4154" s="31" t="n"/>
      <c r="E4154" s="31" t="n"/>
      <c r="F4154" s="32" t="n"/>
      <c r="G4154" s="33">
        <f>IF(F4154="", "", H4154/F4154)</f>
        <v/>
      </c>
      <c r="H4154" s="33" t="n"/>
      <c r="I4154" s="33" t="n"/>
      <c r="J4154" s="33">
        <f>IF(I4154="", "", I4154*$F4154)</f>
        <v/>
      </c>
      <c r="K4154" s="33" t="n"/>
      <c r="L4154" s="33">
        <f>IF(K4154="", "", K4154*$F4154)</f>
        <v/>
      </c>
      <c r="M4154" s="30">
        <f>IF(OR(H4154="",H4154=0),"",IF(K4154="",IF(J4154="","",J4154/H4154),L4154/H4154))</f>
        <v/>
      </c>
    </row>
    <row r="4155" ht="13.35" customHeight="1" s="162">
      <c r="B4155" s="31" t="n"/>
      <c r="C4155" s="31" t="n"/>
      <c r="E4155" s="31" t="n"/>
      <c r="F4155" s="32" t="n"/>
      <c r="G4155" s="33">
        <f>IF(F4155="", "", H4155/F4155)</f>
        <v/>
      </c>
      <c r="H4155" s="33" t="n"/>
      <c r="I4155" s="33" t="n"/>
      <c r="J4155" s="33">
        <f>IF(I4155="", "", I4155*$F4155)</f>
        <v/>
      </c>
      <c r="K4155" s="33" t="n"/>
      <c r="L4155" s="33">
        <f>IF(K4155="", "", K4155*$F4155)</f>
        <v/>
      </c>
      <c r="M4155" s="30">
        <f>IF(OR(H4155="",H4155=0),"",IF(K4155="",IF(J4155="","",J4155/H4155),L4155/H4155))</f>
        <v/>
      </c>
    </row>
    <row r="4156" ht="13.35" customHeight="1" s="162">
      <c r="B4156" s="31" t="n"/>
      <c r="C4156" s="31" t="n"/>
      <c r="E4156" s="31" t="n"/>
      <c r="F4156" s="32" t="n"/>
      <c r="G4156" s="33">
        <f>IF(F4156="", "", H4156/F4156)</f>
        <v/>
      </c>
      <c r="H4156" s="33" t="n"/>
      <c r="I4156" s="33" t="n"/>
      <c r="J4156" s="33">
        <f>IF(I4156="", "", I4156*$F4156)</f>
        <v/>
      </c>
      <c r="K4156" s="33" t="n"/>
      <c r="L4156" s="33">
        <f>IF(K4156="", "", K4156*$F4156)</f>
        <v/>
      </c>
      <c r="M4156" s="30">
        <f>IF(OR(H4156="",H4156=0),"",IF(K4156="",IF(J4156="","",J4156/H4156),L4156/H4156))</f>
        <v/>
      </c>
    </row>
    <row r="4157" ht="13.35" customHeight="1" s="162">
      <c r="B4157" s="42" t="n"/>
      <c r="C4157" s="231" t="inlineStr">
        <is>
          <t>Subtotal (this page)</t>
        </is>
      </c>
      <c r="D4157" s="159" t="n"/>
      <c r="E4157" s="42" t="n"/>
      <c r="F4157" s="42" t="n"/>
      <c r="G4157" s="43" t="n"/>
      <c r="H4157" s="43">
        <f>IF(SUM(H4153:H4156)=0,"",SUM(H4153:H4156))</f>
        <v/>
      </c>
      <c r="I4157" s="42" t="n"/>
      <c r="J4157" s="43">
        <f>IF(SUM(J4153:J4156)=0,"",SUM(J4153:J4156))</f>
        <v/>
      </c>
      <c r="K4157" s="42" t="n"/>
      <c r="L4157" s="43">
        <f>IF(SUM(L4153:L4156)=0,"",SUM(L4153:L4156))</f>
        <v/>
      </c>
      <c r="M4157" s="35">
        <f>IF(OR(H4157="",H4157=0),"",IF(L4157="",IF(J4157="","",J4157/H4157),L4157/H4157))</f>
        <v/>
      </c>
    </row>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930">
    <mergeCell ref="M3007:M3008"/>
    <mergeCell ref="L641:M641"/>
    <mergeCell ref="M1193:M1194"/>
    <mergeCell ref="B2080:M2080"/>
    <mergeCell ref="I1576:K1576"/>
    <mergeCell ref="I2627:J2627"/>
    <mergeCell ref="I1568:J1568"/>
    <mergeCell ref="I2621:J2621"/>
    <mergeCell ref="G4060:H4061"/>
    <mergeCell ref="D2407:G2407"/>
    <mergeCell ref="D3458:F3458"/>
    <mergeCell ref="K2211:L2211"/>
    <mergeCell ref="I2929:K2929"/>
    <mergeCell ref="I368:M369"/>
    <mergeCell ref="K3875:L3875"/>
    <mergeCell ref="B4010:F4010"/>
    <mergeCell ref="I3656:K3656"/>
    <mergeCell ref="L3240:M3240"/>
    <mergeCell ref="B368:C369"/>
    <mergeCell ref="C3942:D3942"/>
    <mergeCell ref="B578:F578"/>
    <mergeCell ref="B1300:C1300"/>
    <mergeCell ref="B2523:F2523"/>
    <mergeCell ref="B313:M313"/>
    <mergeCell ref="B3127:G3127"/>
    <mergeCell ref="D4066:G4066"/>
    <mergeCell ref="I956:J956"/>
    <mergeCell ref="B4151:F4151"/>
    <mergeCell ref="I2511:L2511"/>
    <mergeCell ref="B2824:C2824"/>
    <mergeCell ref="L3241:M3241"/>
    <mergeCell ref="I1167:J1167"/>
    <mergeCell ref="D2444:M2444"/>
    <mergeCell ref="B3551:C3551"/>
    <mergeCell ref="B2519:C2519"/>
    <mergeCell ref="M303:M304"/>
    <mergeCell ref="B2817:C2817"/>
    <mergeCell ref="I1894:J1894"/>
    <mergeCell ref="I1168:K1168"/>
    <mergeCell ref="L3446:M3446"/>
    <mergeCell ref="H1447:H1448"/>
    <mergeCell ref="D1408:F1409"/>
    <mergeCell ref="I1160:K1160"/>
    <mergeCell ref="I1475:K1475"/>
    <mergeCell ref="D946:G946"/>
    <mergeCell ref="D3031:G3031"/>
    <mergeCell ref="C3214:D3214"/>
    <mergeCell ref="B3486:M3486"/>
    <mergeCell ref="D2610:G2610"/>
    <mergeCell ref="C2909:D2909"/>
    <mergeCell ref="B2506:C2506"/>
    <mergeCell ref="B1067:F1067"/>
    <mergeCell ref="B719:F719"/>
    <mergeCell ref="D3337:G3337"/>
    <mergeCell ref="K3476:L3476"/>
    <mergeCell ref="B2806:C2806"/>
    <mergeCell ref="H3594:H3595"/>
    <mergeCell ref="H3892:H3893"/>
    <mergeCell ref="E1058:F1058"/>
    <mergeCell ref="G1713:G1714"/>
    <mergeCell ref="B2964:C2964"/>
    <mergeCell ref="K1655:L1655"/>
    <mergeCell ref="G3072:H3073"/>
    <mergeCell ref="D884:M884"/>
    <mergeCell ref="B3030:G3030"/>
    <mergeCell ref="I1463:L1463"/>
    <mergeCell ref="B1776:C1776"/>
    <mergeCell ref="I125:J125"/>
    <mergeCell ref="I3458:M3458"/>
    <mergeCell ref="D3962:G3962"/>
    <mergeCell ref="L1161:M1161"/>
    <mergeCell ref="B2087:G2087"/>
    <mergeCell ref="B2419:F2419"/>
    <mergeCell ref="B1717:M1717"/>
    <mergeCell ref="C413:D413"/>
    <mergeCell ref="M2020:M2021"/>
    <mergeCell ref="B2720:C2720"/>
    <mergeCell ref="B3135:C3135"/>
    <mergeCell ref="I433:K433"/>
    <mergeCell ref="I127:J127"/>
    <mergeCell ref="B148:F148"/>
    <mergeCell ref="B1050:C1050"/>
    <mergeCell ref="B2233:F2233"/>
    <mergeCell ref="I3454:J3454"/>
    <mergeCell ref="K3527:L3527"/>
    <mergeCell ref="B1479:C1479"/>
    <mergeCell ref="B1777:C1777"/>
    <mergeCell ref="H1817:H1818"/>
    <mergeCell ref="I128:K128"/>
    <mergeCell ref="I881:J881"/>
    <mergeCell ref="M235:M236"/>
    <mergeCell ref="B3319:F3319"/>
    <mergeCell ref="B2446:M2446"/>
    <mergeCell ref="D1991:G1991"/>
    <mergeCell ref="I1998:J1998"/>
    <mergeCell ref="I7:L7"/>
    <mergeCell ref="G3667:G3668"/>
    <mergeCell ref="C2493:D2493"/>
    <mergeCell ref="D1257:G1257"/>
    <mergeCell ref="I2695:J2695"/>
    <mergeCell ref="I1967:J1967"/>
    <mergeCell ref="I3754:J3754"/>
    <mergeCell ref="L433:M433"/>
    <mergeCell ref="B434:C434"/>
    <mergeCell ref="I3764:J3764"/>
    <mergeCell ref="B3847:M3847"/>
    <mergeCell ref="B15:C15"/>
    <mergeCell ref="E3658:F3658"/>
    <mergeCell ref="I3756:J3756"/>
    <mergeCell ref="G963:G964"/>
    <mergeCell ref="D1259:G1259"/>
    <mergeCell ref="I3024:J3024"/>
    <mergeCell ref="B1049:C1049"/>
    <mergeCell ref="H1089:H1090"/>
    <mergeCell ref="D1170:F1170"/>
    <mergeCell ref="E18:F18"/>
    <mergeCell ref="B950:G950"/>
    <mergeCell ref="I1408:M1409"/>
    <mergeCell ref="G2032:H2033"/>
    <mergeCell ref="G2487:G2488"/>
    <mergeCell ref="I4063:L4063"/>
    <mergeCell ref="D2806:M2806"/>
    <mergeCell ref="B2614:G2614"/>
    <mergeCell ref="B990:M990"/>
    <mergeCell ref="I3026:J3026"/>
    <mergeCell ref="I1239:J1239"/>
    <mergeCell ref="B2497:M2497"/>
    <mergeCell ref="B1376:C1376"/>
    <mergeCell ref="I2727:J2727"/>
    <mergeCell ref="I636:J636"/>
    <mergeCell ref="H786:H787"/>
    <mergeCell ref="H58:H59"/>
    <mergeCell ref="H1084:H1085"/>
    <mergeCell ref="L4070:M4070"/>
    <mergeCell ref="C309:D309"/>
    <mergeCell ref="D836:F837"/>
    <mergeCell ref="K1297:L1297"/>
    <mergeCell ref="B3031:C3031"/>
    <mergeCell ref="K2487:L2487"/>
    <mergeCell ref="C94:D94"/>
    <mergeCell ref="B3979:F3979"/>
    <mergeCell ref="D3860:G3860"/>
    <mergeCell ref="B3902:M3902"/>
    <mergeCell ref="D3132:G3132"/>
    <mergeCell ref="B2307:D2307"/>
    <mergeCell ref="G2627:G2628"/>
    <mergeCell ref="M2034:M2035"/>
    <mergeCell ref="D217:G217"/>
    <mergeCell ref="B3975:C3975"/>
    <mergeCell ref="B3431:M3431"/>
    <mergeCell ref="G1447:G1448"/>
    <mergeCell ref="G2540:G2541"/>
    <mergeCell ref="D428:G428"/>
    <mergeCell ref="I1096:M1097"/>
    <mergeCell ref="D1564:F1565"/>
    <mergeCell ref="E2618:F2618"/>
    <mergeCell ref="D3796:M3796"/>
    <mergeCell ref="I1378:M1378"/>
    <mergeCell ref="B3336:C3336"/>
    <mergeCell ref="B1096:C1097"/>
    <mergeCell ref="I647:J647"/>
    <mergeCell ref="G3594:G3595"/>
    <mergeCell ref="B311:M311"/>
    <mergeCell ref="I2604:M2605"/>
    <mergeCell ref="I1410:J1410"/>
    <mergeCell ref="I955:K955"/>
    <mergeCell ref="I1708:J1708"/>
    <mergeCell ref="I2346:J2346"/>
    <mergeCell ref="M3147:M3148"/>
    <mergeCell ref="H44:H45"/>
    <mergeCell ref="I947:J947"/>
    <mergeCell ref="C1811:D1811"/>
    <mergeCell ref="I2448:M2449"/>
    <mergeCell ref="D3280:F3281"/>
    <mergeCell ref="D2552:F2553"/>
    <mergeCell ref="D2818:G2818"/>
    <mergeCell ref="B1275:F1275"/>
    <mergeCell ref="I949:J949"/>
    <mergeCell ref="B2545:F2545"/>
    <mergeCell ref="K3594:L3594"/>
    <mergeCell ref="D2092:G2092"/>
    <mergeCell ref="I1159:L1159"/>
    <mergeCell ref="F2935:G2935"/>
    <mergeCell ref="D3028:G3028"/>
    <mergeCell ref="B1569:C1569"/>
    <mergeCell ref="E538:F538"/>
    <mergeCell ref="L1262:M1262"/>
    <mergeCell ref="D2303:G2303"/>
    <mergeCell ref="D1092:M1092"/>
    <mergeCell ref="G407:G408"/>
    <mergeCell ref="M3476:M3477"/>
    <mergeCell ref="B1142:C1142"/>
    <mergeCell ref="I836:M837"/>
    <mergeCell ref="B3696:C3697"/>
    <mergeCell ref="L745:M745"/>
    <mergeCell ref="B1571:C1571"/>
    <mergeCell ref="G2396:H2397"/>
    <mergeCell ref="B1876:C1877"/>
    <mergeCell ref="B3870:G3870"/>
    <mergeCell ref="B3906:F3906"/>
    <mergeCell ref="B3235:C3235"/>
    <mergeCell ref="I4151:J4151"/>
    <mergeCell ref="H131:H132"/>
    <mergeCell ref="B56:C57"/>
    <mergeCell ref="I3548:J3548"/>
    <mergeCell ref="B3139:D3139"/>
    <mergeCell ref="L432:M432"/>
    <mergeCell ref="D26:F26"/>
    <mergeCell ref="B260:C260"/>
    <mergeCell ref="H2644:H2645"/>
    <mergeCell ref="K2124:L2124"/>
    <mergeCell ref="D3118:M3118"/>
    <mergeCell ref="B3560:C3560"/>
    <mergeCell ref="B3858:C3858"/>
    <mergeCell ref="K2857:L2857"/>
    <mergeCell ref="I1306:J1306"/>
    <mergeCell ref="I215:L215"/>
    <mergeCell ref="D1987:G1987"/>
    <mergeCell ref="D632:G632"/>
    <mergeCell ref="I3549:J3549"/>
    <mergeCell ref="B3868:D3868"/>
    <mergeCell ref="B3860:C3860"/>
    <mergeCell ref="K339:L339"/>
    <mergeCell ref="I847:L847"/>
    <mergeCell ref="B782:M782"/>
    <mergeCell ref="I1066:M1066"/>
    <mergeCell ref="B1505:F1505"/>
    <mergeCell ref="G1817:G1818"/>
    <mergeCell ref="L2:M2"/>
    <mergeCell ref="B1887:C1887"/>
    <mergeCell ref="C406:D406"/>
    <mergeCell ref="B735:G735"/>
    <mergeCell ref="I2519:J2519"/>
    <mergeCell ref="K2852:L2852"/>
    <mergeCell ref="B1153:C1153"/>
    <mergeCell ref="D3961:G3961"/>
    <mergeCell ref="F1895:G1895"/>
    <mergeCell ref="B2098:C2098"/>
    <mergeCell ref="B1370:C1370"/>
    <mergeCell ref="B615:F615"/>
    <mergeCell ref="G1512:H1513"/>
    <mergeCell ref="I1779:J1779"/>
    <mergeCell ref="B857:C857"/>
    <mergeCell ref="B102:C102"/>
    <mergeCell ref="D529:G529"/>
    <mergeCell ref="B1155:C1155"/>
    <mergeCell ref="I2552:M2553"/>
    <mergeCell ref="I2506:J2506"/>
    <mergeCell ref="I1789:J1789"/>
    <mergeCell ref="B2656:C2657"/>
    <mergeCell ref="L3:M3"/>
    <mergeCell ref="B3457:C3457"/>
    <mergeCell ref="B3588:C3588"/>
    <mergeCell ref="B2860:C2860"/>
    <mergeCell ref="I2508:J2508"/>
    <mergeCell ref="I3867:K3867"/>
    <mergeCell ref="I1782:K1782"/>
    <mergeCell ref="I1476:J1476"/>
    <mergeCell ref="I2089:J2089"/>
    <mergeCell ref="B3225:M3225"/>
    <mergeCell ref="K777:L777"/>
    <mergeCell ref="F1167:G1167"/>
    <mergeCell ref="G49:G50"/>
    <mergeCell ref="D472:F473"/>
    <mergeCell ref="B1672:C1672"/>
    <mergeCell ref="K1967:L1967"/>
    <mergeCell ref="K58:L58"/>
    <mergeCell ref="K1084:L1084"/>
    <mergeCell ref="D2078:M2078"/>
    <mergeCell ref="B2242:F2242"/>
    <mergeCell ref="I3140:J3140"/>
    <mergeCell ref="I1784:K1784"/>
    <mergeCell ref="B1366:G1366"/>
    <mergeCell ref="I2720:K2720"/>
    <mergeCell ref="I1776:J1776"/>
    <mergeCell ref="B334:G334"/>
    <mergeCell ref="C2227:D2227"/>
    <mergeCell ref="M3563:M3564"/>
    <mergeCell ref="I2835:J2835"/>
    <mergeCell ref="H443:H444"/>
    <mergeCell ref="M2487:M2488"/>
    <mergeCell ref="I4078:J4078"/>
    <mergeCell ref="B755:F755"/>
    <mergeCell ref="H2441:H2442"/>
    <mergeCell ref="H356:H357"/>
    <mergeCell ref="H3631:H3632"/>
    <mergeCell ref="I743:L743"/>
    <mergeCell ref="I3659:K3659"/>
    <mergeCell ref="G44:G45"/>
    <mergeCell ref="B1056:C1056"/>
    <mergeCell ref="D3130:G3130"/>
    <mergeCell ref="K2138:L2138"/>
    <mergeCell ref="B24:C24"/>
    <mergeCell ref="B2279:F2279"/>
    <mergeCell ref="B3215:F3215"/>
    <mergeCell ref="I20:J20"/>
    <mergeCell ref="D3857:G3857"/>
    <mergeCell ref="B751:C751"/>
    <mergeCell ref="D1350:M1350"/>
    <mergeCell ref="B1058:C1058"/>
    <mergeCell ref="I13:J13"/>
    <mergeCell ref="B332:D332"/>
    <mergeCell ref="B330:C330"/>
    <mergeCell ref="B840:C840"/>
    <mergeCell ref="B324:C324"/>
    <mergeCell ref="I2107:J2107"/>
    <mergeCell ref="E3346:F3346"/>
    <mergeCell ref="I320:J320"/>
    <mergeCell ref="L3659:M3659"/>
    <mergeCell ref="B1456:M1456"/>
    <mergeCell ref="B786:F786"/>
    <mergeCell ref="B753:C753"/>
    <mergeCell ref="B1059:D1059"/>
    <mergeCell ref="M1031:M1032"/>
    <mergeCell ref="I749:J749"/>
    <mergeCell ref="B1614:M1614"/>
    <mergeCell ref="B1996:D1996"/>
    <mergeCell ref="I2100:J2100"/>
    <mergeCell ref="L16:M16"/>
    <mergeCell ref="B2183:M2183"/>
    <mergeCell ref="B2341:M2341"/>
    <mergeCell ref="B3968:C3968"/>
    <mergeCell ref="I2827:K2827"/>
    <mergeCell ref="I1049:J1049"/>
    <mergeCell ref="B1457:M1457"/>
    <mergeCell ref="H3771:H3772"/>
    <mergeCell ref="K3251:L3251"/>
    <mergeCell ref="C147:D147"/>
    <mergeCell ref="I953:K953"/>
    <mergeCell ref="I3651:J3651"/>
    <mergeCell ref="H4105:H4106"/>
    <mergeCell ref="C880:D880"/>
    <mergeCell ref="H3684:H3685"/>
    <mergeCell ref="G2346:G2347"/>
    <mergeCell ref="G2644:G2645"/>
    <mergeCell ref="B2714:C2714"/>
    <mergeCell ref="I2312:K2312"/>
    <mergeCell ref="I162:J162"/>
    <mergeCell ref="I527:L527"/>
    <mergeCell ref="I460:J460"/>
    <mergeCell ref="D2090:G2090"/>
    <mergeCell ref="B1988:C1988"/>
    <mergeCell ref="I472:M473"/>
    <mergeCell ref="D3441:G3441"/>
    <mergeCell ref="K2649:L2649"/>
    <mergeCell ref="B3950:C3950"/>
    <mergeCell ref="K3979:L3979"/>
    <mergeCell ref="L2617:M2617"/>
    <mergeCell ref="G3251:G3252"/>
    <mergeCell ref="C4053:D4053"/>
    <mergeCell ref="H4100:H4101"/>
    <mergeCell ref="B2199:C2199"/>
    <mergeCell ref="D1148:F1149"/>
    <mergeCell ref="B3238:G3238"/>
    <mergeCell ref="G4105:G4106"/>
    <mergeCell ref="D3443:G3443"/>
    <mergeCell ref="B2206:G2206"/>
    <mergeCell ref="I673:J673"/>
    <mergeCell ref="F1687:G1687"/>
    <mergeCell ref="I333:J333"/>
    <mergeCell ref="B416:M416"/>
    <mergeCell ref="H95:H96"/>
    <mergeCell ref="L1891:M1891"/>
    <mergeCell ref="B1510:M1510"/>
    <mergeCell ref="D1055:G1055"/>
    <mergeCell ref="M1930:M1931"/>
    <mergeCell ref="M1202:M1203"/>
    <mergeCell ref="M2228:M2229"/>
    <mergeCell ref="I2615:L2615"/>
    <mergeCell ref="I1271:J1271"/>
    <mergeCell ref="B2658:F2658"/>
    <mergeCell ref="M2857:M2858"/>
    <mergeCell ref="D4060:F4061"/>
    <mergeCell ref="D323:G323"/>
    <mergeCell ref="H2970:H2971"/>
    <mergeCell ref="C464:D464"/>
    <mergeCell ref="K1483:L1483"/>
    <mergeCell ref="I2332:J2332"/>
    <mergeCell ref="I1264:K1264"/>
    <mergeCell ref="D1050:G1050"/>
    <mergeCell ref="B528:C528"/>
    <mergeCell ref="B1252:C1253"/>
    <mergeCell ref="G1306:G1307"/>
    <mergeCell ref="M1713:M1714"/>
    <mergeCell ref="B1883:C1883"/>
    <mergeCell ref="I361:J361"/>
    <mergeCell ref="G1604:G1605"/>
    <mergeCell ref="I940:M941"/>
    <mergeCell ref="D2714:G2714"/>
    <mergeCell ref="B1171:F1171"/>
    <mergeCell ref="B1463:G1463"/>
    <mergeCell ref="I3232:J3232"/>
    <mergeCell ref="B3971:D3971"/>
    <mergeCell ref="B1884:C1884"/>
    <mergeCell ref="B1158:G1158"/>
    <mergeCell ref="L1577:M1577"/>
    <mergeCell ref="G2240:H2241"/>
    <mergeCell ref="G3631:G3632"/>
    <mergeCell ref="I3661:J3661"/>
    <mergeCell ref="G3176:H3177"/>
    <mergeCell ref="I842:J842"/>
    <mergeCell ref="B1159:C1159"/>
    <mergeCell ref="B2071:F2071"/>
    <mergeCell ref="D988:M988"/>
    <mergeCell ref="B1166:G1166"/>
    <mergeCell ref="I1447:J1447"/>
    <mergeCell ref="B1880:C1880"/>
    <mergeCell ref="B836:C837"/>
    <mergeCell ref="C822:D822"/>
    <mergeCell ref="I229:J229"/>
    <mergeCell ref="I3562:M3562"/>
    <mergeCell ref="D639:G639"/>
    <mergeCell ref="B2599:M2599"/>
    <mergeCell ref="M162:M163"/>
    <mergeCell ref="M1188:M1189"/>
    <mergeCell ref="I3865:K3865"/>
    <mergeCell ref="M460:M461"/>
    <mergeCell ref="B7:G7"/>
    <mergeCell ref="C517:D517"/>
    <mergeCell ref="I2831:J2831"/>
    <mergeCell ref="C3792:D3792"/>
    <mergeCell ref="B1154:C1154"/>
    <mergeCell ref="K3631:L3631"/>
    <mergeCell ref="I3558:J3558"/>
    <mergeCell ref="B3952:M3952"/>
    <mergeCell ref="D3020:F3021"/>
    <mergeCell ref="H1930:H1931"/>
    <mergeCell ref="H3111:H3112"/>
    <mergeCell ref="I3139:K3139"/>
    <mergeCell ref="I3131:J3131"/>
    <mergeCell ref="G890:G891"/>
    <mergeCell ref="I111:L111"/>
    <mergeCell ref="M673:M674"/>
    <mergeCell ref="B1249:M1249"/>
    <mergeCell ref="B424:C424"/>
    <mergeCell ref="B3459:F3459"/>
    <mergeCell ref="G3771:G3772"/>
    <mergeCell ref="B4063:G4063"/>
    <mergeCell ref="I3447:L3447"/>
    <mergeCell ref="I3133:J3133"/>
    <mergeCell ref="D3978:F3978"/>
    <mergeCell ref="I1587:J1587"/>
    <mergeCell ref="I2103:J2103"/>
    <mergeCell ref="I2401:J2401"/>
    <mergeCell ref="B3753:C3753"/>
    <mergeCell ref="I1500:J1500"/>
    <mergeCell ref="I2857:J2857"/>
    <mergeCell ref="I4060:M4061"/>
    <mergeCell ref="H1193:H1194"/>
    <mergeCell ref="G2136:H2137"/>
    <mergeCell ref="I2403:J2403"/>
    <mergeCell ref="K1135:L1135"/>
    <mergeCell ref="K890:L890"/>
    <mergeCell ref="I855:J855"/>
    <mergeCell ref="B3326:C3326"/>
    <mergeCell ref="G3563:G3564"/>
    <mergeCell ref="B3755:C3755"/>
    <mergeCell ref="B519:M519"/>
    <mergeCell ref="M4114:M4115"/>
    <mergeCell ref="B4060:C4061"/>
    <mergeCell ref="L2720:M2720"/>
    <mergeCell ref="I1343:J1343"/>
    <mergeCell ref="K4105:L4105"/>
    <mergeCell ref="G2003:G2004"/>
    <mergeCell ref="M2627:M2628"/>
    <mergeCell ref="C1291:D1291"/>
    <mergeCell ref="I2097:K2097"/>
    <mergeCell ref="I3763:K3763"/>
    <mergeCell ref="I1678:K1678"/>
    <mergeCell ref="I1372:J1372"/>
    <mergeCell ref="E1994:F1994"/>
    <mergeCell ref="B3662:G3662"/>
    <mergeCell ref="B2753:F2753"/>
    <mergeCell ref="B4083:F4083"/>
    <mergeCell ref="I2399:L2399"/>
    <mergeCell ref="D56:F57"/>
    <mergeCell ref="I1680:K1680"/>
    <mergeCell ref="I1671:L1671"/>
    <mergeCell ref="D2816:G2816"/>
    <mergeCell ref="D3236:G3236"/>
    <mergeCell ref="B3352:C3352"/>
    <mergeCell ref="D3964:G3964"/>
    <mergeCell ref="F2519:G2519"/>
    <mergeCell ref="B209:M209"/>
    <mergeCell ref="G2731:G2732"/>
    <mergeCell ref="D414:M414"/>
    <mergeCell ref="B3023:G3023"/>
    <mergeCell ref="D2511:G2511"/>
    <mergeCell ref="B4079:C4079"/>
    <mergeCell ref="M1899:M1900"/>
    <mergeCell ref="G4001:G4002"/>
    <mergeCell ref="B3660:D3660"/>
    <mergeCell ref="B1986:C1986"/>
    <mergeCell ref="B4071:C4071"/>
    <mergeCell ref="D3900:M3900"/>
    <mergeCell ref="B3652:C3652"/>
    <mergeCell ref="I1361:J1361"/>
    <mergeCell ref="B2713:C2713"/>
    <mergeCell ref="B4081:C4081"/>
    <mergeCell ref="H339:H340"/>
    <mergeCell ref="I1064:K1064"/>
    <mergeCell ref="I1817:J1817"/>
    <mergeCell ref="D1466:G1466"/>
    <mergeCell ref="B2286:C2286"/>
    <mergeCell ref="H2939:H2940"/>
    <mergeCell ref="K95:L95"/>
    <mergeCell ref="I943:L943"/>
    <mergeCell ref="F2415:G2415"/>
    <mergeCell ref="I3973:J3973"/>
    <mergeCell ref="D2193:G2193"/>
    <mergeCell ref="B3684:F3684"/>
    <mergeCell ref="K2332:L2332"/>
    <mergeCell ref="B3020:C3021"/>
    <mergeCell ref="D1468:G1468"/>
    <mergeCell ref="K3065:L3065"/>
    <mergeCell ref="B951:C951"/>
    <mergeCell ref="I1514:J1514"/>
    <mergeCell ref="I1059:K1059"/>
    <mergeCell ref="D2195:G2195"/>
    <mergeCell ref="B2237:M2237"/>
    <mergeCell ref="G1148:H1149"/>
    <mergeCell ref="H4114:H4115"/>
    <mergeCell ref="D3384:F3385"/>
    <mergeCell ref="L643:M643"/>
    <mergeCell ref="D2656:F2657"/>
    <mergeCell ref="E954:F954"/>
    <mergeCell ref="M1500:M1501"/>
    <mergeCell ref="M3585:M3586"/>
    <mergeCell ref="K3147:L3147"/>
    <mergeCell ref="B1713:F1713"/>
    <mergeCell ref="G420:H421"/>
    <mergeCell ref="B946:C946"/>
    <mergeCell ref="B2312:C2312"/>
    <mergeCell ref="K876:L876"/>
    <mergeCell ref="B2306:C2306"/>
    <mergeCell ref="B2610:C2610"/>
    <mergeCell ref="G3839:G3840"/>
    <mergeCell ref="G1930:G1931"/>
    <mergeCell ref="I2927:L2927"/>
    <mergeCell ref="B3039:C3039"/>
    <mergeCell ref="G2228:G2229"/>
    <mergeCell ref="I3488:M3489"/>
    <mergeCell ref="B3337:C3337"/>
    <mergeCell ref="B668:F668"/>
    <mergeCell ref="I2204:J2204"/>
    <mergeCell ref="I3696:M3697"/>
    <mergeCell ref="M465:M466"/>
    <mergeCell ref="K4047:L4047"/>
    <mergeCell ref="I212:M213"/>
    <mergeCell ref="B2612:C2612"/>
    <mergeCell ref="I44:J44"/>
    <mergeCell ref="I2925:J2925"/>
    <mergeCell ref="H235:H236"/>
    <mergeCell ref="D426:G426"/>
    <mergeCell ref="B215:G215"/>
    <mergeCell ref="I2504:J2504"/>
    <mergeCell ref="I3652:J3652"/>
    <mergeCell ref="D4068:G4068"/>
    <mergeCell ref="H1899:H1900"/>
    <mergeCell ref="B3243:D3243"/>
    <mergeCell ref="C2389:D2389"/>
    <mergeCell ref="D1153:G1153"/>
    <mergeCell ref="I2933:J2933"/>
    <mergeCell ref="K1930:L1930"/>
    <mergeCell ref="G2383:G2384"/>
    <mergeCell ref="K1202:L1202"/>
    <mergeCell ref="K2228:L2228"/>
    <mergeCell ref="G474:G475"/>
    <mergeCell ref="B1574:G1574"/>
    <mergeCell ref="M1826:M1827"/>
    <mergeCell ref="D2500:F2501"/>
    <mergeCell ref="B542:G542"/>
    <mergeCell ref="M2124:M2125"/>
    <mergeCell ref="I199:J199"/>
    <mergeCell ref="G108:H109"/>
    <mergeCell ref="B963:F963"/>
    <mergeCell ref="B2032:C2033"/>
    <mergeCell ref="H3839:H3840"/>
    <mergeCell ref="M1396:M1397"/>
    <mergeCell ref="B1264:C1264"/>
    <mergeCell ref="I1583:J1583"/>
    <mergeCell ref="I1170:M1170"/>
    <mergeCell ref="B3423:F3423"/>
    <mergeCell ref="B1247:M1247"/>
    <mergeCell ref="B1977:M1977"/>
    <mergeCell ref="R3:T3"/>
    <mergeCell ref="B2236:C2236"/>
    <mergeCell ref="B1148:C1149"/>
    <mergeCell ref="B994:F994"/>
    <mergeCell ref="D4065:G4065"/>
    <mergeCell ref="I1156:J1156"/>
    <mergeCell ref="D830:M830"/>
    <mergeCell ref="D2396:F2397"/>
    <mergeCell ref="I3372:J3372"/>
    <mergeCell ref="B540:D540"/>
    <mergeCell ref="B538:C538"/>
    <mergeCell ref="I1891:K1891"/>
    <mergeCell ref="I2644:J2644"/>
    <mergeCell ref="B532:C532"/>
    <mergeCell ref="I3976:K3976"/>
    <mergeCell ref="I1883:J1883"/>
    <mergeCell ref="M1239:M1240"/>
    <mergeCell ref="L224:M224"/>
    <mergeCell ref="F3975:G3975"/>
    <mergeCell ref="G2857:G2858"/>
    <mergeCell ref="I1885:J1885"/>
    <mergeCell ref="I853:J853"/>
    <mergeCell ref="I1157:J1157"/>
    <mergeCell ref="K3892:L3892"/>
    <mergeCell ref="I3971:K3971"/>
    <mergeCell ref="I1886:K1886"/>
    <mergeCell ref="H2034:H2035"/>
    <mergeCell ref="B1665:M1665"/>
    <mergeCell ref="E1474:F1474"/>
    <mergeCell ref="B1655:F1655"/>
    <mergeCell ref="G153:G154"/>
    <mergeCell ref="D3239:G3239"/>
    <mergeCell ref="I3550:K3550"/>
    <mergeCell ref="B2078:C2078"/>
    <mergeCell ref="G3332:H3333"/>
    <mergeCell ref="I3761:K3761"/>
    <mergeCell ref="B935:M935"/>
    <mergeCell ref="I2520:K2520"/>
    <mergeCell ref="D2507:G2507"/>
    <mergeCell ref="B992:C993"/>
    <mergeCell ref="B224:C224"/>
    <mergeCell ref="B3866:C3866"/>
    <mergeCell ref="D3234:G3234"/>
    <mergeCell ref="B3132:C3132"/>
    <mergeCell ref="B3648:C3648"/>
    <mergeCell ref="I124:J124"/>
    <mergeCell ref="B937:M937"/>
    <mergeCell ref="B1196:C1196"/>
    <mergeCell ref="L2825:M2825"/>
    <mergeCell ref="B1792:C1792"/>
    <mergeCell ref="I116:J116"/>
    <mergeCell ref="B436:D436"/>
    <mergeCell ref="I126:J126"/>
    <mergeCell ref="I1483:J1483"/>
    <mergeCell ref="I424:J424"/>
    <mergeCell ref="B1560:M1560"/>
    <mergeCell ref="M199:M200"/>
    <mergeCell ref="C256:D256"/>
    <mergeCell ref="M1135:M1136"/>
    <mergeCell ref="C1446:D1446"/>
    <mergeCell ref="B1718:M1718"/>
    <mergeCell ref="D1263:G1263"/>
    <mergeCell ref="I1783:L1783"/>
    <mergeCell ref="I328:K328"/>
    <mergeCell ref="M1171:M1172"/>
    <mergeCell ref="C1920:D1920"/>
    <mergeCell ref="D2314:F2314"/>
    <mergeCell ref="I2719:L2719"/>
    <mergeCell ref="G1876:H1877"/>
    <mergeCell ref="L3342:M3342"/>
    <mergeCell ref="B2445:M2445"/>
    <mergeCell ref="G3386:G3387"/>
    <mergeCell ref="K4114:L4114"/>
    <mergeCell ref="B2404:C2404"/>
    <mergeCell ref="I3753:J3753"/>
    <mergeCell ref="I2396:M2397"/>
    <mergeCell ref="B527:G527"/>
    <mergeCell ref="B1038:C1038"/>
    <mergeCell ref="D1465:G1465"/>
    <mergeCell ref="B2091:C2091"/>
    <mergeCell ref="C2701:D2701"/>
    <mergeCell ref="M3251:M3252"/>
    <mergeCell ref="I2725:J2725"/>
    <mergeCell ref="F439:G439"/>
    <mergeCell ref="I3755:J3755"/>
    <mergeCell ref="B2436:F2436"/>
    <mergeCell ref="L1992:M1992"/>
    <mergeCell ref="D2192:G2192"/>
    <mergeCell ref="I2298:J2298"/>
    <mergeCell ref="D3742:M3742"/>
    <mergeCell ref="D1467:G1467"/>
    <mergeCell ref="B3450:C3450"/>
    <mergeCell ref="I3025:J3025"/>
    <mergeCell ref="B4161:M4161"/>
    <mergeCell ref="B3433:M3433"/>
    <mergeCell ref="B2092:C2092"/>
    <mergeCell ref="B2608:C2608"/>
    <mergeCell ref="M4151:M4152"/>
    <mergeCell ref="M252:M253"/>
    <mergeCell ref="D3014:M3014"/>
    <mergeCell ref="L2721:M2721"/>
    <mergeCell ref="D1196:M1196"/>
    <mergeCell ref="B2303:C2303"/>
    <mergeCell ref="I3771:J3771"/>
    <mergeCell ref="I16:K16"/>
    <mergeCell ref="B1270:G1270"/>
    <mergeCell ref="B635:C635"/>
    <mergeCell ref="H1396:H1397"/>
    <mergeCell ref="M3423:M3424"/>
    <mergeCell ref="C1030:D1030"/>
    <mergeCell ref="B1362:C1362"/>
    <mergeCell ref="C1966:D1966"/>
    <mergeCell ref="L1995:M1995"/>
    <mergeCell ref="G682:G683"/>
    <mergeCell ref="D223:G223"/>
    <mergeCell ref="I1679:L1679"/>
    <mergeCell ref="G980:G981"/>
    <mergeCell ref="B2025:F2025"/>
    <mergeCell ref="C725:D725"/>
    <mergeCell ref="K3074:L3074"/>
    <mergeCell ref="B1364:C1364"/>
    <mergeCell ref="I4072:K4072"/>
    <mergeCell ref="B1662:C1662"/>
    <mergeCell ref="B1268:D1268"/>
    <mergeCell ref="B1512:C1513"/>
    <mergeCell ref="I2924:J2924"/>
    <mergeCell ref="I3341:J3341"/>
    <mergeCell ref="I2309:J2309"/>
    <mergeCell ref="L225:M225"/>
    <mergeCell ref="I650:M650"/>
    <mergeCell ref="B1722:F1722"/>
    <mergeCell ref="B1716:C1716"/>
    <mergeCell ref="B2020:F2020"/>
    <mergeCell ref="D2091:G2091"/>
    <mergeCell ref="I2314:M2314"/>
    <mergeCell ref="L952:M952"/>
    <mergeCell ref="D1038:M1038"/>
    <mergeCell ref="I3036:J3036"/>
    <mergeCell ref="I2617:K2617"/>
    <mergeCell ref="I2311:J2311"/>
    <mergeCell ref="L227:M227"/>
    <mergeCell ref="B1567:G1567"/>
    <mergeCell ref="I3038:J3038"/>
    <mergeCell ref="I2310:J2310"/>
    <mergeCell ref="M474:M475"/>
    <mergeCell ref="B2393:M2393"/>
    <mergeCell ref="I219:J219"/>
    <mergeCell ref="B536:C536"/>
    <mergeCell ref="B784:C785"/>
    <mergeCell ref="G2799:G2800"/>
    <mergeCell ref="M4047:M4048"/>
    <mergeCell ref="B49:F49"/>
    <mergeCell ref="K859:L859"/>
    <mergeCell ref="H980:H981"/>
    <mergeCell ref="H3563:H3564"/>
    <mergeCell ref="B266:F266"/>
    <mergeCell ref="I3667:J3667"/>
    <mergeCell ref="H2487:H2488"/>
    <mergeCell ref="B564:F564"/>
    <mergeCell ref="I2610:J2610"/>
    <mergeCell ref="L222:M222"/>
    <mergeCell ref="I1551:J1551"/>
    <mergeCell ref="D1668:F1669"/>
    <mergeCell ref="B1976:M1976"/>
    <mergeCell ref="I3248:K3248"/>
    <mergeCell ref="L3864:M3864"/>
    <mergeCell ref="H4151:H4152"/>
    <mergeCell ref="C926:D926"/>
    <mergeCell ref="B3233:C3233"/>
    <mergeCell ref="B111:G111"/>
    <mergeCell ref="B1663:M1663"/>
    <mergeCell ref="E2202:F2202"/>
    <mergeCell ref="B852:D852"/>
    <mergeCell ref="B3174:M3174"/>
    <mergeCell ref="I3243:K3243"/>
    <mergeCell ref="B1579:D1579"/>
    <mergeCell ref="I1609:J1609"/>
    <mergeCell ref="D3960:G3960"/>
    <mergeCell ref="I1269:J1269"/>
    <mergeCell ref="H1031:H1032"/>
    <mergeCell ref="B676:C676"/>
    <mergeCell ref="G784:H785"/>
    <mergeCell ref="B3563:F3563"/>
    <mergeCell ref="M3164:M3165"/>
    <mergeCell ref="I3551:L3551"/>
    <mergeCell ref="B3897:F3897"/>
    <mergeCell ref="B3864:C3864"/>
    <mergeCell ref="B3130:C3130"/>
    <mergeCell ref="D1048:G1048"/>
    <mergeCell ref="I2207:J2207"/>
    <mergeCell ref="I2025:J2025"/>
    <mergeCell ref="M1379:M1380"/>
    <mergeCell ref="C43:D43"/>
    <mergeCell ref="L2822:M2822"/>
    <mergeCell ref="I2970:J2970"/>
    <mergeCell ref="D3135:G3135"/>
    <mergeCell ref="I3268:J3268"/>
    <mergeCell ref="K303:L303"/>
    <mergeCell ref="I2200:K2200"/>
    <mergeCell ref="D2923:G2923"/>
    <mergeCell ref="K1239:L1239"/>
    <mergeCell ref="H2523:H2524"/>
    <mergeCell ref="M2649:M2650"/>
    <mergeCell ref="D3650:G3650"/>
    <mergeCell ref="L2824:M2824"/>
    <mergeCell ref="B1031:F1031"/>
    <mergeCell ref="G2107:G2108"/>
    <mergeCell ref="B2399:G2399"/>
    <mergeCell ref="B1671:G1671"/>
    <mergeCell ref="L1787:M1787"/>
    <mergeCell ref="B3766:G3766"/>
    <mergeCell ref="E434:F434"/>
    <mergeCell ref="E2098:F2098"/>
    <mergeCell ref="L2094:M2094"/>
    <mergeCell ref="G4112:H4113"/>
    <mergeCell ref="B3758:G3758"/>
    <mergeCell ref="G628:H629"/>
    <mergeCell ref="B2134:M2134"/>
    <mergeCell ref="I1668:M1669"/>
    <mergeCell ref="B539:D539"/>
    <mergeCell ref="B2102:G2102"/>
    <mergeCell ref="I2383:J2383"/>
    <mergeCell ref="I2503:L2503"/>
    <mergeCell ref="B1772:C1773"/>
    <mergeCell ref="D2920:G2920"/>
    <mergeCell ref="B3456:C3456"/>
    <mergeCell ref="D1575:G1575"/>
    <mergeCell ref="I1780:J1780"/>
    <mergeCell ref="I3135:L3135"/>
    <mergeCell ref="H1202:H1203"/>
    <mergeCell ref="B3448:C3448"/>
    <mergeCell ref="B1363:C1363"/>
    <mergeCell ref="C1453:D1453"/>
    <mergeCell ref="G651:G652"/>
    <mergeCell ref="K2441:L2441"/>
    <mergeCell ref="K356:L356"/>
    <mergeCell ref="C667:D667"/>
    <mergeCell ref="B2090:C2090"/>
    <mergeCell ref="D2136:F2137"/>
    <mergeCell ref="I3348:J3348"/>
    <mergeCell ref="B3178:F3178"/>
    <mergeCell ref="B638:G638"/>
    <mergeCell ref="H2857:H2858"/>
    <mergeCell ref="I1921:J1921"/>
    <mergeCell ref="I4075:K4075"/>
    <mergeCell ref="I14:K14"/>
    <mergeCell ref="I3350:J3350"/>
    <mergeCell ref="D1570:G1570"/>
    <mergeCell ref="H2107:H2108"/>
    <mergeCell ref="B3451:D3451"/>
    <mergeCell ref="I3648:J3648"/>
    <mergeCell ref="I1047:L1047"/>
    <mergeCell ref="M1609:M1610"/>
    <mergeCell ref="I15:L15"/>
    <mergeCell ref="I4077:J4077"/>
    <mergeCell ref="B1691:F1691"/>
    <mergeCell ref="B328:C328"/>
    <mergeCell ref="K1410:L1410"/>
    <mergeCell ref="B119:C119"/>
    <mergeCell ref="D1572:G1572"/>
    <mergeCell ref="B1688:C1688"/>
    <mergeCell ref="B1992:C1992"/>
    <mergeCell ref="D844:G844"/>
    <mergeCell ref="E3762:F3762"/>
    <mergeCell ref="I4070:K4070"/>
    <mergeCell ref="B2415:C2415"/>
    <mergeCell ref="B2719:C2719"/>
    <mergeCell ref="G1252:H1253"/>
    <mergeCell ref="B1687:C1687"/>
    <mergeCell ref="I1379:J1379"/>
    <mergeCell ref="I1677:J1677"/>
    <mergeCell ref="B2240:C2241"/>
    <mergeCell ref="B2726:G2726"/>
    <mergeCell ref="G3527:G3528"/>
    <mergeCell ref="C3272:D3272"/>
    <mergeCell ref="B781:M781"/>
    <mergeCell ref="B1455:M1455"/>
    <mergeCell ref="B1689:C1689"/>
    <mergeCell ref="B1995:D1995"/>
    <mergeCell ref="B1987:C1987"/>
    <mergeCell ref="K682:L682"/>
    <mergeCell ref="B3119:M3119"/>
    <mergeCell ref="B2416:C2416"/>
    <mergeCell ref="K980:L980"/>
    <mergeCell ref="I3490:J3490"/>
    <mergeCell ref="H162:H163"/>
    <mergeCell ref="H1188:H1189"/>
    <mergeCell ref="H460:H461"/>
    <mergeCell ref="B474:F474"/>
    <mergeCell ref="I3342:K3342"/>
    <mergeCell ref="D3696:F3697"/>
    <mergeCell ref="B772:F772"/>
    <mergeCell ref="I2308:J2308"/>
    <mergeCell ref="D1876:F1877"/>
    <mergeCell ref="K4151:L4151"/>
    <mergeCell ref="B573:M573"/>
    <mergeCell ref="I1889:K1889"/>
    <mergeCell ref="D3540:F3541"/>
    <mergeCell ref="M859:M860"/>
    <mergeCell ref="B2620:D2620"/>
    <mergeCell ref="I2616:K2616"/>
    <mergeCell ref="D530:G530"/>
    <mergeCell ref="I2608:J2608"/>
    <mergeCell ref="B944:C944"/>
    <mergeCell ref="H673:H674"/>
    <mergeCell ref="M3319:M3320"/>
    <mergeCell ref="D3447:G3447"/>
    <mergeCell ref="B639:C639"/>
    <mergeCell ref="D532:G532"/>
    <mergeCell ref="I635:J635"/>
    <mergeCell ref="G2523:G2524"/>
    <mergeCell ref="I2136:M2137"/>
    <mergeCell ref="G3540:H3541"/>
    <mergeCell ref="I3969:K3969"/>
    <mergeCell ref="D420:F421"/>
    <mergeCell ref="L2616:M2616"/>
    <mergeCell ref="H2903:H2904"/>
    <mergeCell ref="I637:J637"/>
    <mergeCell ref="B2136:C2137"/>
    <mergeCell ref="D3442:G3442"/>
    <mergeCell ref="F3351:G3351"/>
    <mergeCell ref="F2623:G2623"/>
    <mergeCell ref="B415:M415"/>
    <mergeCell ref="B1404:C1404"/>
    <mergeCell ref="E226:F226"/>
    <mergeCell ref="D3770:F3770"/>
    <mergeCell ref="I1260:J1260"/>
    <mergeCell ref="I2450:J2450"/>
    <mergeCell ref="I2748:J2748"/>
    <mergeCell ref="G2084:H2085"/>
    <mergeCell ref="D2712:G2712"/>
    <mergeCell ref="G719:G720"/>
    <mergeCell ref="M2436:M2437"/>
    <mergeCell ref="I536:K536"/>
    <mergeCell ref="B2649:F2649"/>
    <mergeCell ref="D4071:G4071"/>
    <mergeCell ref="D1986:G1986"/>
    <mergeCell ref="D3534:M3534"/>
    <mergeCell ref="B3546:C3546"/>
    <mergeCell ref="B2514:C2514"/>
    <mergeCell ref="I56:M57"/>
    <mergeCell ref="B1759:F1759"/>
    <mergeCell ref="D3343:G3343"/>
    <mergeCell ref="M3490:M3491"/>
    <mergeCell ref="B2182:C2182"/>
    <mergeCell ref="I1876:M1877"/>
    <mergeCell ref="L849:M849"/>
    <mergeCell ref="B3548:C3548"/>
    <mergeCell ref="B312:M312"/>
    <mergeCell ref="L2200:M2200"/>
    <mergeCell ref="D2400:G2400"/>
    <mergeCell ref="B3846:C3846"/>
    <mergeCell ref="B4004:C4004"/>
    <mergeCell ref="I859:J859"/>
    <mergeCell ref="I2834:M2834"/>
    <mergeCell ref="F1583:G1583"/>
    <mergeCell ref="B2816:C2816"/>
    <mergeCell ref="D1066:F1066"/>
    <mergeCell ref="K2107:L2107"/>
    <mergeCell ref="C2181:D2181"/>
    <mergeCell ref="I220:J220"/>
    <mergeCell ref="D945:G945"/>
    <mergeCell ref="I1579:K1579"/>
    <mergeCell ref="M2762:M2763"/>
    <mergeCell ref="M3060:M3061"/>
    <mergeCell ref="D1672:G1672"/>
    <mergeCell ref="H3585:H3586"/>
    <mergeCell ref="H1500:H1501"/>
    <mergeCell ref="B2968:C2969"/>
    <mergeCell ref="I1887:L1887"/>
    <mergeCell ref="G1188:G1189"/>
    <mergeCell ref="D219:G219"/>
    <mergeCell ref="B2200:C2200"/>
    <mergeCell ref="B3169:F3169"/>
    <mergeCell ref="M1275:M1276"/>
    <mergeCell ref="I2106:M2106"/>
    <mergeCell ref="B1895:C1895"/>
    <mergeCell ref="I3735:J3735"/>
    <mergeCell ref="B365:M365"/>
    <mergeCell ref="B3640:M3640"/>
    <mergeCell ref="B2202:C2202"/>
    <mergeCell ref="B1476:D1476"/>
    <mergeCell ref="B1474:C1474"/>
    <mergeCell ref="B1468:C1468"/>
    <mergeCell ref="B2410:C2410"/>
    <mergeCell ref="I1464:J1464"/>
    <mergeCell ref="B1766:C1766"/>
    <mergeCell ref="I2102:J2102"/>
    <mergeCell ref="H859:H860"/>
    <mergeCell ref="B1897:C1897"/>
    <mergeCell ref="B4076:D4076"/>
    <mergeCell ref="B2295:G2295"/>
    <mergeCell ref="B2195:C2195"/>
    <mergeCell ref="B3867:D3867"/>
    <mergeCell ref="B443:F443"/>
    <mergeCell ref="G1408:H1409"/>
    <mergeCell ref="L1160:M1160"/>
    <mergeCell ref="I2402:J2402"/>
    <mergeCell ref="D3846:M3846"/>
    <mergeCell ref="L1371:M1371"/>
    <mergeCell ref="G524:H525"/>
    <mergeCell ref="B439:C439"/>
    <mergeCell ref="G2903:G2904"/>
    <mergeCell ref="B3537:M3537"/>
    <mergeCell ref="B2712:C2712"/>
    <mergeCell ref="L430:M430"/>
    <mergeCell ref="B53:M53"/>
    <mergeCell ref="B3328:M3328"/>
    <mergeCell ref="B12:C12"/>
    <mergeCell ref="H1826:H1827"/>
    <mergeCell ref="C3891:D3891"/>
    <mergeCell ref="I4:M5"/>
    <mergeCell ref="I3875:J3875"/>
    <mergeCell ref="B441:C441"/>
    <mergeCell ref="B1374:G1374"/>
    <mergeCell ref="B108:C109"/>
    <mergeCell ref="B739:C739"/>
    <mergeCell ref="K2337:L2337"/>
    <mergeCell ref="K252:L252"/>
    <mergeCell ref="I3456:K3456"/>
    <mergeCell ref="C1134:D1134"/>
    <mergeCell ref="G58:G59"/>
    <mergeCell ref="B2129:F2129"/>
    <mergeCell ref="I2090:J2090"/>
    <mergeCell ref="B1064:C1064"/>
    <mergeCell ref="B4068:C4068"/>
    <mergeCell ref="I1060:J1060"/>
    <mergeCell ref="L3761:M3761"/>
    <mergeCell ref="B3343:C3343"/>
    <mergeCell ref="I1512:M1513"/>
    <mergeCell ref="D3172:M3172"/>
    <mergeCell ref="I633:J633"/>
    <mergeCell ref="G3580:G3581"/>
    <mergeCell ref="I1686:J1686"/>
    <mergeCell ref="I1360:J1360"/>
    <mergeCell ref="H1239:H1240"/>
    <mergeCell ref="I2413:J2413"/>
    <mergeCell ref="L329:M329"/>
    <mergeCell ref="C1192:D1192"/>
    <mergeCell ref="L3035:M3035"/>
    <mergeCell ref="B2654:M2654"/>
    <mergeCell ref="G2812:H2813"/>
    <mergeCell ref="I2721:K2721"/>
    <mergeCell ref="I2415:J2415"/>
    <mergeCell ref="L331:M331"/>
    <mergeCell ref="I1687:J1687"/>
    <mergeCell ref="G1863:G1864"/>
    <mergeCell ref="I784:M785"/>
    <mergeCell ref="C1187:D1187"/>
    <mergeCell ref="I3476:J3476"/>
    <mergeCell ref="D3131:G3131"/>
    <mergeCell ref="M2242:M2243"/>
    <mergeCell ref="K1447:L1447"/>
    <mergeCell ref="B25:C25"/>
    <mergeCell ref="C2851:D2851"/>
    <mergeCell ref="B156:C156"/>
    <mergeCell ref="B370:F370"/>
    <mergeCell ref="L2928:M2928"/>
    <mergeCell ref="D3858:G3858"/>
    <mergeCell ref="B2822:G2822"/>
    <mergeCell ref="D1772:F1773"/>
    <mergeCell ref="I3352:K3352"/>
    <mergeCell ref="G1356:H1357"/>
    <mergeCell ref="B2211:F2211"/>
    <mergeCell ref="B3967:C3967"/>
    <mergeCell ref="I3231:L3231"/>
    <mergeCell ref="B520:M520"/>
    <mergeCell ref="I2199:L2199"/>
    <mergeCell ref="B3028:C3028"/>
    <mergeCell ref="E2306:F2306"/>
    <mergeCell ref="K2835:L2835"/>
    <mergeCell ref="H2956:H2957"/>
    <mergeCell ref="B956:D956"/>
    <mergeCell ref="D2132:M2132"/>
    <mergeCell ref="B3239:C3239"/>
    <mergeCell ref="I952:K952"/>
    <mergeCell ref="B3278:M3278"/>
    <mergeCell ref="I646:J646"/>
    <mergeCell ref="I2591:J2591"/>
    <mergeCell ref="I944:J944"/>
    <mergeCell ref="I3527:J3527"/>
    <mergeCell ref="L2198:M2198"/>
    <mergeCell ref="I2812:M2813"/>
    <mergeCell ref="B3246:G3246"/>
    <mergeCell ref="H199:H200"/>
    <mergeCell ref="G3436:H3437"/>
    <mergeCell ref="C776:D776"/>
    <mergeCell ref="H1135:H1136"/>
    <mergeCell ref="D1783:G1783"/>
    <mergeCell ref="C2902:D2902"/>
    <mergeCell ref="L2931:M2931"/>
    <mergeCell ref="I1373:J1373"/>
    <mergeCell ref="H1171:H1172"/>
    <mergeCell ref="C1661:D1661"/>
    <mergeCell ref="D425:G425"/>
    <mergeCell ref="G859:G860"/>
    <mergeCell ref="B3639:M3639"/>
    <mergeCell ref="B3353:C3353"/>
    <mergeCell ref="D636:G636"/>
    <mergeCell ref="K2866:L2866"/>
    <mergeCell ref="K3164:L3164"/>
    <mergeCell ref="G131:G132"/>
    <mergeCell ref="D427:G427"/>
    <mergeCell ref="I222:K222"/>
    <mergeCell ref="D2300:G2300"/>
    <mergeCell ref="B841:C841"/>
    <mergeCell ref="C1504:D1504"/>
    <mergeCell ref="K407:L407"/>
    <mergeCell ref="B2956:F2956"/>
    <mergeCell ref="D3027:G3027"/>
    <mergeCell ref="B1568:C1568"/>
    <mergeCell ref="M2753:M2754"/>
    <mergeCell ref="I3972:J3972"/>
    <mergeCell ref="L1888:M1888"/>
    <mergeCell ref="K1379:L1379"/>
    <mergeCell ref="I2936:K2936"/>
    <mergeCell ref="I851:K851"/>
    <mergeCell ref="I3545:J3545"/>
    <mergeCell ref="L744:M744"/>
    <mergeCell ref="B2927:C2927"/>
    <mergeCell ref="B842:C842"/>
    <mergeCell ref="B1775:G1775"/>
    <mergeCell ref="I4001:J4001"/>
    <mergeCell ref="M772:M773"/>
    <mergeCell ref="H2337:H2338"/>
    <mergeCell ref="H252:H253"/>
    <mergeCell ref="G3735:G3736"/>
    <mergeCell ref="M651:M652"/>
    <mergeCell ref="B985:F985"/>
    <mergeCell ref="G3280:H3281"/>
    <mergeCell ref="I3547:J3547"/>
    <mergeCell ref="G2552:H2553"/>
    <mergeCell ref="I2819:J2819"/>
    <mergeCell ref="D322:G322"/>
    <mergeCell ref="B3862:G3862"/>
    <mergeCell ref="B2238:M2238"/>
    <mergeCell ref="I1297:J1297"/>
    <mergeCell ref="I3546:J3546"/>
    <mergeCell ref="L1158:M1158"/>
    <mergeCell ref="I2487:J2487"/>
    <mergeCell ref="B2912:M2912"/>
    <mergeCell ref="I123:K123"/>
    <mergeCell ref="I423:L423"/>
    <mergeCell ref="D1679:G1679"/>
    <mergeCell ref="I2821:J2821"/>
    <mergeCell ref="B1467:C1467"/>
    <mergeCell ref="B1047:G1047"/>
    <mergeCell ref="I2516:J2516"/>
    <mergeCell ref="I2822:K2822"/>
    <mergeCell ref="K1817:L1817"/>
    <mergeCell ref="G1089:G1090"/>
    <mergeCell ref="B3282:F3282"/>
    <mergeCell ref="B742:G742"/>
    <mergeCell ref="B2828:D2828"/>
    <mergeCell ref="L123:M123"/>
    <mergeCell ref="B2406:G2406"/>
    <mergeCell ref="B737:C737"/>
    <mergeCell ref="I2816:J2816"/>
    <mergeCell ref="H1967:H1968"/>
    <mergeCell ref="B1353:M1353"/>
    <mergeCell ref="B264:C265"/>
    <mergeCell ref="M3527:M3528"/>
    <mergeCell ref="B1371:D1371"/>
    <mergeCell ref="M1098:M1099"/>
    <mergeCell ref="G786:G787"/>
    <mergeCell ref="B2096:C2096"/>
    <mergeCell ref="I1788:J1788"/>
    <mergeCell ref="K2903:L2903"/>
    <mergeCell ref="D628:F629"/>
    <mergeCell ref="I2208:K2208"/>
    <mergeCell ref="I2961:J2961"/>
    <mergeCell ref="I2240:M2241"/>
    <mergeCell ref="I1990:K1990"/>
    <mergeCell ref="B2344:C2345"/>
    <mergeCell ref="B1372:D1372"/>
    <mergeCell ref="B832:M832"/>
    <mergeCell ref="F3559:G3559"/>
    <mergeCell ref="I3147:J3147"/>
    <mergeCell ref="K2175:L2175"/>
    <mergeCell ref="I1062:J1062"/>
    <mergeCell ref="I2715:J2715"/>
    <mergeCell ref="H4083:H4084"/>
    <mergeCell ref="B3667:F3667"/>
    <mergeCell ref="B2099:D2099"/>
    <mergeCell ref="L3760:M3760"/>
    <mergeCell ref="K786:L786"/>
    <mergeCell ref="B3223:M3223"/>
    <mergeCell ref="G3043:G3044"/>
    <mergeCell ref="F127:G127"/>
    <mergeCell ref="H266:H267"/>
    <mergeCell ref="I1685:J1685"/>
    <mergeCell ref="M3667:M3668"/>
    <mergeCell ref="G199:G200"/>
    <mergeCell ref="D3800:F3801"/>
    <mergeCell ref="D3250:F3250"/>
    <mergeCell ref="E1370:F1370"/>
    <mergeCell ref="M3580:M3581"/>
    <mergeCell ref="G1564:H1565"/>
    <mergeCell ref="I1993:K1993"/>
    <mergeCell ref="D3129:G3129"/>
    <mergeCell ref="B23:C23"/>
    <mergeCell ref="B3665:C3665"/>
    <mergeCell ref="B3793:F3793"/>
    <mergeCell ref="B3963:C3963"/>
    <mergeCell ref="L3656:M3656"/>
    <mergeCell ref="D3856:G3856"/>
    <mergeCell ref="B2708:C2709"/>
    <mergeCell ref="B3754:C3754"/>
    <mergeCell ref="C2544:D2544"/>
    <mergeCell ref="I12:J12"/>
    <mergeCell ref="B331:D331"/>
    <mergeCell ref="D3551:G3551"/>
    <mergeCell ref="I3020:M3021"/>
    <mergeCell ref="L1993:M1993"/>
    <mergeCell ref="D310:M310"/>
    <mergeCell ref="D3072:F3073"/>
    <mergeCell ref="I1826:J1826"/>
    <mergeCell ref="B3756:C3756"/>
    <mergeCell ref="K1863:L1863"/>
    <mergeCell ref="I2124:J2124"/>
    <mergeCell ref="B2549:M2549"/>
    <mergeCell ref="B4054:C4054"/>
    <mergeCell ref="I643:K643"/>
    <mergeCell ref="L3657:M3657"/>
    <mergeCell ref="H1379:H1380"/>
    <mergeCell ref="I950:K950"/>
    <mergeCell ref="B1304:C1305"/>
    <mergeCell ref="D2506:G2506"/>
    <mergeCell ref="I4068:J4068"/>
    <mergeCell ref="H2649:H2650"/>
    <mergeCell ref="F1791:G1791"/>
    <mergeCell ref="I951:L951"/>
    <mergeCell ref="F2727:G2727"/>
    <mergeCell ref="I339:J339"/>
    <mergeCell ref="B2627:F2627"/>
    <mergeCell ref="K2346:L2346"/>
    <mergeCell ref="K3372:L3372"/>
    <mergeCell ref="B511:F511"/>
    <mergeCell ref="K2644:L2644"/>
    <mergeCell ref="G1916:G1917"/>
    <mergeCell ref="D2508:G2508"/>
    <mergeCell ref="D2089:G2089"/>
    <mergeCell ref="B3351:C3351"/>
    <mergeCell ref="G2188:H2189"/>
    <mergeCell ref="B2623:C2623"/>
    <mergeCell ref="M2866:M2867"/>
    <mergeCell ref="B3649:C3649"/>
    <mergeCell ref="L2614:M2614"/>
    <mergeCell ref="B3176:C3177"/>
    <mergeCell ref="M2540:M2541"/>
    <mergeCell ref="D1776:G1776"/>
    <mergeCell ref="D1363:G1363"/>
    <mergeCell ref="B628:C629"/>
    <mergeCell ref="I3340:J3340"/>
    <mergeCell ref="B3380:C3380"/>
    <mergeCell ref="B2625:C2625"/>
    <mergeCell ref="B2292:C2293"/>
    <mergeCell ref="B2923:C2923"/>
    <mergeCell ref="D3638:M3638"/>
    <mergeCell ref="K1916:L1916"/>
    <mergeCell ref="C3318:D3318"/>
    <mergeCell ref="B3346:C3346"/>
    <mergeCell ref="B3650:C3650"/>
    <mergeCell ref="D1052:G1052"/>
    <mergeCell ref="I3800:M3801"/>
    <mergeCell ref="H2003:H2004"/>
    <mergeCell ref="B2503:G2503"/>
    <mergeCell ref="I3974:J3974"/>
    <mergeCell ref="L953:M953"/>
    <mergeCell ref="D108:F109"/>
    <mergeCell ref="K131:L131"/>
    <mergeCell ref="I1084:J1084"/>
    <mergeCell ref="I58:J58"/>
    <mergeCell ref="B1509:M1509"/>
    <mergeCell ref="D320:G320"/>
    <mergeCell ref="I3246:J3246"/>
    <mergeCell ref="I3544:J3544"/>
    <mergeCell ref="I544:K544"/>
    <mergeCell ref="H1609:H1610"/>
    <mergeCell ref="G1297:G1298"/>
    <mergeCell ref="B257:F257"/>
    <mergeCell ref="C1862:D1862"/>
    <mergeCell ref="D468:M468"/>
    <mergeCell ref="B1575:C1575"/>
    <mergeCell ref="G1514:G1515"/>
    <mergeCell ref="D1142:M1142"/>
    <mergeCell ref="D1049:G1049"/>
    <mergeCell ref="C2285:D2285"/>
    <mergeCell ref="I1148:M1149"/>
    <mergeCell ref="D321:G321"/>
    <mergeCell ref="C1557:D1557"/>
    <mergeCell ref="B1582:G1582"/>
    <mergeCell ref="B1583:C1583"/>
    <mergeCell ref="D3651:G3651"/>
    <mergeCell ref="C3371:D3371"/>
    <mergeCell ref="I541:J541"/>
    <mergeCell ref="B2340:C2340"/>
    <mergeCell ref="B3017:M3017"/>
    <mergeCell ref="B3276:C3276"/>
    <mergeCell ref="B2936:C2936"/>
    <mergeCell ref="I2932:J2932"/>
    <mergeCell ref="D3380:M3380"/>
    <mergeCell ref="I841:J841"/>
    <mergeCell ref="I1479:J1479"/>
    <mergeCell ref="D1870:M1870"/>
    <mergeCell ref="B1580:D1580"/>
    <mergeCell ref="B1578:C1578"/>
    <mergeCell ref="B3244:D3244"/>
    <mergeCell ref="L537:M537"/>
    <mergeCell ref="G927:G928"/>
    <mergeCell ref="M1089:M1090"/>
    <mergeCell ref="C1400:D1400"/>
    <mergeCell ref="M2279:M2280"/>
    <mergeCell ref="I2540:J2540"/>
    <mergeCell ref="M370:M371"/>
    <mergeCell ref="I1472:K1472"/>
    <mergeCell ref="I1166:J1166"/>
    <mergeCell ref="M668:M669"/>
    <mergeCell ref="H1297:H1298"/>
    <mergeCell ref="I3251:J3251"/>
    <mergeCell ref="I3136:K3136"/>
    <mergeCell ref="B881:F881"/>
    <mergeCell ref="I1893:J1893"/>
    <mergeCell ref="H2383:H2384"/>
    <mergeCell ref="I3557:J3557"/>
    <mergeCell ref="B2705:M2705"/>
    <mergeCell ref="I992:M993"/>
    <mergeCell ref="B2695:F2695"/>
    <mergeCell ref="G3007:G3008"/>
    <mergeCell ref="B1967:F1967"/>
    <mergeCell ref="D2924:G2924"/>
    <mergeCell ref="B124:D124"/>
    <mergeCell ref="B535:C535"/>
    <mergeCell ref="B116:C116"/>
    <mergeCell ref="I108:M109"/>
    <mergeCell ref="B1248:M1248"/>
    <mergeCell ref="E3034:F3034"/>
    <mergeCell ref="I1795:J1795"/>
    <mergeCell ref="I3560:K3560"/>
    <mergeCell ref="I8:J8"/>
    <mergeCell ref="C2331:D2331"/>
    <mergeCell ref="I437:J437"/>
    <mergeCell ref="I852:J852"/>
    <mergeCell ref="I3439:L3439"/>
    <mergeCell ref="B3752:C3752"/>
    <mergeCell ref="L3865:M3865"/>
    <mergeCell ref="I10:J10"/>
    <mergeCell ref="K1098:L1098"/>
    <mergeCell ref="K3043:L3043"/>
    <mergeCell ref="D2340:M2340"/>
    <mergeCell ref="I745:K745"/>
    <mergeCell ref="B3447:C3447"/>
    <mergeCell ref="M3996:M3997"/>
    <mergeCell ref="I737:J737"/>
    <mergeCell ref="I2096:K2096"/>
    <mergeCell ref="G3684:G3685"/>
    <mergeCell ref="B4160:M4160"/>
    <mergeCell ref="M1863:M1864"/>
    <mergeCell ref="M49:M50"/>
    <mergeCell ref="I1371:K1371"/>
    <mergeCell ref="L3139:M3139"/>
    <mergeCell ref="H2436:H2437"/>
    <mergeCell ref="I3585:J3585"/>
    <mergeCell ref="I2823:L2823"/>
    <mergeCell ref="I2104:K2104"/>
    <mergeCell ref="H3007:H3008"/>
    <mergeCell ref="M2211:M2212"/>
    <mergeCell ref="C2960:D2960"/>
    <mergeCell ref="G2916:H2917"/>
    <mergeCell ref="D3967:G3967"/>
    <mergeCell ref="F3455:G3455"/>
    <mergeCell ref="K4010:L4010"/>
    <mergeCell ref="L2409:M2409"/>
    <mergeCell ref="D1571:G1571"/>
    <mergeCell ref="B2702:C2702"/>
    <mergeCell ref="H3490:H3491"/>
    <mergeCell ref="G1609:G1610"/>
    <mergeCell ref="G2939:G2940"/>
    <mergeCell ref="D3235:G3235"/>
    <mergeCell ref="C2955:D2955"/>
    <mergeCell ref="L2411:M2411"/>
    <mergeCell ref="K4001:L4001"/>
    <mergeCell ref="B2926:G2926"/>
    <mergeCell ref="I755:J755"/>
    <mergeCell ref="G4008:H4009"/>
    <mergeCell ref="I1053:J1053"/>
    <mergeCell ref="I21:J21"/>
    <mergeCell ref="I3663:J3663"/>
    <mergeCell ref="G1460:H1461"/>
    <mergeCell ref="D1586:F1586"/>
    <mergeCell ref="B2616:C2616"/>
    <mergeCell ref="M3282:M3283"/>
    <mergeCell ref="I329:K329"/>
    <mergeCell ref="I23:J23"/>
    <mergeCell ref="K673:L673"/>
    <mergeCell ref="K2003:L2003"/>
    <mergeCell ref="H2124:H2125"/>
    <mergeCell ref="K1609:L1609"/>
    <mergeCell ref="H2762:H2763"/>
    <mergeCell ref="H3060:H3061"/>
    <mergeCell ref="I1056:K1056"/>
    <mergeCell ref="I750:J750"/>
    <mergeCell ref="B1044:C1045"/>
    <mergeCell ref="B1708:F1708"/>
    <mergeCell ref="D2812:F2813"/>
    <mergeCell ref="K3273:L3273"/>
    <mergeCell ref="D3748:F3749"/>
    <mergeCell ref="M131:M132"/>
    <mergeCell ref="I786:J786"/>
    <mergeCell ref="H303:H304"/>
    <mergeCell ref="D264:F265"/>
    <mergeCell ref="I331:K331"/>
    <mergeCell ref="I1722:J1722"/>
    <mergeCell ref="D1887:G1887"/>
    <mergeCell ref="C2070:D2070"/>
    <mergeCell ref="M1795:M1796"/>
    <mergeCell ref="H3481:H3482"/>
    <mergeCell ref="B216:C216"/>
    <mergeCell ref="H1275:H1276"/>
    <mergeCell ref="I2626:M2626"/>
    <mergeCell ref="I3965:J3965"/>
    <mergeCell ref="B3036:D3036"/>
    <mergeCell ref="B1255:G1255"/>
    <mergeCell ref="B3743:M3743"/>
    <mergeCell ref="C3429:D3429"/>
    <mergeCell ref="K2970:L2970"/>
    <mergeCell ref="B218:C218"/>
    <mergeCell ref="D4108:M4108"/>
    <mergeCell ref="D2404:G2404"/>
    <mergeCell ref="B945:C945"/>
    <mergeCell ref="B3956:C3957"/>
    <mergeCell ref="I49:J49"/>
    <mergeCell ref="I3349:J3349"/>
    <mergeCell ref="G569:G570"/>
    <mergeCell ref="G1928:H1929"/>
    <mergeCell ref="B1408:C1409"/>
    <mergeCell ref="I3354:M3354"/>
    <mergeCell ref="I2922:J2922"/>
    <mergeCell ref="B3072:C3073"/>
    <mergeCell ref="I1135:J1135"/>
    <mergeCell ref="B2304:C2304"/>
    <mergeCell ref="B219:C219"/>
    <mergeCell ref="I3351:J3351"/>
    <mergeCell ref="I3657:K3657"/>
    <mergeCell ref="I2623:J2623"/>
    <mergeCell ref="I3649:J3649"/>
    <mergeCell ref="M578:M579"/>
    <mergeCell ref="I4105:J4105"/>
    <mergeCell ref="M876:M877"/>
    <mergeCell ref="D3436:F3437"/>
    <mergeCell ref="K1193:L1193"/>
    <mergeCell ref="B1089:F1089"/>
    <mergeCell ref="H1722:H1723"/>
    <mergeCell ref="K2383:L2383"/>
    <mergeCell ref="B961:C961"/>
    <mergeCell ref="H2020:H2021"/>
    <mergeCell ref="I2923:J2923"/>
    <mergeCell ref="I2931:K2931"/>
    <mergeCell ref="C3787:D3787"/>
    <mergeCell ref="M3793:M3794"/>
    <mergeCell ref="B1306:F1306"/>
    <mergeCell ref="B1604:F1604"/>
    <mergeCell ref="D2708:F2709"/>
    <mergeCell ref="B126:G126"/>
    <mergeCell ref="I1586:M1586"/>
    <mergeCell ref="I3897:J3897"/>
    <mergeCell ref="E3242:F3242"/>
    <mergeCell ref="E2514:F2514"/>
    <mergeCell ref="G1193:G1194"/>
    <mergeCell ref="D3068:M3068"/>
    <mergeCell ref="B114:C114"/>
    <mergeCell ref="I252:J252"/>
    <mergeCell ref="I1582:J1582"/>
    <mergeCell ref="I2337:J2337"/>
    <mergeCell ref="B3118:C3118"/>
    <mergeCell ref="D4064:G4064"/>
    <mergeCell ref="B2916:C2917"/>
    <mergeCell ref="I264:M265"/>
    <mergeCell ref="G888:H889"/>
    <mergeCell ref="B1475:D1475"/>
    <mergeCell ref="C2597:D2597"/>
    <mergeCell ref="I1882:J1882"/>
    <mergeCell ref="I95:J95"/>
    <mergeCell ref="B232:C232"/>
    <mergeCell ref="B2757:M2757"/>
    <mergeCell ref="D732:F733"/>
    <mergeCell ref="K4100:L4100"/>
    <mergeCell ref="I3065:J3065"/>
    <mergeCell ref="I1158:K1158"/>
    <mergeCell ref="D3176:F3177"/>
    <mergeCell ref="I2094:K2094"/>
    <mergeCell ref="K153:L153"/>
    <mergeCell ref="K1343:L1343"/>
    <mergeCell ref="D3963:G3963"/>
    <mergeCell ref="I2191:L2191"/>
    <mergeCell ref="L1678:M1678"/>
    <mergeCell ref="B890:F890"/>
    <mergeCell ref="B1612:C1612"/>
    <mergeCell ref="B2835:F2835"/>
    <mergeCell ref="L3137:M3137"/>
    <mergeCell ref="M3689:M3690"/>
    <mergeCell ref="B2600:M2600"/>
    <mergeCell ref="C1296:D1296"/>
    <mergeCell ref="K2315:L2315"/>
    <mergeCell ref="B2758:M2758"/>
    <mergeCell ref="G2762:G2763"/>
    <mergeCell ref="G3060:G3061"/>
    <mergeCell ref="B1356:C1357"/>
    <mergeCell ref="I1772:M1773"/>
    <mergeCell ref="B3559:C3559"/>
    <mergeCell ref="B3863:C3863"/>
    <mergeCell ref="B2831:C2831"/>
    <mergeCell ref="I578:J578"/>
    <mergeCell ref="I876:J876"/>
    <mergeCell ref="G3481:G3482"/>
    <mergeCell ref="G1396:G1397"/>
    <mergeCell ref="I3436:M3437"/>
    <mergeCell ref="L3758:M3758"/>
    <mergeCell ref="C251:D251"/>
    <mergeCell ref="D2652:M2652"/>
    <mergeCell ref="M4105:M4106"/>
    <mergeCell ref="I888:M889"/>
    <mergeCell ref="D1720:F1721"/>
    <mergeCell ref="L3033:M3033"/>
    <mergeCell ref="B2833:C2833"/>
    <mergeCell ref="D3233:G3233"/>
    <mergeCell ref="B127:C127"/>
    <mergeCell ref="B3131:C3131"/>
    <mergeCell ref="B3769:C3769"/>
    <mergeCell ref="I752:K752"/>
    <mergeCell ref="L3032:M3032"/>
    <mergeCell ref="D1260:G1260"/>
    <mergeCell ref="I631:L631"/>
    <mergeCell ref="B435:D435"/>
    <mergeCell ref="M407:M408"/>
    <mergeCell ref="I3452:J3452"/>
    <mergeCell ref="G2025:G2026"/>
    <mergeCell ref="B2653:M2653"/>
    <mergeCell ref="M1292:M1293"/>
    <mergeCell ref="M3377:M3378"/>
    <mergeCell ref="D1883:G1883"/>
    <mergeCell ref="I3760:K3760"/>
    <mergeCell ref="I1054:K1054"/>
    <mergeCell ref="K235:L235"/>
    <mergeCell ref="B3038:G3038"/>
    <mergeCell ref="B2310:G2310"/>
    <mergeCell ref="B2088:C2088"/>
    <mergeCell ref="B3:C3"/>
    <mergeCell ref="H3147:H3148"/>
    <mergeCell ref="C3584:D3584"/>
    <mergeCell ref="I3752:J3752"/>
    <mergeCell ref="B432:C432"/>
    <mergeCell ref="B1401:F1401"/>
    <mergeCell ref="B2731:F2731"/>
    <mergeCell ref="G1084:G1085"/>
    <mergeCell ref="G1722:G1723"/>
    <mergeCell ref="G2020:G2021"/>
    <mergeCell ref="B2728:C2728"/>
    <mergeCell ref="B3032:C3032"/>
    <mergeCell ref="B2000:C2000"/>
    <mergeCell ref="B3026:C3026"/>
    <mergeCell ref="B460:F460"/>
    <mergeCell ref="I732:M733"/>
    <mergeCell ref="B1791:C1791"/>
    <mergeCell ref="D1159:G1159"/>
    <mergeCell ref="B2727:C2727"/>
    <mergeCell ref="I3176:M3177"/>
    <mergeCell ref="I2419:J2419"/>
    <mergeCell ref="I2717:J2717"/>
    <mergeCell ref="M547:M548"/>
    <mergeCell ref="L2718:M2718"/>
    <mergeCell ref="B2308:D2308"/>
    <mergeCell ref="G235:G236"/>
    <mergeCell ref="D680:F681"/>
    <mergeCell ref="B2552:C2553"/>
    <mergeCell ref="B2300:C2300"/>
    <mergeCell ref="B3280:C3281"/>
    <mergeCell ref="F3767:G3767"/>
    <mergeCell ref="I2296:J2296"/>
    <mergeCell ref="I3007:J3007"/>
    <mergeCell ref="H361:H362"/>
    <mergeCell ref="B2729:C2729"/>
    <mergeCell ref="B2762:F2762"/>
    <mergeCell ref="B3035:D3035"/>
    <mergeCell ref="B2396:C2397"/>
    <mergeCell ref="B3432:M3432"/>
    <mergeCell ref="B3484:C3484"/>
    <mergeCell ref="I4076:J4076"/>
    <mergeCell ref="B4159:M4159"/>
    <mergeCell ref="F1063:G1063"/>
    <mergeCell ref="G1135:G1136"/>
    <mergeCell ref="M1297:M1298"/>
    <mergeCell ref="D431:G431"/>
    <mergeCell ref="D1482:F1482"/>
    <mergeCell ref="M1514:M1515"/>
    <mergeCell ref="I1720:M1721"/>
    <mergeCell ref="M3459:M3460"/>
    <mergeCell ref="C2123:D2123"/>
    <mergeCell ref="B1613:M1613"/>
    <mergeCell ref="D843:G843"/>
    <mergeCell ref="K569:L569"/>
    <mergeCell ref="H3527:H3528"/>
    <mergeCell ref="B1984:C1984"/>
    <mergeCell ref="H1713:H1714"/>
    <mergeCell ref="B3658:C3658"/>
    <mergeCell ref="B952:C952"/>
    <mergeCell ref="I948:J948"/>
    <mergeCell ref="B361:F361"/>
    <mergeCell ref="H1098:H1099"/>
    <mergeCell ref="I1675:J1675"/>
    <mergeCell ref="D1246:M1246"/>
    <mergeCell ref="B960:C960"/>
    <mergeCell ref="B954:C954"/>
    <mergeCell ref="G3897:G3898"/>
    <mergeCell ref="I2003:J2003"/>
    <mergeCell ref="D3755:G3755"/>
    <mergeCell ref="M927:M928"/>
    <mergeCell ref="I645:J645"/>
    <mergeCell ref="B728:M728"/>
    <mergeCell ref="B2079:M2079"/>
    <mergeCell ref="B2313:C2313"/>
    <mergeCell ref="D2210:F2210"/>
    <mergeCell ref="B2619:D2619"/>
    <mergeCell ref="F3663:G3663"/>
    <mergeCell ref="B2444:C2444"/>
    <mergeCell ref="I218:J218"/>
    <mergeCell ref="B1447:F1447"/>
    <mergeCell ref="I945:J945"/>
    <mergeCell ref="B1870:C1870"/>
    <mergeCell ref="G95:G96"/>
    <mergeCell ref="I849:K849"/>
    <mergeCell ref="K3897:L3897"/>
    <mergeCell ref="G1031:G1032"/>
    <mergeCell ref="I3967:L3967"/>
    <mergeCell ref="M2419:M2420"/>
    <mergeCell ref="C1083:D1083"/>
    <mergeCell ref="I3250:M3250"/>
    <mergeCell ref="I3240:K3240"/>
    <mergeCell ref="B3859:C3859"/>
    <mergeCell ref="B988:C988"/>
    <mergeCell ref="I2515:K2515"/>
    <mergeCell ref="I3386:J3386"/>
    <mergeCell ref="B3554:C3554"/>
    <mergeCell ref="H3459:H3460"/>
    <mergeCell ref="B625:M625"/>
    <mergeCell ref="G3147:G3148"/>
    <mergeCell ref="B3439:G3439"/>
    <mergeCell ref="D206:M206"/>
    <mergeCell ref="B1587:F1587"/>
    <mergeCell ref="D1044:F1045"/>
    <mergeCell ref="B1352:M1352"/>
    <mergeCell ref="H3273:H3274"/>
    <mergeCell ref="B3134:G3134"/>
    <mergeCell ref="I963:J963"/>
    <mergeCell ref="E3138:F3138"/>
    <mergeCell ref="D1256:G1256"/>
    <mergeCell ref="I1899:J1899"/>
    <mergeCell ref="L2515:M2515"/>
    <mergeCell ref="B2857:F2857"/>
    <mergeCell ref="G1668:H1669"/>
    <mergeCell ref="B3129:C3129"/>
    <mergeCell ref="I1480:K1480"/>
    <mergeCell ref="I3423:J3423"/>
    <mergeCell ref="H1759:H1760"/>
    <mergeCell ref="B3856:C3856"/>
    <mergeCell ref="C2798:D2798"/>
    <mergeCell ref="D1258:G1258"/>
    <mergeCell ref="I537:K537"/>
    <mergeCell ref="B1156:C1156"/>
    <mergeCell ref="H3268:H3269"/>
    <mergeCell ref="I2084:M2085"/>
    <mergeCell ref="L1057:M1057"/>
    <mergeCell ref="B2554:F2554"/>
    <mergeCell ref="K3481:L3481"/>
    <mergeCell ref="D260:M260"/>
    <mergeCell ref="K1396:L1396"/>
    <mergeCell ref="B2188:C2189"/>
    <mergeCell ref="D3956:F3957"/>
    <mergeCell ref="I1930:J1930"/>
    <mergeCell ref="B1678:G1678"/>
    <mergeCell ref="H2540:H2541"/>
    <mergeCell ref="G1202:G1203"/>
    <mergeCell ref="L1059:M1059"/>
    <mergeCell ref="B469:M469"/>
    <mergeCell ref="I1777:J1777"/>
    <mergeCell ref="D2612:G2612"/>
    <mergeCell ref="H569:H570"/>
    <mergeCell ref="M2025:M2026"/>
    <mergeCell ref="L1054:M1054"/>
    <mergeCell ref="K651:L651"/>
    <mergeCell ref="B3455:C3455"/>
    <mergeCell ref="B1055:C1055"/>
    <mergeCell ref="D4:F5"/>
    <mergeCell ref="G772:G773"/>
    <mergeCell ref="B1817:F1817"/>
    <mergeCell ref="F543:G543"/>
    <mergeCell ref="I3559:J3559"/>
    <mergeCell ref="B752:C752"/>
    <mergeCell ref="C718:D718"/>
    <mergeCell ref="B2495:M2495"/>
    <mergeCell ref="I440:K440"/>
    <mergeCell ref="B366:M366"/>
    <mergeCell ref="D2860:M2860"/>
    <mergeCell ref="C3688:D3688"/>
    <mergeCell ref="M3386:M3387"/>
    <mergeCell ref="B1169:C1169"/>
    <mergeCell ref="B414:C414"/>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I615:J615"/>
    <mergeCell ref="M569:M570"/>
    <mergeCell ref="L19:M19"/>
    <mergeCell ref="B320:C320"/>
    <mergeCell ref="I2730:M2730"/>
    <mergeCell ref="I3343:L3343"/>
    <mergeCell ref="D726:M726"/>
    <mergeCell ref="B1359:G1359"/>
    <mergeCell ref="B27:F27"/>
    <mergeCell ref="B989:M989"/>
    <mergeCell ref="I1676:J1676"/>
    <mergeCell ref="C875:D875"/>
    <mergeCell ref="I2088:J2088"/>
    <mergeCell ref="I2726:J2726"/>
    <mergeCell ref="I3956:M3957"/>
    <mergeCell ref="H2279:H2280"/>
    <mergeCell ref="I2307:K2307"/>
    <mergeCell ref="G673:G674"/>
    <mergeCell ref="L14:M14"/>
    <mergeCell ref="H370:H371"/>
    <mergeCell ref="I2299:J2299"/>
    <mergeCell ref="B927:F927"/>
    <mergeCell ref="H668:H669"/>
    <mergeCell ref="I2436:J2436"/>
    <mergeCell ref="I3040:K3040"/>
    <mergeCell ref="B44:F44"/>
    <mergeCell ref="D3444:G3444"/>
    <mergeCell ref="I2302:K2302"/>
    <mergeCell ref="I3035:K3035"/>
    <mergeCell ref="L1886:M1886"/>
    <mergeCell ref="L3971:M3971"/>
    <mergeCell ref="B1065:C1065"/>
    <mergeCell ref="M3897:M3898"/>
    <mergeCell ref="G1759:G1760"/>
    <mergeCell ref="K578:L578"/>
    <mergeCell ref="I1061:J1061"/>
    <mergeCell ref="K2523:L2523"/>
    <mergeCell ref="I634:J634"/>
    <mergeCell ref="B3689:F3689"/>
    <mergeCell ref="B105:M105"/>
    <mergeCell ref="I3239:L3239"/>
    <mergeCell ref="C459:D459"/>
    <mergeCell ref="I1265:K1265"/>
    <mergeCell ref="I959:J959"/>
    <mergeCell ref="B2799:F2799"/>
    <mergeCell ref="H3698:H3699"/>
    <mergeCell ref="G3906:G3907"/>
    <mergeCell ref="I3963:J3963"/>
    <mergeCell ref="H3996:H3997"/>
    <mergeCell ref="B2924:C2924"/>
    <mergeCell ref="B3977:C3977"/>
    <mergeCell ref="I2441:J2441"/>
    <mergeCell ref="I356:J356"/>
    <mergeCell ref="I3631:J3631"/>
    <mergeCell ref="B3222:C3222"/>
    <mergeCell ref="I960:K960"/>
    <mergeCell ref="L3238:M3238"/>
    <mergeCell ref="L1889:M1889"/>
    <mergeCell ref="H1863:H1864"/>
    <mergeCell ref="I1984:J1984"/>
    <mergeCell ref="H49:H50"/>
    <mergeCell ref="M1067:M1068"/>
    <mergeCell ref="I2916:M2917"/>
    <mergeCell ref="I1267:K1267"/>
    <mergeCell ref="I2020:J2020"/>
    <mergeCell ref="K719:L719"/>
    <mergeCell ref="G992:H993"/>
    <mergeCell ref="I1259:J1259"/>
    <mergeCell ref="I839:L839"/>
    <mergeCell ref="D2823:G2823"/>
    <mergeCell ref="H2211:H2212"/>
    <mergeCell ref="M615:M616"/>
    <mergeCell ref="G1899:G1900"/>
    <mergeCell ref="K2961:L2961"/>
    <mergeCell ref="G2233:G2234"/>
    <mergeCell ref="G148:G149"/>
    <mergeCell ref="D2106:F2106"/>
    <mergeCell ref="B1886:G1886"/>
    <mergeCell ref="K3268:L3268"/>
    <mergeCell ref="K3906:L3906"/>
    <mergeCell ref="B3550:G3550"/>
    <mergeCell ref="I1262:K1262"/>
    <mergeCell ref="D1985:G1985"/>
    <mergeCell ref="B1881:C1881"/>
    <mergeCell ref="B2518:G2518"/>
    <mergeCell ref="C3221:D3221"/>
    <mergeCell ref="E850:F850"/>
    <mergeCell ref="I985:J985"/>
    <mergeCell ref="G3319:G3320"/>
    <mergeCell ref="G2864:H2865"/>
    <mergeCell ref="M3481:M3482"/>
    <mergeCell ref="B2939:F2939"/>
    <mergeCell ref="B1454:C1454"/>
    <mergeCell ref="G316:H317"/>
    <mergeCell ref="B1576:C1576"/>
    <mergeCell ref="K2419:L2419"/>
    <mergeCell ref="B4008:C4009"/>
    <mergeCell ref="B3240:C3240"/>
    <mergeCell ref="B524:C525"/>
    <mergeCell ref="D2608:G2608"/>
    <mergeCell ref="B2208:C2208"/>
    <mergeCell ref="B1460:C1461"/>
    <mergeCell ref="C360:D360"/>
    <mergeCell ref="L1784:M1784"/>
    <mergeCell ref="K2233:L2233"/>
    <mergeCell ref="K148:L148"/>
    <mergeCell ref="B2935:C2935"/>
    <mergeCell ref="I682:J682"/>
    <mergeCell ref="I3132:J3132"/>
    <mergeCell ref="G1500:G1501"/>
    <mergeCell ref="H3282:H3283"/>
    <mergeCell ref="D635:G635"/>
    <mergeCell ref="M755:M756"/>
    <mergeCell ref="B2516:D2516"/>
    <mergeCell ref="I225:K225"/>
    <mergeCell ref="C355:D355"/>
    <mergeCell ref="D888:F889"/>
    <mergeCell ref="M1691:M1692"/>
    <mergeCell ref="D1824:F1825"/>
    <mergeCell ref="B2508:C2508"/>
    <mergeCell ref="D2756:M2756"/>
    <mergeCell ref="D1362:G1362"/>
    <mergeCell ref="K3319:L3319"/>
    <mergeCell ref="B2703:M2703"/>
    <mergeCell ref="B2937:C2937"/>
    <mergeCell ref="I3859:J3859"/>
    <mergeCell ref="M3215:M3216"/>
    <mergeCell ref="M1401:M1402"/>
    <mergeCell ref="I3563:J3563"/>
    <mergeCell ref="I3861:J3861"/>
    <mergeCell ref="F1271:G1271"/>
    <mergeCell ref="D1364:G1364"/>
    <mergeCell ref="I735:L735"/>
    <mergeCell ref="B1480:C1480"/>
    <mergeCell ref="I2829:J2829"/>
    <mergeCell ref="M511:M512"/>
    <mergeCell ref="I3540:M3541"/>
    <mergeCell ref="I3556:J3556"/>
    <mergeCell ref="B122:C122"/>
    <mergeCell ref="B1470:G1470"/>
    <mergeCell ref="G2129:G2130"/>
    <mergeCell ref="I3137:K3137"/>
    <mergeCell ref="B1167:C1167"/>
    <mergeCell ref="I3129:J3129"/>
    <mergeCell ref="G4:H5"/>
    <mergeCell ref="I3864:K3864"/>
    <mergeCell ref="B1478:G1478"/>
    <mergeCell ref="B2414:G2414"/>
    <mergeCell ref="G1824:H1825"/>
    <mergeCell ref="B1160:C1160"/>
    <mergeCell ref="I1672:J1672"/>
    <mergeCell ref="B2911:M2911"/>
    <mergeCell ref="B2411:D2411"/>
    <mergeCell ref="B1377:C1377"/>
    <mergeCell ref="G1826:G1827"/>
    <mergeCell ref="L1368:M1368"/>
    <mergeCell ref="B1168:C1168"/>
    <mergeCell ref="K370:L370"/>
    <mergeCell ref="D1454:M1454"/>
    <mergeCell ref="B1466:C1466"/>
    <mergeCell ref="B3693:M3693"/>
    <mergeCell ref="H578:H579"/>
    <mergeCell ref="H876:H877"/>
    <mergeCell ref="I3280:M3281"/>
    <mergeCell ref="I1375:J1375"/>
    <mergeCell ref="H2242:H2243"/>
    <mergeCell ref="D3332:F3333"/>
    <mergeCell ref="I1673:J1673"/>
    <mergeCell ref="B9:C9"/>
    <mergeCell ref="B1872:M1872"/>
    <mergeCell ref="B2412:D2412"/>
    <mergeCell ref="D784:F785"/>
    <mergeCell ref="I2095:L2095"/>
    <mergeCell ref="F3871:G3871"/>
    <mergeCell ref="B3771:F3771"/>
    <mergeCell ref="M985:M986"/>
    <mergeCell ref="B3536:M3536"/>
    <mergeCell ref="H465:H466"/>
    <mergeCell ref="C2232:D2232"/>
    <mergeCell ref="B2591:F2591"/>
    <mergeCell ref="I840:J840"/>
    <mergeCell ref="B738:C738"/>
    <mergeCell ref="C1342:D1342"/>
    <mergeCell ref="I3455:J3455"/>
    <mergeCell ref="B3767:C3767"/>
    <mergeCell ref="G1239:G1240"/>
    <mergeCell ref="I1812:J1812"/>
    <mergeCell ref="C101:D101"/>
    <mergeCell ref="M682:M683"/>
    <mergeCell ref="G2211:G2212"/>
    <mergeCell ref="I1824:M1825"/>
    <mergeCell ref="E2410:F2410"/>
    <mergeCell ref="I3448:K3448"/>
    <mergeCell ref="B4067:C4067"/>
    <mergeCell ref="B831:M831"/>
    <mergeCell ref="E1266:F1266"/>
    <mergeCell ref="I27:J27"/>
    <mergeCell ref="I325:J325"/>
    <mergeCell ref="B888:C889"/>
    <mergeCell ref="B3762:C3762"/>
    <mergeCell ref="I26:M26"/>
    <mergeCell ref="I1052:J1052"/>
    <mergeCell ref="B103:M103"/>
    <mergeCell ref="B643:D643"/>
    <mergeCell ref="B833:M833"/>
    <mergeCell ref="B1092:C1092"/>
    <mergeCell ref="I2718:K2718"/>
    <mergeCell ref="D1252:F1253"/>
    <mergeCell ref="K1275:L1275"/>
    <mergeCell ref="D1464:G1464"/>
    <mergeCell ref="I22:J22"/>
    <mergeCell ref="B316:C317"/>
    <mergeCell ref="K2545:L2545"/>
    <mergeCell ref="I1688:K1688"/>
    <mergeCell ref="I1992:K1992"/>
    <mergeCell ref="H2753:H2754"/>
    <mergeCell ref="B160:C161"/>
    <mergeCell ref="F2831:G2831"/>
    <mergeCell ref="C3006:D3006"/>
    <mergeCell ref="B3034:C3034"/>
    <mergeCell ref="D2402:G2402"/>
    <mergeCell ref="B1551:F1551"/>
    <mergeCell ref="G2658:G2659"/>
    <mergeCell ref="B823:F823"/>
    <mergeCell ref="B364:C364"/>
    <mergeCell ref="G2956:G2957"/>
    <mergeCell ref="B4001:F4001"/>
    <mergeCell ref="G1171:G1172"/>
    <mergeCell ref="M2523:M2524"/>
    <mergeCell ref="B2598:C2598"/>
    <mergeCell ref="L2201:M2201"/>
    <mergeCell ref="B3698:F3698"/>
    <mergeCell ref="B3996:F3996"/>
    <mergeCell ref="B3332:C3333"/>
    <mergeCell ref="B2550:M2550"/>
    <mergeCell ref="I2799:J2799"/>
    <mergeCell ref="B3277:M3277"/>
    <mergeCell ref="I257:J257"/>
    <mergeCell ref="H407:H408"/>
    <mergeCell ref="B2504:C2504"/>
    <mergeCell ref="D754:F754"/>
    <mergeCell ref="B729:M729"/>
    <mergeCell ref="B3543:G3543"/>
    <mergeCell ref="I3684:J3684"/>
    <mergeCell ref="K1795:L1795"/>
    <mergeCell ref="M1812:M1813"/>
    <mergeCell ref="D633:G633"/>
    <mergeCell ref="C1869:D1869"/>
    <mergeCell ref="H1292:H1293"/>
    <mergeCell ref="M2450:M2451"/>
    <mergeCell ref="M2748:M2749"/>
    <mergeCell ref="C3059:D3059"/>
    <mergeCell ref="H3377:H3378"/>
    <mergeCell ref="D424:G424"/>
    <mergeCell ref="D1360:G1360"/>
    <mergeCell ref="K1505:L1505"/>
    <mergeCell ref="B2961:F2961"/>
    <mergeCell ref="I648:K648"/>
    <mergeCell ref="C302:D302"/>
    <mergeCell ref="B3268:F3268"/>
    <mergeCell ref="I1584:K1584"/>
    <mergeCell ref="I1575:L1575"/>
    <mergeCell ref="D2910:M2910"/>
    <mergeCell ref="G4151:G4152"/>
    <mergeCell ref="I858:M858"/>
    <mergeCell ref="G2242:G2243"/>
    <mergeCell ref="D2719:G2719"/>
    <mergeCell ref="B1260:C1260"/>
    <mergeCell ref="B1558:C1558"/>
    <mergeCell ref="I1252:M1253"/>
    <mergeCell ref="M777:M778"/>
    <mergeCell ref="D2182:M2182"/>
    <mergeCell ref="G465:G466"/>
    <mergeCell ref="K3585:L3585"/>
    <mergeCell ref="D364:M364"/>
    <mergeCell ref="B1471:C1471"/>
    <mergeCell ref="K1500:L1500"/>
    <mergeCell ref="I2939:J2939"/>
    <mergeCell ref="I3237:J3237"/>
    <mergeCell ref="I1152:J1152"/>
    <mergeCell ref="H547:H548"/>
    <mergeCell ref="G3644:H3645"/>
    <mergeCell ref="F23:G23"/>
    <mergeCell ref="I1581:J1581"/>
    <mergeCell ref="L1163:M1163"/>
    <mergeCell ref="B3015:M3015"/>
    <mergeCell ref="L848:M848"/>
    <mergeCell ref="B3142:G3142"/>
    <mergeCell ref="B3249:C3249"/>
    <mergeCell ref="I3245:J3245"/>
    <mergeCell ref="H3735:H3736"/>
    <mergeCell ref="B1193:F1193"/>
    <mergeCell ref="D442:F442"/>
    <mergeCell ref="I1154:J1154"/>
    <mergeCell ref="K2242:L2242"/>
    <mergeCell ref="G2760:H2761"/>
    <mergeCell ref="G3488:H3489"/>
    <mergeCell ref="G3943:G3944"/>
    <mergeCell ref="B3976:C3976"/>
    <mergeCell ref="I1881:J1881"/>
    <mergeCell ref="M2138:M2139"/>
    <mergeCell ref="B2289:M2289"/>
    <mergeCell ref="K755:L755"/>
    <mergeCell ref="I3580:J3580"/>
    <mergeCell ref="C829:D829"/>
    <mergeCell ref="M1410:M1411"/>
    <mergeCell ref="C4104:D4104"/>
    <mergeCell ref="M1708:M1709"/>
    <mergeCell ref="B1188:F1188"/>
    <mergeCell ref="B129:C129"/>
    <mergeCell ref="D944:G944"/>
    <mergeCell ref="I1482:M1482"/>
    <mergeCell ref="L120:M120"/>
    <mergeCell ref="B1921:F1921"/>
    <mergeCell ref="I3144:K3144"/>
    <mergeCell ref="B14:G14"/>
    <mergeCell ref="K3215:L3215"/>
    <mergeCell ref="K3943:L3943"/>
    <mergeCell ref="H3423:H3424"/>
    <mergeCell ref="I535:L535"/>
    <mergeCell ref="I3751:L3751"/>
    <mergeCell ref="B1561:M1561"/>
    <mergeCell ref="G2753:G2754"/>
    <mergeCell ref="B220:C220"/>
    <mergeCell ref="B736:C736"/>
    <mergeCell ref="G4083:G4084"/>
    <mergeCell ref="B518:C518"/>
    <mergeCell ref="C4099:D4099"/>
    <mergeCell ref="B2:C2"/>
    <mergeCell ref="L121:M121"/>
    <mergeCell ref="M3684:M3685"/>
    <mergeCell ref="B431:C431"/>
    <mergeCell ref="E4074:F4074"/>
    <mergeCell ref="B4070:G4070"/>
    <mergeCell ref="I2197:J2197"/>
    <mergeCell ref="I112:J112"/>
    <mergeCell ref="L3451:M3451"/>
    <mergeCell ref="I1165:J1165"/>
    <mergeCell ref="I1048:J1048"/>
    <mergeCell ref="I719:J719"/>
    <mergeCell ref="I1778:J1778"/>
    <mergeCell ref="M823:M824"/>
    <mergeCell ref="G2604:H2605"/>
    <mergeCell ref="I2416:K2416"/>
    <mergeCell ref="I3446:K3446"/>
    <mergeCell ref="I1892:J1892"/>
    <mergeCell ref="B3760:C3760"/>
    <mergeCell ref="I114:J114"/>
    <mergeCell ref="I1473:K1473"/>
    <mergeCell ref="I1050:J1050"/>
    <mergeCell ref="H3906:H3907"/>
    <mergeCell ref="B2852:F2852"/>
    <mergeCell ref="I2866:J2866"/>
    <mergeCell ref="M2903:M2904"/>
    <mergeCell ref="I2411:K2411"/>
    <mergeCell ref="I3164:J3164"/>
    <mergeCell ref="D3547:G3547"/>
    <mergeCell ref="M2939:M2940"/>
    <mergeCell ref="H474:H475"/>
    <mergeCell ref="C1603:D1603"/>
    <mergeCell ref="H2419:H2420"/>
    <mergeCell ref="M3875:M3876"/>
    <mergeCell ref="H4047:H4048"/>
    <mergeCell ref="M1759:M1760"/>
    <mergeCell ref="D3546:G3546"/>
    <mergeCell ref="D524:F525"/>
    <mergeCell ref="I442:M442"/>
    <mergeCell ref="B1508:C1508"/>
    <mergeCell ref="G3377:G3378"/>
    <mergeCell ref="G1292:G1293"/>
    <mergeCell ref="I1983:L1983"/>
    <mergeCell ref="I9:J9"/>
    <mergeCell ref="D3548:G3548"/>
    <mergeCell ref="B3664:C3664"/>
    <mergeCell ref="B748:D748"/>
    <mergeCell ref="D1924:M1924"/>
    <mergeCell ref="B2089:C2089"/>
    <mergeCell ref="I1193:J1193"/>
    <mergeCell ref="I438:J438"/>
    <mergeCell ref="B3962:C3962"/>
    <mergeCell ref="G2649:G2650"/>
    <mergeCell ref="L1990:M1990"/>
    <mergeCell ref="C568:D568"/>
    <mergeCell ref="B3663:C3663"/>
    <mergeCell ref="B2030:M2030"/>
    <mergeCell ref="I11:J11"/>
    <mergeCell ref="L3654:M3654"/>
    <mergeCell ref="I4066:J4066"/>
    <mergeCell ref="I2279:J2279"/>
    <mergeCell ref="B3964:C3964"/>
    <mergeCell ref="I465:J465"/>
    <mergeCell ref="H615:H616"/>
    <mergeCell ref="B1668:C1669"/>
    <mergeCell ref="I738:J738"/>
    <mergeCell ref="B3242:C3242"/>
    <mergeCell ref="I3767:J3767"/>
    <mergeCell ref="F335:G335"/>
    <mergeCell ref="B839:G839"/>
    <mergeCell ref="C563:D563"/>
    <mergeCell ref="I1369:K1369"/>
    <mergeCell ref="I1063:J1063"/>
    <mergeCell ref="D2032:F2033"/>
    <mergeCell ref="D2505:G2505"/>
    <mergeCell ref="H3164:H3165"/>
    <mergeCell ref="G4010:G4011"/>
    <mergeCell ref="I4067:J4067"/>
    <mergeCell ref="B2450:F2450"/>
    <mergeCell ref="B2748:F2748"/>
    <mergeCell ref="B2832:C2832"/>
    <mergeCell ref="D3852:F3853"/>
    <mergeCell ref="I4069:J4069"/>
    <mergeCell ref="D1779:G1779"/>
    <mergeCell ref="I823:J823"/>
    <mergeCell ref="M1505:M1506"/>
    <mergeCell ref="M2835:M2836"/>
    <mergeCell ref="B1256:C1256"/>
    <mergeCell ref="I3337:J3337"/>
    <mergeCell ref="M719:M720"/>
    <mergeCell ref="G2337:G2338"/>
    <mergeCell ref="G252:G253"/>
    <mergeCell ref="B1258:C1258"/>
    <mergeCell ref="D1508:M1508"/>
    <mergeCell ref="C3325:D3325"/>
    <mergeCell ref="B3654:G3654"/>
    <mergeCell ref="I153:J153"/>
    <mergeCell ref="B2622:G2622"/>
    <mergeCell ref="J2:K2"/>
    <mergeCell ref="I1089:J1089"/>
    <mergeCell ref="I2903:J2903"/>
    <mergeCell ref="G3423:G3424"/>
    <mergeCell ref="L950:M950"/>
    <mergeCell ref="G2968:H2969"/>
    <mergeCell ref="G994:G995"/>
    <mergeCell ref="I2613:J2613"/>
    <mergeCell ref="B830:C830"/>
    <mergeCell ref="I3962:J3962"/>
    <mergeCell ref="B4112:C4113"/>
    <mergeCell ref="B859:F859"/>
    <mergeCell ref="I2175:J2175"/>
    <mergeCell ref="B3344:C3344"/>
    <mergeCell ref="B2391:M2391"/>
    <mergeCell ref="D4082:F4082"/>
    <mergeCell ref="D12:G12"/>
    <mergeCell ref="I2210:M2210"/>
    <mergeCell ref="I3236:J3236"/>
    <mergeCell ref="H3386:H3387"/>
    <mergeCell ref="D992:F993"/>
    <mergeCell ref="B2034:F2034"/>
    <mergeCell ref="G2695:G2696"/>
    <mergeCell ref="B3744:M3744"/>
    <mergeCell ref="G1967:G1968"/>
    <mergeCell ref="C2440:D2440"/>
    <mergeCell ref="K3459:L3459"/>
    <mergeCell ref="B854:G854"/>
    <mergeCell ref="I2206:J2206"/>
    <mergeCell ref="B2287:M2287"/>
    <mergeCell ref="B547:F547"/>
    <mergeCell ref="B544:C544"/>
    <mergeCell ref="B848:C848"/>
    <mergeCell ref="I2032:M2033"/>
    <mergeCell ref="E3554:F3554"/>
    <mergeCell ref="B3735:F3735"/>
    <mergeCell ref="B624:M624"/>
    <mergeCell ref="B1271:C1271"/>
    <mergeCell ref="I1292:J1292"/>
    <mergeCell ref="B543:C543"/>
    <mergeCell ref="I1896:K1896"/>
    <mergeCell ref="I3377:J3377"/>
    <mergeCell ref="I235:J235"/>
    <mergeCell ref="I3852:M3853"/>
    <mergeCell ref="H3875:H3876"/>
    <mergeCell ref="I533:J533"/>
    <mergeCell ref="I1863:J1863"/>
    <mergeCell ref="B4158:C4158"/>
    <mergeCell ref="B1788:D1788"/>
    <mergeCell ref="I1775:L1775"/>
    <mergeCell ref="B851:D851"/>
    <mergeCell ref="B545:C545"/>
    <mergeCell ref="B1975:M1975"/>
    <mergeCell ref="D3042:F3042"/>
    <mergeCell ref="B3797:M3797"/>
    <mergeCell ref="K4083:L4083"/>
    <mergeCell ref="I2198:K2198"/>
    <mergeCell ref="C4157:D4157"/>
    <mergeCell ref="B3454:G3454"/>
    <mergeCell ref="I1164:J1164"/>
    <mergeCell ref="K3007:L3007"/>
    <mergeCell ref="I3855:L3855"/>
    <mergeCell ref="B113:C113"/>
    <mergeCell ref="B2913:M2913"/>
    <mergeCell ref="H3897:H3898"/>
    <mergeCell ref="D3648:G3648"/>
    <mergeCell ref="B3875:F3875"/>
    <mergeCell ref="C4150:D4150"/>
    <mergeCell ref="G472:H473"/>
    <mergeCell ref="C2336:D2336"/>
    <mergeCell ref="G2866:G2867"/>
    <mergeCell ref="I3863:L3863"/>
    <mergeCell ref="I217:J217"/>
    <mergeCell ref="G3164:G3165"/>
    <mergeCell ref="G3802:G3803"/>
    <mergeCell ref="B3872:C3872"/>
    <mergeCell ref="B115:C115"/>
    <mergeCell ref="B3144:C3144"/>
    <mergeCell ref="I4082:M4082"/>
    <mergeCell ref="B3871:C3871"/>
    <mergeCell ref="I980:J980"/>
    <mergeCell ref="I1618:J1618"/>
    <mergeCell ref="I1916:J1916"/>
    <mergeCell ref="L3862:M3862"/>
    <mergeCell ref="B3452:D3452"/>
    <mergeCell ref="G1379:G1380"/>
    <mergeCell ref="I3282:J3282"/>
    <mergeCell ref="B3444:C3444"/>
    <mergeCell ref="I742:K742"/>
    <mergeCell ref="I436:J436"/>
    <mergeCell ref="D2760:F2761"/>
    <mergeCell ref="B3742:C3742"/>
    <mergeCell ref="M2961:M2962"/>
    <mergeCell ref="L1472:M1472"/>
    <mergeCell ref="B3873:C3873"/>
    <mergeCell ref="L3345:M3345"/>
    <mergeCell ref="B3540:C3541"/>
    <mergeCell ref="L4073:M4073"/>
    <mergeCell ref="I131:J131"/>
    <mergeCell ref="L3136:M3136"/>
    <mergeCell ref="B3694:M3694"/>
    <mergeCell ref="B20:D20"/>
    <mergeCell ref="B3966:G3966"/>
    <mergeCell ref="F2207:G2207"/>
    <mergeCell ref="I736:J736"/>
    <mergeCell ref="D962:F962"/>
    <mergeCell ref="L3347:M3347"/>
    <mergeCell ref="M1447:M1448"/>
    <mergeCell ref="B3751:G3751"/>
    <mergeCell ref="D2626:F2626"/>
    <mergeCell ref="M2658:M2659"/>
    <mergeCell ref="D841:G841"/>
    <mergeCell ref="M2956:M2957"/>
    <mergeCell ref="C3267:D3267"/>
    <mergeCell ref="L2406:M2406"/>
    <mergeCell ref="I316:M317"/>
    <mergeCell ref="I4065:J4065"/>
    <mergeCell ref="G940:H941"/>
    <mergeCell ref="D1568:G1568"/>
    <mergeCell ref="K1713:L1713"/>
    <mergeCell ref="B420:C421"/>
    <mergeCell ref="B2401:C2401"/>
    <mergeCell ref="B3172:C3172"/>
    <mergeCell ref="B2417:C2417"/>
    <mergeCell ref="D3232:G3232"/>
    <mergeCell ref="B3476:F3476"/>
    <mergeCell ref="B2084:C2085"/>
    <mergeCell ref="I2092:J2092"/>
    <mergeCell ref="C3110:D3110"/>
    <mergeCell ref="D2927:G2927"/>
    <mergeCell ref="D842:G842"/>
    <mergeCell ref="F751:G751"/>
    <mergeCell ref="B1675:C1675"/>
    <mergeCell ref="G2124:G2125"/>
    <mergeCell ref="D2390:M2390"/>
    <mergeCell ref="B2104:C2104"/>
    <mergeCell ref="B3040:C3040"/>
    <mergeCell ref="D2199:G2199"/>
    <mergeCell ref="B1301:M1301"/>
    <mergeCell ref="H755:H756"/>
    <mergeCell ref="D531:G531"/>
    <mergeCell ref="B3972:D3972"/>
    <mergeCell ref="I326:K326"/>
    <mergeCell ref="M257:M258"/>
    <mergeCell ref="I2609:J2609"/>
    <mergeCell ref="B3763:D3763"/>
    <mergeCell ref="I3793:J3793"/>
    <mergeCell ref="B3340:C3340"/>
    <mergeCell ref="B1985:C1985"/>
    <mergeCell ref="I3453:J3453"/>
    <mergeCell ref="M1921:M1922"/>
    <mergeCell ref="H3215:H3216"/>
    <mergeCell ref="I3336:J3336"/>
    <mergeCell ref="H1401:H1402"/>
    <mergeCell ref="H3943:H3944"/>
    <mergeCell ref="H511:H512"/>
    <mergeCell ref="B642:C642"/>
    <mergeCell ref="G2175:G2176"/>
    <mergeCell ref="K963:L963"/>
    <mergeCell ref="C1037:D1037"/>
    <mergeCell ref="M1618:M1619"/>
    <mergeCell ref="I3964:J3964"/>
    <mergeCell ref="M1916:M1917"/>
    <mergeCell ref="D737:G737"/>
    <mergeCell ref="B337:C337"/>
    <mergeCell ref="I2760:M2761"/>
    <mergeCell ref="C3163:D3163"/>
    <mergeCell ref="B4:C5"/>
    <mergeCell ref="D528:G528"/>
    <mergeCell ref="B1767:M1767"/>
    <mergeCell ref="B222:G222"/>
    <mergeCell ref="K3423:L3423"/>
    <mergeCell ref="I1261:J1261"/>
    <mergeCell ref="B1824:C1825"/>
    <mergeCell ref="K994:L994"/>
    <mergeCell ref="I962:M962"/>
    <mergeCell ref="B1769:M1769"/>
    <mergeCell ref="I3654:K3654"/>
    <mergeCell ref="I231:J231"/>
    <mergeCell ref="D2188:F2189"/>
    <mergeCell ref="K564:L564"/>
    <mergeCell ref="I529:J529"/>
    <mergeCell ref="B2496:M2496"/>
    <mergeCell ref="M3788:M3789"/>
    <mergeCell ref="B885:M885"/>
    <mergeCell ref="I3043:J3043"/>
    <mergeCell ref="I958:J958"/>
    <mergeCell ref="I1256:J1256"/>
    <mergeCell ref="B2932:D2932"/>
    <mergeCell ref="H651:H652"/>
    <mergeCell ref="I2624:K2624"/>
    <mergeCell ref="M1967:M1968"/>
    <mergeCell ref="I2622:J2622"/>
    <mergeCell ref="I2928:K2928"/>
    <mergeCell ref="G264:H265"/>
    <mergeCell ref="H985:H986"/>
    <mergeCell ref="C2752:D2752"/>
    <mergeCell ref="H2175:H2176"/>
    <mergeCell ref="B1297:F1297"/>
    <mergeCell ref="D3759:G3759"/>
    <mergeCell ref="I1258:J1258"/>
    <mergeCell ref="B2487:F2487"/>
    <mergeCell ref="G3892:G3893"/>
    <mergeCell ref="B572:C572"/>
    <mergeCell ref="G2835:G2836"/>
    <mergeCell ref="K2540:L2540"/>
    <mergeCell ref="H682:H683"/>
    <mergeCell ref="M4083:M4084"/>
    <mergeCell ref="C2747:D2747"/>
    <mergeCell ref="L2203:M2203"/>
    <mergeCell ref="C933:D933"/>
    <mergeCell ref="B52:C52"/>
    <mergeCell ref="B423:G423"/>
    <mergeCell ref="B230:G230"/>
    <mergeCell ref="B936:M936"/>
    <mergeCell ref="D3754:G3754"/>
    <mergeCell ref="I547:J547"/>
    <mergeCell ref="B727:M727"/>
    <mergeCell ref="B2652:C2652"/>
    <mergeCell ref="B118:G118"/>
    <mergeCell ref="B3544:C3544"/>
    <mergeCell ref="I221:J221"/>
    <mergeCell ref="D3756:G3756"/>
    <mergeCell ref="I3127:L3127"/>
    <mergeCell ref="D3024:G3024"/>
    <mergeCell ref="L3553:M3553"/>
    <mergeCell ref="D2028:M2028"/>
    <mergeCell ref="I848:K848"/>
    <mergeCell ref="I542:J542"/>
    <mergeCell ref="G2436:G2437"/>
    <mergeCell ref="D3488:F3489"/>
    <mergeCell ref="D3026:G3026"/>
    <mergeCell ref="I216:J216"/>
    <mergeCell ref="L3555:M3555"/>
    <mergeCell ref="C48:D48"/>
    <mergeCell ref="G2708:H2709"/>
    <mergeCell ref="I856:K856"/>
    <mergeCell ref="I3273:J3273"/>
    <mergeCell ref="I1577:K1577"/>
    <mergeCell ref="I1367:L1367"/>
    <mergeCell ref="B2196:C2196"/>
    <mergeCell ref="D3649:G3649"/>
    <mergeCell ref="H4010:H4011"/>
    <mergeCell ref="I2188:M2189"/>
    <mergeCell ref="E746:F746"/>
    <mergeCell ref="G1401:G1402"/>
    <mergeCell ref="L2097:M2097"/>
    <mergeCell ref="B3594:F3594"/>
    <mergeCell ref="D1300:M1300"/>
    <mergeCell ref="K2436:L2436"/>
    <mergeCell ref="D572:M572"/>
    <mergeCell ref="H1483:H1484"/>
    <mergeCell ref="M3043:M3044"/>
    <mergeCell ref="C1707:D1707"/>
    <mergeCell ref="B1464:C1464"/>
    <mergeCell ref="I3874:M3874"/>
    <mergeCell ref="L2099:M2099"/>
    <mergeCell ref="B4078:G4078"/>
    <mergeCell ref="B3128:C3128"/>
    <mergeCell ref="D1378:F1378"/>
    <mergeCell ref="B1472:C1472"/>
    <mergeCell ref="G212:H213"/>
    <mergeCell ref="B3347:D3347"/>
    <mergeCell ref="B2823:C2823"/>
    <mergeCell ref="I121:K121"/>
    <mergeCell ref="M3074:M3075"/>
    <mergeCell ref="I113:J113"/>
    <mergeCell ref="B3768:C3768"/>
    <mergeCell ref="B4066:C4066"/>
    <mergeCell ref="D1984:G1984"/>
    <mergeCell ref="D2604:F2605"/>
    <mergeCell ref="H1514:H1515"/>
    <mergeCell ref="I3443:J3443"/>
    <mergeCell ref="K361:L361"/>
    <mergeCell ref="C672:D672"/>
    <mergeCell ref="K1691:L1691"/>
    <mergeCell ref="B740:C740"/>
    <mergeCell ref="H1812:H1813"/>
    <mergeCell ref="B2095:C2095"/>
    <mergeCell ref="H2450:H2451"/>
    <mergeCell ref="I115:J115"/>
    <mergeCell ref="C3579:D3579"/>
    <mergeCell ref="M1587:M1588"/>
    <mergeCell ref="D2448:F2449"/>
    <mergeCell ref="B8:C8"/>
    <mergeCell ref="I2418:M2418"/>
    <mergeCell ref="I3966:K3966"/>
    <mergeCell ref="I3871:J3871"/>
    <mergeCell ref="I19:K19"/>
    <mergeCell ref="C1758:D1758"/>
    <mergeCell ref="I3355:J3355"/>
    <mergeCell ref="B3535:M3535"/>
    <mergeCell ref="I4047:J4047"/>
    <mergeCell ref="H27:H28"/>
    <mergeCell ref="I3968:K3968"/>
    <mergeCell ref="B339:F339"/>
    <mergeCell ref="B10:C10"/>
    <mergeCell ref="B943:G943"/>
    <mergeCell ref="I3444:J3444"/>
    <mergeCell ref="I1359:L1359"/>
    <mergeCell ref="I2414:J2414"/>
    <mergeCell ref="I327:L327"/>
    <mergeCell ref="F2103:G2103"/>
    <mergeCell ref="B2209:C2209"/>
    <mergeCell ref="I3644:M3645"/>
    <mergeCell ref="K1722:L1722"/>
    <mergeCell ref="G2448:H2449"/>
    <mergeCell ref="K2020:L2020"/>
    <mergeCell ref="G361:G362"/>
    <mergeCell ref="G1720:H1721"/>
    <mergeCell ref="I1987:J1987"/>
    <mergeCell ref="D1156:G1156"/>
    <mergeCell ref="B335:C335"/>
    <mergeCell ref="B310:C310"/>
    <mergeCell ref="B633:C633"/>
    <mergeCell ref="I2714:J2714"/>
    <mergeCell ref="L1683:M1683"/>
    <mergeCell ref="I927:J927"/>
    <mergeCell ref="B1999:C1999"/>
    <mergeCell ref="B2297:C2297"/>
    <mergeCell ref="I1989:J1989"/>
    <mergeCell ref="B3488:C3489"/>
    <mergeCell ref="B3024:C3024"/>
    <mergeCell ref="B3943:F3943"/>
    <mergeCell ref="I2716:J2716"/>
    <mergeCell ref="I1684:J1684"/>
    <mergeCell ref="I1988:J1988"/>
    <mergeCell ref="K49:L49"/>
    <mergeCell ref="H2138:H2139"/>
    <mergeCell ref="K985:L985"/>
    <mergeCell ref="I3128:J3128"/>
    <mergeCell ref="K266:L266"/>
    <mergeCell ref="D2286:M2286"/>
    <mergeCell ref="I3802:J3802"/>
    <mergeCell ref="B1994:C1994"/>
    <mergeCell ref="I3347:K3347"/>
    <mergeCell ref="I4100:J4100"/>
    <mergeCell ref="H772:H773"/>
    <mergeCell ref="B1041:M1041"/>
    <mergeCell ref="H1410:H1411"/>
    <mergeCell ref="H3355:H3356"/>
    <mergeCell ref="B58:F58"/>
    <mergeCell ref="B1084:F1084"/>
    <mergeCell ref="M2695:M2696"/>
    <mergeCell ref="I2926:K2926"/>
    <mergeCell ref="B1768:M1768"/>
    <mergeCell ref="I2315:J2315"/>
    <mergeCell ref="D535:G535"/>
    <mergeCell ref="D3:I3"/>
    <mergeCell ref="I2129:J2129"/>
    <mergeCell ref="I1374:J1374"/>
    <mergeCell ref="B3121:M3121"/>
    <mergeCell ref="D3146:F3146"/>
    <mergeCell ref="L2926:M2926"/>
    <mergeCell ref="B2138:F2138"/>
    <mergeCell ref="G680:H681"/>
    <mergeCell ref="G2071:G2072"/>
    <mergeCell ref="K3563:L3563"/>
    <mergeCell ref="B1664:M1664"/>
    <mergeCell ref="G3124:H3125"/>
    <mergeCell ref="D3752:G3752"/>
    <mergeCell ref="B2604:C2605"/>
    <mergeCell ref="I1674:J1674"/>
    <mergeCell ref="H823:H824"/>
    <mergeCell ref="B227:D227"/>
    <mergeCell ref="B2448:C2449"/>
    <mergeCell ref="C1499:D1499"/>
    <mergeCell ref="B648:C648"/>
    <mergeCell ref="D2968:F2969"/>
    <mergeCell ref="I644:J644"/>
    <mergeCell ref="D1690:F1690"/>
    <mergeCell ref="I2762:J2762"/>
    <mergeCell ref="D2084:F2085"/>
    <mergeCell ref="I3060:J3060"/>
    <mergeCell ref="B228:D228"/>
    <mergeCell ref="I1879:L1879"/>
    <mergeCell ref="B2540:F2540"/>
    <mergeCell ref="D2296:G2296"/>
    <mergeCell ref="B2192:C2192"/>
    <mergeCell ref="B2922:C2922"/>
    <mergeCell ref="M1655:M1656"/>
    <mergeCell ref="G3273:G3274"/>
    <mergeCell ref="I524:M525"/>
    <mergeCell ref="D2298:G2298"/>
    <mergeCell ref="D3025:G3025"/>
    <mergeCell ref="L2510:M2510"/>
    <mergeCell ref="B2826:C2826"/>
    <mergeCell ref="I3124:M3125"/>
    <mergeCell ref="B3558:G3558"/>
    <mergeCell ref="I118:K118"/>
    <mergeCell ref="B2521:C2521"/>
    <mergeCell ref="F959:G959"/>
    <mergeCell ref="B3547:C3547"/>
    <mergeCell ref="B2819:C2819"/>
    <mergeCell ref="G2970:G2971"/>
    <mergeCell ref="B1795:F1795"/>
    <mergeCell ref="L2512:M2512"/>
    <mergeCell ref="G3268:G3269"/>
    <mergeCell ref="B1564:C1565"/>
    <mergeCell ref="H3580:H3581"/>
    <mergeCell ref="B3248:C3248"/>
    <mergeCell ref="D948:G948"/>
    <mergeCell ref="K3178:L3178"/>
    <mergeCell ref="F231:G231"/>
    <mergeCell ref="G443:G444"/>
    <mergeCell ref="D739:G739"/>
    <mergeCell ref="I2817:J2817"/>
    <mergeCell ref="D1675:G1675"/>
    <mergeCell ref="B3953:M3953"/>
    <mergeCell ref="B3556:D3556"/>
    <mergeCell ref="D1928:F1929"/>
    <mergeCell ref="K27:L27"/>
    <mergeCell ref="B1405:M1405"/>
    <mergeCell ref="M2129:M2130"/>
    <mergeCell ref="L2513:M2513"/>
    <mergeCell ref="M3065:M3066"/>
    <mergeCell ref="C3376:D3376"/>
    <mergeCell ref="M3372:M3373"/>
    <mergeCell ref="B1793:C1793"/>
    <mergeCell ref="I3440:J3440"/>
    <mergeCell ref="H1505:H1506"/>
    <mergeCell ref="B1500:F1500"/>
    <mergeCell ref="B3585:F3585"/>
    <mergeCell ref="I569:J569"/>
    <mergeCell ref="L1056:M1056"/>
    <mergeCell ref="H719:H720"/>
    <mergeCell ref="B1483:F1483"/>
    <mergeCell ref="B850:C850"/>
    <mergeCell ref="C2486:D2486"/>
    <mergeCell ref="I3869:J3869"/>
    <mergeCell ref="H564:H565"/>
    <mergeCell ref="D951:G951"/>
    <mergeCell ref="G4047:G4048"/>
    <mergeCell ref="G1410:G1411"/>
    <mergeCell ref="B2510:G2510"/>
    <mergeCell ref="D2730:F2730"/>
    <mergeCell ref="I2968:M2969"/>
    <mergeCell ref="G3355:G3356"/>
    <mergeCell ref="I1690:M1690"/>
    <mergeCell ref="I2412:J2412"/>
    <mergeCell ref="I3442:J3442"/>
    <mergeCell ref="G3592:H3593"/>
    <mergeCell ref="I420:M421"/>
    <mergeCell ref="B2207:C2207"/>
    <mergeCell ref="G1044:H1045"/>
    <mergeCell ref="B2505:C2505"/>
    <mergeCell ref="I1171:J1171"/>
    <mergeCell ref="L1785:M1785"/>
    <mergeCell ref="I1469:J1469"/>
    <mergeCell ref="L1470:M1470"/>
    <mergeCell ref="B3224:M3224"/>
    <mergeCell ref="B1060:D1060"/>
    <mergeCell ref="B1367:C1367"/>
    <mergeCell ref="I2196:J2196"/>
    <mergeCell ref="I2712:J2712"/>
    <mergeCell ref="B3951:M3951"/>
    <mergeCell ref="B1787:D1787"/>
    <mergeCell ref="B1481:C1481"/>
    <mergeCell ref="B1779:C1779"/>
    <mergeCell ref="F855:G855"/>
    <mergeCell ref="I3862:K3862"/>
    <mergeCell ref="K474:L474"/>
    <mergeCell ref="D2494:M2494"/>
    <mergeCell ref="I3770:M3770"/>
    <mergeCell ref="K772:L772"/>
    <mergeCell ref="B678:M678"/>
    <mergeCell ref="I4073:K4073"/>
    <mergeCell ref="I1986:J1986"/>
    <mergeCell ref="B322:C322"/>
    <mergeCell ref="K3689:L3689"/>
    <mergeCell ref="B3140:D3140"/>
    <mergeCell ref="M2175:M2176"/>
    <mergeCell ref="I430:K430"/>
    <mergeCell ref="I2713:J2713"/>
    <mergeCell ref="I2830:J2830"/>
    <mergeCell ref="B576:C577"/>
    <mergeCell ref="C3896:D3896"/>
    <mergeCell ref="H3319:H3320"/>
    <mergeCell ref="B622:C622"/>
    <mergeCell ref="K257:L257"/>
    <mergeCell ref="G4100:G4101"/>
    <mergeCell ref="G1098:G1099"/>
    <mergeCell ref="B780:C780"/>
    <mergeCell ref="B1051:C1051"/>
    <mergeCell ref="K3684:L3684"/>
    <mergeCell ref="I3655:L3655"/>
    <mergeCell ref="D940:F941"/>
    <mergeCell ref="B746:C746"/>
    <mergeCell ref="G370:G371"/>
    <mergeCell ref="G2315:G2316"/>
    <mergeCell ref="G668:G669"/>
    <mergeCell ref="C1141:D1141"/>
    <mergeCell ref="M1722:M1723"/>
    <mergeCell ref="B1144:M1144"/>
    <mergeCell ref="I1928:M1929"/>
    <mergeCell ref="B3961:C3961"/>
    <mergeCell ref="D212:F213"/>
    <mergeCell ref="B1871:M1871"/>
    <mergeCell ref="B2105:C2105"/>
    <mergeCell ref="I429:J429"/>
    <mergeCell ref="I2304:K2304"/>
    <mergeCell ref="L4072:M4072"/>
    <mergeCell ref="I1365:J1365"/>
    <mergeCell ref="B1928:C1929"/>
    <mergeCell ref="F3143:G3143"/>
    <mergeCell ref="I1401:J1401"/>
    <mergeCell ref="H1551:H1552"/>
    <mergeCell ref="B1873:M1873"/>
    <mergeCell ref="B2132:C2132"/>
    <mergeCell ref="B1135:F1135"/>
    <mergeCell ref="B3959:G3959"/>
    <mergeCell ref="D3562:F3562"/>
    <mergeCell ref="B262:M262"/>
    <mergeCell ref="M3594:M3595"/>
    <mergeCell ref="D1777:G1777"/>
    <mergeCell ref="I335:J335"/>
    <mergeCell ref="D2292:F2293"/>
    <mergeCell ref="M3892:M3893"/>
    <mergeCell ref="I3033:K3033"/>
    <mergeCell ref="I2305:K2305"/>
    <mergeCell ref="I1999:J1999"/>
    <mergeCell ref="D2504:G2504"/>
    <mergeCell ref="B4105:F4105"/>
    <mergeCell ref="I2297:J2297"/>
    <mergeCell ref="I2728:K2728"/>
    <mergeCell ref="I1396:J1396"/>
    <mergeCell ref="I3032:K3032"/>
    <mergeCell ref="I2000:K2000"/>
    <mergeCell ref="I3481:J3481"/>
    <mergeCell ref="C2856:D2856"/>
    <mergeCell ref="C771:D771"/>
    <mergeCell ref="B472:C473"/>
    <mergeCell ref="C4046:D4046"/>
    <mergeCell ref="K1759:L1759"/>
    <mergeCell ref="I2607:L2607"/>
    <mergeCell ref="D3863:G3863"/>
    <mergeCell ref="B2920:C2920"/>
    <mergeCell ref="D3326:M3326"/>
    <mergeCell ref="I3332:M3333"/>
    <mergeCell ref="L2305:M2305"/>
    <mergeCell ref="D622:M622"/>
    <mergeCell ref="B3231:G3231"/>
    <mergeCell ref="I2138:J2138"/>
    <mergeCell ref="C3741:D3741"/>
    <mergeCell ref="B2861:M2861"/>
    <mergeCell ref="D1780:G1780"/>
    <mergeCell ref="H1691:H1692"/>
    <mergeCell ref="B2194:C2194"/>
    <mergeCell ref="L2307:M2307"/>
    <mergeCell ref="B104:M104"/>
    <mergeCell ref="B2921:C2921"/>
    <mergeCell ref="H2961:H2962"/>
    <mergeCell ref="E1890:F1890"/>
    <mergeCell ref="I651:J651"/>
    <mergeCell ref="D2522:F2522"/>
    <mergeCell ref="K3386:L3386"/>
    <mergeCell ref="G3904:H3905"/>
    <mergeCell ref="B3590:M3590"/>
    <mergeCell ref="B2494:C2494"/>
    <mergeCell ref="I232:K232"/>
    <mergeCell ref="I3839:J3839"/>
    <mergeCell ref="D2401:G2401"/>
    <mergeCell ref="I3111:J3111"/>
    <mergeCell ref="B95:F95"/>
    <mergeCell ref="K1899:L1899"/>
    <mergeCell ref="C1973:D1973"/>
    <mergeCell ref="M2554:M2555"/>
    <mergeCell ref="M2852:M2853"/>
    <mergeCell ref="D2403:G2403"/>
    <mergeCell ref="D2088:G2088"/>
    <mergeCell ref="B940:C941"/>
    <mergeCell ref="B3016:M3016"/>
    <mergeCell ref="K3169:L3169"/>
    <mergeCell ref="B3065:F3065"/>
    <mergeCell ref="B3692:C3692"/>
    <mergeCell ref="I227:K227"/>
    <mergeCell ref="E1162:F1162"/>
    <mergeCell ref="B2094:G2094"/>
    <mergeCell ref="D3950:M3950"/>
    <mergeCell ref="L747:M747"/>
    <mergeCell ref="B1151:G1151"/>
    <mergeCell ref="I1898:M1898"/>
    <mergeCell ref="I1567:L1567"/>
    <mergeCell ref="G3282:G3283"/>
    <mergeCell ref="G3585:G3586"/>
    <mergeCell ref="F2311:G2311"/>
    <mergeCell ref="B1152:C1152"/>
    <mergeCell ref="B3147:F3147"/>
    <mergeCell ref="B157:M157"/>
    <mergeCell ref="L1265:M1265"/>
    <mergeCell ref="I1465:J1465"/>
    <mergeCell ref="I1098:J1098"/>
    <mergeCell ref="K443:L443"/>
    <mergeCell ref="B1821:M1821"/>
    <mergeCell ref="I224:K224"/>
    <mergeCell ref="I2192:J2192"/>
    <mergeCell ref="G3748:H3749"/>
    <mergeCell ref="G1795:G1796"/>
    <mergeCell ref="L1267:M1267"/>
    <mergeCell ref="I1467:J1467"/>
    <mergeCell ref="C510:D510"/>
    <mergeCell ref="H1921:H1922"/>
    <mergeCell ref="M963:M964"/>
    <mergeCell ref="B1782:G1782"/>
    <mergeCell ref="B3232:C3232"/>
    <mergeCell ref="D634:G634"/>
    <mergeCell ref="G3800:H3801"/>
    <mergeCell ref="B2515:D2515"/>
    <mergeCell ref="M3178:M3179"/>
    <mergeCell ref="D1361:G1361"/>
    <mergeCell ref="I2820:J2820"/>
    <mergeCell ref="I4010:J4010"/>
    <mergeCell ref="I3555:K3555"/>
    <mergeCell ref="H1618:H1619"/>
    <mergeCell ref="K465:L465"/>
    <mergeCell ref="H1916:H1917"/>
    <mergeCell ref="B2185:M2185"/>
    <mergeCell ref="I3134:K3134"/>
    <mergeCell ref="I2828:J2828"/>
    <mergeCell ref="C3683:D3683"/>
    <mergeCell ref="B1202:F1202"/>
    <mergeCell ref="B2228:F2228"/>
    <mergeCell ref="M361:M362"/>
    <mergeCell ref="K2129:L2129"/>
    <mergeCell ref="I2522:M2522"/>
    <mergeCell ref="B54:M54"/>
    <mergeCell ref="B1054:G1054"/>
    <mergeCell ref="I2523:J2523"/>
    <mergeCell ref="B22:G22"/>
    <mergeCell ref="I1153:J1153"/>
    <mergeCell ref="I1791:J1791"/>
    <mergeCell ref="B1686:G1686"/>
    <mergeCell ref="B1892:D1892"/>
    <mergeCell ref="G3793:G3794"/>
    <mergeCell ref="I3748:M3749"/>
    <mergeCell ref="I431:L431"/>
    <mergeCell ref="C1712:D1712"/>
    <mergeCell ref="L3134:M3134"/>
    <mergeCell ref="B744:C744"/>
    <mergeCell ref="I2554:J2554"/>
    <mergeCell ref="K1826:L1826"/>
    <mergeCell ref="I740:J740"/>
    <mergeCell ref="G2279:G2280"/>
    <mergeCell ref="I425:J425"/>
    <mergeCell ref="I1155:J1155"/>
    <mergeCell ref="I1478:J1478"/>
    <mergeCell ref="I2091:J2091"/>
    <mergeCell ref="I2852:J2852"/>
    <mergeCell ref="D2964:M2964"/>
    <mergeCell ref="B2812:C2813"/>
    <mergeCell ref="I2205:J2205"/>
    <mergeCell ref="I2818:J2818"/>
    <mergeCell ref="B2103:C2103"/>
    <mergeCell ref="I427:J427"/>
    <mergeCell ref="I1067:J1067"/>
    <mergeCell ref="I2093:J2093"/>
    <mergeCell ref="B1684:D1684"/>
    <mergeCell ref="B3007:F3007"/>
    <mergeCell ref="I3335:L3335"/>
    <mergeCell ref="I2513:K2513"/>
    <mergeCell ref="F4079:G4079"/>
    <mergeCell ref="I2505:J2505"/>
    <mergeCell ref="K3698:L3698"/>
    <mergeCell ref="K3996:L3996"/>
    <mergeCell ref="B3892:F3892"/>
    <mergeCell ref="D2236:M2236"/>
    <mergeCell ref="I3906:J3906"/>
    <mergeCell ref="I1787:K1787"/>
    <mergeCell ref="I2087:L2087"/>
    <mergeCell ref="D3859:G3859"/>
    <mergeCell ref="C2643:D2643"/>
    <mergeCell ref="G511:G512"/>
    <mergeCell ref="B1145:M1145"/>
    <mergeCell ref="M3979:M3980"/>
    <mergeCell ref="G56:H57"/>
    <mergeCell ref="D4112:F4113"/>
    <mergeCell ref="B162:F162"/>
    <mergeCell ref="H3793:H3794"/>
    <mergeCell ref="B2548:C2548"/>
    <mergeCell ref="B1200:C1201"/>
    <mergeCell ref="I322:J322"/>
    <mergeCell ref="B2402:C2402"/>
    <mergeCell ref="B3759:C3759"/>
    <mergeCell ref="I1057:K1057"/>
    <mergeCell ref="I751:J751"/>
    <mergeCell ref="G3698:G3699"/>
    <mergeCell ref="G3996:G3997"/>
    <mergeCell ref="I2233:J2233"/>
    <mergeCell ref="I148:J148"/>
    <mergeCell ref="B3970:C3970"/>
    <mergeCell ref="I2708:M2709"/>
    <mergeCell ref="I324:J324"/>
    <mergeCell ref="H2748:H2749"/>
    <mergeCell ref="K511:L511"/>
    <mergeCell ref="B1974:C1974"/>
    <mergeCell ref="I1051:J1051"/>
    <mergeCell ref="B3070:M3070"/>
    <mergeCell ref="I3319:J3319"/>
    <mergeCell ref="G3228:H3229"/>
    <mergeCell ref="I1991:L1991"/>
    <mergeCell ref="B1926:M1926"/>
    <mergeCell ref="I3653:J3653"/>
    <mergeCell ref="F1375:G1375"/>
    <mergeCell ref="C1550:D1550"/>
    <mergeCell ref="B1879:G1879"/>
    <mergeCell ref="I3961:J3961"/>
    <mergeCell ref="I1263:L1263"/>
    <mergeCell ref="F3039:G3039"/>
    <mergeCell ref="D858:F858"/>
    <mergeCell ref="G1921:G1922"/>
    <mergeCell ref="K2658:L2658"/>
    <mergeCell ref="D1794:F1794"/>
    <mergeCell ref="E642:F642"/>
    <mergeCell ref="K2956:L2956"/>
    <mergeCell ref="G3111:G3112"/>
    <mergeCell ref="G2656:H2657"/>
    <mergeCell ref="M3273:M3274"/>
    <mergeCell ref="B4114:F4114"/>
    <mergeCell ref="B2001:C2001"/>
    <mergeCell ref="B1246:C1246"/>
    <mergeCell ref="D1673:G1673"/>
    <mergeCell ref="B2299:C2299"/>
    <mergeCell ref="I3650:J3650"/>
    <mergeCell ref="H3043:H3044"/>
    <mergeCell ref="L2619:M2619"/>
    <mergeCell ref="L534:M534"/>
    <mergeCell ref="B468:C468"/>
    <mergeCell ref="M2545:M2546"/>
    <mergeCell ref="D2819:G2819"/>
    <mergeCell ref="C152:D152"/>
    <mergeCell ref="K1171:L1171"/>
    <mergeCell ref="G1618:G1619"/>
    <mergeCell ref="B3656:C3656"/>
    <mergeCell ref="B2928:C2928"/>
    <mergeCell ref="B212:C213"/>
    <mergeCell ref="I2620:J2620"/>
    <mergeCell ref="L536:M536"/>
    <mergeCell ref="H3074:H3075"/>
    <mergeCell ref="I628:M629"/>
    <mergeCell ref="K1921:L1921"/>
    <mergeCell ref="D2548:M2548"/>
    <mergeCell ref="K3111:L3111"/>
    <mergeCell ref="I2292:M2293"/>
    <mergeCell ref="D3222:M3222"/>
    <mergeCell ref="M443:M444"/>
    <mergeCell ref="D1304:F1305"/>
    <mergeCell ref="B2204:D2204"/>
    <mergeCell ref="I2034:J2034"/>
    <mergeCell ref="D576:F577"/>
    <mergeCell ref="B2930:C2930"/>
    <mergeCell ref="I2920:J2920"/>
    <mergeCell ref="I3979:J3979"/>
    <mergeCell ref="H1587:H1588"/>
    <mergeCell ref="B2931:D2931"/>
    <mergeCell ref="M3631:M3632"/>
    <mergeCell ref="B1899:F1899"/>
    <mergeCell ref="B4055:M4055"/>
    <mergeCell ref="B886:M886"/>
    <mergeCell ref="D116:G116"/>
    <mergeCell ref="I2194:J2194"/>
    <mergeCell ref="K3282:L3282"/>
    <mergeCell ref="B959:C959"/>
    <mergeCell ref="I2921:J2921"/>
    <mergeCell ref="D327:G327"/>
    <mergeCell ref="B1257:C1257"/>
    <mergeCell ref="B4057:M4057"/>
    <mergeCell ref="G881:G882"/>
    <mergeCell ref="B3074:F3074"/>
    <mergeCell ref="M2233:M2234"/>
    <mergeCell ref="M148:M149"/>
    <mergeCell ref="B1720:C1721"/>
    <mergeCell ref="G1616:H1617"/>
    <mergeCell ref="C3480:D3480"/>
    <mergeCell ref="B1894:G1894"/>
    <mergeCell ref="B1930:F1930"/>
    <mergeCell ref="B233:C233"/>
    <mergeCell ref="B1259:C1259"/>
    <mergeCell ref="B1924:C1924"/>
    <mergeCell ref="B531:C531"/>
    <mergeCell ref="L1579:M1579"/>
    <mergeCell ref="B3327:M3327"/>
    <mergeCell ref="B1163:D1163"/>
    <mergeCell ref="B3485:M3485"/>
    <mergeCell ref="M890:M891"/>
    <mergeCell ref="G578:G579"/>
    <mergeCell ref="L435:M435"/>
    <mergeCell ref="G876:G877"/>
    <mergeCell ref="B1584:C1584"/>
    <mergeCell ref="G3459:G3460"/>
    <mergeCell ref="I3072:M3073"/>
    <mergeCell ref="B856:C856"/>
    <mergeCell ref="I1580:J1580"/>
    <mergeCell ref="B1882:C1882"/>
    <mergeCell ref="I1794:M1794"/>
    <mergeCell ref="D3904:F3905"/>
    <mergeCell ref="B2601:M2601"/>
    <mergeCell ref="I1275:J1275"/>
    <mergeCell ref="I1573:J1573"/>
    <mergeCell ref="L1574:M1574"/>
    <mergeCell ref="B1164:D1164"/>
    <mergeCell ref="I539:K539"/>
    <mergeCell ref="B438:G438"/>
    <mergeCell ref="I1880:J1880"/>
    <mergeCell ref="I2545:J2545"/>
    <mergeCell ref="B2288:M2288"/>
    <mergeCell ref="C984:D984"/>
    <mergeCell ref="B1585:C1585"/>
    <mergeCell ref="B1891:D1891"/>
    <mergeCell ref="M2591:M2592"/>
    <mergeCell ref="C198:D198"/>
    <mergeCell ref="B4110:M4110"/>
    <mergeCell ref="M3802:M3803"/>
    <mergeCell ref="I1363:J1363"/>
    <mergeCell ref="M4100:M4101"/>
    <mergeCell ref="B128:C128"/>
    <mergeCell ref="B426:C426"/>
    <mergeCell ref="K3793:L3793"/>
    <mergeCell ref="B217:C217"/>
    <mergeCell ref="I1304:M1305"/>
    <mergeCell ref="I2934:J2934"/>
    <mergeCell ref="I576:M577"/>
    <mergeCell ref="M2315:M2316"/>
    <mergeCell ref="C979:D979"/>
    <mergeCell ref="I530:J530"/>
    <mergeCell ref="B680:C681"/>
    <mergeCell ref="C3064:D3064"/>
    <mergeCell ref="I3451:K3451"/>
    <mergeCell ref="B428:C428"/>
    <mergeCell ref="B3350:G3350"/>
    <mergeCell ref="B3124:C3125"/>
    <mergeCell ref="I1477:J1477"/>
    <mergeCell ref="D650:F650"/>
    <mergeCell ref="L3448:M3448"/>
    <mergeCell ref="B884:C884"/>
    <mergeCell ref="M2346:M2347"/>
    <mergeCell ref="M2644:M2645"/>
    <mergeCell ref="B521:M521"/>
    <mergeCell ref="I1470:K1470"/>
    <mergeCell ref="B3338:C3338"/>
    <mergeCell ref="I531:J531"/>
    <mergeCell ref="I2406:K2406"/>
    <mergeCell ref="G2419:G2420"/>
    <mergeCell ref="D102:M102"/>
    <mergeCell ref="I1681:K1681"/>
    <mergeCell ref="H2545:H2546"/>
    <mergeCell ref="L3449:M3449"/>
    <mergeCell ref="M4001:M4002"/>
    <mergeCell ref="L3030:M3030"/>
    <mergeCell ref="C1608:D1608"/>
    <mergeCell ref="K2627:L2627"/>
    <mergeCell ref="D3588:M3588"/>
    <mergeCell ref="I2408:K2408"/>
    <mergeCell ref="B3027:C3027"/>
    <mergeCell ref="I1505:J1505"/>
    <mergeCell ref="H1655:H1656"/>
    <mergeCell ref="C3422:D3422"/>
    <mergeCell ref="H927:H928"/>
    <mergeCell ref="D1154:G1154"/>
    <mergeCell ref="I890:J890"/>
    <mergeCell ref="B303:F303"/>
    <mergeCell ref="C2694:D2694"/>
    <mergeCell ref="B1239:F1239"/>
    <mergeCell ref="G1708:G1709"/>
    <mergeCell ref="D3666:F3666"/>
    <mergeCell ref="M3698:M3699"/>
    <mergeCell ref="D1881:G1881"/>
    <mergeCell ref="B2607:G2607"/>
    <mergeCell ref="B726:C726"/>
    <mergeCell ref="I3904:M3905"/>
    <mergeCell ref="B2903:F2903"/>
    <mergeCell ref="I2409:K2409"/>
    <mergeCell ref="B3145:C3145"/>
    <mergeCell ref="K2753:L2753"/>
    <mergeCell ref="D3545:G3545"/>
    <mergeCell ref="I2405:J2405"/>
    <mergeCell ref="B3490:F3490"/>
    <mergeCell ref="B3788:F3788"/>
    <mergeCell ref="G836:H837"/>
    <mergeCell ref="H3802:H3803"/>
    <mergeCell ref="I2711:L2711"/>
    <mergeCell ref="B2715:C2715"/>
    <mergeCell ref="B1360:C1360"/>
    <mergeCell ref="B2296:C2296"/>
    <mergeCell ref="K1708:L1708"/>
    <mergeCell ref="B3335:G3335"/>
    <mergeCell ref="B2029:M2029"/>
    <mergeCell ref="I2242:J2242"/>
    <mergeCell ref="B2965:M2965"/>
    <mergeCell ref="M1604:M1605"/>
    <mergeCell ref="I3975:J3975"/>
    <mergeCell ref="I2400:J2400"/>
    <mergeCell ref="H1795:H1796"/>
    <mergeCell ref="B2298:C2298"/>
    <mergeCell ref="I3766:J3766"/>
    <mergeCell ref="I1366:K1366"/>
    <mergeCell ref="B208:M208"/>
    <mergeCell ref="H2129:H2130"/>
    <mergeCell ref="B3025:C3025"/>
    <mergeCell ref="H3065:H3066"/>
    <mergeCell ref="I641:K641"/>
    <mergeCell ref="B2441:F2441"/>
    <mergeCell ref="B356:F356"/>
    <mergeCell ref="K3735:L3735"/>
    <mergeCell ref="D112:G112"/>
    <mergeCell ref="H2346:H2347"/>
    <mergeCell ref="H3372:H3373"/>
    <mergeCell ref="D1778:G1778"/>
    <mergeCell ref="B3659:D3659"/>
    <mergeCell ref="I1368:K1368"/>
    <mergeCell ref="G2034:G2035"/>
    <mergeCell ref="I336:K336"/>
    <mergeCell ref="C2382:D2382"/>
    <mergeCell ref="D114:G114"/>
    <mergeCell ref="B199:F199"/>
    <mergeCell ref="I2731:J2731"/>
    <mergeCell ref="C2077:D2077"/>
    <mergeCell ref="B3592:C3593"/>
    <mergeCell ref="G547:G548"/>
    <mergeCell ref="B1410:F1410"/>
    <mergeCell ref="B223:C223"/>
    <mergeCell ref="E3866:F3866"/>
    <mergeCell ref="B3796:C3796"/>
    <mergeCell ref="B1262:G1262"/>
    <mergeCell ref="B534:G534"/>
    <mergeCell ref="I946:J946"/>
    <mergeCell ref="B231:C231"/>
    <mergeCell ref="B529:C529"/>
    <mergeCell ref="D130:F130"/>
    <mergeCell ref="B1198:M1198"/>
    <mergeCell ref="D743:G743"/>
    <mergeCell ref="I1569:J1569"/>
    <mergeCell ref="M3771:M3772"/>
    <mergeCell ref="K547:L547"/>
    <mergeCell ref="B1925:M1925"/>
    <mergeCell ref="C621:D621"/>
    <mergeCell ref="B682:F682"/>
    <mergeCell ref="C2435:D2435"/>
    <mergeCell ref="I2935:J2935"/>
    <mergeCell ref="B980:F980"/>
    <mergeCell ref="M881:M882"/>
    <mergeCell ref="I3241:K3241"/>
    <mergeCell ref="K881:L881"/>
    <mergeCell ref="G3852:H3853"/>
    <mergeCell ref="B2311:C2311"/>
    <mergeCell ref="I3662:J3662"/>
    <mergeCell ref="I1571:J1571"/>
    <mergeCell ref="D11:G11"/>
    <mergeCell ref="H2025:H2026"/>
    <mergeCell ref="K2695:L2695"/>
    <mergeCell ref="D1200:F1201"/>
    <mergeCell ref="I3543:L3543"/>
    <mergeCell ref="I2815:L2815"/>
    <mergeCell ref="D738:G738"/>
    <mergeCell ref="B1351:M1351"/>
    <mergeCell ref="G2545:G2546"/>
    <mergeCell ref="D1558:M1558"/>
    <mergeCell ref="G3875:G3876"/>
    <mergeCell ref="D3655:G3655"/>
    <mergeCell ref="K3580:L3580"/>
    <mergeCell ref="D1716:M1716"/>
    <mergeCell ref="D4067:G4067"/>
    <mergeCell ref="G1655:G1656"/>
    <mergeCell ref="B1040:M1040"/>
    <mergeCell ref="I3238:K3238"/>
    <mergeCell ref="L3243:M3243"/>
    <mergeCell ref="B3857:C3857"/>
    <mergeCell ref="E2826:F2826"/>
    <mergeCell ref="B2756:C2756"/>
    <mergeCell ref="B3430:C3430"/>
    <mergeCell ref="I1257:J1257"/>
    <mergeCell ref="B623:M623"/>
    <mergeCell ref="I532:J532"/>
    <mergeCell ref="I1161:K1161"/>
    <mergeCell ref="I1468:J1468"/>
    <mergeCell ref="C1816:D1816"/>
    <mergeCell ref="I2658:J2658"/>
    <mergeCell ref="I2956:J2956"/>
    <mergeCell ref="C205:D205"/>
    <mergeCell ref="I1888:K1888"/>
    <mergeCell ref="M2731:M2732"/>
    <mergeCell ref="C1395:D1395"/>
    <mergeCell ref="D3339:G3339"/>
    <mergeCell ref="D2864:F2865"/>
    <mergeCell ref="K44:L44"/>
    <mergeCell ref="I1163:K1163"/>
    <mergeCell ref="D316:F317"/>
    <mergeCell ref="I130:M130"/>
    <mergeCell ref="I1471:L1471"/>
    <mergeCell ref="F3247:G3247"/>
    <mergeCell ref="I2407:L2407"/>
    <mergeCell ref="D3340:G3340"/>
    <mergeCell ref="D2002:F2002"/>
    <mergeCell ref="K3802:L3802"/>
    <mergeCell ref="G1505:G1506"/>
    <mergeCell ref="D518:M518"/>
    <mergeCell ref="D2615:G2615"/>
    <mergeCell ref="I4071:L4071"/>
    <mergeCell ref="G3372:G3373"/>
    <mergeCell ref="D676:M676"/>
    <mergeCell ref="E3450:F3450"/>
    <mergeCell ref="I3858:J3858"/>
    <mergeCell ref="L2827:M2827"/>
    <mergeCell ref="L742:M742"/>
    <mergeCell ref="I1356:M1357"/>
    <mergeCell ref="G1980:H1981"/>
    <mergeCell ref="I2071:J2071"/>
    <mergeCell ref="G615:G616"/>
    <mergeCell ref="I1188:J1188"/>
    <mergeCell ref="I1792:K1792"/>
    <mergeCell ref="G160:H161"/>
    <mergeCell ref="B1350:C1350"/>
    <mergeCell ref="B3143:C3143"/>
    <mergeCell ref="B3441:C3441"/>
    <mergeCell ref="I1200:M1201"/>
    <mergeCell ref="B3136:C3136"/>
    <mergeCell ref="I426:J426"/>
    <mergeCell ref="B631:G631"/>
    <mergeCell ref="L1680:M1680"/>
    <mergeCell ref="B3443:C3443"/>
    <mergeCell ref="C3533:D3533"/>
    <mergeCell ref="D2297:G2297"/>
    <mergeCell ref="L3344:M3344"/>
    <mergeCell ref="D3430:M3430"/>
    <mergeCell ref="B3138:C3138"/>
    <mergeCell ref="B2718:G2718"/>
    <mergeCell ref="I428:J428"/>
    <mergeCell ref="H2554:H2555"/>
    <mergeCell ref="D3644:F3645"/>
    <mergeCell ref="H2852:H2853"/>
    <mergeCell ref="B321:C321"/>
    <mergeCell ref="B1780:C1780"/>
    <mergeCell ref="M3839:M3840"/>
    <mergeCell ref="B2107:F2107"/>
    <mergeCell ref="B1048:C1048"/>
    <mergeCell ref="I3459:J3459"/>
    <mergeCell ref="B958:G958"/>
    <mergeCell ref="B2408:C2408"/>
    <mergeCell ref="B323:C323"/>
    <mergeCell ref="I3757:J3757"/>
    <mergeCell ref="H1067:H1068"/>
    <mergeCell ref="G755:G756"/>
    <mergeCell ref="I3943:J3943"/>
    <mergeCell ref="H881:H882"/>
    <mergeCell ref="I2300:J2300"/>
    <mergeCell ref="L1366:M1366"/>
    <mergeCell ref="B1682:C1682"/>
    <mergeCell ref="K2762:L2762"/>
    <mergeCell ref="K3060:L3060"/>
    <mergeCell ref="B1676:C1676"/>
    <mergeCell ref="G3215:G3216"/>
    <mergeCell ref="G2332:G2333"/>
    <mergeCell ref="I3027:J3027"/>
    <mergeCell ref="I3788:J3788"/>
    <mergeCell ref="B2808:M2808"/>
    <mergeCell ref="B3748:C3749"/>
    <mergeCell ref="B2403:C2403"/>
    <mergeCell ref="I1031:J1031"/>
    <mergeCell ref="L2723:M2723"/>
    <mergeCell ref="L638:M638"/>
    <mergeCell ref="H963:H964"/>
    <mergeCell ref="I3029:J3029"/>
    <mergeCell ref="I1997:J1997"/>
    <mergeCell ref="I2301:J2301"/>
    <mergeCell ref="B2864:C2865"/>
    <mergeCell ref="I3030:K3030"/>
    <mergeCell ref="I2002:M2002"/>
    <mergeCell ref="L640:M640"/>
    <mergeCell ref="K1089:L1089"/>
    <mergeCell ref="I2724:J2724"/>
    <mergeCell ref="B2809:M2809"/>
    <mergeCell ref="D2834:F2834"/>
    <mergeCell ref="I3028:J3028"/>
    <mergeCell ref="B3068:C3068"/>
    <mergeCell ref="H3178:H3179"/>
    <mergeCell ref="B261:M261"/>
    <mergeCell ref="K1306:L1306"/>
    <mergeCell ref="D3228:F3229"/>
    <mergeCell ref="K1604:L1604"/>
    <mergeCell ref="I3023:L3023"/>
    <mergeCell ref="B646:G646"/>
    <mergeCell ref="I2753:J2753"/>
    <mergeCell ref="D3440:G3440"/>
    <mergeCell ref="I4083:J4083"/>
    <mergeCell ref="M2799:M2800"/>
    <mergeCell ref="M2071:M2072"/>
    <mergeCell ref="C2128:D2128"/>
    <mergeCell ref="I3664:K3664"/>
    <mergeCell ref="B1368:C1368"/>
    <mergeCell ref="D220:G220"/>
    <mergeCell ref="B252:F252"/>
    <mergeCell ref="B336:C336"/>
    <mergeCell ref="D8:G8"/>
    <mergeCell ref="B634:C634"/>
    <mergeCell ref="D736:G736"/>
    <mergeCell ref="B2337:F2337"/>
    <mergeCell ref="B3527:F3527"/>
    <mergeCell ref="L3969:M3969"/>
    <mergeCell ref="B1063:C1063"/>
    <mergeCell ref="B1361:C1361"/>
    <mergeCell ref="I2619:K2619"/>
    <mergeCell ref="I534:K534"/>
    <mergeCell ref="I228:J228"/>
    <mergeCell ref="L326:M326"/>
    <mergeCell ref="B644:D644"/>
    <mergeCell ref="G985:G986"/>
    <mergeCell ref="M153:M154"/>
    <mergeCell ref="B2704:M2704"/>
    <mergeCell ref="B2862:M2862"/>
    <mergeCell ref="I528:J528"/>
    <mergeCell ref="B1267:D1267"/>
    <mergeCell ref="G3020:H3021"/>
    <mergeCell ref="B3589:M3589"/>
    <mergeCell ref="I957:J957"/>
    <mergeCell ref="I2614:K2614"/>
    <mergeCell ref="H3689:H3690"/>
    <mergeCell ref="K3771:L3771"/>
    <mergeCell ref="C3845:D3845"/>
    <mergeCell ref="D2609:G2609"/>
    <mergeCell ref="D3124:F3125"/>
    <mergeCell ref="H3979:H3980"/>
    <mergeCell ref="I1713:J1713"/>
    <mergeCell ref="B3580:F3580"/>
    <mergeCell ref="C3630:D3630"/>
    <mergeCell ref="D3336:G3336"/>
    <mergeCell ref="C1088:D1088"/>
    <mergeCell ref="G2554:G2555"/>
    <mergeCell ref="D2095:G2095"/>
    <mergeCell ref="D2611:G2611"/>
    <mergeCell ref="G2852:G2853"/>
    <mergeCell ref="D3874:F3874"/>
    <mergeCell ref="M3906:M3907"/>
    <mergeCell ref="I4112:M4113"/>
    <mergeCell ref="I1564:M1565"/>
    <mergeCell ref="D3338:G3338"/>
    <mergeCell ref="I370:J370"/>
    <mergeCell ref="B3236:C3236"/>
    <mergeCell ref="I668:J668"/>
    <mergeCell ref="B1093:M1093"/>
    <mergeCell ref="I3228:M3229"/>
    <mergeCell ref="D4158:M4158"/>
    <mergeCell ref="L3550:M3550"/>
    <mergeCell ref="B2511:C2511"/>
    <mergeCell ref="G1067:G1068"/>
    <mergeCell ref="I680:M681"/>
    <mergeCell ref="D1512:F1513"/>
    <mergeCell ref="I3856:J3856"/>
    <mergeCell ref="I854:J854"/>
    <mergeCell ref="B3561:C3561"/>
    <mergeCell ref="F1999:G1999"/>
    <mergeCell ref="E122:F122"/>
    <mergeCell ref="B3228:C3229"/>
    <mergeCell ref="C2174:D2174"/>
    <mergeCell ref="L3552:M3552"/>
    <mergeCell ref="B3446:G3446"/>
    <mergeCell ref="B1822:M1822"/>
    <mergeCell ref="I432:K432"/>
    <mergeCell ref="D2418:F2418"/>
    <mergeCell ref="I3130:J3130"/>
    <mergeCell ref="B3173:M3173"/>
    <mergeCell ref="I1574:K1574"/>
    <mergeCell ref="D3592:F3593"/>
    <mergeCell ref="B2193:C2193"/>
    <mergeCell ref="I3857:J3857"/>
    <mergeCell ref="K1067:L1067"/>
    <mergeCell ref="M3169:M3170"/>
    <mergeCell ref="G339:G340"/>
    <mergeCell ref="I1785:K1785"/>
    <mergeCell ref="B1888:C1888"/>
    <mergeCell ref="K1401:L1401"/>
    <mergeCell ref="K2731:L2731"/>
    <mergeCell ref="C2805:D2805"/>
    <mergeCell ref="L1369:M1369"/>
    <mergeCell ref="B2866:F2866"/>
    <mergeCell ref="K615:L615"/>
    <mergeCell ref="B3164:F3164"/>
    <mergeCell ref="G3178:G3179"/>
    <mergeCell ref="L2096:M2096"/>
    <mergeCell ref="B1896:C1896"/>
    <mergeCell ref="B1990:G1990"/>
    <mergeCell ref="B1890:C1890"/>
    <mergeCell ref="I994:J994"/>
    <mergeCell ref="B407:F407"/>
    <mergeCell ref="G1812:G1813"/>
    <mergeCell ref="D2922:G2922"/>
    <mergeCell ref="B2711:G2711"/>
    <mergeCell ref="B1379:F1379"/>
    <mergeCell ref="B1983:G1983"/>
    <mergeCell ref="M980:M981"/>
    <mergeCell ref="B1680:C1680"/>
    <mergeCell ref="G27:G28"/>
    <mergeCell ref="B2407:C2407"/>
    <mergeCell ref="I120:K120"/>
    <mergeCell ref="B1375:C1375"/>
    <mergeCell ref="I3141:J3141"/>
    <mergeCell ref="G3384:H3385"/>
    <mergeCell ref="D338:F338"/>
    <mergeCell ref="B1406:M1406"/>
    <mergeCell ref="G777:G778"/>
    <mergeCell ref="I1655:J1655"/>
    <mergeCell ref="B2133:M2133"/>
    <mergeCell ref="I3449:K3449"/>
    <mergeCell ref="I3143:J3143"/>
    <mergeCell ref="I3441:J3441"/>
    <mergeCell ref="B2807:M2807"/>
    <mergeCell ref="I4079:J4079"/>
    <mergeCell ref="I3872:K3872"/>
    <mergeCell ref="I3870:J3870"/>
    <mergeCell ref="M1306:M1307"/>
    <mergeCell ref="H2233:H2234"/>
    <mergeCell ref="H148:H149"/>
    <mergeCell ref="C1915:D1915"/>
    <mergeCell ref="B1616:C1617"/>
    <mergeCell ref="C4000:D4000"/>
    <mergeCell ref="B2723:D2723"/>
    <mergeCell ref="D216:G216"/>
    <mergeCell ref="H3476:H3477"/>
    <mergeCell ref="K3839:L3839"/>
    <mergeCell ref="I754:M754"/>
    <mergeCell ref="B1826:F1826"/>
    <mergeCell ref="G2138:G2139"/>
    <mergeCell ref="B1820:C1820"/>
    <mergeCell ref="B2124:F2124"/>
    <mergeCell ref="D1766:M1766"/>
    <mergeCell ref="M3735:M3736"/>
    <mergeCell ref="B4005:M4005"/>
    <mergeCell ref="D1980:F1981"/>
    <mergeCell ref="H890:H891"/>
    <mergeCell ref="D218:G218"/>
    <mergeCell ref="I319:L319"/>
    <mergeCell ref="I321:J321"/>
    <mergeCell ref="G3979:G3980"/>
    <mergeCell ref="B632:C632"/>
    <mergeCell ref="B677:M677"/>
    <mergeCell ref="I3592:M3593"/>
    <mergeCell ref="B2184:M2184"/>
    <mergeCell ref="B4065:C4065"/>
    <mergeCell ref="I3169:J3169"/>
    <mergeCell ref="G3689:G3690"/>
    <mergeCell ref="I323:J323"/>
    <mergeCell ref="L3966:M3966"/>
    <mergeCell ref="H777:H778"/>
    <mergeCell ref="B3638:C3638"/>
    <mergeCell ref="B1991:C1991"/>
    <mergeCell ref="G2500:H2501"/>
    <mergeCell ref="I3344:K3344"/>
    <mergeCell ref="B1998:G1998"/>
    <mergeCell ref="H2591:H2592"/>
    <mergeCell ref="B3644:C3645"/>
    <mergeCell ref="G2344:H2345"/>
    <mergeCell ref="L3968:M3968"/>
    <mergeCell ref="B2175:F2175"/>
    <mergeCell ref="B1302:M1302"/>
    <mergeCell ref="D847:G847"/>
    <mergeCell ref="M994:M995"/>
    <mergeCell ref="B2815:G2815"/>
    <mergeCell ref="C2539:D2539"/>
    <mergeCell ref="I3345:K3345"/>
    <mergeCell ref="D4008:F4009"/>
    <mergeCell ref="E1578:F1578"/>
    <mergeCell ref="H2315:H2316"/>
    <mergeCell ref="G1772:H1773"/>
    <mergeCell ref="I338:M338"/>
    <mergeCell ref="B777:F777"/>
    <mergeCell ref="D2:I2"/>
    <mergeCell ref="B1683:D1683"/>
    <mergeCell ref="K2799:L2799"/>
    <mergeCell ref="I2919:L2919"/>
    <mergeCell ref="D1662:M1662"/>
    <mergeCell ref="B2507:C2507"/>
    <mergeCell ref="B3901:M3901"/>
    <mergeCell ref="D1820:M1820"/>
    <mergeCell ref="I334:J334"/>
    <mergeCell ref="B417:M417"/>
    <mergeCell ref="B3234:C3234"/>
    <mergeCell ref="C1654:D1654"/>
    <mergeCell ref="M2107:M2108"/>
    <mergeCell ref="H4001:H4002"/>
    <mergeCell ref="E2930:F2930"/>
    <mergeCell ref="B235:F235"/>
    <mergeCell ref="B1863:F1863"/>
    <mergeCell ref="H3251:H3252"/>
    <mergeCell ref="B3534:C3534"/>
    <mergeCell ref="I1272:K1272"/>
    <mergeCell ref="I3215:J3215"/>
    <mergeCell ref="I1980:M1981"/>
    <mergeCell ref="K2554:L2554"/>
    <mergeCell ref="I1151:L1151"/>
    <mergeCell ref="D2716:G2716"/>
    <mergeCell ref="D1988:G1988"/>
    <mergeCell ref="U3:V3"/>
    <mergeCell ref="B3329:M3329"/>
    <mergeCell ref="G1483:G1484"/>
    <mergeCell ref="B2346:F2346"/>
    <mergeCell ref="D3128:G3128"/>
    <mergeCell ref="B2644:F2644"/>
    <mergeCell ref="D52:M52"/>
    <mergeCell ref="D2715:G2715"/>
    <mergeCell ref="I3666:M3666"/>
    <mergeCell ref="B4056:M4056"/>
    <mergeCell ref="B3384:C3385"/>
    <mergeCell ref="L851:M851"/>
    <mergeCell ref="B2830:G2830"/>
    <mergeCell ref="B1465:C1465"/>
    <mergeCell ref="B2191:G2191"/>
    <mergeCell ref="B3251:F3251"/>
    <mergeCell ref="C3526:D3526"/>
    <mergeCell ref="B3855:G3855"/>
    <mergeCell ref="I3996:J3996"/>
    <mergeCell ref="H1306:H1307"/>
    <mergeCell ref="H2332:H2333"/>
    <mergeCell ref="I3235:J3235"/>
    <mergeCell ref="H1604:H1605"/>
    <mergeCell ref="G2450:G2451"/>
    <mergeCell ref="D780:M780"/>
    <mergeCell ref="B1618:F1618"/>
    <mergeCell ref="B2520:C2520"/>
    <mergeCell ref="B2818:C2818"/>
    <mergeCell ref="B1916:F1916"/>
    <mergeCell ref="I4008:M4009"/>
    <mergeCell ref="L846:M846"/>
    <mergeCell ref="B3247:C3247"/>
    <mergeCell ref="B3545:C3545"/>
    <mergeCell ref="I266:J266"/>
    <mergeCell ref="C614:D614"/>
    <mergeCell ref="I2211:J2211"/>
    <mergeCell ref="I564:J564"/>
    <mergeCell ref="D947:G947"/>
    <mergeCell ref="I2509:J2509"/>
    <mergeCell ref="M2003:M2004"/>
    <mergeCell ref="B3764:D3764"/>
    <mergeCell ref="B2820:C2820"/>
    <mergeCell ref="D1674:G1674"/>
    <mergeCell ref="B131:F131"/>
    <mergeCell ref="M2337:M2338"/>
    <mergeCell ref="B3555:D3555"/>
    <mergeCell ref="I119:L119"/>
    <mergeCell ref="B465:F465"/>
    <mergeCell ref="B847:C847"/>
    <mergeCell ref="K1514:L1514"/>
    <mergeCell ref="I3860:J3860"/>
    <mergeCell ref="B1783:C1783"/>
    <mergeCell ref="K1812:L1812"/>
    <mergeCell ref="D1676:G1676"/>
    <mergeCell ref="B1790:G1790"/>
    <mergeCell ref="B425:C425"/>
    <mergeCell ref="G1200:H1201"/>
    <mergeCell ref="G2591:G2592"/>
    <mergeCell ref="L118:M118"/>
    <mergeCell ref="I3868:J3868"/>
    <mergeCell ref="M3943:M3944"/>
    <mergeCell ref="B158:M158"/>
    <mergeCell ref="M2332:M2333"/>
    <mergeCell ref="B1094:M1094"/>
    <mergeCell ref="I1466:J1466"/>
    <mergeCell ref="I407:J407"/>
    <mergeCell ref="B2512:C2512"/>
    <mergeCell ref="B427:C427"/>
    <mergeCell ref="I1895:J1895"/>
    <mergeCell ref="B112:C112"/>
    <mergeCell ref="I2193:J2193"/>
    <mergeCell ref="B1559:M1559"/>
    <mergeCell ref="B3631:F3631"/>
    <mergeCell ref="I2404:J2404"/>
    <mergeCell ref="I3594:J3594"/>
    <mergeCell ref="B1786:C1786"/>
    <mergeCell ref="D160:F161"/>
    <mergeCell ref="I2195:J2195"/>
    <mergeCell ref="K927:L927"/>
    <mergeCell ref="I2518:J2518"/>
    <mergeCell ref="I3892:J3892"/>
    <mergeCell ref="B3852:C3853"/>
    <mergeCell ref="I2099:K2099"/>
    <mergeCell ref="B326:G326"/>
    <mergeCell ref="G3065:G3066"/>
    <mergeCell ref="I3765:J3765"/>
    <mergeCell ref="D2938:F2938"/>
    <mergeCell ref="E1786:F1786"/>
    <mergeCell ref="B16:C16"/>
    <mergeCell ref="B743:C743"/>
    <mergeCell ref="D2817:G2817"/>
    <mergeCell ref="K3355:L3355"/>
    <mergeCell ref="L3763:M3763"/>
    <mergeCell ref="I3758:K3758"/>
    <mergeCell ref="B750:G750"/>
    <mergeCell ref="B18:C18"/>
    <mergeCell ref="G1551:G1552"/>
    <mergeCell ref="D3544:G3544"/>
    <mergeCell ref="G823:G824"/>
    <mergeCell ref="G368:H369"/>
    <mergeCell ref="I3768:K3768"/>
    <mergeCell ref="I3759:L3759"/>
    <mergeCell ref="B19:D19"/>
    <mergeCell ref="B4072:C4072"/>
    <mergeCell ref="B11:C11"/>
    <mergeCell ref="I1362:J1362"/>
    <mergeCell ref="I3978:M3978"/>
    <mergeCell ref="B1143:M1143"/>
    <mergeCell ref="I3647:L3647"/>
    <mergeCell ref="B440:C440"/>
    <mergeCell ref="D3692:M3692"/>
    <mergeCell ref="B3960:C3960"/>
    <mergeCell ref="B4074:C4074"/>
    <mergeCell ref="B3348:D3348"/>
    <mergeCell ref="I3178:J3178"/>
    <mergeCell ref="B3655:C3655"/>
    <mergeCell ref="I1364:J1364"/>
    <mergeCell ref="I2723:K2723"/>
    <mergeCell ref="I638:K638"/>
    <mergeCell ref="I332:J332"/>
    <mergeCell ref="I4064:J4064"/>
    <mergeCell ref="B2081:M2081"/>
    <mergeCell ref="H2731:H2732"/>
    <mergeCell ref="B4075:D4075"/>
    <mergeCell ref="B3014:C3014"/>
    <mergeCell ref="K823:L823"/>
    <mergeCell ref="B1098:F1098"/>
    <mergeCell ref="B3043:F3043"/>
    <mergeCell ref="I3031:L3031"/>
    <mergeCell ref="I640:K640"/>
    <mergeCell ref="B2966:M2966"/>
    <mergeCell ref="I3338:J3338"/>
    <mergeCell ref="I1691:J1691"/>
    <mergeCell ref="I632:J632"/>
    <mergeCell ref="D2196:G2196"/>
    <mergeCell ref="B3377:F3377"/>
    <mergeCell ref="M1343:M1344"/>
    <mergeCell ref="D1471:G1471"/>
    <mergeCell ref="J3:K3"/>
    <mergeCell ref="C2590:D2590"/>
    <mergeCell ref="D1898:F1898"/>
    <mergeCell ref="G2961:G2962"/>
    <mergeCell ref="B2618:C2618"/>
    <mergeCell ref="I160:M161"/>
    <mergeCell ref="B2910:C2910"/>
    <mergeCell ref="K2939:L2939"/>
    <mergeCell ref="C3013:D3013"/>
    <mergeCell ref="B3041:C3041"/>
    <mergeCell ref="C3949:D3949"/>
    <mergeCell ref="D2713:G2713"/>
    <mergeCell ref="I777:J777"/>
    <mergeCell ref="B3339:C3339"/>
    <mergeCell ref="B3372:F3372"/>
    <mergeCell ref="B1980:C1981"/>
    <mergeCell ref="L2304:M2304"/>
    <mergeCell ref="B2198:G2198"/>
    <mergeCell ref="B3800:C3801"/>
    <mergeCell ref="F647:G647"/>
    <mergeCell ref="I2938:M2938"/>
    <mergeCell ref="B470:M470"/>
    <mergeCell ref="D15:G15"/>
    <mergeCell ref="B3745:M3745"/>
    <mergeCell ref="B1039:M1039"/>
    <mergeCell ref="I474:J474"/>
    <mergeCell ref="I772:J772"/>
    <mergeCell ref="B1197:M1197"/>
    <mergeCell ref="I3233:J3233"/>
    <mergeCell ref="M1483:M1484"/>
    <mergeCell ref="B2615:C2615"/>
    <mergeCell ref="I1683:K1683"/>
    <mergeCell ref="D1616:F1617"/>
    <mergeCell ref="I3074:J3074"/>
    <mergeCell ref="I3689:J3689"/>
    <mergeCell ref="M1817:M1818"/>
    <mergeCell ref="L2929:M2929"/>
    <mergeCell ref="H2627:H2628"/>
    <mergeCell ref="M339:M340"/>
    <mergeCell ref="B673:F673"/>
    <mergeCell ref="D1404:M1404"/>
    <mergeCell ref="C2278:D2278"/>
    <mergeCell ref="I2507:J2507"/>
    <mergeCell ref="D10:G10"/>
    <mergeCell ref="B843:C843"/>
    <mergeCell ref="G266:G267"/>
    <mergeCell ref="G564:G565"/>
    <mergeCell ref="B1272:C1272"/>
    <mergeCell ref="I3234:J3234"/>
    <mergeCell ref="B3273:F3273"/>
    <mergeCell ref="B1570:C1570"/>
    <mergeCell ref="C3637:D3637"/>
    <mergeCell ref="D1367:G1367"/>
    <mergeCell ref="I2656:M2657"/>
    <mergeCell ref="B2760:C2761"/>
    <mergeCell ref="B1572:C1572"/>
    <mergeCell ref="B844:C844"/>
    <mergeCell ref="H2658:H2659"/>
    <mergeCell ref="L1473:M1473"/>
    <mergeCell ref="B1273:C1273"/>
    <mergeCell ref="B2028:C2028"/>
    <mergeCell ref="B2332:F2332"/>
    <mergeCell ref="B2970:F2970"/>
    <mergeCell ref="B3798:M3798"/>
    <mergeCell ref="L1264:M1264"/>
    <mergeCell ref="I1884:J1884"/>
    <mergeCell ref="G3956:H3957"/>
    <mergeCell ref="D2299:G2299"/>
    <mergeCell ref="B1062:G1062"/>
    <mergeCell ref="L1475:M1475"/>
    <mergeCell ref="I3244:J3244"/>
    <mergeCell ref="K162:L162"/>
    <mergeCell ref="B2392:M2392"/>
    <mergeCell ref="K460:L460"/>
    <mergeCell ref="M786:M787"/>
    <mergeCell ref="I2825:K2825"/>
    <mergeCell ref="B3641:M3641"/>
    <mergeCell ref="M58:M59"/>
    <mergeCell ref="M1084:M1085"/>
    <mergeCell ref="B1784:C1784"/>
    <mergeCell ref="I3552:K3552"/>
    <mergeCell ref="D4004:M4004"/>
    <mergeCell ref="K2591:L2591"/>
    <mergeCell ref="I2649:J2649"/>
    <mergeCell ref="H2799:H2800"/>
    <mergeCell ref="B876:F876"/>
    <mergeCell ref="H2071:H2072"/>
    <mergeCell ref="C3838:D3838"/>
    <mergeCell ref="H257:H258"/>
    <mergeCell ref="C2024:D2024"/>
    <mergeCell ref="B2383:F2383"/>
    <mergeCell ref="C1238:D1238"/>
    <mergeCell ref="G3490:G3491"/>
    <mergeCell ref="B747:D747"/>
    <mergeCell ref="G3788:G3789"/>
    <mergeCell ref="I1759:J1759"/>
    <mergeCell ref="B3355:F3355"/>
    <mergeCell ref="G162:G163"/>
    <mergeCell ref="B4047:F4047"/>
    <mergeCell ref="G460:G461"/>
    <mergeCell ref="B530:C530"/>
    <mergeCell ref="I3247:J3247"/>
    <mergeCell ref="I3553:K3553"/>
    <mergeCell ref="I1604:J1604"/>
    <mergeCell ref="E2722:F2722"/>
    <mergeCell ref="I1616:M1617"/>
    <mergeCell ref="B319:G319"/>
    <mergeCell ref="B2100:D2100"/>
    <mergeCell ref="C2019:D2019"/>
    <mergeCell ref="I1790:J1790"/>
    <mergeCell ref="D3276:M3276"/>
    <mergeCell ref="M3355:M3356"/>
    <mergeCell ref="H153:H154"/>
    <mergeCell ref="K2279:L2279"/>
    <mergeCell ref="B2827:D2827"/>
    <mergeCell ref="H1343:H1344"/>
    <mergeCell ref="I2517:J2517"/>
    <mergeCell ref="B3382:M3382"/>
    <mergeCell ref="G1096:H1097"/>
    <mergeCell ref="I117:J117"/>
    <mergeCell ref="B3440:C3440"/>
    <mergeCell ref="D3354:F3354"/>
    <mergeCell ref="B4109:M4109"/>
    <mergeCell ref="B3651:C3651"/>
    <mergeCell ref="D1569:G1569"/>
    <mergeCell ref="I303:J303"/>
    <mergeCell ref="B3442:C3442"/>
    <mergeCell ref="I2510:K2510"/>
    <mergeCell ref="G1275:G1276"/>
    <mergeCell ref="M44:M45"/>
    <mergeCell ref="C2648:D2648"/>
    <mergeCell ref="K3667:L3667"/>
    <mergeCell ref="I2512:K2512"/>
    <mergeCell ref="H3788:H3789"/>
    <mergeCell ref="B3802:F3802"/>
    <mergeCell ref="K1551:L1551"/>
    <mergeCell ref="B4100:F4100"/>
    <mergeCell ref="G4114:G4115"/>
    <mergeCell ref="I4080:K4080"/>
    <mergeCell ref="B153:F153"/>
    <mergeCell ref="I1995:K1995"/>
    <mergeCell ref="D2194:G2194"/>
    <mergeCell ref="B1343:F1343"/>
    <mergeCell ref="I2295:L2295"/>
    <mergeCell ref="C3734:D3734"/>
    <mergeCell ref="G2748:G2749"/>
    <mergeCell ref="F1479:G1479"/>
    <mergeCell ref="G1691:G1692"/>
    <mergeCell ref="B2315:F2315"/>
    <mergeCell ref="B2919:G2919"/>
    <mergeCell ref="I748:J748"/>
    <mergeCell ref="I2303:L2303"/>
    <mergeCell ref="E1682:F1682"/>
    <mergeCell ref="I443:J443"/>
    <mergeCell ref="G3696:H3697"/>
    <mergeCell ref="B1673:C1673"/>
    <mergeCell ref="B3974:G3974"/>
    <mergeCell ref="I24:K24"/>
    <mergeCell ref="B2609:C2609"/>
    <mergeCell ref="L2302:M2302"/>
    <mergeCell ref="D1274:F1274"/>
    <mergeCell ref="B2400:C2400"/>
    <mergeCell ref="B2342:M2342"/>
    <mergeCell ref="I17:K17"/>
    <mergeCell ref="B3069:M3069"/>
    <mergeCell ref="C1765:D1765"/>
    <mergeCell ref="B2611:C2611"/>
    <mergeCell ref="I3660:J3660"/>
    <mergeCell ref="L1576:M1576"/>
    <mergeCell ref="K2025:L2025"/>
    <mergeCell ref="K1587:L1587"/>
    <mergeCell ref="D740:G740"/>
    <mergeCell ref="D1155:G1155"/>
    <mergeCell ref="H3169:H3170"/>
    <mergeCell ref="D2344:F2345"/>
    <mergeCell ref="I3959:L3959"/>
    <mergeCell ref="D1882:G1882"/>
    <mergeCell ref="I3960:J3960"/>
    <mergeCell ref="B846:G846"/>
    <mergeCell ref="G3074:G3075"/>
    <mergeCell ref="B3060:F3060"/>
    <mergeCell ref="D2702:M2702"/>
    <mergeCell ref="B2003:F2003"/>
    <mergeCell ref="B640:C640"/>
    <mergeCell ref="B1609:F1609"/>
    <mergeCell ref="I1255:L1255"/>
    <mergeCell ref="D2820:G2820"/>
    <mergeCell ref="I223:L223"/>
    <mergeCell ref="G257:G258"/>
    <mergeCell ref="G1587:G1588"/>
    <mergeCell ref="D156:M156"/>
    <mergeCell ref="B1263:C1263"/>
    <mergeCell ref="I3384:M3385"/>
    <mergeCell ref="B206:C206"/>
    <mergeCell ref="L4075:M4075"/>
    <mergeCell ref="I3039:J3039"/>
    <mergeCell ref="L955:M955"/>
    <mergeCell ref="B2934:G2934"/>
    <mergeCell ref="D234:F234"/>
    <mergeCell ref="M266:M267"/>
    <mergeCell ref="I2612:J2612"/>
    <mergeCell ref="M564:M565"/>
    <mergeCell ref="B2203:D2203"/>
    <mergeCell ref="C1349:D1349"/>
    <mergeCell ref="D113:G113"/>
    <mergeCell ref="I3339:J3339"/>
    <mergeCell ref="K2071:L2071"/>
    <mergeCell ref="H1708:H1709"/>
    <mergeCell ref="G1343:G1344"/>
    <mergeCell ref="K1188:L1188"/>
    <mergeCell ref="B2624:C2624"/>
    <mergeCell ref="C3475:D3475"/>
    <mergeCell ref="D840:G840"/>
    <mergeCell ref="I3698:J3698"/>
    <mergeCell ref="D324:G324"/>
    <mergeCell ref="D1460:F1461"/>
    <mergeCell ref="B1266:C1266"/>
    <mergeCell ref="B3386:F3386"/>
    <mergeCell ref="D115:G115"/>
    <mergeCell ref="D1051:G1051"/>
    <mergeCell ref="I1274:M1274"/>
    <mergeCell ref="D2240:F2241"/>
    <mergeCell ref="M2441:M2442"/>
    <mergeCell ref="M356:M357"/>
    <mergeCell ref="I543:J543"/>
    <mergeCell ref="I2824:K2824"/>
    <mergeCell ref="B569:F569"/>
    <mergeCell ref="B207:M207"/>
    <mergeCell ref="K1618:L1618"/>
    <mergeCell ref="I1270:J1270"/>
    <mergeCell ref="I2500:M2501"/>
    <mergeCell ref="B1162:C1162"/>
    <mergeCell ref="G1304:H1305"/>
    <mergeCell ref="G576:H577"/>
    <mergeCell ref="I843:J843"/>
    <mergeCell ref="I2344:M2345"/>
    <mergeCell ref="B2500:C2501"/>
    <mergeCell ref="I1570:J1570"/>
    <mergeCell ref="I511:J511"/>
    <mergeCell ref="L539:M539"/>
    <mergeCell ref="B855:C855"/>
    <mergeCell ref="I845:J845"/>
    <mergeCell ref="I1781:J1781"/>
    <mergeCell ref="K3490:L3490"/>
    <mergeCell ref="K3788:L3788"/>
    <mergeCell ref="D3652:G3652"/>
    <mergeCell ref="I1572:J1572"/>
    <mergeCell ref="I2201:K2201"/>
    <mergeCell ref="M27:M28"/>
    <mergeCell ref="I846:K846"/>
    <mergeCell ref="I540:J540"/>
    <mergeCell ref="I844:J844"/>
    <mergeCell ref="H994:H995"/>
    <mergeCell ref="C1245:D1245"/>
    <mergeCell ref="D9:G9"/>
    <mergeCell ref="K1031:L1031"/>
    <mergeCell ref="G303:G304"/>
    <mergeCell ref="M4010:M4011"/>
    <mergeCell ref="I2203:K2203"/>
    <mergeCell ref="B3381:M3381"/>
    <mergeCell ref="B3552:C3552"/>
    <mergeCell ref="B430:G430"/>
    <mergeCell ref="D1356:F1357"/>
    <mergeCell ref="G2292:H2293"/>
    <mergeCell ref="M1551:M1552"/>
    <mergeCell ref="I3142:J3142"/>
    <mergeCell ref="B3436:C3437"/>
    <mergeCell ref="I234:M234"/>
    <mergeCell ref="H2695:H2696"/>
    <mergeCell ref="G3169:G3170"/>
    <mergeCell ref="B120:C120"/>
    <mergeCell ref="G3476:G3477"/>
    <mergeCell ref="I439:J439"/>
    <mergeCell ref="D2921:G2921"/>
    <mergeCell ref="B3647:G3647"/>
    <mergeCell ref="I230:J230"/>
    <mergeCell ref="I1460:M1461"/>
    <mergeCell ref="L3867:M3867"/>
    <mergeCell ref="L1782:M1782"/>
    <mergeCell ref="I1202:J1202"/>
    <mergeCell ref="I2228:J2228"/>
    <mergeCell ref="I2832:K2832"/>
    <mergeCell ref="I747:K747"/>
    <mergeCell ref="B2390:C2390"/>
    <mergeCell ref="K199:L199"/>
    <mergeCell ref="B3342:G3342"/>
    <mergeCell ref="I739:J739"/>
    <mergeCell ref="I3445:J3445"/>
    <mergeCell ref="B123:D123"/>
    <mergeCell ref="M95:M96"/>
    <mergeCell ref="I3146:M3146"/>
    <mergeCell ref="I1055:L1055"/>
    <mergeCell ref="G2441:G2442"/>
    <mergeCell ref="G356:G357"/>
    <mergeCell ref="B4064:C4064"/>
    <mergeCell ref="I741:J741"/>
    <mergeCell ref="K2450:L2450"/>
    <mergeCell ref="D1612:M1612"/>
    <mergeCell ref="K2748:L2748"/>
    <mergeCell ref="D1884:G1884"/>
    <mergeCell ref="D546:F546"/>
    <mergeCell ref="E330:F330"/>
    <mergeCell ref="H2835:H2836"/>
    <mergeCell ref="M2970:M2971"/>
    <mergeCell ref="B636:C636"/>
    <mergeCell ref="M3268:M3269"/>
    <mergeCell ref="B934:C934"/>
    <mergeCell ref="I744:K744"/>
    <mergeCell ref="B1396:F1396"/>
    <mergeCell ref="B732:C733"/>
    <mergeCell ref="D1152:G1152"/>
    <mergeCell ref="B1778:C1778"/>
    <mergeCell ref="D1880:G1880"/>
    <mergeCell ref="B3481:F3481"/>
    <mergeCell ref="L328:M328"/>
    <mergeCell ref="I1376:K1376"/>
    <mergeCell ref="B4080:C4080"/>
    <mergeCell ref="I2864:M2865"/>
    <mergeCell ref="I1985:J1985"/>
    <mergeCell ref="B2724:D2724"/>
    <mergeCell ref="B2722:C2722"/>
    <mergeCell ref="D1096:F1097"/>
    <mergeCell ref="B2716:C2716"/>
    <mergeCell ref="D368:F369"/>
    <mergeCell ref="D1974:M1974"/>
    <mergeCell ref="L1681:M1681"/>
    <mergeCell ref="C3117:D3117"/>
    <mergeCell ref="B3120:M3120"/>
    <mergeCell ref="B3848:M3848"/>
    <mergeCell ref="B4006:M4006"/>
    <mergeCell ref="L2408:M2408"/>
    <mergeCell ref="B2302:G2302"/>
    <mergeCell ref="M2383:M2384"/>
    <mergeCell ref="I3037:J3037"/>
    <mergeCell ref="B3904:C3905"/>
    <mergeCell ref="B651:F651"/>
    <mergeCell ref="K668:L668"/>
    <mergeCell ref="I639:L639"/>
    <mergeCell ref="I3042:M3042"/>
    <mergeCell ref="B574:M574"/>
    <mergeCell ref="D119:G119"/>
    <mergeCell ref="B3849:M3849"/>
    <mergeCell ref="K2034:L2034"/>
    <mergeCell ref="B3839:F3839"/>
    <mergeCell ref="D4054:M4054"/>
    <mergeCell ref="B3111:F3111"/>
    <mergeCell ref="B4108:C4108"/>
    <mergeCell ref="G732:H733"/>
    <mergeCell ref="B1679:C1679"/>
    <mergeCell ref="D3753:G3753"/>
    <mergeCell ref="B647:C647"/>
    <mergeCell ref="B226:C226"/>
    <mergeCell ref="I1268:J1268"/>
    <mergeCell ref="M3111:M3112"/>
    <mergeCell ref="C3168:D3168"/>
    <mergeCell ref="B955:D955"/>
    <mergeCell ref="B649:C649"/>
    <mergeCell ref="I2611:J2611"/>
    <mergeCell ref="B947:C947"/>
    <mergeCell ref="I1996:J1996"/>
    <mergeCell ref="B1292:F1292"/>
    <mergeCell ref="D934:M934"/>
    <mergeCell ref="B1674:C1674"/>
    <mergeCell ref="D2598:M2598"/>
    <mergeCell ref="I4114:J4114"/>
    <mergeCell ref="D3484:M3484"/>
    <mergeCell ref="I546:M546"/>
    <mergeCell ref="H3667:H3668"/>
    <mergeCell ref="B948:C948"/>
  </mergeCells>
  <dataValidations count="5">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Airflow.Instrument</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F25</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Supply Air Diffuser /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IF(SUM(H29:H48)+SUM(H81:H102)=0,"",SUM(H29:H48)+SUM(H81:H102))</f>
        <v/>
      </c>
      <c r="I49" s="43" t="n"/>
      <c r="J49" s="43">
        <f>IF(SUM(J29:J48)+SUM(J81:J102)=0,"",SUM(J29:J48)+SUM(J81:J102))</f>
        <v/>
      </c>
      <c r="K49" s="43" t="n"/>
      <c r="L49" s="43">
        <f>IF(SUM(L29:L48)+SUM(L81:L102)=0,"",SUM(L29:L48)+SUM(L81:L102))</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IF(OR(D59="",G59="",COUNT(D60:M61)=0),"",AVERAGE(D60:M61)*(D59-2-2*N(J59))*G59*N(M59)/144)</f>
        <v/>
      </c>
      <c r="F62" s="174" t="n"/>
      <c r="G62" s="173" t="n"/>
      <c r="H62" s="460" t="inlineStr">
        <is>
          <t>CFM / ft</t>
        </is>
      </c>
      <c r="I62" s="174" t="n"/>
      <c r="J62" s="173" t="n"/>
      <c r="K62" s="33">
        <f>IF(OR(E62="",D59=""),"",E62/(D59/12))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IF(OR(C65="",C66=""),"",C66*IFERROR(INDEX('{Dropdowns}'!$J:$J,MATCH("Supply Filter (VelGrid)|"&amp;C65,'{Dropdowns}'!$H:$H,0)),0)*IFERROR(INDEX('{Dropdowns}'!$K:$K,MATCH("Supply Filter (VelGrid)|"&amp;C65,'{Dropdowns}'!$H:$H,0)),0))</f>
        <v/>
      </c>
      <c r="D67" s="33">
        <f>IF(OR(D65="",D66=""),"",D66*IFERROR(INDEX('{Dropdowns}'!$J:$J,MATCH("Supply Filter (VelGrid)|"&amp;D65,'{Dropdowns}'!$H:$H,0)),0)*IFERROR(INDEX('{Dropdowns}'!$K:$K,MATCH("Supply Filter (VelGrid)|"&amp;D65,'{Dropdowns}'!$H:$H,0)),0))</f>
        <v/>
      </c>
      <c r="E67" s="33">
        <f>IF(OR(E65="",E66=""),"",E66*IFERROR(INDEX('{Dropdowns}'!$J:$J,MATCH("Supply Filter (VelGrid)|"&amp;E65,'{Dropdowns}'!$H:$H,0)),0)*IFERROR(INDEX('{Dropdowns}'!$K:$K,MATCH("Supply Filter (VelGrid)|"&amp;E65,'{Dropdowns}'!$H:$H,0)),0))</f>
        <v/>
      </c>
      <c r="F67" s="33">
        <f>IF(OR(F65="",F66=""),"",F66*IFERROR(INDEX('{Dropdowns}'!$J:$J,MATCH("Supply Filter (VelGrid)|"&amp;F65,'{Dropdowns}'!$H:$H,0)),0)*IFERROR(INDEX('{Dropdowns}'!$K:$K,MATCH("Supply Filter (VelGrid)|"&amp;F65,'{Dropdowns}'!$H:$H,0)),0))</f>
        <v/>
      </c>
      <c r="G67" s="33">
        <f>IF(OR(G65="",G66=""),"",G66*IFERROR(INDEX('{Dropdowns}'!$J:$J,MATCH("Supply Filter (VelGrid)|"&amp;G65,'{Dropdowns}'!$H:$H,0)),0)*IFERROR(INDEX('{Dropdowns}'!$K:$K,MATCH("Supply Filter (VelGrid)|"&amp;G65,'{Dropdowns}'!$H:$H,0)),0))</f>
        <v/>
      </c>
      <c r="H67" s="33">
        <f>IF(OR(H65="",H66=""),"",H66*IFERROR(INDEX('{Dropdowns}'!$J:$J,MATCH("Supply Filter (VelGrid)|"&amp;H65,'{Dropdowns}'!$H:$H,0)),0)*IFERROR(INDEX('{Dropdowns}'!$K:$K,MATCH("Supply Filter (VelGrid)|"&amp;H65,'{Dropdowns}'!$H:$H,0)),0))</f>
        <v/>
      </c>
      <c r="I67" s="33">
        <f>IF(OR(I65="",I66=""),"",I66*IFERROR(INDEX('{Dropdowns}'!$J:$J,MATCH("Supply Filter (VelGrid)|"&amp;I65,'{Dropdowns}'!$H:$H,0)),0)*IFERROR(INDEX('{Dropdowns}'!$K:$K,MATCH("Supply Filter (VelGrid)|"&amp;I65,'{Dropdowns}'!$H:$H,0)),0))</f>
        <v/>
      </c>
      <c r="J67" s="33">
        <f>IF(OR(J65="",J66=""),"",J66*IFERROR(INDEX('{Dropdowns}'!$J:$J,MATCH("Supply Filter (VelGrid)|"&amp;J65,'{Dropdowns}'!$H:$H,0)),0)*IFERROR(INDEX('{Dropdowns}'!$K:$K,MATCH("Supply Filter (VelGrid)|"&amp;J65,'{Dropdowns}'!$H:$H,0)),0))</f>
        <v/>
      </c>
      <c r="K67" s="33">
        <f>IF(OR(K65="",K66=""),"",K66*IFERROR(INDEX('{Dropdowns}'!$J:$J,MATCH("Supply Filter (VelGrid)|"&amp;K65,'{Dropdowns}'!$H:$H,0)),0)*IFERROR(INDEX('{Dropdowns}'!$K:$K,MATCH("Supply Filter (VelGrid)|"&amp;K65,'{Dropdowns}'!$H:$H,0)),0))</f>
        <v/>
      </c>
      <c r="L67" s="33">
        <f>IF(OR(L65="",L66=""),"",L66*IFERROR(INDEX('{Dropdowns}'!$J:$J,MATCH("Supply Filter (VelGrid)|"&amp;L65,'{Dropdowns}'!$H:$H,0)),0)*IFERROR(INDEX('{Dropdowns}'!$K:$K,MATCH("Supply Filter (VelGrid)|"&amp;L65,'{Dropdowns}'!$H:$H,0)),0))</f>
        <v/>
      </c>
      <c r="M67" s="33">
        <f>IF(OR(M65="",M66=""),"",M66*IFERROR(INDEX('{Dropdowns}'!$J:$J,MATCH("Supply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IF(OR(D71="",H71=""),"",IF(H71&lt;0.15,"Pressure too low",IF(H71&gt;0.65,"Pressure too high",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307" t="n"/>
      <c r="C101" s="307" t="n"/>
      <c r="E101" s="307" t="n"/>
      <c r="F101" s="32" t="n"/>
      <c r="G101" s="33">
        <f>IF(F101="", "", H101/F101)</f>
        <v/>
      </c>
      <c r="H101" s="33" t="n"/>
      <c r="I101" s="33" t="n"/>
      <c r="J101" s="33">
        <f>IF(I101="", "", I101*$F101)</f>
        <v/>
      </c>
      <c r="K101" s="33" t="n"/>
      <c r="L101" s="33">
        <f>IF(K101="", "", K101*$F101)</f>
        <v/>
      </c>
      <c r="M101" s="30">
        <f>IF(OR(H101="",H101=0),"",IF(K101="",IF(J101="","",J101/H101),L101/H101))</f>
        <v/>
      </c>
    </row>
    <row r="102" ht="13.35" customHeight="1" s="162">
      <c r="B102" s="307" t="n"/>
      <c r="C102" s="307" t="n"/>
      <c r="E102" s="307" t="n"/>
      <c r="F102" s="32" t="n"/>
      <c r="G102" s="33">
        <f>IF(F102="", "", H102/F102)</f>
        <v/>
      </c>
      <c r="H102" s="33" t="n"/>
      <c r="I102" s="33" t="n"/>
      <c r="J102" s="33">
        <f>IF(I102="", "", I102*$F102)</f>
        <v/>
      </c>
      <c r="K102" s="33" t="n"/>
      <c r="L102" s="33">
        <f>IF(K102="", "", K102*$F102)</f>
        <v/>
      </c>
      <c r="M102" s="30">
        <f>IF(OR(H102="",H102=0),"",IF(K102="",IF(J102="","",J102/H102),L102/H102))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IF(OR(H103="",H103=0),"",IF(L103="",IF(J103="","",J103/H103),L103/H103))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F129</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Supply Air Diffuser /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IF(SUM(H133:H152)+SUM(H185:H206)=0,"",SUM(H133:H152)+SUM(H185:H206))</f>
        <v/>
      </c>
      <c r="I153" s="43" t="n"/>
      <c r="J153" s="43">
        <f>IF(SUM(J133:J152)+SUM(J185:J206)=0,"",SUM(J133:J152)+SUM(J185:J206))</f>
        <v/>
      </c>
      <c r="K153" s="43" t="n"/>
      <c r="L153" s="43">
        <f>IF(SUM(L133:L152)+SUM(L185:L206)=0,"",SUM(L133:L152)+SUM(L185:L206))</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IF(OR(D163="",G163="",COUNT(D164:M165)=0),"",AVERAGE(D164:M165)*(D163-2-2*N(J163))*G163*N(M163)/144)</f>
        <v/>
      </c>
      <c r="F166" s="174" t="n"/>
      <c r="G166" s="173" t="n"/>
      <c r="H166" s="460" t="inlineStr">
        <is>
          <t>CFM / ft</t>
        </is>
      </c>
      <c r="I166" s="174" t="n"/>
      <c r="J166" s="173" t="n"/>
      <c r="K166" s="33">
        <f>IF(OR(E166="",D163=""),"",E166/(D163/12))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IF(OR(C169="",C170=""),"",C170*IFERROR(INDEX('{Dropdowns}'!$J:$J,MATCH("Supply Filter (VelGrid)|"&amp;C169,'{Dropdowns}'!$H:$H,0)),0)*IFERROR(INDEX('{Dropdowns}'!$K:$K,MATCH("Supply Filter (VelGrid)|"&amp;C169,'{Dropdowns}'!$H:$H,0)),0))</f>
        <v/>
      </c>
      <c r="D171" s="33">
        <f>IF(OR(D169="",D170=""),"",D170*IFERROR(INDEX('{Dropdowns}'!$J:$J,MATCH("Supply Filter (VelGrid)|"&amp;D169,'{Dropdowns}'!$H:$H,0)),0)*IFERROR(INDEX('{Dropdowns}'!$K:$K,MATCH("Supply Filter (VelGrid)|"&amp;D169,'{Dropdowns}'!$H:$H,0)),0))</f>
        <v/>
      </c>
      <c r="E171" s="33">
        <f>IF(OR(E169="",E170=""),"",E170*IFERROR(INDEX('{Dropdowns}'!$J:$J,MATCH("Supply Filter (VelGrid)|"&amp;E169,'{Dropdowns}'!$H:$H,0)),0)*IFERROR(INDEX('{Dropdowns}'!$K:$K,MATCH("Supply Filter (VelGrid)|"&amp;E169,'{Dropdowns}'!$H:$H,0)),0))</f>
        <v/>
      </c>
      <c r="F171" s="33">
        <f>IF(OR(F169="",F170=""),"",F170*IFERROR(INDEX('{Dropdowns}'!$J:$J,MATCH("Supply Filter (VelGrid)|"&amp;F169,'{Dropdowns}'!$H:$H,0)),0)*IFERROR(INDEX('{Dropdowns}'!$K:$K,MATCH("Supply Filter (VelGrid)|"&amp;F169,'{Dropdowns}'!$H:$H,0)),0))</f>
        <v/>
      </c>
      <c r="G171" s="33">
        <f>IF(OR(G169="",G170=""),"",G170*IFERROR(INDEX('{Dropdowns}'!$J:$J,MATCH("Supply Filter (VelGrid)|"&amp;G169,'{Dropdowns}'!$H:$H,0)),0)*IFERROR(INDEX('{Dropdowns}'!$K:$K,MATCH("Supply Filter (VelGrid)|"&amp;G169,'{Dropdowns}'!$H:$H,0)),0))</f>
        <v/>
      </c>
      <c r="H171" s="33">
        <f>IF(OR(H169="",H170=""),"",H170*IFERROR(INDEX('{Dropdowns}'!$J:$J,MATCH("Supply Filter (VelGrid)|"&amp;H169,'{Dropdowns}'!$H:$H,0)),0)*IFERROR(INDEX('{Dropdowns}'!$K:$K,MATCH("Supply Filter (VelGrid)|"&amp;H169,'{Dropdowns}'!$H:$H,0)),0))</f>
        <v/>
      </c>
      <c r="I171" s="33">
        <f>IF(OR(I169="",I170=""),"",I170*IFERROR(INDEX('{Dropdowns}'!$J:$J,MATCH("Supply Filter (VelGrid)|"&amp;I169,'{Dropdowns}'!$H:$H,0)),0)*IFERROR(INDEX('{Dropdowns}'!$K:$K,MATCH("Supply Filter (VelGrid)|"&amp;I169,'{Dropdowns}'!$H:$H,0)),0))</f>
        <v/>
      </c>
      <c r="J171" s="33">
        <f>IF(OR(J169="",J170=""),"",J170*IFERROR(INDEX('{Dropdowns}'!$J:$J,MATCH("Supply Filter (VelGrid)|"&amp;J169,'{Dropdowns}'!$H:$H,0)),0)*IFERROR(INDEX('{Dropdowns}'!$K:$K,MATCH("Supply Filter (VelGrid)|"&amp;J169,'{Dropdowns}'!$H:$H,0)),0))</f>
        <v/>
      </c>
      <c r="K171" s="33">
        <f>IF(OR(K169="",K170=""),"",K170*IFERROR(INDEX('{Dropdowns}'!$J:$J,MATCH("Supply Filter (VelGrid)|"&amp;K169,'{Dropdowns}'!$H:$H,0)),0)*IFERROR(INDEX('{Dropdowns}'!$K:$K,MATCH("Supply Filter (VelGrid)|"&amp;K169,'{Dropdowns}'!$H:$H,0)),0))</f>
        <v/>
      </c>
      <c r="L171" s="33">
        <f>IF(OR(L169="",L170=""),"",L170*IFERROR(INDEX('{Dropdowns}'!$J:$J,MATCH("Supply Filter (VelGrid)|"&amp;L169,'{Dropdowns}'!$H:$H,0)),0)*IFERROR(INDEX('{Dropdowns}'!$K:$K,MATCH("Supply Filter (VelGrid)|"&amp;L169,'{Dropdowns}'!$H:$H,0)),0))</f>
        <v/>
      </c>
      <c r="M171" s="33">
        <f>IF(OR(M169="",M170=""),"",M170*IFERROR(INDEX('{Dropdowns}'!$J:$J,MATCH("Supply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IF(OR(D175="",H175=""),"",IF(H175&lt;0.15,"Pressure too low",IF(H175&gt;0.65,"Pressure too high",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IF(OR(H207="",H207=0),"",IF(L207="",IF(J207="","",J207/H207),L207/H207))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F233</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Supply Air Diffuser /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IF(SUM(H237:H256)+SUM(H289:H310)=0,"",SUM(H237:H256)+SUM(H289:H310))</f>
        <v/>
      </c>
      <c r="I257" s="43" t="n"/>
      <c r="J257" s="43">
        <f>IF(SUM(J237:J256)+SUM(J289:J310)=0,"",SUM(J237:J256)+SUM(J289:J310))</f>
        <v/>
      </c>
      <c r="K257" s="43" t="n"/>
      <c r="L257" s="43">
        <f>IF(SUM(L237:L256)+SUM(L289:L310)=0,"",SUM(L237:L256)+SUM(L289:L310))</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IF(OR(D267="",G267="",COUNT(D268:M269)=0),"",AVERAGE(D268:M269)*(D267-2-2*N(J267))*G267*N(M267)/144)</f>
        <v/>
      </c>
      <c r="F270" s="174" t="n"/>
      <c r="G270" s="173" t="n"/>
      <c r="H270" s="460" t="inlineStr">
        <is>
          <t>CFM / ft</t>
        </is>
      </c>
      <c r="I270" s="174" t="n"/>
      <c r="J270" s="173" t="n"/>
      <c r="K270" s="33">
        <f>IF(OR(E270="",D267=""),"",E270/(D267/12))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IF(OR(C273="",C274=""),"",C274*IFERROR(INDEX('{Dropdowns}'!$J:$J,MATCH("Supply Filter (VelGrid)|"&amp;C273,'{Dropdowns}'!$H:$H,0)),0)*IFERROR(INDEX('{Dropdowns}'!$K:$K,MATCH("Supply Filter (VelGrid)|"&amp;C273,'{Dropdowns}'!$H:$H,0)),0))</f>
        <v/>
      </c>
      <c r="D275" s="33">
        <f>IF(OR(D273="",D274=""),"",D274*IFERROR(INDEX('{Dropdowns}'!$J:$J,MATCH("Supply Filter (VelGrid)|"&amp;D273,'{Dropdowns}'!$H:$H,0)),0)*IFERROR(INDEX('{Dropdowns}'!$K:$K,MATCH("Supply Filter (VelGrid)|"&amp;D273,'{Dropdowns}'!$H:$H,0)),0))</f>
        <v/>
      </c>
      <c r="E275" s="33">
        <f>IF(OR(E273="",E274=""),"",E274*IFERROR(INDEX('{Dropdowns}'!$J:$J,MATCH("Supply Filter (VelGrid)|"&amp;E273,'{Dropdowns}'!$H:$H,0)),0)*IFERROR(INDEX('{Dropdowns}'!$K:$K,MATCH("Supply Filter (VelGrid)|"&amp;E273,'{Dropdowns}'!$H:$H,0)),0))</f>
        <v/>
      </c>
      <c r="F275" s="33">
        <f>IF(OR(F273="",F274=""),"",F274*IFERROR(INDEX('{Dropdowns}'!$J:$J,MATCH("Supply Filter (VelGrid)|"&amp;F273,'{Dropdowns}'!$H:$H,0)),0)*IFERROR(INDEX('{Dropdowns}'!$K:$K,MATCH("Supply Filter (VelGrid)|"&amp;F273,'{Dropdowns}'!$H:$H,0)),0))</f>
        <v/>
      </c>
      <c r="G275" s="33">
        <f>IF(OR(G273="",G274=""),"",G274*IFERROR(INDEX('{Dropdowns}'!$J:$J,MATCH("Supply Filter (VelGrid)|"&amp;G273,'{Dropdowns}'!$H:$H,0)),0)*IFERROR(INDEX('{Dropdowns}'!$K:$K,MATCH("Supply Filter (VelGrid)|"&amp;G273,'{Dropdowns}'!$H:$H,0)),0))</f>
        <v/>
      </c>
      <c r="H275" s="33">
        <f>IF(OR(H273="",H274=""),"",H274*IFERROR(INDEX('{Dropdowns}'!$J:$J,MATCH("Supply Filter (VelGrid)|"&amp;H273,'{Dropdowns}'!$H:$H,0)),0)*IFERROR(INDEX('{Dropdowns}'!$K:$K,MATCH("Supply Filter (VelGrid)|"&amp;H273,'{Dropdowns}'!$H:$H,0)),0))</f>
        <v/>
      </c>
      <c r="I275" s="33">
        <f>IF(OR(I273="",I274=""),"",I274*IFERROR(INDEX('{Dropdowns}'!$J:$J,MATCH("Supply Filter (VelGrid)|"&amp;I273,'{Dropdowns}'!$H:$H,0)),0)*IFERROR(INDEX('{Dropdowns}'!$K:$K,MATCH("Supply Filter (VelGrid)|"&amp;I273,'{Dropdowns}'!$H:$H,0)),0))</f>
        <v/>
      </c>
      <c r="J275" s="33">
        <f>IF(OR(J273="",J274=""),"",J274*IFERROR(INDEX('{Dropdowns}'!$J:$J,MATCH("Supply Filter (VelGrid)|"&amp;J273,'{Dropdowns}'!$H:$H,0)),0)*IFERROR(INDEX('{Dropdowns}'!$K:$K,MATCH("Supply Filter (VelGrid)|"&amp;J273,'{Dropdowns}'!$H:$H,0)),0))</f>
        <v/>
      </c>
      <c r="K275" s="33">
        <f>IF(OR(K273="",K274=""),"",K274*IFERROR(INDEX('{Dropdowns}'!$J:$J,MATCH("Supply Filter (VelGrid)|"&amp;K273,'{Dropdowns}'!$H:$H,0)),0)*IFERROR(INDEX('{Dropdowns}'!$K:$K,MATCH("Supply Filter (VelGrid)|"&amp;K273,'{Dropdowns}'!$H:$H,0)),0))</f>
        <v/>
      </c>
      <c r="L275" s="33">
        <f>IF(OR(L273="",L274=""),"",L274*IFERROR(INDEX('{Dropdowns}'!$J:$J,MATCH("Supply Filter (VelGrid)|"&amp;L273,'{Dropdowns}'!$H:$H,0)),0)*IFERROR(INDEX('{Dropdowns}'!$K:$K,MATCH("Supply Filter (VelGrid)|"&amp;L273,'{Dropdowns}'!$H:$H,0)),0))</f>
        <v/>
      </c>
      <c r="M275" s="33">
        <f>IF(OR(M273="",M274=""),"",M274*IFERROR(INDEX('{Dropdowns}'!$J:$J,MATCH("Supply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IF(OR(D279="",H279=""),"",IF(H279&lt;0.15,"Pressure too low",IF(H279&gt;0.65,"Pressure too high",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IF(OR(H311="",H311=0),"",IF(L311="",IF(J311="","",J311/H311),L311/H311))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F337</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Supply Air Diffuser /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IF(SUM(H341:H360)+SUM(H393:H414)=0,"",SUM(H341:H360)+SUM(H393:H414))</f>
        <v/>
      </c>
      <c r="I361" s="43" t="n"/>
      <c r="J361" s="43">
        <f>IF(SUM(J341:J360)+SUM(J393:J414)=0,"",SUM(J341:J360)+SUM(J393:J414))</f>
        <v/>
      </c>
      <c r="K361" s="43" t="n"/>
      <c r="L361" s="43">
        <f>IF(SUM(L341:L360)+SUM(L393:L414)=0,"",SUM(L341:L360)+SUM(L393:L414))</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IF(OR(D371="",G371="",COUNT(D372:M373)=0),"",AVERAGE(D372:M373)*(D371-2-2*N(J371))*G371*N(M371)/144)</f>
        <v/>
      </c>
      <c r="F374" s="174" t="n"/>
      <c r="G374" s="173" t="n"/>
      <c r="H374" s="460" t="inlineStr">
        <is>
          <t>CFM / ft</t>
        </is>
      </c>
      <c r="I374" s="174" t="n"/>
      <c r="J374" s="173" t="n"/>
      <c r="K374" s="33">
        <f>IF(OR(E374="",D371=""),"",E374/(D371/12))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IF(OR(C377="",C378=""),"",C378*IFERROR(INDEX('{Dropdowns}'!$J:$J,MATCH("Supply Filter (VelGrid)|"&amp;C377,'{Dropdowns}'!$H:$H,0)),0)*IFERROR(INDEX('{Dropdowns}'!$K:$K,MATCH("Supply Filter (VelGrid)|"&amp;C377,'{Dropdowns}'!$H:$H,0)),0))</f>
        <v/>
      </c>
      <c r="D379" s="33">
        <f>IF(OR(D377="",D378=""),"",D378*IFERROR(INDEX('{Dropdowns}'!$J:$J,MATCH("Supply Filter (VelGrid)|"&amp;D377,'{Dropdowns}'!$H:$H,0)),0)*IFERROR(INDEX('{Dropdowns}'!$K:$K,MATCH("Supply Filter (VelGrid)|"&amp;D377,'{Dropdowns}'!$H:$H,0)),0))</f>
        <v/>
      </c>
      <c r="E379" s="33">
        <f>IF(OR(E377="",E378=""),"",E378*IFERROR(INDEX('{Dropdowns}'!$J:$J,MATCH("Supply Filter (VelGrid)|"&amp;E377,'{Dropdowns}'!$H:$H,0)),0)*IFERROR(INDEX('{Dropdowns}'!$K:$K,MATCH("Supply Filter (VelGrid)|"&amp;E377,'{Dropdowns}'!$H:$H,0)),0))</f>
        <v/>
      </c>
      <c r="F379" s="33">
        <f>IF(OR(F377="",F378=""),"",F378*IFERROR(INDEX('{Dropdowns}'!$J:$J,MATCH("Supply Filter (VelGrid)|"&amp;F377,'{Dropdowns}'!$H:$H,0)),0)*IFERROR(INDEX('{Dropdowns}'!$K:$K,MATCH("Supply Filter (VelGrid)|"&amp;F377,'{Dropdowns}'!$H:$H,0)),0))</f>
        <v/>
      </c>
      <c r="G379" s="33">
        <f>IF(OR(G377="",G378=""),"",G378*IFERROR(INDEX('{Dropdowns}'!$J:$J,MATCH("Supply Filter (VelGrid)|"&amp;G377,'{Dropdowns}'!$H:$H,0)),0)*IFERROR(INDEX('{Dropdowns}'!$K:$K,MATCH("Supply Filter (VelGrid)|"&amp;G377,'{Dropdowns}'!$H:$H,0)),0))</f>
        <v/>
      </c>
      <c r="H379" s="33">
        <f>IF(OR(H377="",H378=""),"",H378*IFERROR(INDEX('{Dropdowns}'!$J:$J,MATCH("Supply Filter (VelGrid)|"&amp;H377,'{Dropdowns}'!$H:$H,0)),0)*IFERROR(INDEX('{Dropdowns}'!$K:$K,MATCH("Supply Filter (VelGrid)|"&amp;H377,'{Dropdowns}'!$H:$H,0)),0))</f>
        <v/>
      </c>
      <c r="I379" s="33">
        <f>IF(OR(I377="",I378=""),"",I378*IFERROR(INDEX('{Dropdowns}'!$J:$J,MATCH("Supply Filter (VelGrid)|"&amp;I377,'{Dropdowns}'!$H:$H,0)),0)*IFERROR(INDEX('{Dropdowns}'!$K:$K,MATCH("Supply Filter (VelGrid)|"&amp;I377,'{Dropdowns}'!$H:$H,0)),0))</f>
        <v/>
      </c>
      <c r="J379" s="33">
        <f>IF(OR(J377="",J378=""),"",J378*IFERROR(INDEX('{Dropdowns}'!$J:$J,MATCH("Supply Filter (VelGrid)|"&amp;J377,'{Dropdowns}'!$H:$H,0)),0)*IFERROR(INDEX('{Dropdowns}'!$K:$K,MATCH("Supply Filter (VelGrid)|"&amp;J377,'{Dropdowns}'!$H:$H,0)),0))</f>
        <v/>
      </c>
      <c r="K379" s="33">
        <f>IF(OR(K377="",K378=""),"",K378*IFERROR(INDEX('{Dropdowns}'!$J:$J,MATCH("Supply Filter (VelGrid)|"&amp;K377,'{Dropdowns}'!$H:$H,0)),0)*IFERROR(INDEX('{Dropdowns}'!$K:$K,MATCH("Supply Filter (VelGrid)|"&amp;K377,'{Dropdowns}'!$H:$H,0)),0))</f>
        <v/>
      </c>
      <c r="L379" s="33">
        <f>IF(OR(L377="",L378=""),"",L378*IFERROR(INDEX('{Dropdowns}'!$J:$J,MATCH("Supply Filter (VelGrid)|"&amp;L377,'{Dropdowns}'!$H:$H,0)),0)*IFERROR(INDEX('{Dropdowns}'!$K:$K,MATCH("Supply Filter (VelGrid)|"&amp;L377,'{Dropdowns}'!$H:$H,0)),0))</f>
        <v/>
      </c>
      <c r="M379" s="33">
        <f>IF(OR(M377="",M378=""),"",M378*IFERROR(INDEX('{Dropdowns}'!$J:$J,MATCH("Supply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IF(OR(D383="",H383=""),"",IF(H383&lt;0.15,"Pressure too low",IF(H383&gt;0.65,"Pressure too high",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IF(OR(H415="",H415=0),"",IF(L415="",IF(J415="","",J415/H415),L415/H415))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F441</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Supply Air Diffuser /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IF(SUM(H445:H464)+SUM(H497:H518)=0,"",SUM(H445:H464)+SUM(H497:H518))</f>
        <v/>
      </c>
      <c r="I465" s="43" t="n"/>
      <c r="J465" s="43">
        <f>IF(SUM(J445:J464)+SUM(J497:J518)=0,"",SUM(J445:J464)+SUM(J497:J518))</f>
        <v/>
      </c>
      <c r="K465" s="43" t="n"/>
      <c r="L465" s="43">
        <f>IF(SUM(L445:L464)+SUM(L497:L518)=0,"",SUM(L445:L464)+SUM(L497:L518))</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IF(OR(D475="",G475="",COUNT(D476:M477)=0),"",AVERAGE(D476:M477)*(D475-2-2*N(J475))*G475*N(M475)/144)</f>
        <v/>
      </c>
      <c r="F478" s="174" t="n"/>
      <c r="G478" s="173" t="n"/>
      <c r="H478" s="460" t="inlineStr">
        <is>
          <t>CFM / ft</t>
        </is>
      </c>
      <c r="I478" s="174" t="n"/>
      <c r="J478" s="173" t="n"/>
      <c r="K478" s="33">
        <f>IF(OR(E478="",D475=""),"",E478/(D475/12))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IF(OR(C481="",C482=""),"",C482*IFERROR(INDEX('{Dropdowns}'!$J:$J,MATCH("Supply Filter (VelGrid)|"&amp;C481,'{Dropdowns}'!$H:$H,0)),0)*IFERROR(INDEX('{Dropdowns}'!$K:$K,MATCH("Supply Filter (VelGrid)|"&amp;C481,'{Dropdowns}'!$H:$H,0)),0))</f>
        <v/>
      </c>
      <c r="D483" s="33">
        <f>IF(OR(D481="",D482=""),"",D482*IFERROR(INDEX('{Dropdowns}'!$J:$J,MATCH("Supply Filter (VelGrid)|"&amp;D481,'{Dropdowns}'!$H:$H,0)),0)*IFERROR(INDEX('{Dropdowns}'!$K:$K,MATCH("Supply Filter (VelGrid)|"&amp;D481,'{Dropdowns}'!$H:$H,0)),0))</f>
        <v/>
      </c>
      <c r="E483" s="33">
        <f>IF(OR(E481="",E482=""),"",E482*IFERROR(INDEX('{Dropdowns}'!$J:$J,MATCH("Supply Filter (VelGrid)|"&amp;E481,'{Dropdowns}'!$H:$H,0)),0)*IFERROR(INDEX('{Dropdowns}'!$K:$K,MATCH("Supply Filter (VelGrid)|"&amp;E481,'{Dropdowns}'!$H:$H,0)),0))</f>
        <v/>
      </c>
      <c r="F483" s="33">
        <f>IF(OR(F481="",F482=""),"",F482*IFERROR(INDEX('{Dropdowns}'!$J:$J,MATCH("Supply Filter (VelGrid)|"&amp;F481,'{Dropdowns}'!$H:$H,0)),0)*IFERROR(INDEX('{Dropdowns}'!$K:$K,MATCH("Supply Filter (VelGrid)|"&amp;F481,'{Dropdowns}'!$H:$H,0)),0))</f>
        <v/>
      </c>
      <c r="G483" s="33">
        <f>IF(OR(G481="",G482=""),"",G482*IFERROR(INDEX('{Dropdowns}'!$J:$J,MATCH("Supply Filter (VelGrid)|"&amp;G481,'{Dropdowns}'!$H:$H,0)),0)*IFERROR(INDEX('{Dropdowns}'!$K:$K,MATCH("Supply Filter (VelGrid)|"&amp;G481,'{Dropdowns}'!$H:$H,0)),0))</f>
        <v/>
      </c>
      <c r="H483" s="33">
        <f>IF(OR(H481="",H482=""),"",H482*IFERROR(INDEX('{Dropdowns}'!$J:$J,MATCH("Supply Filter (VelGrid)|"&amp;H481,'{Dropdowns}'!$H:$H,0)),0)*IFERROR(INDEX('{Dropdowns}'!$K:$K,MATCH("Supply Filter (VelGrid)|"&amp;H481,'{Dropdowns}'!$H:$H,0)),0))</f>
        <v/>
      </c>
      <c r="I483" s="33">
        <f>IF(OR(I481="",I482=""),"",I482*IFERROR(INDEX('{Dropdowns}'!$J:$J,MATCH("Supply Filter (VelGrid)|"&amp;I481,'{Dropdowns}'!$H:$H,0)),0)*IFERROR(INDEX('{Dropdowns}'!$K:$K,MATCH("Supply Filter (VelGrid)|"&amp;I481,'{Dropdowns}'!$H:$H,0)),0))</f>
        <v/>
      </c>
      <c r="J483" s="33">
        <f>IF(OR(J481="",J482=""),"",J482*IFERROR(INDEX('{Dropdowns}'!$J:$J,MATCH("Supply Filter (VelGrid)|"&amp;J481,'{Dropdowns}'!$H:$H,0)),0)*IFERROR(INDEX('{Dropdowns}'!$K:$K,MATCH("Supply Filter (VelGrid)|"&amp;J481,'{Dropdowns}'!$H:$H,0)),0))</f>
        <v/>
      </c>
      <c r="K483" s="33">
        <f>IF(OR(K481="",K482=""),"",K482*IFERROR(INDEX('{Dropdowns}'!$J:$J,MATCH("Supply Filter (VelGrid)|"&amp;K481,'{Dropdowns}'!$H:$H,0)),0)*IFERROR(INDEX('{Dropdowns}'!$K:$K,MATCH("Supply Filter (VelGrid)|"&amp;K481,'{Dropdowns}'!$H:$H,0)),0))</f>
        <v/>
      </c>
      <c r="L483" s="33">
        <f>IF(OR(L481="",L482=""),"",L482*IFERROR(INDEX('{Dropdowns}'!$J:$J,MATCH("Supply Filter (VelGrid)|"&amp;L481,'{Dropdowns}'!$H:$H,0)),0)*IFERROR(INDEX('{Dropdowns}'!$K:$K,MATCH("Supply Filter (VelGrid)|"&amp;L481,'{Dropdowns}'!$H:$H,0)),0))</f>
        <v/>
      </c>
      <c r="M483" s="33">
        <f>IF(OR(M481="",M482=""),"",M482*IFERROR(INDEX('{Dropdowns}'!$J:$J,MATCH("Supply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IF(OR(D487="",H487=""),"",IF(H487&lt;0.15,"Pressure too low",IF(H487&gt;0.65,"Pressure too high",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307" t="n"/>
      <c r="C517" s="307" t="n"/>
      <c r="E517" s="307" t="n"/>
      <c r="F517" s="32" t="n"/>
      <c r="G517" s="33">
        <f>IF(F517="", "", H517/F517)</f>
        <v/>
      </c>
      <c r="H517" s="33" t="n"/>
      <c r="I517" s="33" t="n"/>
      <c r="J517" s="33">
        <f>IF(I517="", "", I517*$F517)</f>
        <v/>
      </c>
      <c r="K517" s="33" t="n"/>
      <c r="L517" s="33">
        <f>IF(K517="", "", K517*$F517)</f>
        <v/>
      </c>
      <c r="M517" s="30">
        <f>IF(OR(H517="",H517=0),"",IF(K517="",IF(J517="","",J517/H517),L517/H517))</f>
        <v/>
      </c>
    </row>
    <row r="518" ht="13.35" customHeight="1" s="162">
      <c r="B518" s="307" t="n"/>
      <c r="C518" s="307" t="n"/>
      <c r="E518" s="307" t="n"/>
      <c r="F518" s="32" t="n"/>
      <c r="G518" s="33">
        <f>IF(F518="", "", H518/F518)</f>
        <v/>
      </c>
      <c r="H518" s="33" t="n"/>
      <c r="I518" s="33" t="n"/>
      <c r="J518" s="33">
        <f>IF(I518="", "", I518*$F518)</f>
        <v/>
      </c>
      <c r="K518" s="33" t="n"/>
      <c r="L518" s="33">
        <f>IF(K518="", "", K518*$F518)</f>
        <v/>
      </c>
      <c r="M518" s="30">
        <f>IF(OR(H518="",H518=0),"",IF(K518="",IF(J518="","",J518/H518),L518/H518))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IF(OR(H519="",H519=0),"",IF(L519="",IF(J519="","",J519/H519),L519/H519))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F545</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Supply Air Diffuser /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IF(SUM(H549:H568)+SUM(H601:H622)=0,"",SUM(H549:H568)+SUM(H601:H622))</f>
        <v/>
      </c>
      <c r="I569" s="43" t="n"/>
      <c r="J569" s="43">
        <f>IF(SUM(J549:J568)+SUM(J601:J622)=0,"",SUM(J549:J568)+SUM(J601:J622))</f>
        <v/>
      </c>
      <c r="K569" s="43" t="n"/>
      <c r="L569" s="43">
        <f>IF(SUM(L549:L568)+SUM(L601:L622)=0,"",SUM(L549:L568)+SUM(L601:L622))</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IF(OR(D579="",G579="",COUNT(D580:M581)=0),"",AVERAGE(D580:M581)*(D579-2-2*N(J579))*G579*N(M579)/144)</f>
        <v/>
      </c>
      <c r="F582" s="174" t="n"/>
      <c r="G582" s="173" t="n"/>
      <c r="H582" s="460" t="inlineStr">
        <is>
          <t>CFM / ft</t>
        </is>
      </c>
      <c r="I582" s="174" t="n"/>
      <c r="J582" s="173" t="n"/>
      <c r="K582" s="33">
        <f>IF(OR(E582="",D579=""),"",E582/(D579/12))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IF(OR(C585="",C586=""),"",C586*IFERROR(INDEX('{Dropdowns}'!$J:$J,MATCH("Supply Filter (VelGrid)|"&amp;C585,'{Dropdowns}'!$H:$H,0)),0)*IFERROR(INDEX('{Dropdowns}'!$K:$K,MATCH("Supply Filter (VelGrid)|"&amp;C585,'{Dropdowns}'!$H:$H,0)),0))</f>
        <v/>
      </c>
      <c r="D587" s="33">
        <f>IF(OR(D585="",D586=""),"",D586*IFERROR(INDEX('{Dropdowns}'!$J:$J,MATCH("Supply Filter (VelGrid)|"&amp;D585,'{Dropdowns}'!$H:$H,0)),0)*IFERROR(INDEX('{Dropdowns}'!$K:$K,MATCH("Supply Filter (VelGrid)|"&amp;D585,'{Dropdowns}'!$H:$H,0)),0))</f>
        <v/>
      </c>
      <c r="E587" s="33">
        <f>IF(OR(E585="",E586=""),"",E586*IFERROR(INDEX('{Dropdowns}'!$J:$J,MATCH("Supply Filter (VelGrid)|"&amp;E585,'{Dropdowns}'!$H:$H,0)),0)*IFERROR(INDEX('{Dropdowns}'!$K:$K,MATCH("Supply Filter (VelGrid)|"&amp;E585,'{Dropdowns}'!$H:$H,0)),0))</f>
        <v/>
      </c>
      <c r="F587" s="33">
        <f>IF(OR(F585="",F586=""),"",F586*IFERROR(INDEX('{Dropdowns}'!$J:$J,MATCH("Supply Filter (VelGrid)|"&amp;F585,'{Dropdowns}'!$H:$H,0)),0)*IFERROR(INDEX('{Dropdowns}'!$K:$K,MATCH("Supply Filter (VelGrid)|"&amp;F585,'{Dropdowns}'!$H:$H,0)),0))</f>
        <v/>
      </c>
      <c r="G587" s="33">
        <f>IF(OR(G585="",G586=""),"",G586*IFERROR(INDEX('{Dropdowns}'!$J:$J,MATCH("Supply Filter (VelGrid)|"&amp;G585,'{Dropdowns}'!$H:$H,0)),0)*IFERROR(INDEX('{Dropdowns}'!$K:$K,MATCH("Supply Filter (VelGrid)|"&amp;G585,'{Dropdowns}'!$H:$H,0)),0))</f>
        <v/>
      </c>
      <c r="H587" s="33">
        <f>IF(OR(H585="",H586=""),"",H586*IFERROR(INDEX('{Dropdowns}'!$J:$J,MATCH("Supply Filter (VelGrid)|"&amp;H585,'{Dropdowns}'!$H:$H,0)),0)*IFERROR(INDEX('{Dropdowns}'!$K:$K,MATCH("Supply Filter (VelGrid)|"&amp;H585,'{Dropdowns}'!$H:$H,0)),0))</f>
        <v/>
      </c>
      <c r="I587" s="33">
        <f>IF(OR(I585="",I586=""),"",I586*IFERROR(INDEX('{Dropdowns}'!$J:$J,MATCH("Supply Filter (VelGrid)|"&amp;I585,'{Dropdowns}'!$H:$H,0)),0)*IFERROR(INDEX('{Dropdowns}'!$K:$K,MATCH("Supply Filter (VelGrid)|"&amp;I585,'{Dropdowns}'!$H:$H,0)),0))</f>
        <v/>
      </c>
      <c r="J587" s="33">
        <f>IF(OR(J585="",J586=""),"",J586*IFERROR(INDEX('{Dropdowns}'!$J:$J,MATCH("Supply Filter (VelGrid)|"&amp;J585,'{Dropdowns}'!$H:$H,0)),0)*IFERROR(INDEX('{Dropdowns}'!$K:$K,MATCH("Supply Filter (VelGrid)|"&amp;J585,'{Dropdowns}'!$H:$H,0)),0))</f>
        <v/>
      </c>
      <c r="K587" s="33">
        <f>IF(OR(K585="",K586=""),"",K586*IFERROR(INDEX('{Dropdowns}'!$J:$J,MATCH("Supply Filter (VelGrid)|"&amp;K585,'{Dropdowns}'!$H:$H,0)),0)*IFERROR(INDEX('{Dropdowns}'!$K:$K,MATCH("Supply Filter (VelGrid)|"&amp;K585,'{Dropdowns}'!$H:$H,0)),0))</f>
        <v/>
      </c>
      <c r="L587" s="33">
        <f>IF(OR(L585="",L586=""),"",L586*IFERROR(INDEX('{Dropdowns}'!$J:$J,MATCH("Supply Filter (VelGrid)|"&amp;L585,'{Dropdowns}'!$H:$H,0)),0)*IFERROR(INDEX('{Dropdowns}'!$K:$K,MATCH("Supply Filter (VelGrid)|"&amp;L585,'{Dropdowns}'!$H:$H,0)),0))</f>
        <v/>
      </c>
      <c r="M587" s="33">
        <f>IF(OR(M585="",M586=""),"",M586*IFERROR(INDEX('{Dropdowns}'!$J:$J,MATCH("Supply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IF(OR(D591="",H591=""),"",IF(H591&lt;0.15,"Pressure too low",IF(H591&gt;0.65,"Pressure too high",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row>
    <row r="622" ht="13.35" customHeight="1" s="162">
      <c r="B622" s="307" t="n"/>
      <c r="C622" s="307" t="n"/>
      <c r="E622" s="307" t="n"/>
      <c r="F622" s="32" t="n"/>
      <c r="G622" s="33">
        <f>IF(F622="", "", H622/F622)</f>
        <v/>
      </c>
      <c r="H622" s="33" t="n"/>
      <c r="I622" s="33" t="n"/>
      <c r="J622" s="33">
        <f>IF(I622="", "", I622*$F622)</f>
        <v/>
      </c>
      <c r="K622" s="33" t="n"/>
      <c r="L622" s="33">
        <f>IF(K622="", "", K622*$F622)</f>
        <v/>
      </c>
      <c r="M622" s="30">
        <f>IF(OR(H622="",H622=0),"",IF(K622="",IF(J622="","",J622/H622),L622/H622))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IF(OR(H623="",H623=0),"",IF(L623="",IF(J623="","",J623/H623),L623/H623))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F649</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Supply Air Diffuser /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IF(SUM(H653:H672)+SUM(H705:H726)=0,"",SUM(H653:H672)+SUM(H705:H726))</f>
        <v/>
      </c>
      <c r="I673" s="43" t="n"/>
      <c r="J673" s="43">
        <f>IF(SUM(J653:J672)+SUM(J705:J726)=0,"",SUM(J653:J672)+SUM(J705:J726))</f>
        <v/>
      </c>
      <c r="K673" s="43" t="n"/>
      <c r="L673" s="43">
        <f>IF(SUM(L653:L672)+SUM(L705:L726)=0,"",SUM(L653:L672)+SUM(L705:L726))</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IF(OR(D683="",G683="",COUNT(D684:M685)=0),"",AVERAGE(D684:M685)*(D683-2-2*N(J683))*G683*N(M683)/144)</f>
        <v/>
      </c>
      <c r="F686" s="174" t="n"/>
      <c r="G686" s="173" t="n"/>
      <c r="H686" s="460" t="inlineStr">
        <is>
          <t>CFM / ft</t>
        </is>
      </c>
      <c r="I686" s="174" t="n"/>
      <c r="J686" s="173" t="n"/>
      <c r="K686" s="33">
        <f>IF(OR(E686="",D683=""),"",E686/(D683/12))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IF(OR(C689="",C690=""),"",C690*IFERROR(INDEX('{Dropdowns}'!$J:$J,MATCH("Supply Filter (VelGrid)|"&amp;C689,'{Dropdowns}'!$H:$H,0)),0)*IFERROR(INDEX('{Dropdowns}'!$K:$K,MATCH("Supply Filter (VelGrid)|"&amp;C689,'{Dropdowns}'!$H:$H,0)),0))</f>
        <v/>
      </c>
      <c r="D691" s="33">
        <f>IF(OR(D689="",D690=""),"",D690*IFERROR(INDEX('{Dropdowns}'!$J:$J,MATCH("Supply Filter (VelGrid)|"&amp;D689,'{Dropdowns}'!$H:$H,0)),0)*IFERROR(INDEX('{Dropdowns}'!$K:$K,MATCH("Supply Filter (VelGrid)|"&amp;D689,'{Dropdowns}'!$H:$H,0)),0))</f>
        <v/>
      </c>
      <c r="E691" s="33">
        <f>IF(OR(E689="",E690=""),"",E690*IFERROR(INDEX('{Dropdowns}'!$J:$J,MATCH("Supply Filter (VelGrid)|"&amp;E689,'{Dropdowns}'!$H:$H,0)),0)*IFERROR(INDEX('{Dropdowns}'!$K:$K,MATCH("Supply Filter (VelGrid)|"&amp;E689,'{Dropdowns}'!$H:$H,0)),0))</f>
        <v/>
      </c>
      <c r="F691" s="33">
        <f>IF(OR(F689="",F690=""),"",F690*IFERROR(INDEX('{Dropdowns}'!$J:$J,MATCH("Supply Filter (VelGrid)|"&amp;F689,'{Dropdowns}'!$H:$H,0)),0)*IFERROR(INDEX('{Dropdowns}'!$K:$K,MATCH("Supply Filter (VelGrid)|"&amp;F689,'{Dropdowns}'!$H:$H,0)),0))</f>
        <v/>
      </c>
      <c r="G691" s="33">
        <f>IF(OR(G689="",G690=""),"",G690*IFERROR(INDEX('{Dropdowns}'!$J:$J,MATCH("Supply Filter (VelGrid)|"&amp;G689,'{Dropdowns}'!$H:$H,0)),0)*IFERROR(INDEX('{Dropdowns}'!$K:$K,MATCH("Supply Filter (VelGrid)|"&amp;G689,'{Dropdowns}'!$H:$H,0)),0))</f>
        <v/>
      </c>
      <c r="H691" s="33">
        <f>IF(OR(H689="",H690=""),"",H690*IFERROR(INDEX('{Dropdowns}'!$J:$J,MATCH("Supply Filter (VelGrid)|"&amp;H689,'{Dropdowns}'!$H:$H,0)),0)*IFERROR(INDEX('{Dropdowns}'!$K:$K,MATCH("Supply Filter (VelGrid)|"&amp;H689,'{Dropdowns}'!$H:$H,0)),0))</f>
        <v/>
      </c>
      <c r="I691" s="33">
        <f>IF(OR(I689="",I690=""),"",I690*IFERROR(INDEX('{Dropdowns}'!$J:$J,MATCH("Supply Filter (VelGrid)|"&amp;I689,'{Dropdowns}'!$H:$H,0)),0)*IFERROR(INDEX('{Dropdowns}'!$K:$K,MATCH("Supply Filter (VelGrid)|"&amp;I689,'{Dropdowns}'!$H:$H,0)),0))</f>
        <v/>
      </c>
      <c r="J691" s="33">
        <f>IF(OR(J689="",J690=""),"",J690*IFERROR(INDEX('{Dropdowns}'!$J:$J,MATCH("Supply Filter (VelGrid)|"&amp;J689,'{Dropdowns}'!$H:$H,0)),0)*IFERROR(INDEX('{Dropdowns}'!$K:$K,MATCH("Supply Filter (VelGrid)|"&amp;J689,'{Dropdowns}'!$H:$H,0)),0))</f>
        <v/>
      </c>
      <c r="K691" s="33">
        <f>IF(OR(K689="",K690=""),"",K690*IFERROR(INDEX('{Dropdowns}'!$J:$J,MATCH("Supply Filter (VelGrid)|"&amp;K689,'{Dropdowns}'!$H:$H,0)),0)*IFERROR(INDEX('{Dropdowns}'!$K:$K,MATCH("Supply Filter (VelGrid)|"&amp;K689,'{Dropdowns}'!$H:$H,0)),0))</f>
        <v/>
      </c>
      <c r="L691" s="33">
        <f>IF(OR(L689="",L690=""),"",L690*IFERROR(INDEX('{Dropdowns}'!$J:$J,MATCH("Supply Filter (VelGrid)|"&amp;L689,'{Dropdowns}'!$H:$H,0)),0)*IFERROR(INDEX('{Dropdowns}'!$K:$K,MATCH("Supply Filter (VelGrid)|"&amp;L689,'{Dropdowns}'!$H:$H,0)),0))</f>
        <v/>
      </c>
      <c r="M691" s="33">
        <f>IF(OR(M689="",M690=""),"",M690*IFERROR(INDEX('{Dropdowns}'!$J:$J,MATCH("Supply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IF(OR(D695="",H695=""),"",IF(H695&lt;0.15,"Pressure too low",IF(H695&gt;0.65,"Pressure too high",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307" t="n"/>
      <c r="C725" s="307" t="n"/>
      <c r="E725" s="307" t="n"/>
      <c r="F725" s="32" t="n"/>
      <c r="G725" s="33">
        <f>IF(F725="", "", H725/F725)</f>
        <v/>
      </c>
      <c r="H725" s="33" t="n"/>
      <c r="I725" s="33" t="n"/>
      <c r="J725" s="33">
        <f>IF(I725="", "", I725*$F725)</f>
        <v/>
      </c>
      <c r="K725" s="33" t="n"/>
      <c r="L725" s="33">
        <f>IF(K725="", "", K725*$F725)</f>
        <v/>
      </c>
      <c r="M725" s="30">
        <f>IF(OR(H725="",H725=0),"",IF(K725="",IF(J725="","",J725/H725),L725/H725))</f>
        <v/>
      </c>
    </row>
    <row r="726" ht="13.35" customHeight="1" s="162">
      <c r="B726" s="307" t="n"/>
      <c r="C726" s="307" t="n"/>
      <c r="E726" s="307" t="n"/>
      <c r="F726" s="32" t="n"/>
      <c r="G726" s="33">
        <f>IF(F726="", "", H726/F726)</f>
        <v/>
      </c>
      <c r="H726" s="33" t="n"/>
      <c r="I726" s="33" t="n"/>
      <c r="J726" s="33">
        <f>IF(I726="", "", I726*$F726)</f>
        <v/>
      </c>
      <c r="K726" s="33" t="n"/>
      <c r="L726" s="33">
        <f>IF(K726="", "", K726*$F726)</f>
        <v/>
      </c>
      <c r="M726" s="30">
        <f>IF(OR(H726="",H726=0),"",IF(K726="",IF(J726="","",J726/H726),L726/H726))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IF(OR(H727="",H727=0),"",IF(L727="",IF(J727="","",J727/H727),L727/H727))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F753</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Supply Air Diffuser /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IF(SUM(H757:H776)+SUM(H809:H830)=0,"",SUM(H757:H776)+SUM(H809:H830))</f>
        <v/>
      </c>
      <c r="I777" s="43" t="n"/>
      <c r="J777" s="43">
        <f>IF(SUM(J757:J776)+SUM(J809:J830)=0,"",SUM(J757:J776)+SUM(J809:J830))</f>
        <v/>
      </c>
      <c r="K777" s="43" t="n"/>
      <c r="L777" s="43">
        <f>IF(SUM(L757:L776)+SUM(L809:L830)=0,"",SUM(L757:L776)+SUM(L809:L830))</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IF(OR(D787="",G787="",COUNT(D788:M789)=0),"",AVERAGE(D788:M789)*(D787-2-2*N(J787))*G787*N(M787)/144)</f>
        <v/>
      </c>
      <c r="F790" s="174" t="n"/>
      <c r="G790" s="173" t="n"/>
      <c r="H790" s="460" t="inlineStr">
        <is>
          <t>CFM / ft</t>
        </is>
      </c>
      <c r="I790" s="174" t="n"/>
      <c r="J790" s="173" t="n"/>
      <c r="K790" s="33">
        <f>IF(OR(E790="",D787=""),"",E790/(D787/12))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IF(OR(C793="",C794=""),"",C794*IFERROR(INDEX('{Dropdowns}'!$J:$J,MATCH("Supply Filter (VelGrid)|"&amp;C793,'{Dropdowns}'!$H:$H,0)),0)*IFERROR(INDEX('{Dropdowns}'!$K:$K,MATCH("Supply Filter (VelGrid)|"&amp;C793,'{Dropdowns}'!$H:$H,0)),0))</f>
        <v/>
      </c>
      <c r="D795" s="33">
        <f>IF(OR(D793="",D794=""),"",D794*IFERROR(INDEX('{Dropdowns}'!$J:$J,MATCH("Supply Filter (VelGrid)|"&amp;D793,'{Dropdowns}'!$H:$H,0)),0)*IFERROR(INDEX('{Dropdowns}'!$K:$K,MATCH("Supply Filter (VelGrid)|"&amp;D793,'{Dropdowns}'!$H:$H,0)),0))</f>
        <v/>
      </c>
      <c r="E795" s="33">
        <f>IF(OR(E793="",E794=""),"",E794*IFERROR(INDEX('{Dropdowns}'!$J:$J,MATCH("Supply Filter (VelGrid)|"&amp;E793,'{Dropdowns}'!$H:$H,0)),0)*IFERROR(INDEX('{Dropdowns}'!$K:$K,MATCH("Supply Filter (VelGrid)|"&amp;E793,'{Dropdowns}'!$H:$H,0)),0))</f>
        <v/>
      </c>
      <c r="F795" s="33">
        <f>IF(OR(F793="",F794=""),"",F794*IFERROR(INDEX('{Dropdowns}'!$J:$J,MATCH("Supply Filter (VelGrid)|"&amp;F793,'{Dropdowns}'!$H:$H,0)),0)*IFERROR(INDEX('{Dropdowns}'!$K:$K,MATCH("Supply Filter (VelGrid)|"&amp;F793,'{Dropdowns}'!$H:$H,0)),0))</f>
        <v/>
      </c>
      <c r="G795" s="33">
        <f>IF(OR(G793="",G794=""),"",G794*IFERROR(INDEX('{Dropdowns}'!$J:$J,MATCH("Supply Filter (VelGrid)|"&amp;G793,'{Dropdowns}'!$H:$H,0)),0)*IFERROR(INDEX('{Dropdowns}'!$K:$K,MATCH("Supply Filter (VelGrid)|"&amp;G793,'{Dropdowns}'!$H:$H,0)),0))</f>
        <v/>
      </c>
      <c r="H795" s="33">
        <f>IF(OR(H793="",H794=""),"",H794*IFERROR(INDEX('{Dropdowns}'!$J:$J,MATCH("Supply Filter (VelGrid)|"&amp;H793,'{Dropdowns}'!$H:$H,0)),0)*IFERROR(INDEX('{Dropdowns}'!$K:$K,MATCH("Supply Filter (VelGrid)|"&amp;H793,'{Dropdowns}'!$H:$H,0)),0))</f>
        <v/>
      </c>
      <c r="I795" s="33">
        <f>IF(OR(I793="",I794=""),"",I794*IFERROR(INDEX('{Dropdowns}'!$J:$J,MATCH("Supply Filter (VelGrid)|"&amp;I793,'{Dropdowns}'!$H:$H,0)),0)*IFERROR(INDEX('{Dropdowns}'!$K:$K,MATCH("Supply Filter (VelGrid)|"&amp;I793,'{Dropdowns}'!$H:$H,0)),0))</f>
        <v/>
      </c>
      <c r="J795" s="33">
        <f>IF(OR(J793="",J794=""),"",J794*IFERROR(INDEX('{Dropdowns}'!$J:$J,MATCH("Supply Filter (VelGrid)|"&amp;J793,'{Dropdowns}'!$H:$H,0)),0)*IFERROR(INDEX('{Dropdowns}'!$K:$K,MATCH("Supply Filter (VelGrid)|"&amp;J793,'{Dropdowns}'!$H:$H,0)),0))</f>
        <v/>
      </c>
      <c r="K795" s="33">
        <f>IF(OR(K793="",K794=""),"",K794*IFERROR(INDEX('{Dropdowns}'!$J:$J,MATCH("Supply Filter (VelGrid)|"&amp;K793,'{Dropdowns}'!$H:$H,0)),0)*IFERROR(INDEX('{Dropdowns}'!$K:$K,MATCH("Supply Filter (VelGrid)|"&amp;K793,'{Dropdowns}'!$H:$H,0)),0))</f>
        <v/>
      </c>
      <c r="L795" s="33">
        <f>IF(OR(L793="",L794=""),"",L794*IFERROR(INDEX('{Dropdowns}'!$J:$J,MATCH("Supply Filter (VelGrid)|"&amp;L793,'{Dropdowns}'!$H:$H,0)),0)*IFERROR(INDEX('{Dropdowns}'!$K:$K,MATCH("Supply Filter (VelGrid)|"&amp;L793,'{Dropdowns}'!$H:$H,0)),0))</f>
        <v/>
      </c>
      <c r="M795" s="33">
        <f>IF(OR(M793="",M794=""),"",M794*IFERROR(INDEX('{Dropdowns}'!$J:$J,MATCH("Supply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IF(OR(D799="",H799=""),"",IF(H799&lt;0.15,"Pressure too low",IF(H799&gt;0.65,"Pressure too high",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307" t="n"/>
      <c r="C829" s="307" t="n"/>
      <c r="E829" s="307" t="n"/>
      <c r="F829" s="32" t="n"/>
      <c r="G829" s="33">
        <f>IF(F829="", "", H829/F829)</f>
        <v/>
      </c>
      <c r="H829" s="33" t="n"/>
      <c r="I829" s="33" t="n"/>
      <c r="J829" s="33">
        <f>IF(I829="", "", I829*$F829)</f>
        <v/>
      </c>
      <c r="K829" s="33" t="n"/>
      <c r="L829" s="33">
        <f>IF(K829="", "", K829*$F829)</f>
        <v/>
      </c>
      <c r="M829" s="30">
        <f>IF(OR(H829="",H829=0),"",IF(K829="",IF(J829="","",J829/H829),L829/H829))</f>
        <v/>
      </c>
    </row>
    <row r="830" ht="13.35" customHeight="1" s="162">
      <c r="B830" s="307" t="n"/>
      <c r="C830" s="307" t="n"/>
      <c r="E830" s="307" t="n"/>
      <c r="F830" s="32" t="n"/>
      <c r="G830" s="33">
        <f>IF(F830="", "", H830/F830)</f>
        <v/>
      </c>
      <c r="H830" s="33" t="n"/>
      <c r="I830" s="33" t="n"/>
      <c r="J830" s="33">
        <f>IF(I830="", "", I830*$F830)</f>
        <v/>
      </c>
      <c r="K830" s="33" t="n"/>
      <c r="L830" s="33">
        <f>IF(K830="", "", K830*$F830)</f>
        <v/>
      </c>
      <c r="M830" s="30">
        <f>IF(OR(H830="",H830=0),"",IF(K830="",IF(J830="","",J830/H830),L830/H830))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IF(OR(H831="",H831=0),"",IF(L831="",IF(J831="","",J831/H831),L831/H831))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F857</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Supply Air Diffuser /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IF(SUM(H861:H880)+SUM(H913:H934)=0,"",SUM(H861:H880)+SUM(H913:H934))</f>
        <v/>
      </c>
      <c r="I881" s="43" t="n"/>
      <c r="J881" s="43">
        <f>IF(SUM(J861:J880)+SUM(J913:J934)=0,"",SUM(J861:J880)+SUM(J913:J934))</f>
        <v/>
      </c>
      <c r="K881" s="43" t="n"/>
      <c r="L881" s="43">
        <f>IF(SUM(L861:L880)+SUM(L913:L934)=0,"",SUM(L861:L880)+SUM(L913:L934))</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IF(OR(D891="",G891="",COUNT(D892:M893)=0),"",AVERAGE(D892:M893)*(D891-2-2*N(J891))*G891*N(M891)/144)</f>
        <v/>
      </c>
      <c r="F894" s="174" t="n"/>
      <c r="G894" s="173" t="n"/>
      <c r="H894" s="460" t="inlineStr">
        <is>
          <t>CFM / ft</t>
        </is>
      </c>
      <c r="I894" s="174" t="n"/>
      <c r="J894" s="173" t="n"/>
      <c r="K894" s="33">
        <f>IF(OR(E894="",D891=""),"",E894/(D891/12))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IF(OR(C897="",C898=""),"",C898*IFERROR(INDEX('{Dropdowns}'!$J:$J,MATCH("Supply Filter (VelGrid)|"&amp;C897,'{Dropdowns}'!$H:$H,0)),0)*IFERROR(INDEX('{Dropdowns}'!$K:$K,MATCH("Supply Filter (VelGrid)|"&amp;C897,'{Dropdowns}'!$H:$H,0)),0))</f>
        <v/>
      </c>
      <c r="D899" s="33">
        <f>IF(OR(D897="",D898=""),"",D898*IFERROR(INDEX('{Dropdowns}'!$J:$J,MATCH("Supply Filter (VelGrid)|"&amp;D897,'{Dropdowns}'!$H:$H,0)),0)*IFERROR(INDEX('{Dropdowns}'!$K:$K,MATCH("Supply Filter (VelGrid)|"&amp;D897,'{Dropdowns}'!$H:$H,0)),0))</f>
        <v/>
      </c>
      <c r="E899" s="33">
        <f>IF(OR(E897="",E898=""),"",E898*IFERROR(INDEX('{Dropdowns}'!$J:$J,MATCH("Supply Filter (VelGrid)|"&amp;E897,'{Dropdowns}'!$H:$H,0)),0)*IFERROR(INDEX('{Dropdowns}'!$K:$K,MATCH("Supply Filter (VelGrid)|"&amp;E897,'{Dropdowns}'!$H:$H,0)),0))</f>
        <v/>
      </c>
      <c r="F899" s="33">
        <f>IF(OR(F897="",F898=""),"",F898*IFERROR(INDEX('{Dropdowns}'!$J:$J,MATCH("Supply Filter (VelGrid)|"&amp;F897,'{Dropdowns}'!$H:$H,0)),0)*IFERROR(INDEX('{Dropdowns}'!$K:$K,MATCH("Supply Filter (VelGrid)|"&amp;F897,'{Dropdowns}'!$H:$H,0)),0))</f>
        <v/>
      </c>
      <c r="G899" s="33">
        <f>IF(OR(G897="",G898=""),"",G898*IFERROR(INDEX('{Dropdowns}'!$J:$J,MATCH("Supply Filter (VelGrid)|"&amp;G897,'{Dropdowns}'!$H:$H,0)),0)*IFERROR(INDEX('{Dropdowns}'!$K:$K,MATCH("Supply Filter (VelGrid)|"&amp;G897,'{Dropdowns}'!$H:$H,0)),0))</f>
        <v/>
      </c>
      <c r="H899" s="33">
        <f>IF(OR(H897="",H898=""),"",H898*IFERROR(INDEX('{Dropdowns}'!$J:$J,MATCH("Supply Filter (VelGrid)|"&amp;H897,'{Dropdowns}'!$H:$H,0)),0)*IFERROR(INDEX('{Dropdowns}'!$K:$K,MATCH("Supply Filter (VelGrid)|"&amp;H897,'{Dropdowns}'!$H:$H,0)),0))</f>
        <v/>
      </c>
      <c r="I899" s="33">
        <f>IF(OR(I897="",I898=""),"",I898*IFERROR(INDEX('{Dropdowns}'!$J:$J,MATCH("Supply Filter (VelGrid)|"&amp;I897,'{Dropdowns}'!$H:$H,0)),0)*IFERROR(INDEX('{Dropdowns}'!$K:$K,MATCH("Supply Filter (VelGrid)|"&amp;I897,'{Dropdowns}'!$H:$H,0)),0))</f>
        <v/>
      </c>
      <c r="J899" s="33">
        <f>IF(OR(J897="",J898=""),"",J898*IFERROR(INDEX('{Dropdowns}'!$J:$J,MATCH("Supply Filter (VelGrid)|"&amp;J897,'{Dropdowns}'!$H:$H,0)),0)*IFERROR(INDEX('{Dropdowns}'!$K:$K,MATCH("Supply Filter (VelGrid)|"&amp;J897,'{Dropdowns}'!$H:$H,0)),0))</f>
        <v/>
      </c>
      <c r="K899" s="33">
        <f>IF(OR(K897="",K898=""),"",K898*IFERROR(INDEX('{Dropdowns}'!$J:$J,MATCH("Supply Filter (VelGrid)|"&amp;K897,'{Dropdowns}'!$H:$H,0)),0)*IFERROR(INDEX('{Dropdowns}'!$K:$K,MATCH("Supply Filter (VelGrid)|"&amp;K897,'{Dropdowns}'!$H:$H,0)),0))</f>
        <v/>
      </c>
      <c r="L899" s="33">
        <f>IF(OR(L897="",L898=""),"",L898*IFERROR(INDEX('{Dropdowns}'!$J:$J,MATCH("Supply Filter (VelGrid)|"&amp;L897,'{Dropdowns}'!$H:$H,0)),0)*IFERROR(INDEX('{Dropdowns}'!$K:$K,MATCH("Supply Filter (VelGrid)|"&amp;L897,'{Dropdowns}'!$H:$H,0)),0))</f>
        <v/>
      </c>
      <c r="M899" s="33">
        <f>IF(OR(M897="",M898=""),"",M898*IFERROR(INDEX('{Dropdowns}'!$J:$J,MATCH("Supply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IF(OR(D903="",H903=""),"",IF(H903&lt;0.15,"Pressure too low",IF(H903&gt;0.65,"Pressure too high",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307" t="n"/>
      <c r="C933" s="307" t="n"/>
      <c r="E933" s="307" t="n"/>
      <c r="F933" s="32" t="n"/>
      <c r="G933" s="33">
        <f>IF(F933="", "", H933/F933)</f>
        <v/>
      </c>
      <c r="H933" s="33" t="n"/>
      <c r="I933" s="33" t="n"/>
      <c r="J933" s="33">
        <f>IF(I933="", "", I933*$F933)</f>
        <v/>
      </c>
      <c r="K933" s="33" t="n"/>
      <c r="L933" s="33">
        <f>IF(K933="", "", K933*$F933)</f>
        <v/>
      </c>
      <c r="M933" s="30">
        <f>IF(OR(H933="",H933=0),"",IF(K933="",IF(J933="","",J933/H933),L933/H933))</f>
        <v/>
      </c>
    </row>
    <row r="934" ht="13.35" customHeight="1" s="162">
      <c r="B934" s="307" t="n"/>
      <c r="C934" s="307" t="n"/>
      <c r="E934" s="307" t="n"/>
      <c r="F934" s="32" t="n"/>
      <c r="G934" s="33">
        <f>IF(F934="", "", H934/F934)</f>
        <v/>
      </c>
      <c r="H934" s="33" t="n"/>
      <c r="I934" s="33" t="n"/>
      <c r="J934" s="33">
        <f>IF(I934="", "", I934*$F934)</f>
        <v/>
      </c>
      <c r="K934" s="33" t="n"/>
      <c r="L934" s="33">
        <f>IF(K934="", "", K934*$F934)</f>
        <v/>
      </c>
      <c r="M934" s="30">
        <f>IF(OR(H934="",H934=0),"",IF(K934="",IF(J934="","",J934/H934),L934/H934))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IF(OR(H935="",H935=0),"",IF(L935="",IF(J935="","",J935/H935),L935/H935))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F961</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Supply Air Diffuser /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IF(SUM(H965:H984)+SUM(H1017:H1038)=0,"",SUM(H965:H984)+SUM(H1017:H1038))</f>
        <v/>
      </c>
      <c r="I985" s="43" t="n"/>
      <c r="J985" s="43">
        <f>IF(SUM(J965:J984)+SUM(J1017:J1038)=0,"",SUM(J965:J984)+SUM(J1017:J1038))</f>
        <v/>
      </c>
      <c r="K985" s="43" t="n"/>
      <c r="L985" s="43">
        <f>IF(SUM(L965:L984)+SUM(L1017:L1038)=0,"",SUM(L965:L984)+SUM(L1017:L1038))</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IF(OR(D995="",G995="",COUNT(D996:M997)=0),"",AVERAGE(D996:M997)*(D995-2-2*N(J995))*G995*N(M995)/144)</f>
        <v/>
      </c>
      <c r="F998" s="174" t="n"/>
      <c r="G998" s="173" t="n"/>
      <c r="H998" s="460" t="inlineStr">
        <is>
          <t>CFM / ft</t>
        </is>
      </c>
      <c r="I998" s="174" t="n"/>
      <c r="J998" s="173" t="n"/>
      <c r="K998" s="33">
        <f>IF(OR(E998="",D995=""),"",E998/(D995/12))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IF(OR(C1001="",C1002=""),"",C1002*IFERROR(INDEX('{Dropdowns}'!$J:$J,MATCH("Supply Filter (VelGrid)|"&amp;C1001,'{Dropdowns}'!$H:$H,0)),0)*IFERROR(INDEX('{Dropdowns}'!$K:$K,MATCH("Supply Filter (VelGrid)|"&amp;C1001,'{Dropdowns}'!$H:$H,0)),0))</f>
        <v/>
      </c>
      <c r="D1003" s="33">
        <f>IF(OR(D1001="",D1002=""),"",D1002*IFERROR(INDEX('{Dropdowns}'!$J:$J,MATCH("Supply Filter (VelGrid)|"&amp;D1001,'{Dropdowns}'!$H:$H,0)),0)*IFERROR(INDEX('{Dropdowns}'!$K:$K,MATCH("Supply Filter (VelGrid)|"&amp;D1001,'{Dropdowns}'!$H:$H,0)),0))</f>
        <v/>
      </c>
      <c r="E1003" s="33">
        <f>IF(OR(E1001="",E1002=""),"",E1002*IFERROR(INDEX('{Dropdowns}'!$J:$J,MATCH("Supply Filter (VelGrid)|"&amp;E1001,'{Dropdowns}'!$H:$H,0)),0)*IFERROR(INDEX('{Dropdowns}'!$K:$K,MATCH("Supply Filter (VelGrid)|"&amp;E1001,'{Dropdowns}'!$H:$H,0)),0))</f>
        <v/>
      </c>
      <c r="F1003" s="33">
        <f>IF(OR(F1001="",F1002=""),"",F1002*IFERROR(INDEX('{Dropdowns}'!$J:$J,MATCH("Supply Filter (VelGrid)|"&amp;F1001,'{Dropdowns}'!$H:$H,0)),0)*IFERROR(INDEX('{Dropdowns}'!$K:$K,MATCH("Supply Filter (VelGrid)|"&amp;F1001,'{Dropdowns}'!$H:$H,0)),0))</f>
        <v/>
      </c>
      <c r="G1003" s="33">
        <f>IF(OR(G1001="",G1002=""),"",G1002*IFERROR(INDEX('{Dropdowns}'!$J:$J,MATCH("Supply Filter (VelGrid)|"&amp;G1001,'{Dropdowns}'!$H:$H,0)),0)*IFERROR(INDEX('{Dropdowns}'!$K:$K,MATCH("Supply Filter (VelGrid)|"&amp;G1001,'{Dropdowns}'!$H:$H,0)),0))</f>
        <v/>
      </c>
      <c r="H1003" s="33">
        <f>IF(OR(H1001="",H1002=""),"",H1002*IFERROR(INDEX('{Dropdowns}'!$J:$J,MATCH("Supply Filter (VelGrid)|"&amp;H1001,'{Dropdowns}'!$H:$H,0)),0)*IFERROR(INDEX('{Dropdowns}'!$K:$K,MATCH("Supply Filter (VelGrid)|"&amp;H1001,'{Dropdowns}'!$H:$H,0)),0))</f>
        <v/>
      </c>
      <c r="I1003" s="33">
        <f>IF(OR(I1001="",I1002=""),"",I1002*IFERROR(INDEX('{Dropdowns}'!$J:$J,MATCH("Supply Filter (VelGrid)|"&amp;I1001,'{Dropdowns}'!$H:$H,0)),0)*IFERROR(INDEX('{Dropdowns}'!$K:$K,MATCH("Supply Filter (VelGrid)|"&amp;I1001,'{Dropdowns}'!$H:$H,0)),0))</f>
        <v/>
      </c>
      <c r="J1003" s="33">
        <f>IF(OR(J1001="",J1002=""),"",J1002*IFERROR(INDEX('{Dropdowns}'!$J:$J,MATCH("Supply Filter (VelGrid)|"&amp;J1001,'{Dropdowns}'!$H:$H,0)),0)*IFERROR(INDEX('{Dropdowns}'!$K:$K,MATCH("Supply Filter (VelGrid)|"&amp;J1001,'{Dropdowns}'!$H:$H,0)),0))</f>
        <v/>
      </c>
      <c r="K1003" s="33">
        <f>IF(OR(K1001="",K1002=""),"",K1002*IFERROR(INDEX('{Dropdowns}'!$J:$J,MATCH("Supply Filter (VelGrid)|"&amp;K1001,'{Dropdowns}'!$H:$H,0)),0)*IFERROR(INDEX('{Dropdowns}'!$K:$K,MATCH("Supply Filter (VelGrid)|"&amp;K1001,'{Dropdowns}'!$H:$H,0)),0))</f>
        <v/>
      </c>
      <c r="L1003" s="33">
        <f>IF(OR(L1001="",L1002=""),"",L1002*IFERROR(INDEX('{Dropdowns}'!$J:$J,MATCH("Supply Filter (VelGrid)|"&amp;L1001,'{Dropdowns}'!$H:$H,0)),0)*IFERROR(INDEX('{Dropdowns}'!$K:$K,MATCH("Supply Filter (VelGrid)|"&amp;L1001,'{Dropdowns}'!$H:$H,0)),0))</f>
        <v/>
      </c>
      <c r="M1003" s="33">
        <f>IF(OR(M1001="",M1002=""),"",M1002*IFERROR(INDEX('{Dropdowns}'!$J:$J,MATCH("Supply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IF(OR(D1007="",H1007=""),"",IF(H1007&lt;0.15,"Pressure too low",IF(H1007&gt;0.65,"Pressure too high",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307" t="n"/>
      <c r="C1037" s="307" t="n"/>
      <c r="E1037" s="307" t="n"/>
      <c r="F1037" s="32" t="n"/>
      <c r="G1037" s="33">
        <f>IF(F1037="", "", H1037/F1037)</f>
        <v/>
      </c>
      <c r="H1037" s="33" t="n"/>
      <c r="I1037" s="33" t="n"/>
      <c r="J1037" s="33">
        <f>IF(I1037="", "", I1037*$F1037)</f>
        <v/>
      </c>
      <c r="K1037" s="33" t="n"/>
      <c r="L1037" s="33">
        <f>IF(K1037="", "", K1037*$F1037)</f>
        <v/>
      </c>
      <c r="M1037" s="30">
        <f>IF(OR(H1037="",H1037=0),"",IF(K1037="",IF(J1037="","",J1037/H1037),L1037/H1037))</f>
        <v/>
      </c>
    </row>
    <row r="1038" ht="13.35" customHeight="1" s="162">
      <c r="B1038" s="307" t="n"/>
      <c r="C1038" s="307" t="n"/>
      <c r="E1038" s="307" t="n"/>
      <c r="F1038" s="32" t="n"/>
      <c r="G1038" s="33">
        <f>IF(F1038="", "", H1038/F1038)</f>
        <v/>
      </c>
      <c r="H1038" s="33" t="n"/>
      <c r="I1038" s="33" t="n"/>
      <c r="J1038" s="33">
        <f>IF(I1038="", "", I1038*$F1038)</f>
        <v/>
      </c>
      <c r="K1038" s="33" t="n"/>
      <c r="L1038" s="33">
        <f>IF(K1038="", "", K1038*$F1038)</f>
        <v/>
      </c>
      <c r="M1038" s="30">
        <f>IF(OR(H1038="",H1038=0),"",IF(K1038="",IF(J1038="","",J1038/H1038),L1038/H1038))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IF(OR(H1039="",H1039=0),"",IF(L1039="",IF(J1039="","",J1039/H1039),L1039/H1039))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28">
    <mergeCell ref="I531:J531"/>
    <mergeCell ref="B890:M890"/>
    <mergeCell ref="L641:M641"/>
    <mergeCell ref="E799:G799"/>
    <mergeCell ref="D754:F754"/>
    <mergeCell ref="G524:H525"/>
    <mergeCell ref="B594:D594"/>
    <mergeCell ref="K475:L475"/>
    <mergeCell ref="B439:C439"/>
    <mergeCell ref="D633:G633"/>
    <mergeCell ref="B675:C675"/>
    <mergeCell ref="L430:M430"/>
    <mergeCell ref="K907:M907"/>
    <mergeCell ref="B53:M53"/>
    <mergeCell ref="D424:G424"/>
    <mergeCell ref="B12:C12"/>
    <mergeCell ref="B789:C789"/>
    <mergeCell ref="I4:M5"/>
    <mergeCell ref="E371:F371"/>
    <mergeCell ref="I368:M369"/>
    <mergeCell ref="B441:C441"/>
    <mergeCell ref="K906:M906"/>
    <mergeCell ref="B108:C109"/>
    <mergeCell ref="B739:C739"/>
    <mergeCell ref="K387:M387"/>
    <mergeCell ref="H75:J75"/>
    <mergeCell ref="I858:M858"/>
    <mergeCell ref="E998:G998"/>
    <mergeCell ref="G599:G600"/>
    <mergeCell ref="B368:C369"/>
    <mergeCell ref="B833:C833"/>
    <mergeCell ref="G836:H837"/>
    <mergeCell ref="I956:J956"/>
    <mergeCell ref="H547:H548"/>
    <mergeCell ref="F23:G23"/>
    <mergeCell ref="B363:C363"/>
    <mergeCell ref="K391:L391"/>
    <mergeCell ref="I633:J633"/>
    <mergeCell ref="H386:J386"/>
    <mergeCell ref="L848:M848"/>
    <mergeCell ref="B905:M905"/>
    <mergeCell ref="B386:D386"/>
    <mergeCell ref="L329:M329"/>
    <mergeCell ref="D442:F442"/>
    <mergeCell ref="H907:J907"/>
    <mergeCell ref="G183:G184"/>
    <mergeCell ref="D946:G946"/>
    <mergeCell ref="L331:M331"/>
    <mergeCell ref="I641:K641"/>
    <mergeCell ref="H911:H912"/>
    <mergeCell ref="D112:G112"/>
    <mergeCell ref="K755:L755"/>
    <mergeCell ref="I784:M785"/>
    <mergeCell ref="B129:C129"/>
    <mergeCell ref="B210:M210"/>
    <mergeCell ref="E374:G374"/>
    <mergeCell ref="D944:G944"/>
    <mergeCell ref="B994:M994"/>
    <mergeCell ref="L120:M120"/>
    <mergeCell ref="K998:M998"/>
    <mergeCell ref="B25:C25"/>
    <mergeCell ref="B14:G14"/>
    <mergeCell ref="D114:G114"/>
    <mergeCell ref="M703:M704"/>
    <mergeCell ref="I535:L535"/>
    <mergeCell ref="H683:I683"/>
    <mergeCell ref="G547:G548"/>
    <mergeCell ref="I183:J183"/>
    <mergeCell ref="K698:M698"/>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B231:C231"/>
    <mergeCell ref="H699:J699"/>
    <mergeCell ref="B729:C729"/>
    <mergeCell ref="B529:C529"/>
    <mergeCell ref="I112:J112"/>
    <mergeCell ref="B593:M593"/>
    <mergeCell ref="B74:D74"/>
    <mergeCell ref="B900:D900"/>
    <mergeCell ref="B956:D956"/>
    <mergeCell ref="B68:D68"/>
    <mergeCell ref="D130:F130"/>
    <mergeCell ref="I952:K952"/>
    <mergeCell ref="I646:J646"/>
    <mergeCell ref="I944:J944"/>
    <mergeCell ref="D743:G743"/>
    <mergeCell ref="I433:K433"/>
    <mergeCell ref="M27:M28"/>
    <mergeCell ref="I127:J127"/>
    <mergeCell ref="B595:D595"/>
    <mergeCell ref="E591:G591"/>
    <mergeCell ref="I114:J114"/>
    <mergeCell ref="K547:L547"/>
    <mergeCell ref="B374:D374"/>
    <mergeCell ref="C415:D415"/>
    <mergeCell ref="M235:M236"/>
    <mergeCell ref="D425:G425"/>
    <mergeCell ref="G859:G860"/>
    <mergeCell ref="H490:J490"/>
    <mergeCell ref="I7:L7"/>
    <mergeCell ref="D11:G11"/>
    <mergeCell ref="C623:D623"/>
    <mergeCell ref="K478:M478"/>
    <mergeCell ref="D636:G636"/>
    <mergeCell ref="L433:M433"/>
    <mergeCell ref="D738:G738"/>
    <mergeCell ref="C777:D777"/>
    <mergeCell ref="B434:C434"/>
    <mergeCell ref="G131:G132"/>
    <mergeCell ref="D427:G427"/>
    <mergeCell ref="I222:K222"/>
    <mergeCell ref="B15:C15"/>
    <mergeCell ref="M391:M392"/>
    <mergeCell ref="K695:M695"/>
    <mergeCell ref="B313:C313"/>
    <mergeCell ref="B841:C841"/>
    <mergeCell ref="D524:F525"/>
    <mergeCell ref="I442:M442"/>
    <mergeCell ref="G391:G392"/>
    <mergeCell ref="G963:G964"/>
    <mergeCell ref="K1011:M1011"/>
    <mergeCell ref="H594:J594"/>
    <mergeCell ref="E18:F18"/>
    <mergeCell ref="H579:I579"/>
    <mergeCell ref="I9:J9"/>
    <mergeCell ref="D363:M363"/>
    <mergeCell ref="I851:K851"/>
    <mergeCell ref="B748:D748"/>
    <mergeCell ref="B950:G950"/>
    <mergeCell ref="B686:D686"/>
    <mergeCell ref="I438:J438"/>
    <mergeCell ref="L744:M744"/>
    <mergeCell ref="B990:M990"/>
    <mergeCell ref="B842:C842"/>
    <mergeCell ref="K183:L183"/>
    <mergeCell ref="H178:J178"/>
    <mergeCell ref="I11:J11"/>
    <mergeCell ref="K75:M75"/>
    <mergeCell ref="M651:M652"/>
    <mergeCell ref="B283:D283"/>
    <mergeCell ref="D322:G322"/>
    <mergeCell ref="I738:J738"/>
    <mergeCell ref="I799:J799"/>
    <mergeCell ref="D836:F837"/>
    <mergeCell ref="F335:G335"/>
    <mergeCell ref="B839:G839"/>
    <mergeCell ref="I123:K123"/>
    <mergeCell ref="I423:L423"/>
    <mergeCell ref="E698:G698"/>
    <mergeCell ref="M183:M184"/>
    <mergeCell ref="B260:M260"/>
    <mergeCell ref="K166:M166"/>
    <mergeCell ref="E179:G179"/>
    <mergeCell ref="C311:D311"/>
    <mergeCell ref="D316:F317"/>
    <mergeCell ref="I807:J807"/>
    <mergeCell ref="D217:G217"/>
    <mergeCell ref="I130:M130"/>
    <mergeCell ref="G79:G80"/>
    <mergeCell ref="D155:M155"/>
    <mergeCell ref="H478:J478"/>
    <mergeCell ref="B742:G742"/>
    <mergeCell ref="L123:M123"/>
    <mergeCell ref="D428:G428"/>
    <mergeCell ref="B599:F599"/>
    <mergeCell ref="B737:C737"/>
    <mergeCell ref="B264:C265"/>
    <mergeCell ref="B380:D380"/>
    <mergeCell ref="L742:M742"/>
    <mergeCell ref="G160:H161"/>
    <mergeCell ref="B893:C893"/>
    <mergeCell ref="J2:K2"/>
    <mergeCell ref="I647:J647"/>
    <mergeCell ref="D628:F629"/>
    <mergeCell ref="L950:M950"/>
    <mergeCell ref="B382:M382"/>
    <mergeCell ref="I426:J426"/>
    <mergeCell ref="B631:G631"/>
    <mergeCell ref="E1004:G1004"/>
    <mergeCell ref="B859:F859"/>
    <mergeCell ref="C49:D49"/>
    <mergeCell ref="I955:K955"/>
    <mergeCell ref="I947:J947"/>
    <mergeCell ref="D12:G12"/>
    <mergeCell ref="B321:C321"/>
    <mergeCell ref="B684:C684"/>
    <mergeCell ref="H475:I475"/>
    <mergeCell ref="D992:F993"/>
    <mergeCell ref="F127:G127"/>
    <mergeCell ref="B391:F391"/>
    <mergeCell ref="B475:C475"/>
    <mergeCell ref="B958:G958"/>
    <mergeCell ref="B323:C323"/>
    <mergeCell ref="B854:G854"/>
    <mergeCell ref="E538:F538"/>
    <mergeCell ref="G755:G756"/>
    <mergeCell ref="B23:C23"/>
    <mergeCell ref="K790:M790"/>
    <mergeCell ref="B547:F547"/>
    <mergeCell ref="B685:C685"/>
    <mergeCell ref="I836:M837"/>
    <mergeCell ref="L745:M745"/>
    <mergeCell ref="B544:C544"/>
    <mergeCell ref="B848:C848"/>
    <mergeCell ref="B266:M266"/>
    <mergeCell ref="H131:H132"/>
    <mergeCell ref="B331:D331"/>
    <mergeCell ref="B56:C57"/>
    <mergeCell ref="L638:M638"/>
    <mergeCell ref="B543:C543"/>
    <mergeCell ref="L432:M432"/>
    <mergeCell ref="I235:J235"/>
    <mergeCell ref="H963:H964"/>
    <mergeCell ref="D26:F26"/>
    <mergeCell ref="B703:F703"/>
    <mergeCell ref="I643:K643"/>
    <mergeCell ref="L640:M640"/>
    <mergeCell ref="K579:L579"/>
    <mergeCell ref="B545:C545"/>
    <mergeCell ref="H267:I267"/>
    <mergeCell ref="B851:D851"/>
    <mergeCell ref="I950:K950"/>
    <mergeCell ref="I215:L215"/>
    <mergeCell ref="B261:M261"/>
    <mergeCell ref="D632:G632"/>
    <mergeCell ref="C727:D727"/>
    <mergeCell ref="I951:L951"/>
    <mergeCell ref="H495:H496"/>
    <mergeCell ref="I339:J339"/>
    <mergeCell ref="K339:L339"/>
    <mergeCell ref="B646:G646"/>
    <mergeCell ref="I847:L847"/>
    <mergeCell ref="B79:F79"/>
    <mergeCell ref="B163:C163"/>
    <mergeCell ref="I599:J599"/>
    <mergeCell ref="B782:M782"/>
    <mergeCell ref="C935:D935"/>
    <mergeCell ref="K599:L599"/>
    <mergeCell ref="B113:C113"/>
    <mergeCell ref="L2:M2"/>
    <mergeCell ref="B735:G735"/>
    <mergeCell ref="K1007:M1007"/>
    <mergeCell ref="H906:J906"/>
    <mergeCell ref="D313:M313"/>
    <mergeCell ref="D220:G220"/>
    <mergeCell ref="B165:C165"/>
    <mergeCell ref="B336:C336"/>
    <mergeCell ref="D8:G8"/>
    <mergeCell ref="G472:H473"/>
    <mergeCell ref="I217:J217"/>
    <mergeCell ref="K282:M282"/>
    <mergeCell ref="B179:D179"/>
    <mergeCell ref="B634:C634"/>
    <mergeCell ref="D736:G736"/>
    <mergeCell ref="B115:C115"/>
    <mergeCell ref="B628:C629"/>
    <mergeCell ref="B166:D166"/>
    <mergeCell ref="D521:M521"/>
    <mergeCell ref="B857:C857"/>
    <mergeCell ref="D529:G529"/>
    <mergeCell ref="I534:K534"/>
    <mergeCell ref="I228:J228"/>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I131:J131"/>
    <mergeCell ref="I957:J957"/>
    <mergeCell ref="D108:F109"/>
    <mergeCell ref="K131:L131"/>
    <mergeCell ref="D472:F473"/>
    <mergeCell ref="L953:M953"/>
    <mergeCell ref="B20:D20"/>
    <mergeCell ref="B1006:M1006"/>
    <mergeCell ref="B281:M281"/>
    <mergeCell ref="I736:J736"/>
    <mergeCell ref="D320:G320"/>
    <mergeCell ref="D962:F962"/>
    <mergeCell ref="K594:M594"/>
    <mergeCell ref="B334:G334"/>
    <mergeCell ref="B476:C476"/>
    <mergeCell ref="D833:M833"/>
    <mergeCell ref="H443:H444"/>
    <mergeCell ref="D841:G841"/>
    <mergeCell ref="D105:M105"/>
    <mergeCell ref="K287:L287"/>
    <mergeCell ref="C361:D361"/>
    <mergeCell ref="B755:F755"/>
    <mergeCell ref="I316:M317"/>
    <mergeCell ref="K74:M74"/>
    <mergeCell ref="G940:H941"/>
    <mergeCell ref="B420:C421"/>
    <mergeCell ref="I743:L743"/>
    <mergeCell ref="H891:I891"/>
    <mergeCell ref="B24:C24"/>
    <mergeCell ref="D321:G321"/>
    <mergeCell ref="I20:J20"/>
    <mergeCell ref="K595:M595"/>
    <mergeCell ref="B572:M572"/>
    <mergeCell ref="B695:C695"/>
    <mergeCell ref="B751:C751"/>
    <mergeCell ref="I383:J383"/>
    <mergeCell ref="H599:H600"/>
    <mergeCell ref="G807:G808"/>
    <mergeCell ref="B987:C987"/>
    <mergeCell ref="D842:G842"/>
    <mergeCell ref="F751:G751"/>
    <mergeCell ref="I541:J541"/>
    <mergeCell ref="B787:C787"/>
    <mergeCell ref="B332:D332"/>
    <mergeCell ref="B330:C330"/>
    <mergeCell ref="B840:C840"/>
    <mergeCell ref="B268:C268"/>
    <mergeCell ref="B324:C324"/>
    <mergeCell ref="E802:G802"/>
    <mergeCell ref="E491:G491"/>
    <mergeCell ref="I320:J320"/>
    <mergeCell ref="I680:M681"/>
    <mergeCell ref="B753:C753"/>
    <mergeCell ref="I749:J749"/>
    <mergeCell ref="I854:J854"/>
    <mergeCell ref="H755:H756"/>
    <mergeCell ref="L16:M16"/>
    <mergeCell ref="D531:G531"/>
    <mergeCell ref="E122:F122"/>
    <mergeCell ref="I326:K326"/>
    <mergeCell ref="B803:D803"/>
    <mergeCell ref="I841:J841"/>
    <mergeCell ref="B790:D790"/>
    <mergeCell ref="I432:K432"/>
    <mergeCell ref="L537:M537"/>
    <mergeCell ref="B162:M162"/>
    <mergeCell ref="K807:L807"/>
    <mergeCell ref="K79:L79"/>
    <mergeCell ref="K279:M279"/>
    <mergeCell ref="I953:K953"/>
    <mergeCell ref="K686:M686"/>
    <mergeCell ref="C985:D985"/>
    <mergeCell ref="B642:C642"/>
    <mergeCell ref="G339:G340"/>
    <mergeCell ref="K490:M490"/>
    <mergeCell ref="M599:M600"/>
    <mergeCell ref="K963:L963"/>
    <mergeCell ref="I992:M993"/>
    <mergeCell ref="D737:G737"/>
    <mergeCell ref="B337:C3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B474:M474"/>
    <mergeCell ref="I962:M962"/>
    <mergeCell ref="I8:J8"/>
    <mergeCell ref="G703:G704"/>
    <mergeCell ref="I437:J437"/>
    <mergeCell ref="I852:J852"/>
    <mergeCell ref="B522:M522"/>
    <mergeCell ref="I231:J231"/>
    <mergeCell ref="E906:G906"/>
    <mergeCell ref="I529:J529"/>
    <mergeCell ref="I333:J333"/>
    <mergeCell ref="G27:G28"/>
    <mergeCell ref="E387:G387"/>
    <mergeCell ref="B885:M885"/>
    <mergeCell ref="I10:J10"/>
    <mergeCell ref="I120:K120"/>
    <mergeCell ref="B801:M801"/>
    <mergeCell ref="B282:D282"/>
    <mergeCell ref="K787:L787"/>
    <mergeCell ref="I958:J958"/>
    <mergeCell ref="I745:K745"/>
    <mergeCell ref="D338:F338"/>
    <mergeCell ref="H651:H652"/>
    <mergeCell ref="I737:J737"/>
    <mergeCell ref="K495:L495"/>
    <mergeCell ref="G264:H265"/>
    <mergeCell ref="C569:D569"/>
    <mergeCell ref="B1009:M1009"/>
    <mergeCell ref="K374:M374"/>
    <mergeCell ref="B582:D582"/>
    <mergeCell ref="K803:M803"/>
    <mergeCell ref="D323:G323"/>
    <mergeCell ref="G287:G288"/>
    <mergeCell ref="E276:G276"/>
    <mergeCell ref="B528:C528"/>
    <mergeCell ref="E270:G270"/>
    <mergeCell ref="B995:C995"/>
    <mergeCell ref="B71:C71"/>
    <mergeCell ref="D216:G216"/>
    <mergeCell ref="B73:M73"/>
    <mergeCell ref="B807:F807"/>
    <mergeCell ref="I940:M941"/>
    <mergeCell ref="I754:M754"/>
    <mergeCell ref="K903:M903"/>
    <mergeCell ref="B423:G423"/>
    <mergeCell ref="B230:G230"/>
    <mergeCell ref="I547:J547"/>
    <mergeCell ref="B118:G118"/>
    <mergeCell ref="D218:G218"/>
    <mergeCell ref="I319:L319"/>
    <mergeCell ref="I321:J321"/>
    <mergeCell ref="B60:C60"/>
    <mergeCell ref="B632:C632"/>
    <mergeCell ref="B677:M677"/>
    <mergeCell ref="B996:C996"/>
    <mergeCell ref="H787:I787"/>
    <mergeCell ref="B938:M938"/>
    <mergeCell ref="I755:J755"/>
    <mergeCell ref="I842:J842"/>
    <mergeCell ref="B892:C892"/>
    <mergeCell ref="I21:J21"/>
    <mergeCell ref="E59:F59"/>
    <mergeCell ref="I323:J323"/>
    <mergeCell ref="B796:D796"/>
    <mergeCell ref="B836:C837"/>
    <mergeCell ref="I542:J542"/>
    <mergeCell ref="I848:K848"/>
    <mergeCell ref="I229:J229"/>
    <mergeCell ref="D639:G639"/>
    <mergeCell ref="I329:K329"/>
    <mergeCell ref="I23:J23"/>
    <mergeCell ref="I911:J911"/>
    <mergeCell ref="I216:J216"/>
    <mergeCell ref="K911:L911"/>
    <mergeCell ref="B1004:D1004"/>
    <mergeCell ref="B7:G7"/>
    <mergeCell ref="I750:J750"/>
    <mergeCell ref="E62:G62"/>
    <mergeCell ref="D847:G847"/>
    <mergeCell ref="M131:M132"/>
    <mergeCell ref="I331:K331"/>
    <mergeCell ref="D264:F265"/>
    <mergeCell ref="B216:C216"/>
    <mergeCell ref="B487:C487"/>
    <mergeCell ref="C519:D519"/>
    <mergeCell ref="E746:F746"/>
    <mergeCell ref="K591:M591"/>
    <mergeCell ref="I111:L111"/>
    <mergeCell ref="B424:C424"/>
    <mergeCell ref="I338:M338"/>
    <mergeCell ref="B218:C218"/>
    <mergeCell ref="D2:I2"/>
    <mergeCell ref="H686:J686"/>
    <mergeCell ref="B59:C59"/>
    <mergeCell ref="B945:C945"/>
    <mergeCell ref="B588:D588"/>
    <mergeCell ref="H790:J790"/>
    <mergeCell ref="B580:C580"/>
    <mergeCell ref="G212:H213"/>
    <mergeCell ref="I334:J334"/>
    <mergeCell ref="D937:M937"/>
    <mergeCell ref="K163:L163"/>
    <mergeCell ref="I121:K121"/>
    <mergeCell ref="I113:J113"/>
    <mergeCell ref="B219:C219"/>
    <mergeCell ref="I855:J855"/>
    <mergeCell ref="C103:D103"/>
    <mergeCell ref="B590:M590"/>
    <mergeCell ref="B235:F235"/>
    <mergeCell ref="B740:C740"/>
    <mergeCell ref="I115:J115"/>
    <mergeCell ref="K179:M179"/>
    <mergeCell ref="B8:C8"/>
    <mergeCell ref="B961:C961"/>
    <mergeCell ref="I19:K19"/>
    <mergeCell ref="B371:C371"/>
    <mergeCell ref="B64:M64"/>
    <mergeCell ref="M807:M808"/>
    <mergeCell ref="I903:J903"/>
    <mergeCell ref="H27:H28"/>
    <mergeCell ref="H387:J387"/>
    <mergeCell ref="C207:D207"/>
    <mergeCell ref="E75:G75"/>
    <mergeCell ref="B339:F339"/>
    <mergeCell ref="B10:C10"/>
    <mergeCell ref="B943:G943"/>
    <mergeCell ref="B126:G126"/>
    <mergeCell ref="I327:L327"/>
    <mergeCell ref="D56:F57"/>
    <mergeCell ref="D779:M779"/>
    <mergeCell ref="L851:M851"/>
    <mergeCell ref="E175:G175"/>
    <mergeCell ref="B335:C335"/>
    <mergeCell ref="B372:C372"/>
    <mergeCell ref="D729:M729"/>
    <mergeCell ref="B633:C633"/>
    <mergeCell ref="B1010:D1010"/>
    <mergeCell ref="B114:C114"/>
    <mergeCell ref="B276:D276"/>
    <mergeCell ref="B730:M730"/>
    <mergeCell ref="I264:M265"/>
    <mergeCell ref="G888:H889"/>
    <mergeCell ref="B484:D484"/>
    <mergeCell ref="H339:H340"/>
    <mergeCell ref="L846:M846"/>
    <mergeCell ref="B278:M278"/>
    <mergeCell ref="I943:L943"/>
    <mergeCell ref="B232:C232"/>
    <mergeCell ref="D947:G947"/>
    <mergeCell ref="I695:J695"/>
    <mergeCell ref="D732:F733"/>
    <mergeCell ref="G911:G912"/>
    <mergeCell ref="B131:F131"/>
    <mergeCell ref="B951:C951"/>
    <mergeCell ref="K799:M799"/>
    <mergeCell ref="B578:M578"/>
    <mergeCell ref="I119:L119"/>
    <mergeCell ref="B847:C847"/>
    <mergeCell ref="H998:J998"/>
    <mergeCell ref="H703:H704"/>
    <mergeCell ref="D535:G535"/>
    <mergeCell ref="L643:M643"/>
    <mergeCell ref="E683:F683"/>
    <mergeCell ref="B61:C61"/>
    <mergeCell ref="B287:F287"/>
    <mergeCell ref="B425:C425"/>
    <mergeCell ref="E954:F954"/>
    <mergeCell ref="L118:M118"/>
    <mergeCell ref="D467:M467"/>
    <mergeCell ref="D3:I3"/>
    <mergeCell ref="H698:J698"/>
    <mergeCell ref="B894:D894"/>
    <mergeCell ref="B158:M158"/>
    <mergeCell ref="G420:H421"/>
    <mergeCell ref="E172:G172"/>
    <mergeCell ref="B946:C946"/>
    <mergeCell ref="B495:F495"/>
    <mergeCell ref="G680:H681"/>
    <mergeCell ref="B427:C427"/>
    <mergeCell ref="B112:C112"/>
    <mergeCell ref="E699:G699"/>
    <mergeCell ref="B418:M418"/>
    <mergeCell ref="B489:M489"/>
    <mergeCell ref="I888:M889"/>
    <mergeCell ref="B896:M896"/>
    <mergeCell ref="B62:D62"/>
    <mergeCell ref="B127:C127"/>
    <mergeCell ref="B227:D227"/>
    <mergeCell ref="I212:M213"/>
    <mergeCell ref="D160:F161"/>
    <mergeCell ref="B648:C648"/>
    <mergeCell ref="I631:L631"/>
    <mergeCell ref="I644:J644"/>
    <mergeCell ref="H235:H236"/>
    <mergeCell ref="B370:M370"/>
    <mergeCell ref="B51:C51"/>
    <mergeCell ref="B326:G326"/>
    <mergeCell ref="B435:D435"/>
    <mergeCell ref="B215:G215"/>
    <mergeCell ref="D426:G426"/>
    <mergeCell ref="K487:M487"/>
    <mergeCell ref="E790:G790"/>
    <mergeCell ref="I279:J279"/>
    <mergeCell ref="B228:D228"/>
    <mergeCell ref="G1015:G1016"/>
    <mergeCell ref="D259:M259"/>
    <mergeCell ref="B16:C16"/>
    <mergeCell ref="E383:G383"/>
    <mergeCell ref="B209:C209"/>
    <mergeCell ref="K235:L235"/>
    <mergeCell ref="B542:G542"/>
    <mergeCell ref="K683:L683"/>
    <mergeCell ref="B3:C3"/>
    <mergeCell ref="G108:H109"/>
    <mergeCell ref="B743:C743"/>
    <mergeCell ref="H1011:J1011"/>
    <mergeCell ref="B432:C432"/>
    <mergeCell ref="B963:F963"/>
    <mergeCell ref="I524:M525"/>
    <mergeCell ref="B750:G750"/>
    <mergeCell ref="B18:C18"/>
    <mergeCell ref="B688:M688"/>
    <mergeCell ref="G368:H369"/>
    <mergeCell ref="B682:M682"/>
    <mergeCell ref="H283:J283"/>
    <mergeCell ref="B19:D19"/>
    <mergeCell ref="I118:K118"/>
    <mergeCell ref="I732:M733"/>
    <mergeCell ref="B780:M780"/>
    <mergeCell ref="B11:C11"/>
    <mergeCell ref="B903:C903"/>
    <mergeCell ref="E178:G178"/>
    <mergeCell ref="D417:M417"/>
    <mergeCell ref="B440:C440"/>
    <mergeCell ref="F959:G959"/>
    <mergeCell ref="M547:M548"/>
    <mergeCell ref="B540:D540"/>
    <mergeCell ref="B538:C538"/>
    <mergeCell ref="G235:G236"/>
    <mergeCell ref="K386:M386"/>
    <mergeCell ref="B532:C532"/>
    <mergeCell ref="D680:F681"/>
    <mergeCell ref="B988:M988"/>
    <mergeCell ref="B1041:C1041"/>
    <mergeCell ref="K995:L995"/>
    <mergeCell ref="D948:G948"/>
    <mergeCell ref="I638:K638"/>
    <mergeCell ref="I332:J332"/>
    <mergeCell ref="E478:G478"/>
    <mergeCell ref="F231:G231"/>
    <mergeCell ref="L224:M224"/>
    <mergeCell ref="G443:G444"/>
    <mergeCell ref="D739:G739"/>
    <mergeCell ref="K175:M175"/>
    <mergeCell ref="H183:H184"/>
    <mergeCell ref="I853:J853"/>
    <mergeCell ref="K27:L27"/>
    <mergeCell ref="E891:F891"/>
    <mergeCell ref="H166:J166"/>
    <mergeCell ref="I640:K640"/>
    <mergeCell ref="I632:J632"/>
    <mergeCell ref="D431:G431"/>
    <mergeCell ref="H595:J595"/>
    <mergeCell ref="E71:G71"/>
    <mergeCell ref="J3:K3"/>
    <mergeCell ref="D843:G843"/>
    <mergeCell ref="B850:C850"/>
    <mergeCell ref="I160:M161"/>
    <mergeCell ref="D951:G951"/>
    <mergeCell ref="B952:C952"/>
    <mergeCell ref="D209:M209"/>
    <mergeCell ref="C465:D465"/>
    <mergeCell ref="I420:M421"/>
    <mergeCell ref="H894:J894"/>
    <mergeCell ref="B272:M272"/>
    <mergeCell ref="E594:G594"/>
    <mergeCell ref="B591:C591"/>
    <mergeCell ref="B224:C224"/>
    <mergeCell ref="B992:C993"/>
    <mergeCell ref="H995:I995"/>
    <mergeCell ref="B960:C960"/>
    <mergeCell ref="F647:G647"/>
    <mergeCell ref="B954:C954"/>
    <mergeCell ref="I124:J124"/>
    <mergeCell ref="K699:M699"/>
    <mergeCell ref="B470:M470"/>
    <mergeCell ref="D15:G15"/>
    <mergeCell ref="E74:G74"/>
    <mergeCell ref="I287:J287"/>
    <mergeCell ref="I487:J487"/>
    <mergeCell ref="F855:G855"/>
    <mergeCell ref="D51:M51"/>
    <mergeCell ref="E166:G166"/>
    <mergeCell ref="B436:D436"/>
    <mergeCell ref="I645:J645"/>
    <mergeCell ref="B891:C891"/>
    <mergeCell ref="I126:J126"/>
    <mergeCell ref="E595:G595"/>
    <mergeCell ref="I424:J424"/>
    <mergeCell ref="B678:M678"/>
    <mergeCell ref="D883:M883"/>
    <mergeCell ref="I218:J218"/>
    <mergeCell ref="B322:C322"/>
    <mergeCell ref="I328:K328"/>
    <mergeCell ref="M339:M340"/>
    <mergeCell ref="I430:K430"/>
    <mergeCell ref="E475:F475"/>
    <mergeCell ref="K703:L703"/>
    <mergeCell ref="B911:F911"/>
    <mergeCell ref="I945:J945"/>
    <mergeCell ref="D10:G10"/>
    <mergeCell ref="B843:C843"/>
    <mergeCell ref="B576:C577"/>
    <mergeCell ref="B834:M834"/>
    <mergeCell ref="I849:K849"/>
    <mergeCell ref="K582:M582"/>
    <mergeCell ref="B527:G527"/>
    <mergeCell ref="C257:D257"/>
    <mergeCell ref="E386:G386"/>
    <mergeCell ref="E484:G484"/>
    <mergeCell ref="D940:F941"/>
    <mergeCell ref="F439:G439"/>
    <mergeCell ref="B746:C7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I963:J963"/>
    <mergeCell ref="B385:M385"/>
    <mergeCell ref="E267:F267"/>
    <mergeCell ref="B676:M676"/>
    <mergeCell ref="I16:K16"/>
    <mergeCell ref="B635:C635"/>
    <mergeCell ref="B262:M262"/>
    <mergeCell ref="I335:J335"/>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I650:M650"/>
    <mergeCell ref="E380:G380"/>
    <mergeCell ref="B469:M469"/>
    <mergeCell ref="B175:C175"/>
    <mergeCell ref="L952:M952"/>
    <mergeCell ref="K59:L59"/>
    <mergeCell ref="B177:M177"/>
    <mergeCell ref="B267:C267"/>
    <mergeCell ref="L227:M227"/>
    <mergeCell ref="E487:G487"/>
    <mergeCell ref="I651:J651"/>
    <mergeCell ref="B373:C373"/>
    <mergeCell ref="K651:L651"/>
    <mergeCell ref="I1015:J1015"/>
    <mergeCell ref="K1015:L1015"/>
    <mergeCell ref="D4:F5"/>
    <mergeCell ref="I219:J219"/>
    <mergeCell ref="B106:M106"/>
    <mergeCell ref="B269:C269"/>
    <mergeCell ref="B536:C536"/>
    <mergeCell ref="B784:C785"/>
    <mergeCell ref="E903:G903"/>
    <mergeCell ref="B907:D907"/>
    <mergeCell ref="C153:D153"/>
    <mergeCell ref="F543:G543"/>
    <mergeCell ref="K859:L859"/>
    <mergeCell ref="B752:C752"/>
    <mergeCell ref="K894:M894"/>
    <mergeCell ref="B1042:M1042"/>
    <mergeCell ref="B366:M366"/>
    <mergeCell ref="L222:M222"/>
    <mergeCell ref="E692:G692"/>
    <mergeCell ref="E1010:G1010"/>
    <mergeCell ref="B940:C941"/>
    <mergeCell ref="H74:J7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I443:J443"/>
    <mergeCell ref="B27:F27"/>
    <mergeCell ref="B697:M697"/>
    <mergeCell ref="K443:L443"/>
    <mergeCell ref="B172:D172"/>
    <mergeCell ref="G784:H785"/>
    <mergeCell ref="B989:M989"/>
    <mergeCell ref="I224:K224"/>
    <mergeCell ref="B270:D270"/>
    <mergeCell ref="B699:D699"/>
    <mergeCell ref="M963:M964"/>
    <mergeCell ref="I17:K17"/>
    <mergeCell ref="L14:M14"/>
    <mergeCell ref="D634:G634"/>
    <mergeCell ref="B692:D692"/>
    <mergeCell ref="K267:L267"/>
    <mergeCell ref="B486:M486"/>
    <mergeCell ref="D740:G740"/>
    <mergeCell ref="B467:C467"/>
    <mergeCell ref="B1007:C1007"/>
    <mergeCell ref="M495:M496"/>
    <mergeCell ref="B694:M694"/>
    <mergeCell ref="B846:G846"/>
    <mergeCell ref="E163:F163"/>
    <mergeCell ref="B786:M786"/>
    <mergeCell ref="B640:C640"/>
    <mergeCell ref="B54:M54"/>
    <mergeCell ref="B22:G22"/>
    <mergeCell ref="H1010:J1010"/>
    <mergeCell ref="I223:L223"/>
    <mergeCell ref="B164:C164"/>
    <mergeCell ref="E434:F434"/>
    <mergeCell ref="H491:J491"/>
    <mergeCell ref="I634:J634"/>
    <mergeCell ref="G628:H629"/>
    <mergeCell ref="I431:L431"/>
    <mergeCell ref="D625:M625"/>
    <mergeCell ref="B744:C744"/>
    <mergeCell ref="B906:D906"/>
    <mergeCell ref="B539:D539"/>
    <mergeCell ref="I425:J425"/>
    <mergeCell ref="B468:M468"/>
    <mergeCell ref="B387:D387"/>
    <mergeCell ref="L955:M955"/>
    <mergeCell ref="E279:G279"/>
    <mergeCell ref="I959:J959"/>
    <mergeCell ref="M79:M80"/>
    <mergeCell ref="D234:F234"/>
    <mergeCell ref="G651:G652"/>
    <mergeCell ref="K802:M802"/>
    <mergeCell ref="I427:J427"/>
    <mergeCell ref="E490:G490"/>
    <mergeCell ref="D113:G113"/>
    <mergeCell ref="K270:M270"/>
    <mergeCell ref="B638:G638"/>
    <mergeCell ref="G992:H993"/>
    <mergeCell ref="I839:L839"/>
    <mergeCell ref="D840:G840"/>
    <mergeCell ref="I591:J591"/>
    <mergeCell ref="H803:J803"/>
    <mergeCell ref="D324:G324"/>
    <mergeCell ref="I14:K14"/>
    <mergeCell ref="D115:G115"/>
    <mergeCell ref="I15:L15"/>
    <mergeCell ref="B328:C328"/>
    <mergeCell ref="B119:C119"/>
    <mergeCell ref="G56:H57"/>
    <mergeCell ref="K891:L891"/>
    <mergeCell ref="B417:C417"/>
    <mergeCell ref="D844:G844"/>
    <mergeCell ref="I543:J543"/>
    <mergeCell ref="E850:F850"/>
    <mergeCell ref="C673:D673"/>
    <mergeCell ref="I322:J322"/>
    <mergeCell ref="G316:H317"/>
    <mergeCell ref="B997:C997"/>
    <mergeCell ref="I751:J751"/>
    <mergeCell ref="E787:F787"/>
    <mergeCell ref="B75:D75"/>
    <mergeCell ref="B524:C525"/>
    <mergeCell ref="G576:H577"/>
    <mergeCell ref="B781:M781"/>
    <mergeCell ref="I843:J843"/>
    <mergeCell ref="C881:D881"/>
    <mergeCell ref="B998:D998"/>
    <mergeCell ref="L539:M539"/>
    <mergeCell ref="B792:M792"/>
    <mergeCell ref="B855:C855"/>
    <mergeCell ref="D635:G635"/>
    <mergeCell ref="M755:M756"/>
    <mergeCell ref="E803:G803"/>
    <mergeCell ref="I225:K225"/>
    <mergeCell ref="B698:D698"/>
    <mergeCell ref="D888:F889"/>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D858:F858"/>
    <mergeCell ref="M859:M860"/>
    <mergeCell ref="B581:C581"/>
    <mergeCell ref="E642:F642"/>
    <mergeCell ref="B430:G430"/>
    <mergeCell ref="D530:G530"/>
    <mergeCell ref="B122:C122"/>
    <mergeCell ref="B944:C944"/>
    <mergeCell ref="B105:C105"/>
    <mergeCell ref="B178:D178"/>
    <mergeCell ref="I234:M234"/>
    <mergeCell ref="E579:F579"/>
    <mergeCell ref="H582:J582"/>
    <mergeCell ref="L534:M534"/>
    <mergeCell ref="G4:H5"/>
    <mergeCell ref="B639:C639"/>
    <mergeCell ref="D532:G532"/>
    <mergeCell ref="I635:J635"/>
    <mergeCell ref="B120:C120"/>
    <mergeCell ref="M287:M288"/>
    <mergeCell ref="I439:J439"/>
    <mergeCell ref="B364:M364"/>
    <mergeCell ref="D420:F421"/>
    <mergeCell ref="B212:C213"/>
    <mergeCell ref="B478:D478"/>
    <mergeCell ref="I230:J230"/>
    <mergeCell ref="L536:M536"/>
    <mergeCell ref="H163:I163"/>
    <mergeCell ref="I628:M629"/>
    <mergeCell ref="E796:G796"/>
    <mergeCell ref="B883:C883"/>
    <mergeCell ref="B799:C799"/>
    <mergeCell ref="I747:K747"/>
    <mergeCell ref="H391:H392"/>
    <mergeCell ref="M443:M444"/>
    <mergeCell ref="I739:J739"/>
    <mergeCell ref="B1011:D1011"/>
    <mergeCell ref="B123:D123"/>
    <mergeCell ref="H371:I371"/>
    <mergeCell ref="E226:F226"/>
    <mergeCell ref="D576:F577"/>
    <mergeCell ref="B884:M884"/>
    <mergeCell ref="E282:G282"/>
    <mergeCell ref="C831:D831"/>
    <mergeCell ref="H179:J179"/>
    <mergeCell ref="B9:C9"/>
    <mergeCell ref="B584:M584"/>
    <mergeCell ref="D784:F785"/>
    <mergeCell ref="B183:F183"/>
    <mergeCell ref="B886:M886"/>
    <mergeCell ref="D116:G116"/>
    <mergeCell ref="D546:F546"/>
    <mergeCell ref="I536:K536"/>
    <mergeCell ref="E330:F330"/>
    <mergeCell ref="B788:C788"/>
    <mergeCell ref="B959:C959"/>
    <mergeCell ref="D327:G327"/>
    <mergeCell ref="I840:J840"/>
    <mergeCell ref="B636:C636"/>
    <mergeCell ref="B802:D802"/>
    <mergeCell ref="B738:C738"/>
    <mergeCell ref="H270:J270"/>
    <mergeCell ref="I744:K744"/>
    <mergeCell ref="B732:C733"/>
    <mergeCell ref="L328:M328"/>
    <mergeCell ref="I56:M57"/>
    <mergeCell ref="B233:C233"/>
    <mergeCell ref="E1007:G1007"/>
    <mergeCell ref="B531:C531"/>
    <mergeCell ref="L849:M849"/>
    <mergeCell ref="B902:M902"/>
    <mergeCell ref="I27:J27"/>
    <mergeCell ref="B571:C571"/>
    <mergeCell ref="B888:C889"/>
    <mergeCell ref="D368:F369"/>
    <mergeCell ref="L435:M435"/>
    <mergeCell ref="B856:C856"/>
    <mergeCell ref="I859:J859"/>
    <mergeCell ref="I26:M26"/>
    <mergeCell ref="B643:D643"/>
    <mergeCell ref="H59:I59"/>
    <mergeCell ref="B376:M376"/>
    <mergeCell ref="B314:M314"/>
    <mergeCell ref="B651:F651"/>
    <mergeCell ref="B1015:F1015"/>
    <mergeCell ref="I539:K539"/>
    <mergeCell ref="B438:G438"/>
    <mergeCell ref="I22:J22"/>
    <mergeCell ref="B316:C317"/>
    <mergeCell ref="I639:L639"/>
    <mergeCell ref="B574:M574"/>
    <mergeCell ref="D119:G119"/>
    <mergeCell ref="I391:J391"/>
    <mergeCell ref="D945:G945"/>
    <mergeCell ref="G732:H733"/>
    <mergeCell ref="H62:J62"/>
    <mergeCell ref="B160:C161"/>
    <mergeCell ref="B647:C647"/>
    <mergeCell ref="B128:C128"/>
    <mergeCell ref="B426:C426"/>
    <mergeCell ref="B226:C226"/>
    <mergeCell ref="D219:G219"/>
    <mergeCell ref="B217:C217"/>
    <mergeCell ref="B955:D955"/>
    <mergeCell ref="E68:G68"/>
    <mergeCell ref="I576:M577"/>
    <mergeCell ref="B649:C649"/>
    <mergeCell ref="B947:C947"/>
    <mergeCell ref="I530:J530"/>
    <mergeCell ref="B680:C681"/>
    <mergeCell ref="B365:M365"/>
    <mergeCell ref="B428:C428"/>
    <mergeCell ref="D650:F650"/>
    <mergeCell ref="H859:H860"/>
    <mergeCell ref="I703:J703"/>
    <mergeCell ref="I1007:J1007"/>
    <mergeCell ref="B58:M58"/>
    <mergeCell ref="I546:M546"/>
    <mergeCell ref="E588:G588"/>
    <mergeCell ref="B52:M52"/>
    <mergeCell ref="B798:M798"/>
    <mergeCell ref="B443:F443"/>
    <mergeCell ref="B948:C948"/>
  </mergeCells>
  <dataValidations count="9">
    <dataValidation sqref="D6 D110 D214 D318 D422 D526 D630 D734 D838 D942" showDropDown="0" showInputMessage="0" showErrorMessage="0" allowBlank="1" type="list">
      <formula1>Drive.Type</formula1>
    </dataValidation>
    <dataValidation sqref="D26 D130 D234 D338 D442 D546 D650 D754 D858 D962" showDropDown="0" showInputMessage="0" showErrorMessage="0" allowBlank="1" type="list">
      <formula1>Airflow.Instrument</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7"/>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H37</f>
        <v/>
      </c>
      <c r="L9" s="24">
        <f>L37</f>
        <v/>
      </c>
      <c r="M9" s="22">
        <f>IF(OR(L9="",K9="",K9=0),"",L9/K9)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Supply Air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42" t="n"/>
      <c r="C37" s="231" t="inlineStr">
        <is>
          <t>Total</t>
        </is>
      </c>
      <c r="D37" s="159" t="n"/>
      <c r="E37" s="42" t="n"/>
      <c r="F37" s="42" t="n"/>
      <c r="G37" s="43" t="n"/>
      <c r="H37" s="43">
        <f>IF(SUM(H29:H36)+SUM(H60:H75)=0,"",SUM(H29:H36)+SUM(H60:H75))</f>
        <v/>
      </c>
      <c r="I37" s="43" t="n"/>
      <c r="J37" s="43">
        <f>IF(SUM(J29:J36)+SUM(J60:J75)=0,"",SUM(J29:J36)+SUM(J60:J75))</f>
        <v/>
      </c>
      <c r="K37" s="43" t="n"/>
      <c r="L37" s="43">
        <f>IF(SUM(L29:L36)+SUM(L60:L75)=0,"",SUM(L29:L36)+SUM(L60:L75))</f>
        <v/>
      </c>
      <c r="M37" s="35">
        <f>IF(OR(H37="",H37=0),"",IF(L37="",IF(J37="","",J37/H37),L37/H37))</f>
        <v/>
      </c>
    </row>
    <row r="38" ht="13.35" customHeight="1" s="162">
      <c r="B38" s="453" t="inlineStr">
        <is>
          <t>Instrument:</t>
        </is>
      </c>
      <c r="C38" s="5" t="n"/>
      <c r="D38" s="493" t="n"/>
      <c r="E38" s="414" t="n"/>
      <c r="F38" s="414" t="n"/>
      <c r="G38" s="425" t="inlineStr">
        <is>
          <t>Ak basis / notes:</t>
        </is>
      </c>
      <c r="I38" s="494" t="n"/>
      <c r="J38" s="414" t="n"/>
      <c r="K38" s="414" t="n"/>
      <c r="L38" s="414" t="n"/>
      <c r="M38" s="414" t="n"/>
    </row>
    <row r="39" ht="13.35" customHeight="1" s="162">
      <c r="B39" s="188" t="inlineStr">
        <is>
          <t>Exhaust Air Inlet Airflow</t>
        </is>
      </c>
      <c r="C39" s="174" t="n"/>
      <c r="D39" s="174" t="n"/>
      <c r="E39" s="174" t="n"/>
      <c r="F39" s="173" t="n"/>
      <c r="G39" s="233" t="inlineStr">
        <is>
          <t>Design VEL</t>
        </is>
      </c>
      <c r="H39" s="194" t="inlineStr">
        <is>
          <t>Design CFM</t>
        </is>
      </c>
      <c r="I39" s="188" t="inlineStr">
        <is>
          <t>Initial</t>
        </is>
      </c>
      <c r="J39" s="173" t="n"/>
      <c r="K39" s="188" t="inlineStr">
        <is>
          <t>Final</t>
        </is>
      </c>
      <c r="L39" s="173" t="n"/>
      <c r="M39" s="188" t="inlineStr">
        <is>
          <t>%</t>
        </is>
      </c>
    </row>
    <row r="40" ht="13.35" customHeight="1" s="162">
      <c r="B40" s="153" t="inlineStr">
        <is>
          <t>No.</t>
        </is>
      </c>
      <c r="C40" s="188" t="inlineStr">
        <is>
          <t>Area Served</t>
        </is>
      </c>
      <c r="D40" s="188" t="inlineStr">
        <is>
          <t>Type</t>
        </is>
      </c>
      <c r="E40" s="188" t="inlineStr">
        <is>
          <t>Size</t>
        </is>
      </c>
      <c r="F40" s="188" t="inlineStr">
        <is>
          <t>Ak</t>
        </is>
      </c>
      <c r="G40" s="440" t="n"/>
      <c r="H40" s="440" t="n"/>
      <c r="I40" s="188" t="inlineStr">
        <is>
          <t>VEL</t>
        </is>
      </c>
      <c r="J40" s="188" t="inlineStr">
        <is>
          <t>CFM</t>
        </is>
      </c>
      <c r="K40" s="188" t="inlineStr">
        <is>
          <t>VEL</t>
        </is>
      </c>
      <c r="L40" s="188" t="inlineStr">
        <is>
          <t>CFM</t>
        </is>
      </c>
      <c r="M40" s="440"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IF(SUM(H41:H48)+SUM(H80:H95)=0,"",SUM(H41:H48)+SUM(H80:H95))</f>
        <v/>
      </c>
      <c r="I49" s="43" t="n"/>
      <c r="J49" s="43">
        <f>IF(SUM(J41:J48)+SUM(J80:J95)=0,"",SUM(J41:J48)+SUM(J80:J95))</f>
        <v/>
      </c>
      <c r="K49" s="43" t="n"/>
      <c r="L49" s="43">
        <f>IF(SUM(L41:L48)+SUM(L80:L95)=0,"",SUM(L41:L48)+SUM(L80:L95))</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42" t="n"/>
      <c r="C76" s="231" t="inlineStr">
        <is>
          <t>Subtotal (this page)</t>
        </is>
      </c>
      <c r="D76" s="159" t="n"/>
      <c r="E76" s="42" t="n"/>
      <c r="F76" s="42" t="n"/>
      <c r="G76" s="43" t="n"/>
      <c r="H76" s="43">
        <f>IF(SUM(H60:H75)=0,"",SUM(H60:H75))</f>
        <v/>
      </c>
      <c r="I76" s="43" t="n"/>
      <c r="J76" s="43">
        <f>IF(SUM(J60:J75)=0,"",SUM(J60:J75))</f>
        <v/>
      </c>
      <c r="K76" s="43" t="n"/>
      <c r="L76" s="43">
        <f>IF(SUM(L60:L75)=0,"",SUM(L60:L75))</f>
        <v/>
      </c>
      <c r="M76" s="35">
        <f>IF(OR(H76="",H76=0),"",IF(L76="",IF(J76="","",J76/H76),L76/H76))</f>
        <v/>
      </c>
    </row>
    <row r="77" ht="13.35" customHeight="1" s="162"/>
    <row r="78" ht="13.35" customHeight="1" s="162">
      <c r="B78" s="188" t="inlineStr">
        <is>
          <t>Exhaust Air Inlets (cont.)</t>
        </is>
      </c>
      <c r="C78" s="174" t="n"/>
      <c r="D78" s="174" t="n"/>
      <c r="E78" s="174" t="n"/>
      <c r="F78" s="173" t="n"/>
      <c r="G78" s="233" t="inlineStr">
        <is>
          <t>Design VEL</t>
        </is>
      </c>
      <c r="H78" s="194" t="inlineStr">
        <is>
          <t>Design CFM</t>
        </is>
      </c>
      <c r="I78" s="188" t="inlineStr">
        <is>
          <t>Initial</t>
        </is>
      </c>
      <c r="J78" s="173" t="n"/>
      <c r="K78" s="188" t="inlineStr">
        <is>
          <t>Final</t>
        </is>
      </c>
      <c r="L78" s="173" t="n"/>
      <c r="M78" s="188" t="inlineStr">
        <is>
          <t>%</t>
        </is>
      </c>
    </row>
    <row r="79" ht="13.35" customHeight="1" s="162">
      <c r="B79" s="153" t="inlineStr">
        <is>
          <t>No.</t>
        </is>
      </c>
      <c r="C79" s="188" t="inlineStr">
        <is>
          <t>Area Served</t>
        </is>
      </c>
      <c r="D79" s="188" t="inlineStr">
        <is>
          <t>Type</t>
        </is>
      </c>
      <c r="E79" s="188" t="inlineStr">
        <is>
          <t>Size</t>
        </is>
      </c>
      <c r="F79" s="188" t="inlineStr">
        <is>
          <t>Ak</t>
        </is>
      </c>
      <c r="G79" s="440" t="n"/>
      <c r="H79" s="440" t="n"/>
      <c r="I79" s="188" t="inlineStr">
        <is>
          <t>VEL</t>
        </is>
      </c>
      <c r="J79" s="188" t="inlineStr">
        <is>
          <t>CFM</t>
        </is>
      </c>
      <c r="K79" s="188" t="inlineStr">
        <is>
          <t>VEL</t>
        </is>
      </c>
      <c r="L79" s="188" t="inlineStr">
        <is>
          <t>CFM</t>
        </is>
      </c>
      <c r="M79" s="440"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42" t="n"/>
      <c r="C96" s="231" t="inlineStr">
        <is>
          <t>Subtotal (this page)</t>
        </is>
      </c>
      <c r="D96" s="159" t="n"/>
      <c r="E96" s="42" t="n"/>
      <c r="F96" s="42" t="n"/>
      <c r="G96" s="43" t="n"/>
      <c r="H96" s="43">
        <f>IF(SUM(H80:H95)=0,"",SUM(H80:H95))</f>
        <v/>
      </c>
      <c r="I96" s="43" t="n"/>
      <c r="J96" s="43">
        <f>IF(SUM(J80:J95)=0,"",SUM(J80:J95))</f>
        <v/>
      </c>
      <c r="K96" s="43" t="n"/>
      <c r="L96" s="43">
        <f>IF(SUM(L80:L95)=0,"",SUM(L80:L95))</f>
        <v/>
      </c>
      <c r="M96" s="35">
        <f>IF(OR(H96="",H96=0),"",IF(L96="",IF(J96="","",J96/H96),L96/H96))</f>
        <v/>
      </c>
    </row>
    <row r="97" ht="13.35" customHeight="1" s="162"/>
    <row r="98" ht="13.35" customHeight="1" s="162">
      <c r="B98" s="188" t="inlineStr">
        <is>
          <t>Remarks (cont.)</t>
        </is>
      </c>
      <c r="C98" s="173" t="n"/>
      <c r="D98" s="15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2" ht="13.35" customHeight="1" s="162"/>
    <row r="103" ht="13.35" customHeight="1" s="162"/>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H141</f>
        <v/>
      </c>
      <c r="L113" s="24">
        <f>L141</f>
        <v/>
      </c>
      <c r="M113" s="22">
        <f>IF(OR(L113="",K113="",K113=0),"",L113/K113)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Supply Air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42" t="n"/>
      <c r="C141" s="231" t="inlineStr">
        <is>
          <t>Total</t>
        </is>
      </c>
      <c r="D141" s="159" t="n"/>
      <c r="E141" s="42" t="n"/>
      <c r="F141" s="42" t="n"/>
      <c r="G141" s="43" t="n"/>
      <c r="H141" s="43">
        <f>IF(SUM(H133:H140)+SUM(H164:H179)=0,"",SUM(H133:H140)+SUM(H164:H179))</f>
        <v/>
      </c>
      <c r="I141" s="43" t="n"/>
      <c r="J141" s="43">
        <f>IF(SUM(J133:J140)+SUM(J164:J179)=0,"",SUM(J133:J140)+SUM(J164:J179))</f>
        <v/>
      </c>
      <c r="K141" s="43" t="n"/>
      <c r="L141" s="43">
        <f>IF(SUM(L133:L140)+SUM(L164:L179)=0,"",SUM(L133:L140)+SUM(L164:L179))</f>
        <v/>
      </c>
      <c r="M141" s="35">
        <f>IF(OR(H141="",H141=0),"",IF(L141="",IF(J141="","",J141/H141),L141/H141))</f>
        <v/>
      </c>
    </row>
    <row r="142" ht="13.35" customHeight="1" s="162">
      <c r="B142" s="453" t="inlineStr">
        <is>
          <t>Instrument:</t>
        </is>
      </c>
      <c r="C142" s="5" t="n"/>
      <c r="D142" s="493" t="n"/>
      <c r="E142" s="414" t="n"/>
      <c r="F142" s="414" t="n"/>
      <c r="G142" s="425" t="inlineStr">
        <is>
          <t>Ak basis / notes:</t>
        </is>
      </c>
      <c r="I142" s="494" t="n"/>
      <c r="J142" s="414" t="n"/>
      <c r="K142" s="414" t="n"/>
      <c r="L142" s="414" t="n"/>
      <c r="M142" s="414" t="n"/>
    </row>
    <row r="143" ht="13.35" customHeight="1" s="162">
      <c r="B143" s="188" t="inlineStr">
        <is>
          <t>Exhaust Air Inlet Airflow</t>
        </is>
      </c>
      <c r="C143" s="174" t="n"/>
      <c r="D143" s="174" t="n"/>
      <c r="E143" s="174" t="n"/>
      <c r="F143" s="173" t="n"/>
      <c r="G143" s="233" t="inlineStr">
        <is>
          <t>Design VEL</t>
        </is>
      </c>
      <c r="H143" s="194" t="inlineStr">
        <is>
          <t>Design CFM</t>
        </is>
      </c>
      <c r="I143" s="188" t="inlineStr">
        <is>
          <t>Initial</t>
        </is>
      </c>
      <c r="J143" s="173" t="n"/>
      <c r="K143" s="188" t="inlineStr">
        <is>
          <t>Final</t>
        </is>
      </c>
      <c r="L143" s="173" t="n"/>
      <c r="M143" s="188" t="inlineStr">
        <is>
          <t>%</t>
        </is>
      </c>
    </row>
    <row r="144" ht="13.35" customHeight="1" s="162">
      <c r="B144" s="153" t="inlineStr">
        <is>
          <t>No.</t>
        </is>
      </c>
      <c r="C144" s="188" t="inlineStr">
        <is>
          <t>Area Served</t>
        </is>
      </c>
      <c r="D144" s="188" t="inlineStr">
        <is>
          <t>Type</t>
        </is>
      </c>
      <c r="E144" s="188" t="inlineStr">
        <is>
          <t>Size</t>
        </is>
      </c>
      <c r="F144" s="188" t="inlineStr">
        <is>
          <t>Ak</t>
        </is>
      </c>
      <c r="G144" s="440" t="n"/>
      <c r="H144" s="440" t="n"/>
      <c r="I144" s="188" t="inlineStr">
        <is>
          <t>VEL</t>
        </is>
      </c>
      <c r="J144" s="188" t="inlineStr">
        <is>
          <t>CFM</t>
        </is>
      </c>
      <c r="K144" s="188" t="inlineStr">
        <is>
          <t>VEL</t>
        </is>
      </c>
      <c r="L144" s="188" t="inlineStr">
        <is>
          <t>CFM</t>
        </is>
      </c>
      <c r="M144" s="440" t="n"/>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IF(SUM(H145:H152)+SUM(H184:H199)=0,"",SUM(H145:H152)+SUM(H184:H199))</f>
        <v/>
      </c>
      <c r="I153" s="43" t="n"/>
      <c r="J153" s="43">
        <f>IF(SUM(J145:J152)+SUM(J184:J199)=0,"",SUM(J145:J152)+SUM(J184:J199))</f>
        <v/>
      </c>
      <c r="K153" s="43" t="n"/>
      <c r="L153" s="43">
        <f>IF(SUM(L145:L152)+SUM(L184:L199)=0,"",SUM(L145:L152)+SUM(L184:L199))</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42" t="n"/>
      <c r="C180" s="231" t="inlineStr">
        <is>
          <t>Subtotal (this page)</t>
        </is>
      </c>
      <c r="D180" s="159" t="n"/>
      <c r="E180" s="42" t="n"/>
      <c r="F180" s="42" t="n"/>
      <c r="G180" s="43" t="n"/>
      <c r="H180" s="43">
        <f>IF(SUM(H164:H179)=0,"",SUM(H164:H179))</f>
        <v/>
      </c>
      <c r="I180" s="43" t="n"/>
      <c r="J180" s="43">
        <f>IF(SUM(J164:J179)=0,"",SUM(J164:J179))</f>
        <v/>
      </c>
      <c r="K180" s="43" t="n"/>
      <c r="L180" s="43">
        <f>IF(SUM(L164:L179)=0,"",SUM(L164:L179))</f>
        <v/>
      </c>
      <c r="M180" s="35">
        <f>IF(OR(H180="",H180=0),"",IF(L180="",IF(J180="","",J180/H180),L180/H180))</f>
        <v/>
      </c>
    </row>
    <row r="181" ht="13.35" customHeight="1" s="162"/>
    <row r="182" ht="13.35" customHeight="1" s="162">
      <c r="B182" s="188" t="inlineStr">
        <is>
          <t>Exhaust Air Inlets (cont.)</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42" t="n"/>
      <c r="C200" s="231" t="inlineStr">
        <is>
          <t>Subtotal (this page)</t>
        </is>
      </c>
      <c r="D200" s="159" t="n"/>
      <c r="E200" s="42" t="n"/>
      <c r="F200" s="42" t="n"/>
      <c r="G200" s="43" t="n"/>
      <c r="H200" s="43">
        <f>IF(SUM(H184:H199)=0,"",SUM(H184:H199))</f>
        <v/>
      </c>
      <c r="I200" s="43" t="n"/>
      <c r="J200" s="43">
        <f>IF(SUM(J184:J199)=0,"",SUM(J184:J199))</f>
        <v/>
      </c>
      <c r="K200" s="43" t="n"/>
      <c r="L200" s="43">
        <f>IF(SUM(L184:L199)=0,"",SUM(L184:L199))</f>
        <v/>
      </c>
      <c r="M200" s="35">
        <f>IF(OR(H200="",H200=0),"",IF(L200="",IF(J200="","",J200/H200),L200/H200))</f>
        <v/>
      </c>
    </row>
    <row r="201" ht="13.35" customHeight="1" s="162"/>
    <row r="202" ht="13.35" customHeight="1" s="162">
      <c r="B202" s="188" t="inlineStr">
        <is>
          <t>Remarks (cont.)</t>
        </is>
      </c>
      <c r="C202" s="173" t="n"/>
      <c r="D202" s="154" t="n"/>
      <c r="E202" s="174" t="n"/>
      <c r="F202" s="174" t="n"/>
      <c r="G202" s="174" t="n"/>
      <c r="H202" s="174" t="n"/>
      <c r="I202" s="174" t="n"/>
      <c r="J202" s="174" t="n"/>
      <c r="K202" s="174" t="n"/>
      <c r="L202" s="174" t="n"/>
      <c r="M202" s="173" t="n"/>
    </row>
    <row r="203" ht="13.35" customHeight="1" s="162">
      <c r="B203" s="154" t="n"/>
      <c r="C203" s="174" t="n"/>
      <c r="D203" s="174" t="n"/>
      <c r="E203" s="174" t="n"/>
      <c r="F203" s="174" t="n"/>
      <c r="G203" s="174" t="n"/>
      <c r="H203" s="174" t="n"/>
      <c r="I203" s="174" t="n"/>
      <c r="J203" s="174" t="n"/>
      <c r="K203" s="174" t="n"/>
      <c r="L203" s="174" t="n"/>
      <c r="M203" s="173" t="n"/>
    </row>
    <row r="204" ht="13.35" customHeight="1" s="162">
      <c r="B204" s="154" t="n"/>
      <c r="C204" s="174" t="n"/>
      <c r="D204" s="174" t="n"/>
      <c r="E204" s="174" t="n"/>
      <c r="F204" s="174" t="n"/>
      <c r="G204" s="174" t="n"/>
      <c r="H204" s="174" t="n"/>
      <c r="I204" s="174" t="n"/>
      <c r="J204" s="174" t="n"/>
      <c r="K204" s="174" t="n"/>
      <c r="L204" s="174" t="n"/>
      <c r="M204" s="173" t="n"/>
    </row>
    <row r="205" ht="13.35" customHeight="1" s="162">
      <c r="B205" s="154" t="n"/>
      <c r="C205" s="174" t="n"/>
      <c r="D205" s="174" t="n"/>
      <c r="E205" s="174" t="n"/>
      <c r="F205" s="174" t="n"/>
      <c r="G205" s="174" t="n"/>
      <c r="H205" s="174" t="n"/>
      <c r="I205" s="174" t="n"/>
      <c r="J205" s="174" t="n"/>
      <c r="K205" s="174" t="n"/>
      <c r="L205" s="174" t="n"/>
      <c r="M205" s="173" t="n"/>
    </row>
    <row r="206" ht="13.35" customHeight="1" s="162"/>
    <row r="207" ht="13.35" customHeight="1" s="162"/>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H245</f>
        <v/>
      </c>
      <c r="L217" s="24">
        <f>L245</f>
        <v/>
      </c>
      <c r="M217" s="22">
        <f>IF(OR(L217="",K217="",K217=0),"",L217/K217)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Supply Air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42" t="n"/>
      <c r="C245" s="231" t="inlineStr">
        <is>
          <t>Total</t>
        </is>
      </c>
      <c r="D245" s="159" t="n"/>
      <c r="E245" s="42" t="n"/>
      <c r="F245" s="42" t="n"/>
      <c r="G245" s="43" t="n"/>
      <c r="H245" s="43">
        <f>IF(SUM(H237:H244)+SUM(H268:H283)=0,"",SUM(H237:H244)+SUM(H268:H283))</f>
        <v/>
      </c>
      <c r="I245" s="43" t="n"/>
      <c r="J245" s="43">
        <f>IF(SUM(J237:J244)+SUM(J268:J283)=0,"",SUM(J237:J244)+SUM(J268:J283))</f>
        <v/>
      </c>
      <c r="K245" s="43" t="n"/>
      <c r="L245" s="43">
        <f>IF(SUM(L237:L244)+SUM(L268:L283)=0,"",SUM(L237:L244)+SUM(L268:L283))</f>
        <v/>
      </c>
      <c r="M245" s="35">
        <f>IF(OR(H245="",H245=0),"",IF(L245="",IF(J245="","",J245/H245),L245/H245))</f>
        <v/>
      </c>
    </row>
    <row r="246" ht="13.35" customHeight="1" s="162">
      <c r="B246" s="453" t="inlineStr">
        <is>
          <t>Instrument:</t>
        </is>
      </c>
      <c r="C246" s="5" t="n"/>
      <c r="D246" s="493" t="n"/>
      <c r="E246" s="414" t="n"/>
      <c r="F246" s="414" t="n"/>
      <c r="G246" s="425" t="inlineStr">
        <is>
          <t>Ak basis / notes:</t>
        </is>
      </c>
      <c r="I246" s="494" t="n"/>
      <c r="J246" s="414" t="n"/>
      <c r="K246" s="414" t="n"/>
      <c r="L246" s="414" t="n"/>
      <c r="M246" s="414" t="n"/>
    </row>
    <row r="247" ht="13.35" customHeight="1" s="162">
      <c r="B247" s="188" t="inlineStr">
        <is>
          <t>Exhaust Air Inlet Airflow</t>
        </is>
      </c>
      <c r="C247" s="174" t="n"/>
      <c r="D247" s="174" t="n"/>
      <c r="E247" s="174" t="n"/>
      <c r="F247" s="173" t="n"/>
      <c r="G247" s="233" t="inlineStr">
        <is>
          <t>Design VEL</t>
        </is>
      </c>
      <c r="H247" s="194" t="inlineStr">
        <is>
          <t>Design CFM</t>
        </is>
      </c>
      <c r="I247" s="188" t="inlineStr">
        <is>
          <t>Initial</t>
        </is>
      </c>
      <c r="J247" s="173" t="n"/>
      <c r="K247" s="188" t="inlineStr">
        <is>
          <t>Final</t>
        </is>
      </c>
      <c r="L247" s="173" t="n"/>
      <c r="M247" s="188" t="inlineStr">
        <is>
          <t>%</t>
        </is>
      </c>
    </row>
    <row r="248" ht="13.35" customHeight="1" s="162">
      <c r="B248" s="153" t="inlineStr">
        <is>
          <t>No.</t>
        </is>
      </c>
      <c r="C248" s="188" t="inlineStr">
        <is>
          <t>Area Served</t>
        </is>
      </c>
      <c r="D248" s="188" t="inlineStr">
        <is>
          <t>Type</t>
        </is>
      </c>
      <c r="E248" s="188" t="inlineStr">
        <is>
          <t>Size</t>
        </is>
      </c>
      <c r="F248" s="188" t="inlineStr">
        <is>
          <t>Ak</t>
        </is>
      </c>
      <c r="G248" s="440" t="n"/>
      <c r="H248" s="440" t="n"/>
      <c r="I248" s="188" t="inlineStr">
        <is>
          <t>VEL</t>
        </is>
      </c>
      <c r="J248" s="188" t="inlineStr">
        <is>
          <t>CFM</t>
        </is>
      </c>
      <c r="K248" s="188" t="inlineStr">
        <is>
          <t>VEL</t>
        </is>
      </c>
      <c r="L248" s="188" t="inlineStr">
        <is>
          <t>CFM</t>
        </is>
      </c>
      <c r="M248" s="440" t="n"/>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IF(SUM(H249:H256)+SUM(H288:H303)=0,"",SUM(H249:H256)+SUM(H288:H303))</f>
        <v/>
      </c>
      <c r="I257" s="43" t="n"/>
      <c r="J257" s="43">
        <f>IF(SUM(J249:J256)+SUM(J288:J303)=0,"",SUM(J249:J256)+SUM(J288:J303))</f>
        <v/>
      </c>
      <c r="K257" s="43" t="n"/>
      <c r="L257" s="43">
        <f>IF(SUM(L249:L256)+SUM(L288:L303)=0,"",SUM(L249:L256)+SUM(L288:L303))</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42" t="n"/>
      <c r="C284" s="231" t="inlineStr">
        <is>
          <t>Subtotal (this page)</t>
        </is>
      </c>
      <c r="D284" s="159" t="n"/>
      <c r="E284" s="42" t="n"/>
      <c r="F284" s="42" t="n"/>
      <c r="G284" s="43" t="n"/>
      <c r="H284" s="43">
        <f>IF(SUM(H268:H283)=0,"",SUM(H268:H283))</f>
        <v/>
      </c>
      <c r="I284" s="43" t="n"/>
      <c r="J284" s="43">
        <f>IF(SUM(J268:J283)=0,"",SUM(J268:J283))</f>
        <v/>
      </c>
      <c r="K284" s="43" t="n"/>
      <c r="L284" s="43">
        <f>IF(SUM(L268:L283)=0,"",SUM(L268:L283))</f>
        <v/>
      </c>
      <c r="M284" s="35">
        <f>IF(OR(H284="",H284=0),"",IF(L284="",IF(J284="","",J284/H284),L284/H284))</f>
        <v/>
      </c>
    </row>
    <row r="285" ht="13.35" customHeight="1" s="162"/>
    <row r="286" ht="13.35" customHeight="1" s="162">
      <c r="B286" s="188" t="inlineStr">
        <is>
          <t>Exhaust Air Inlets (cont.)</t>
        </is>
      </c>
      <c r="C286" s="174" t="n"/>
      <c r="D286" s="174" t="n"/>
      <c r="E286" s="174" t="n"/>
      <c r="F286" s="173" t="n"/>
      <c r="G286" s="233" t="inlineStr">
        <is>
          <t>Design VEL</t>
        </is>
      </c>
      <c r="H286" s="194" t="inlineStr">
        <is>
          <t>Design CFM</t>
        </is>
      </c>
      <c r="I286" s="188" t="inlineStr">
        <is>
          <t>Initial</t>
        </is>
      </c>
      <c r="J286" s="173" t="n"/>
      <c r="K286" s="188" t="inlineStr">
        <is>
          <t>Final</t>
        </is>
      </c>
      <c r="L286" s="173" t="n"/>
      <c r="M286" s="188" t="inlineStr">
        <is>
          <t>%</t>
        </is>
      </c>
    </row>
    <row r="287" ht="13.35" customHeight="1" s="162">
      <c r="B287" s="153" t="inlineStr">
        <is>
          <t>No.</t>
        </is>
      </c>
      <c r="C287" s="188" t="inlineStr">
        <is>
          <t>Area Served</t>
        </is>
      </c>
      <c r="D287" s="188" t="inlineStr">
        <is>
          <t>Type</t>
        </is>
      </c>
      <c r="E287" s="188" t="inlineStr">
        <is>
          <t>Size</t>
        </is>
      </c>
      <c r="F287" s="188" t="inlineStr">
        <is>
          <t>Ak</t>
        </is>
      </c>
      <c r="G287" s="440" t="n"/>
      <c r="H287" s="440" t="n"/>
      <c r="I287" s="188" t="inlineStr">
        <is>
          <t>VEL</t>
        </is>
      </c>
      <c r="J287" s="188" t="inlineStr">
        <is>
          <t>CFM</t>
        </is>
      </c>
      <c r="K287" s="188" t="inlineStr">
        <is>
          <t>VEL</t>
        </is>
      </c>
      <c r="L287" s="188" t="inlineStr">
        <is>
          <t>CFM</t>
        </is>
      </c>
      <c r="M287" s="440"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42" t="n"/>
      <c r="C304" s="231" t="inlineStr">
        <is>
          <t>Subtotal (this page)</t>
        </is>
      </c>
      <c r="D304" s="159" t="n"/>
      <c r="E304" s="42" t="n"/>
      <c r="F304" s="42" t="n"/>
      <c r="G304" s="43" t="n"/>
      <c r="H304" s="43">
        <f>IF(SUM(H288:H303)=0,"",SUM(H288:H303))</f>
        <v/>
      </c>
      <c r="I304" s="43" t="n"/>
      <c r="J304" s="43">
        <f>IF(SUM(J288:J303)=0,"",SUM(J288:J303))</f>
        <v/>
      </c>
      <c r="K304" s="43" t="n"/>
      <c r="L304" s="43">
        <f>IF(SUM(L288:L303)=0,"",SUM(L288:L303))</f>
        <v/>
      </c>
      <c r="M304" s="35">
        <f>IF(OR(H304="",H304=0),"",IF(L304="",IF(J304="","",J304/H304),L304/H304))</f>
        <v/>
      </c>
    </row>
    <row r="305" ht="13.35" customHeight="1" s="162"/>
    <row r="306" ht="13.35" customHeight="1" s="162">
      <c r="B306" s="188" t="inlineStr">
        <is>
          <t>Remarks (cont.)</t>
        </is>
      </c>
      <c r="C306" s="173" t="n"/>
      <c r="D306" s="154" t="n"/>
      <c r="E306" s="174" t="n"/>
      <c r="F306" s="174" t="n"/>
      <c r="G306" s="174" t="n"/>
      <c r="H306" s="174" t="n"/>
      <c r="I306" s="174" t="n"/>
      <c r="J306" s="174" t="n"/>
      <c r="K306" s="174" t="n"/>
      <c r="L306" s="174" t="n"/>
      <c r="M306" s="173" t="n"/>
    </row>
    <row r="307" ht="13.35" customHeight="1" s="162">
      <c r="B307" s="154" t="n"/>
      <c r="C307" s="174" t="n"/>
      <c r="D307" s="174" t="n"/>
      <c r="E307" s="174" t="n"/>
      <c r="F307" s="174" t="n"/>
      <c r="G307" s="174" t="n"/>
      <c r="H307" s="174" t="n"/>
      <c r="I307" s="174" t="n"/>
      <c r="J307" s="174" t="n"/>
      <c r="K307" s="174" t="n"/>
      <c r="L307" s="174" t="n"/>
      <c r="M307" s="173" t="n"/>
    </row>
    <row r="308" ht="13.35" customHeight="1" s="162">
      <c r="B308" s="154" t="n"/>
      <c r="C308" s="174" t="n"/>
      <c r="D308" s="174" t="n"/>
      <c r="E308" s="174" t="n"/>
      <c r="F308" s="174" t="n"/>
      <c r="G308" s="174" t="n"/>
      <c r="H308" s="174" t="n"/>
      <c r="I308" s="174" t="n"/>
      <c r="J308" s="174" t="n"/>
      <c r="K308" s="174" t="n"/>
      <c r="L308" s="174" t="n"/>
      <c r="M308" s="173" t="n"/>
    </row>
    <row r="309" ht="13.35" customHeight="1" s="162">
      <c r="B309" s="154" t="n"/>
      <c r="C309" s="174" t="n"/>
      <c r="D309" s="174" t="n"/>
      <c r="E309" s="174" t="n"/>
      <c r="F309" s="174" t="n"/>
      <c r="G309" s="174" t="n"/>
      <c r="H309" s="174" t="n"/>
      <c r="I309" s="174" t="n"/>
      <c r="J309" s="174" t="n"/>
      <c r="K309" s="174" t="n"/>
      <c r="L309" s="174" t="n"/>
      <c r="M309" s="173" t="n"/>
    </row>
    <row r="310" ht="13.35" customHeight="1" s="162"/>
    <row r="311" ht="13.35" customHeight="1" s="162"/>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H349</f>
        <v/>
      </c>
      <c r="L321" s="24">
        <f>L349</f>
        <v/>
      </c>
      <c r="M321" s="22">
        <f>IF(OR(L321="",K321="",K321=0),"",L321/K321)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Supply Air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42" t="n"/>
      <c r="C349" s="231" t="inlineStr">
        <is>
          <t>Total</t>
        </is>
      </c>
      <c r="D349" s="159" t="n"/>
      <c r="E349" s="42" t="n"/>
      <c r="F349" s="42" t="n"/>
      <c r="G349" s="43" t="n"/>
      <c r="H349" s="43">
        <f>IF(SUM(H341:H348)+SUM(H372:H387)=0,"",SUM(H341:H348)+SUM(H372:H387))</f>
        <v/>
      </c>
      <c r="I349" s="43" t="n"/>
      <c r="J349" s="43">
        <f>IF(SUM(J341:J348)+SUM(J372:J387)=0,"",SUM(J341:J348)+SUM(J372:J387))</f>
        <v/>
      </c>
      <c r="K349" s="43" t="n"/>
      <c r="L349" s="43">
        <f>IF(SUM(L341:L348)+SUM(L372:L387)=0,"",SUM(L341:L348)+SUM(L372:L387))</f>
        <v/>
      </c>
      <c r="M349" s="35">
        <f>IF(OR(H349="",H349=0),"",IF(L349="",IF(J349="","",J349/H349),L349/H349))</f>
        <v/>
      </c>
    </row>
    <row r="350" ht="13.35" customHeight="1" s="162">
      <c r="B350" s="453" t="inlineStr">
        <is>
          <t>Instrument:</t>
        </is>
      </c>
      <c r="C350" s="5" t="n"/>
      <c r="D350" s="493" t="n"/>
      <c r="E350" s="414" t="n"/>
      <c r="F350" s="414" t="n"/>
      <c r="G350" s="425" t="inlineStr">
        <is>
          <t>Ak basis / notes:</t>
        </is>
      </c>
      <c r="I350" s="494" t="n"/>
      <c r="J350" s="414" t="n"/>
      <c r="K350" s="414" t="n"/>
      <c r="L350" s="414" t="n"/>
      <c r="M350" s="414" t="n"/>
    </row>
    <row r="351" ht="13.35" customHeight="1" s="162">
      <c r="B351" s="188" t="inlineStr">
        <is>
          <t>Exhaust Air Inlet Airflow</t>
        </is>
      </c>
      <c r="C351" s="174" t="n"/>
      <c r="D351" s="174" t="n"/>
      <c r="E351" s="174" t="n"/>
      <c r="F351" s="173" t="n"/>
      <c r="G351" s="233" t="inlineStr">
        <is>
          <t>Design VEL</t>
        </is>
      </c>
      <c r="H351" s="194" t="inlineStr">
        <is>
          <t>Design CFM</t>
        </is>
      </c>
      <c r="I351" s="188" t="inlineStr">
        <is>
          <t>Initial</t>
        </is>
      </c>
      <c r="J351" s="173" t="n"/>
      <c r="K351" s="188" t="inlineStr">
        <is>
          <t>Final</t>
        </is>
      </c>
      <c r="L351" s="173" t="n"/>
      <c r="M351" s="188" t="inlineStr">
        <is>
          <t>%</t>
        </is>
      </c>
    </row>
    <row r="352" ht="13.35" customHeight="1" s="162">
      <c r="B352" s="153" t="inlineStr">
        <is>
          <t>No.</t>
        </is>
      </c>
      <c r="C352" s="188" t="inlineStr">
        <is>
          <t>Area Served</t>
        </is>
      </c>
      <c r="D352" s="188" t="inlineStr">
        <is>
          <t>Type</t>
        </is>
      </c>
      <c r="E352" s="188" t="inlineStr">
        <is>
          <t>Size</t>
        </is>
      </c>
      <c r="F352" s="188" t="inlineStr">
        <is>
          <t>Ak</t>
        </is>
      </c>
      <c r="G352" s="440" t="n"/>
      <c r="H352" s="440" t="n"/>
      <c r="I352" s="188" t="inlineStr">
        <is>
          <t>VEL</t>
        </is>
      </c>
      <c r="J352" s="188" t="inlineStr">
        <is>
          <t>CFM</t>
        </is>
      </c>
      <c r="K352" s="188" t="inlineStr">
        <is>
          <t>VEL</t>
        </is>
      </c>
      <c r="L352" s="188" t="inlineStr">
        <is>
          <t>CFM</t>
        </is>
      </c>
      <c r="M352" s="440"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IF(SUM(H353:H360)+SUM(H392:H407)=0,"",SUM(H353:H360)+SUM(H392:H407))</f>
        <v/>
      </c>
      <c r="I361" s="43" t="n"/>
      <c r="J361" s="43">
        <f>IF(SUM(J353:J360)+SUM(J392:J407)=0,"",SUM(J353:J360)+SUM(J392:J407))</f>
        <v/>
      </c>
      <c r="K361" s="43" t="n"/>
      <c r="L361" s="43">
        <f>IF(SUM(L353:L360)+SUM(L392:L407)=0,"",SUM(L353:L360)+SUM(L392:L407))</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42" t="n"/>
      <c r="C388" s="231" t="inlineStr">
        <is>
          <t>Subtotal (this page)</t>
        </is>
      </c>
      <c r="D388" s="159" t="n"/>
      <c r="E388" s="42" t="n"/>
      <c r="F388" s="42" t="n"/>
      <c r="G388" s="43" t="n"/>
      <c r="H388" s="43">
        <f>IF(SUM(H372:H387)=0,"",SUM(H372:H387))</f>
        <v/>
      </c>
      <c r="I388" s="43" t="n"/>
      <c r="J388" s="43">
        <f>IF(SUM(J372:J387)=0,"",SUM(J372:J387))</f>
        <v/>
      </c>
      <c r="K388" s="43" t="n"/>
      <c r="L388" s="43">
        <f>IF(SUM(L372:L387)=0,"",SUM(L372:L387))</f>
        <v/>
      </c>
      <c r="M388" s="35">
        <f>IF(OR(H388="",H388=0),"",IF(L388="",IF(J388="","",J388/H388),L388/H388))</f>
        <v/>
      </c>
    </row>
    <row r="389" ht="13.35" customHeight="1" s="162"/>
    <row r="390" ht="13.35" customHeight="1" s="162">
      <c r="B390" s="188" t="inlineStr">
        <is>
          <t>Exhaust Air Inlets (cont.)</t>
        </is>
      </c>
      <c r="C390" s="174" t="n"/>
      <c r="D390" s="174" t="n"/>
      <c r="E390" s="174" t="n"/>
      <c r="F390" s="173" t="n"/>
      <c r="G390" s="233" t="inlineStr">
        <is>
          <t>Design VEL</t>
        </is>
      </c>
      <c r="H390" s="194" t="inlineStr">
        <is>
          <t>Design CFM</t>
        </is>
      </c>
      <c r="I390" s="188" t="inlineStr">
        <is>
          <t>Initial</t>
        </is>
      </c>
      <c r="J390" s="173" t="n"/>
      <c r="K390" s="188" t="inlineStr">
        <is>
          <t>Final</t>
        </is>
      </c>
      <c r="L390" s="173" t="n"/>
      <c r="M390" s="188" t="inlineStr">
        <is>
          <t>%</t>
        </is>
      </c>
    </row>
    <row r="391" ht="13.35" customHeight="1" s="162">
      <c r="B391" s="153" t="inlineStr">
        <is>
          <t>No.</t>
        </is>
      </c>
      <c r="C391" s="188" t="inlineStr">
        <is>
          <t>Area Served</t>
        </is>
      </c>
      <c r="D391" s="188" t="inlineStr">
        <is>
          <t>Type</t>
        </is>
      </c>
      <c r="E391" s="188" t="inlineStr">
        <is>
          <t>Size</t>
        </is>
      </c>
      <c r="F391" s="188" t="inlineStr">
        <is>
          <t>Ak</t>
        </is>
      </c>
      <c r="G391" s="440" t="n"/>
      <c r="H391" s="440" t="n"/>
      <c r="I391" s="188" t="inlineStr">
        <is>
          <t>VEL</t>
        </is>
      </c>
      <c r="J391" s="188" t="inlineStr">
        <is>
          <t>CFM</t>
        </is>
      </c>
      <c r="K391" s="188" t="inlineStr">
        <is>
          <t>VEL</t>
        </is>
      </c>
      <c r="L391" s="188" t="inlineStr">
        <is>
          <t>CFM</t>
        </is>
      </c>
      <c r="M391" s="440" t="n"/>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42" t="n"/>
      <c r="C408" s="231" t="inlineStr">
        <is>
          <t>Subtotal (this page)</t>
        </is>
      </c>
      <c r="D408" s="159" t="n"/>
      <c r="E408" s="42" t="n"/>
      <c r="F408" s="42" t="n"/>
      <c r="G408" s="43" t="n"/>
      <c r="H408" s="43">
        <f>IF(SUM(H392:H407)=0,"",SUM(H392:H407))</f>
        <v/>
      </c>
      <c r="I408" s="43" t="n"/>
      <c r="J408" s="43">
        <f>IF(SUM(J392:J407)=0,"",SUM(J392:J407))</f>
        <v/>
      </c>
      <c r="K408" s="43" t="n"/>
      <c r="L408" s="43">
        <f>IF(SUM(L392:L407)=0,"",SUM(L392:L407))</f>
        <v/>
      </c>
      <c r="M408" s="35">
        <f>IF(OR(H408="",H408=0),"",IF(L408="",IF(J408="","",J408/H408),L408/H408))</f>
        <v/>
      </c>
    </row>
    <row r="409" ht="13.35" customHeight="1" s="162"/>
    <row r="410" ht="13.35" customHeight="1" s="162">
      <c r="B410" s="188" t="inlineStr">
        <is>
          <t>Remarks (cont.)</t>
        </is>
      </c>
      <c r="C410" s="173" t="n"/>
      <c r="D410" s="154" t="n"/>
      <c r="E410" s="174" t="n"/>
      <c r="F410" s="174" t="n"/>
      <c r="G410" s="174" t="n"/>
      <c r="H410" s="174" t="n"/>
      <c r="I410" s="174" t="n"/>
      <c r="J410" s="174" t="n"/>
      <c r="K410" s="174" t="n"/>
      <c r="L410" s="174" t="n"/>
      <c r="M410" s="173" t="n"/>
    </row>
    <row r="411" ht="13.35" customHeight="1" s="162">
      <c r="B411" s="154" t="n"/>
      <c r="C411" s="174" t="n"/>
      <c r="D411" s="174" t="n"/>
      <c r="E411" s="174" t="n"/>
      <c r="F411" s="174" t="n"/>
      <c r="G411" s="174" t="n"/>
      <c r="H411" s="174" t="n"/>
      <c r="I411" s="174" t="n"/>
      <c r="J411" s="174" t="n"/>
      <c r="K411" s="174" t="n"/>
      <c r="L411" s="174" t="n"/>
      <c r="M411" s="173" t="n"/>
    </row>
    <row r="412" ht="13.35" customHeight="1" s="162">
      <c r="B412" s="154" t="n"/>
      <c r="C412" s="174" t="n"/>
      <c r="D412" s="174" t="n"/>
      <c r="E412" s="174" t="n"/>
      <c r="F412" s="174" t="n"/>
      <c r="G412" s="174" t="n"/>
      <c r="H412" s="174" t="n"/>
      <c r="I412" s="174" t="n"/>
      <c r="J412" s="174" t="n"/>
      <c r="K412" s="174" t="n"/>
      <c r="L412" s="174" t="n"/>
      <c r="M412" s="173" t="n"/>
    </row>
    <row r="413" ht="13.35" customHeight="1" s="162">
      <c r="B413" s="154" t="n"/>
      <c r="C413" s="174" t="n"/>
      <c r="D413" s="174" t="n"/>
      <c r="E413" s="174" t="n"/>
      <c r="F413" s="174" t="n"/>
      <c r="G413" s="174" t="n"/>
      <c r="H413" s="174" t="n"/>
      <c r="I413" s="174" t="n"/>
      <c r="J413" s="174" t="n"/>
      <c r="K413" s="174" t="n"/>
      <c r="L413" s="174" t="n"/>
      <c r="M413" s="173" t="n"/>
    </row>
    <row r="414" ht="13.35" customHeight="1" s="162"/>
    <row r="415" ht="13.35" customHeight="1" s="162"/>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H453</f>
        <v/>
      </c>
      <c r="L425" s="24">
        <f>L453</f>
        <v/>
      </c>
      <c r="M425" s="22">
        <f>IF(OR(L425="",K425="",K425=0),"",L425/K425)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Supply Air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42" t="n"/>
      <c r="C453" s="231" t="inlineStr">
        <is>
          <t>Total</t>
        </is>
      </c>
      <c r="D453" s="159" t="n"/>
      <c r="E453" s="42" t="n"/>
      <c r="F453" s="42" t="n"/>
      <c r="G453" s="43" t="n"/>
      <c r="H453" s="43">
        <f>IF(SUM(H445:H452)+SUM(H476:H491)=0,"",SUM(H445:H452)+SUM(H476:H491))</f>
        <v/>
      </c>
      <c r="I453" s="43" t="n"/>
      <c r="J453" s="43">
        <f>IF(SUM(J445:J452)+SUM(J476:J491)=0,"",SUM(J445:J452)+SUM(J476:J491))</f>
        <v/>
      </c>
      <c r="K453" s="43" t="n"/>
      <c r="L453" s="43">
        <f>IF(SUM(L445:L452)+SUM(L476:L491)=0,"",SUM(L445:L452)+SUM(L476:L491))</f>
        <v/>
      </c>
      <c r="M453" s="35">
        <f>IF(OR(H453="",H453=0),"",IF(L453="",IF(J453="","",J453/H453),L453/H453))</f>
        <v/>
      </c>
    </row>
    <row r="454" ht="13.35" customHeight="1" s="162">
      <c r="B454" s="453" t="inlineStr">
        <is>
          <t>Instrument:</t>
        </is>
      </c>
      <c r="C454" s="5" t="n"/>
      <c r="D454" s="493" t="n"/>
      <c r="E454" s="414" t="n"/>
      <c r="F454" s="414" t="n"/>
      <c r="G454" s="425" t="inlineStr">
        <is>
          <t>Ak basis / notes:</t>
        </is>
      </c>
      <c r="I454" s="494" t="n"/>
      <c r="J454" s="414" t="n"/>
      <c r="K454" s="414" t="n"/>
      <c r="L454" s="414" t="n"/>
      <c r="M454" s="414" t="n"/>
    </row>
    <row r="455" ht="13.35" customHeight="1" s="162">
      <c r="B455" s="188" t="inlineStr">
        <is>
          <t>Exhaust Air Inlet Airflow</t>
        </is>
      </c>
      <c r="C455" s="174" t="n"/>
      <c r="D455" s="174" t="n"/>
      <c r="E455" s="174" t="n"/>
      <c r="F455" s="173" t="n"/>
      <c r="G455" s="233" t="inlineStr">
        <is>
          <t>Design VEL</t>
        </is>
      </c>
      <c r="H455" s="194" t="inlineStr">
        <is>
          <t>Design CFM</t>
        </is>
      </c>
      <c r="I455" s="188" t="inlineStr">
        <is>
          <t>Initial</t>
        </is>
      </c>
      <c r="J455" s="173" t="n"/>
      <c r="K455" s="188" t="inlineStr">
        <is>
          <t>Final</t>
        </is>
      </c>
      <c r="L455" s="173" t="n"/>
      <c r="M455" s="188" t="inlineStr">
        <is>
          <t>%</t>
        </is>
      </c>
    </row>
    <row r="456" ht="13.35" customHeight="1" s="162">
      <c r="B456" s="153" t="inlineStr">
        <is>
          <t>No.</t>
        </is>
      </c>
      <c r="C456" s="188" t="inlineStr">
        <is>
          <t>Area Served</t>
        </is>
      </c>
      <c r="D456" s="188" t="inlineStr">
        <is>
          <t>Type</t>
        </is>
      </c>
      <c r="E456" s="188" t="inlineStr">
        <is>
          <t>Size</t>
        </is>
      </c>
      <c r="F456" s="188" t="inlineStr">
        <is>
          <t>Ak</t>
        </is>
      </c>
      <c r="G456" s="440" t="n"/>
      <c r="H456" s="440" t="n"/>
      <c r="I456" s="188" t="inlineStr">
        <is>
          <t>VEL</t>
        </is>
      </c>
      <c r="J456" s="188" t="inlineStr">
        <is>
          <t>CFM</t>
        </is>
      </c>
      <c r="K456" s="188" t="inlineStr">
        <is>
          <t>VEL</t>
        </is>
      </c>
      <c r="L456" s="188" t="inlineStr">
        <is>
          <t>CFM</t>
        </is>
      </c>
      <c r="M456" s="440"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IF(SUM(H457:H464)+SUM(H496:H511)=0,"",SUM(H457:H464)+SUM(H496:H511))</f>
        <v/>
      </c>
      <c r="I465" s="43" t="n"/>
      <c r="J465" s="43">
        <f>IF(SUM(J457:J464)+SUM(J496:J511)=0,"",SUM(J457:J464)+SUM(J496:J511))</f>
        <v/>
      </c>
      <c r="K465" s="43" t="n"/>
      <c r="L465" s="43">
        <f>IF(SUM(L457:L464)+SUM(L496:L511)=0,"",SUM(L457:L464)+SUM(L496:L511))</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42" t="n"/>
      <c r="C492" s="231" t="inlineStr">
        <is>
          <t>Subtotal (this page)</t>
        </is>
      </c>
      <c r="D492" s="159" t="n"/>
      <c r="E492" s="42" t="n"/>
      <c r="F492" s="42" t="n"/>
      <c r="G492" s="43" t="n"/>
      <c r="H492" s="43">
        <f>IF(SUM(H476:H491)=0,"",SUM(H476:H491))</f>
        <v/>
      </c>
      <c r="I492" s="43" t="n"/>
      <c r="J492" s="43">
        <f>IF(SUM(J476:J491)=0,"",SUM(J476:J491))</f>
        <v/>
      </c>
      <c r="K492" s="43" t="n"/>
      <c r="L492" s="43">
        <f>IF(SUM(L476:L491)=0,"",SUM(L476:L491))</f>
        <v/>
      </c>
      <c r="M492" s="35">
        <f>IF(OR(H492="",H492=0),"",IF(L492="",IF(J492="","",J492/H492),L492/H492))</f>
        <v/>
      </c>
    </row>
    <row r="493" ht="13.35" customHeight="1" s="162"/>
    <row r="494" ht="13.35" customHeight="1" s="162">
      <c r="B494" s="188" t="inlineStr">
        <is>
          <t>Exhaust Air Inlets (cont.)</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42" t="n"/>
      <c r="C512" s="231" t="inlineStr">
        <is>
          <t>Subtotal (this page)</t>
        </is>
      </c>
      <c r="D512" s="159" t="n"/>
      <c r="E512" s="42" t="n"/>
      <c r="F512" s="42" t="n"/>
      <c r="G512" s="43" t="n"/>
      <c r="H512" s="43">
        <f>IF(SUM(H496:H511)=0,"",SUM(H496:H511))</f>
        <v/>
      </c>
      <c r="I512" s="43" t="n"/>
      <c r="J512" s="43">
        <f>IF(SUM(J496:J511)=0,"",SUM(J496:J511))</f>
        <v/>
      </c>
      <c r="K512" s="43" t="n"/>
      <c r="L512" s="43">
        <f>IF(SUM(L496:L511)=0,"",SUM(L496:L511))</f>
        <v/>
      </c>
      <c r="M512" s="35">
        <f>IF(OR(H512="",H512=0),"",IF(L512="",IF(J512="","",J512/H512),L512/H512))</f>
        <v/>
      </c>
    </row>
    <row r="513" ht="13.35" customHeight="1" s="162"/>
    <row r="514" ht="13.35" customHeight="1" s="162">
      <c r="B514" s="188" t="inlineStr">
        <is>
          <t>Remarks (cont.)</t>
        </is>
      </c>
      <c r="C514" s="173" t="n"/>
      <c r="D514" s="154" t="n"/>
      <c r="E514" s="174" t="n"/>
      <c r="F514" s="174" t="n"/>
      <c r="G514" s="174" t="n"/>
      <c r="H514" s="174" t="n"/>
      <c r="I514" s="174" t="n"/>
      <c r="J514" s="174" t="n"/>
      <c r="K514" s="174" t="n"/>
      <c r="L514" s="174" t="n"/>
      <c r="M514" s="173" t="n"/>
    </row>
    <row r="515" ht="13.35" customHeight="1" s="162">
      <c r="B515" s="154" t="n"/>
      <c r="C515" s="174" t="n"/>
      <c r="D515" s="174" t="n"/>
      <c r="E515" s="174" t="n"/>
      <c r="F515" s="174" t="n"/>
      <c r="G515" s="174" t="n"/>
      <c r="H515" s="174" t="n"/>
      <c r="I515" s="174" t="n"/>
      <c r="J515" s="174" t="n"/>
      <c r="K515" s="174" t="n"/>
      <c r="L515" s="174" t="n"/>
      <c r="M515" s="173" t="n"/>
    </row>
    <row r="516" ht="13.35" customHeight="1" s="162">
      <c r="B516" s="154" t="n"/>
      <c r="C516" s="174" t="n"/>
      <c r="D516" s="174" t="n"/>
      <c r="E516" s="174" t="n"/>
      <c r="F516" s="174" t="n"/>
      <c r="G516" s="174" t="n"/>
      <c r="H516" s="174" t="n"/>
      <c r="I516" s="174" t="n"/>
      <c r="J516" s="174" t="n"/>
      <c r="K516" s="174" t="n"/>
      <c r="L516" s="174" t="n"/>
      <c r="M516" s="173" t="n"/>
    </row>
    <row r="517" ht="13.35" customHeight="1" s="162">
      <c r="B517" s="154" t="n"/>
      <c r="C517" s="174" t="n"/>
      <c r="D517" s="174" t="n"/>
      <c r="E517" s="174" t="n"/>
      <c r="F517" s="174" t="n"/>
      <c r="G517" s="174" t="n"/>
      <c r="H517" s="174" t="n"/>
      <c r="I517" s="174" t="n"/>
      <c r="J517" s="174" t="n"/>
      <c r="K517" s="174" t="n"/>
      <c r="L517" s="174" t="n"/>
      <c r="M517" s="173" t="n"/>
    </row>
    <row r="518" ht="13.35" customHeight="1" s="162"/>
    <row r="519" ht="13.35" customHeight="1" s="162"/>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H557</f>
        <v/>
      </c>
      <c r="L529" s="24">
        <f>L557</f>
        <v/>
      </c>
      <c r="M529" s="22">
        <f>IF(OR(L529="",K529="",K529=0),"",L529/K529)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Supply Air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42" t="n"/>
      <c r="C557" s="231" t="inlineStr">
        <is>
          <t>Total</t>
        </is>
      </c>
      <c r="D557" s="159" t="n"/>
      <c r="E557" s="42" t="n"/>
      <c r="F557" s="42" t="n"/>
      <c r="G557" s="43" t="n"/>
      <c r="H557" s="43">
        <f>IF(SUM(H549:H556)+SUM(H580:H595)=0,"",SUM(H549:H556)+SUM(H580:H595))</f>
        <v/>
      </c>
      <c r="I557" s="43" t="n"/>
      <c r="J557" s="43">
        <f>IF(SUM(J549:J556)+SUM(J580:J595)=0,"",SUM(J549:J556)+SUM(J580:J595))</f>
        <v/>
      </c>
      <c r="K557" s="43" t="n"/>
      <c r="L557" s="43">
        <f>IF(SUM(L549:L556)+SUM(L580:L595)=0,"",SUM(L549:L556)+SUM(L580:L595))</f>
        <v/>
      </c>
      <c r="M557" s="35">
        <f>IF(OR(H557="",H557=0),"",IF(L557="",IF(J557="","",J557/H557),L557/H557))</f>
        <v/>
      </c>
    </row>
    <row r="558" ht="13.35" customHeight="1" s="162">
      <c r="B558" s="453" t="inlineStr">
        <is>
          <t>Instrument:</t>
        </is>
      </c>
      <c r="C558" s="5" t="n"/>
      <c r="D558" s="493" t="n"/>
      <c r="E558" s="414" t="n"/>
      <c r="F558" s="414" t="n"/>
      <c r="G558" s="425" t="inlineStr">
        <is>
          <t>Ak basis / notes:</t>
        </is>
      </c>
      <c r="I558" s="494" t="n"/>
      <c r="J558" s="414" t="n"/>
      <c r="K558" s="414" t="n"/>
      <c r="L558" s="414" t="n"/>
      <c r="M558" s="414" t="n"/>
    </row>
    <row r="559" ht="13.35" customHeight="1" s="162">
      <c r="B559" s="188" t="inlineStr">
        <is>
          <t>Exhaust Air Inlet Airflow</t>
        </is>
      </c>
      <c r="C559" s="174" t="n"/>
      <c r="D559" s="174" t="n"/>
      <c r="E559" s="174" t="n"/>
      <c r="F559" s="173" t="n"/>
      <c r="G559" s="233" t="inlineStr">
        <is>
          <t>Design VEL</t>
        </is>
      </c>
      <c r="H559" s="194" t="inlineStr">
        <is>
          <t>Design CFM</t>
        </is>
      </c>
      <c r="I559" s="188" t="inlineStr">
        <is>
          <t>Initial</t>
        </is>
      </c>
      <c r="J559" s="173" t="n"/>
      <c r="K559" s="188" t="inlineStr">
        <is>
          <t>Final</t>
        </is>
      </c>
      <c r="L559" s="173" t="n"/>
      <c r="M559" s="188" t="inlineStr">
        <is>
          <t>%</t>
        </is>
      </c>
    </row>
    <row r="560" ht="13.35" customHeight="1" s="162">
      <c r="B560" s="153" t="inlineStr">
        <is>
          <t>No.</t>
        </is>
      </c>
      <c r="C560" s="188" t="inlineStr">
        <is>
          <t>Area Served</t>
        </is>
      </c>
      <c r="D560" s="188" t="inlineStr">
        <is>
          <t>Type</t>
        </is>
      </c>
      <c r="E560" s="188" t="inlineStr">
        <is>
          <t>Size</t>
        </is>
      </c>
      <c r="F560" s="188" t="inlineStr">
        <is>
          <t>Ak</t>
        </is>
      </c>
      <c r="G560" s="440" t="n"/>
      <c r="H560" s="440" t="n"/>
      <c r="I560" s="188" t="inlineStr">
        <is>
          <t>VEL</t>
        </is>
      </c>
      <c r="J560" s="188" t="inlineStr">
        <is>
          <t>CFM</t>
        </is>
      </c>
      <c r="K560" s="188" t="inlineStr">
        <is>
          <t>VEL</t>
        </is>
      </c>
      <c r="L560" s="188" t="inlineStr">
        <is>
          <t>CFM</t>
        </is>
      </c>
      <c r="M560" s="440" t="n"/>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IF(SUM(H561:H568)+SUM(H600:H615)=0,"",SUM(H561:H568)+SUM(H600:H615))</f>
        <v/>
      </c>
      <c r="I569" s="43" t="n"/>
      <c r="J569" s="43">
        <f>IF(SUM(J561:J568)+SUM(J600:J615)=0,"",SUM(J561:J568)+SUM(J600:J615))</f>
        <v/>
      </c>
      <c r="K569" s="43" t="n"/>
      <c r="L569" s="43">
        <f>IF(SUM(L561:L568)+SUM(L600:L615)=0,"",SUM(L561:L568)+SUM(L600:L615))</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42" t="n"/>
      <c r="C596" s="231" t="inlineStr">
        <is>
          <t>Subtotal (this page)</t>
        </is>
      </c>
      <c r="D596" s="159" t="n"/>
      <c r="E596" s="42" t="n"/>
      <c r="F596" s="42" t="n"/>
      <c r="G596" s="43" t="n"/>
      <c r="H596" s="43">
        <f>IF(SUM(H580:H595)=0,"",SUM(H580:H595))</f>
        <v/>
      </c>
      <c r="I596" s="43" t="n"/>
      <c r="J596" s="43">
        <f>IF(SUM(J580:J595)=0,"",SUM(J580:J595))</f>
        <v/>
      </c>
      <c r="K596" s="43" t="n"/>
      <c r="L596" s="43">
        <f>IF(SUM(L580:L595)=0,"",SUM(L580:L595))</f>
        <v/>
      </c>
      <c r="M596" s="35">
        <f>IF(OR(H596="",H596=0),"",IF(L596="",IF(J596="","",J596/H596),L596/H596))</f>
        <v/>
      </c>
    </row>
    <row r="597" ht="13.35" customHeight="1" s="162"/>
    <row r="598" ht="13.35" customHeight="1" s="162">
      <c r="B598" s="188" t="inlineStr">
        <is>
          <t>Exhaust Air Inlets (cont.)</t>
        </is>
      </c>
      <c r="C598" s="174" t="n"/>
      <c r="D598" s="174" t="n"/>
      <c r="E598" s="174" t="n"/>
      <c r="F598" s="173" t="n"/>
      <c r="G598" s="233" t="inlineStr">
        <is>
          <t>Design VEL</t>
        </is>
      </c>
      <c r="H598" s="194" t="inlineStr">
        <is>
          <t>Design CFM</t>
        </is>
      </c>
      <c r="I598" s="188" t="inlineStr">
        <is>
          <t>Initial</t>
        </is>
      </c>
      <c r="J598" s="173" t="n"/>
      <c r="K598" s="188" t="inlineStr">
        <is>
          <t>Final</t>
        </is>
      </c>
      <c r="L598" s="173" t="n"/>
      <c r="M598" s="188" t="inlineStr">
        <is>
          <t>%</t>
        </is>
      </c>
    </row>
    <row r="599" ht="13.35" customHeight="1" s="162">
      <c r="B599" s="153" t="inlineStr">
        <is>
          <t>No.</t>
        </is>
      </c>
      <c r="C599" s="188" t="inlineStr">
        <is>
          <t>Area Served</t>
        </is>
      </c>
      <c r="D599" s="188" t="inlineStr">
        <is>
          <t>Type</t>
        </is>
      </c>
      <c r="E599" s="188" t="inlineStr">
        <is>
          <t>Size</t>
        </is>
      </c>
      <c r="F599" s="188" t="inlineStr">
        <is>
          <t>Ak</t>
        </is>
      </c>
      <c r="G599" s="440" t="n"/>
      <c r="H599" s="440" t="n"/>
      <c r="I599" s="188" t="inlineStr">
        <is>
          <t>VEL</t>
        </is>
      </c>
      <c r="J599" s="188" t="inlineStr">
        <is>
          <t>CFM</t>
        </is>
      </c>
      <c r="K599" s="188" t="inlineStr">
        <is>
          <t>VEL</t>
        </is>
      </c>
      <c r="L599" s="188" t="inlineStr">
        <is>
          <t>CFM</t>
        </is>
      </c>
      <c r="M599" s="440" t="n"/>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42" t="n"/>
      <c r="C616" s="231" t="inlineStr">
        <is>
          <t>Subtotal (this page)</t>
        </is>
      </c>
      <c r="D616" s="159" t="n"/>
      <c r="E616" s="42" t="n"/>
      <c r="F616" s="42" t="n"/>
      <c r="G616" s="43" t="n"/>
      <c r="H616" s="43">
        <f>IF(SUM(H600:H615)=0,"",SUM(H600:H615))</f>
        <v/>
      </c>
      <c r="I616" s="43" t="n"/>
      <c r="J616" s="43">
        <f>IF(SUM(J600:J615)=0,"",SUM(J600:J615))</f>
        <v/>
      </c>
      <c r="K616" s="43" t="n"/>
      <c r="L616" s="43">
        <f>IF(SUM(L600:L615)=0,"",SUM(L600:L615))</f>
        <v/>
      </c>
      <c r="M616" s="35">
        <f>IF(OR(H616="",H616=0),"",IF(L616="",IF(J616="","",J616/H616),L616/H616))</f>
        <v/>
      </c>
    </row>
    <row r="617" ht="13.35" customHeight="1" s="162"/>
    <row r="618" ht="13.35" customHeight="1" s="162">
      <c r="B618" s="188" t="inlineStr">
        <is>
          <t>Remarks (cont.)</t>
        </is>
      </c>
      <c r="C618" s="173" t="n"/>
      <c r="D618" s="154" t="n"/>
      <c r="E618" s="174" t="n"/>
      <c r="F618" s="174" t="n"/>
      <c r="G618" s="174" t="n"/>
      <c r="H618" s="174" t="n"/>
      <c r="I618" s="174" t="n"/>
      <c r="J618" s="174" t="n"/>
      <c r="K618" s="174" t="n"/>
      <c r="L618" s="174" t="n"/>
      <c r="M618" s="173" t="n"/>
    </row>
    <row r="619" ht="13.35" customHeight="1" s="162">
      <c r="B619" s="154" t="n"/>
      <c r="C619" s="174" t="n"/>
      <c r="D619" s="174" t="n"/>
      <c r="E619" s="174" t="n"/>
      <c r="F619" s="174" t="n"/>
      <c r="G619" s="174" t="n"/>
      <c r="H619" s="174" t="n"/>
      <c r="I619" s="174" t="n"/>
      <c r="J619" s="174" t="n"/>
      <c r="K619" s="174" t="n"/>
      <c r="L619" s="174" t="n"/>
      <c r="M619" s="173" t="n"/>
    </row>
    <row r="620" ht="13.35" customHeight="1" s="162">
      <c r="B620" s="154" t="n"/>
      <c r="C620" s="174" t="n"/>
      <c r="D620" s="174" t="n"/>
      <c r="E620" s="174" t="n"/>
      <c r="F620" s="174" t="n"/>
      <c r="G620" s="174" t="n"/>
      <c r="H620" s="174" t="n"/>
      <c r="I620" s="174" t="n"/>
      <c r="J620" s="174" t="n"/>
      <c r="K620" s="174" t="n"/>
      <c r="L620" s="174" t="n"/>
      <c r="M620" s="173" t="n"/>
    </row>
    <row r="621" ht="13.35" customHeight="1" s="162">
      <c r="B621" s="154" t="n"/>
      <c r="C621" s="174" t="n"/>
      <c r="D621" s="174" t="n"/>
      <c r="E621" s="174" t="n"/>
      <c r="F621" s="174" t="n"/>
      <c r="G621" s="174" t="n"/>
      <c r="H621" s="174" t="n"/>
      <c r="I621" s="174" t="n"/>
      <c r="J621" s="174" t="n"/>
      <c r="K621" s="174" t="n"/>
      <c r="L621" s="174" t="n"/>
      <c r="M621" s="173" t="n"/>
    </row>
    <row r="622" ht="13.35" customHeight="1" s="162"/>
    <row r="623" ht="13.35" customHeight="1" s="162"/>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H661</f>
        <v/>
      </c>
      <c r="L633" s="24">
        <f>L661</f>
        <v/>
      </c>
      <c r="M633" s="22">
        <f>IF(OR(L633="",K633="",K633=0),"",L633/K633)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Supply Air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42" t="n"/>
      <c r="C661" s="231" t="inlineStr">
        <is>
          <t>Total</t>
        </is>
      </c>
      <c r="D661" s="159" t="n"/>
      <c r="E661" s="42" t="n"/>
      <c r="F661" s="42" t="n"/>
      <c r="G661" s="43" t="n"/>
      <c r="H661" s="43">
        <f>IF(SUM(H653:H660)+SUM(H684:H699)=0,"",SUM(H653:H660)+SUM(H684:H699))</f>
        <v/>
      </c>
      <c r="I661" s="43" t="n"/>
      <c r="J661" s="43">
        <f>IF(SUM(J653:J660)+SUM(J684:J699)=0,"",SUM(J653:J660)+SUM(J684:J699))</f>
        <v/>
      </c>
      <c r="K661" s="43" t="n"/>
      <c r="L661" s="43">
        <f>IF(SUM(L653:L660)+SUM(L684:L699)=0,"",SUM(L653:L660)+SUM(L684:L699))</f>
        <v/>
      </c>
      <c r="M661" s="35">
        <f>IF(OR(H661="",H661=0),"",IF(L661="",IF(J661="","",J661/H661),L661/H661))</f>
        <v/>
      </c>
    </row>
    <row r="662" ht="13.35" customHeight="1" s="162">
      <c r="B662" s="453" t="inlineStr">
        <is>
          <t>Instrument:</t>
        </is>
      </c>
      <c r="C662" s="5" t="n"/>
      <c r="D662" s="493" t="n"/>
      <c r="E662" s="414" t="n"/>
      <c r="F662" s="414" t="n"/>
      <c r="G662" s="425" t="inlineStr">
        <is>
          <t>Ak basis / notes:</t>
        </is>
      </c>
      <c r="I662" s="494" t="n"/>
      <c r="J662" s="414" t="n"/>
      <c r="K662" s="414" t="n"/>
      <c r="L662" s="414" t="n"/>
      <c r="M662" s="414" t="n"/>
    </row>
    <row r="663" ht="13.35" customHeight="1" s="162">
      <c r="B663" s="188" t="inlineStr">
        <is>
          <t>Exhaust Air Inlet Airflow</t>
        </is>
      </c>
      <c r="C663" s="174" t="n"/>
      <c r="D663" s="174" t="n"/>
      <c r="E663" s="174" t="n"/>
      <c r="F663" s="173" t="n"/>
      <c r="G663" s="233" t="inlineStr">
        <is>
          <t>Design VEL</t>
        </is>
      </c>
      <c r="H663" s="194" t="inlineStr">
        <is>
          <t>Design CFM</t>
        </is>
      </c>
      <c r="I663" s="188" t="inlineStr">
        <is>
          <t>Initial</t>
        </is>
      </c>
      <c r="J663" s="173" t="n"/>
      <c r="K663" s="188" t="inlineStr">
        <is>
          <t>Final</t>
        </is>
      </c>
      <c r="L663" s="173" t="n"/>
      <c r="M663" s="188" t="inlineStr">
        <is>
          <t>%</t>
        </is>
      </c>
    </row>
    <row r="664" ht="13.35" customHeight="1" s="162">
      <c r="B664" s="153" t="inlineStr">
        <is>
          <t>No.</t>
        </is>
      </c>
      <c r="C664" s="188" t="inlineStr">
        <is>
          <t>Area Served</t>
        </is>
      </c>
      <c r="D664" s="188" t="inlineStr">
        <is>
          <t>Type</t>
        </is>
      </c>
      <c r="E664" s="188" t="inlineStr">
        <is>
          <t>Size</t>
        </is>
      </c>
      <c r="F664" s="188" t="inlineStr">
        <is>
          <t>Ak</t>
        </is>
      </c>
      <c r="G664" s="440" t="n"/>
      <c r="H664" s="440" t="n"/>
      <c r="I664" s="188" t="inlineStr">
        <is>
          <t>VEL</t>
        </is>
      </c>
      <c r="J664" s="188" t="inlineStr">
        <is>
          <t>CFM</t>
        </is>
      </c>
      <c r="K664" s="188" t="inlineStr">
        <is>
          <t>VEL</t>
        </is>
      </c>
      <c r="L664" s="188" t="inlineStr">
        <is>
          <t>CFM</t>
        </is>
      </c>
      <c r="M664" s="440" t="n"/>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IF(SUM(H665:H672)+SUM(H704:H719)=0,"",SUM(H665:H672)+SUM(H704:H719))</f>
        <v/>
      </c>
      <c r="I673" s="43" t="n"/>
      <c r="J673" s="43">
        <f>IF(SUM(J665:J672)+SUM(J704:J719)=0,"",SUM(J665:J672)+SUM(J704:J719))</f>
        <v/>
      </c>
      <c r="K673" s="43" t="n"/>
      <c r="L673" s="43">
        <f>IF(SUM(L665:L672)+SUM(L704:L719)=0,"",SUM(L665:L672)+SUM(L704:L719))</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42" t="n"/>
      <c r="C700" s="231" t="inlineStr">
        <is>
          <t>Subtotal (this page)</t>
        </is>
      </c>
      <c r="D700" s="159" t="n"/>
      <c r="E700" s="42" t="n"/>
      <c r="F700" s="42" t="n"/>
      <c r="G700" s="43" t="n"/>
      <c r="H700" s="43">
        <f>IF(SUM(H684:H699)=0,"",SUM(H684:H699))</f>
        <v/>
      </c>
      <c r="I700" s="43" t="n"/>
      <c r="J700" s="43">
        <f>IF(SUM(J684:J699)=0,"",SUM(J684:J699))</f>
        <v/>
      </c>
      <c r="K700" s="43" t="n"/>
      <c r="L700" s="43">
        <f>IF(SUM(L684:L699)=0,"",SUM(L684:L699))</f>
        <v/>
      </c>
      <c r="M700" s="35">
        <f>IF(OR(H700="",H700=0),"",IF(L700="",IF(J700="","",J700/H700),L700/H700))</f>
        <v/>
      </c>
    </row>
    <row r="701" ht="13.35" customHeight="1" s="162"/>
    <row r="702" ht="13.35" customHeight="1" s="162">
      <c r="B702" s="188" t="inlineStr">
        <is>
          <t>Exhaust Air Inlets (cont.)</t>
        </is>
      </c>
      <c r="C702" s="174" t="n"/>
      <c r="D702" s="174" t="n"/>
      <c r="E702" s="174" t="n"/>
      <c r="F702" s="173" t="n"/>
      <c r="G702" s="233" t="inlineStr">
        <is>
          <t>Design VEL</t>
        </is>
      </c>
      <c r="H702" s="194" t="inlineStr">
        <is>
          <t>Design CFM</t>
        </is>
      </c>
      <c r="I702" s="188" t="inlineStr">
        <is>
          <t>Initial</t>
        </is>
      </c>
      <c r="J702" s="173" t="n"/>
      <c r="K702" s="188" t="inlineStr">
        <is>
          <t>Final</t>
        </is>
      </c>
      <c r="L702" s="173" t="n"/>
      <c r="M702" s="188" t="inlineStr">
        <is>
          <t>%</t>
        </is>
      </c>
    </row>
    <row r="703" ht="13.35" customHeight="1" s="162">
      <c r="B703" s="153" t="inlineStr">
        <is>
          <t>No.</t>
        </is>
      </c>
      <c r="C703" s="188" t="inlineStr">
        <is>
          <t>Area Served</t>
        </is>
      </c>
      <c r="D703" s="188" t="inlineStr">
        <is>
          <t>Type</t>
        </is>
      </c>
      <c r="E703" s="188" t="inlineStr">
        <is>
          <t>Size</t>
        </is>
      </c>
      <c r="F703" s="188" t="inlineStr">
        <is>
          <t>Ak</t>
        </is>
      </c>
      <c r="G703" s="440" t="n"/>
      <c r="H703" s="440" t="n"/>
      <c r="I703" s="188" t="inlineStr">
        <is>
          <t>VEL</t>
        </is>
      </c>
      <c r="J703" s="188" t="inlineStr">
        <is>
          <t>CFM</t>
        </is>
      </c>
      <c r="K703" s="188" t="inlineStr">
        <is>
          <t>VEL</t>
        </is>
      </c>
      <c r="L703" s="188" t="inlineStr">
        <is>
          <t>CFM</t>
        </is>
      </c>
      <c r="M703" s="440" t="n"/>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42" t="n"/>
      <c r="C720" s="231" t="inlineStr">
        <is>
          <t>Subtotal (this page)</t>
        </is>
      </c>
      <c r="D720" s="159" t="n"/>
      <c r="E720" s="42" t="n"/>
      <c r="F720" s="42" t="n"/>
      <c r="G720" s="43" t="n"/>
      <c r="H720" s="43">
        <f>IF(SUM(H704:H719)=0,"",SUM(H704:H719))</f>
        <v/>
      </c>
      <c r="I720" s="43" t="n"/>
      <c r="J720" s="43">
        <f>IF(SUM(J704:J719)=0,"",SUM(J704:J719))</f>
        <v/>
      </c>
      <c r="K720" s="43" t="n"/>
      <c r="L720" s="43">
        <f>IF(SUM(L704:L719)=0,"",SUM(L704:L719))</f>
        <v/>
      </c>
      <c r="M720" s="35">
        <f>IF(OR(H720="",H720=0),"",IF(L720="",IF(J720="","",J720/H720),L720/H720))</f>
        <v/>
      </c>
    </row>
    <row r="721" ht="13.35" customHeight="1" s="162"/>
    <row r="722" ht="13.35" customHeight="1" s="162">
      <c r="B722" s="188" t="inlineStr">
        <is>
          <t>Remarks (cont.)</t>
        </is>
      </c>
      <c r="C722" s="173" t="n"/>
      <c r="D722" s="154" t="n"/>
      <c r="E722" s="174" t="n"/>
      <c r="F722" s="174" t="n"/>
      <c r="G722" s="174" t="n"/>
      <c r="H722" s="174" t="n"/>
      <c r="I722" s="174" t="n"/>
      <c r="J722" s="174" t="n"/>
      <c r="K722" s="174" t="n"/>
      <c r="L722" s="174" t="n"/>
      <c r="M722" s="173" t="n"/>
    </row>
    <row r="723" ht="13.35" customHeight="1" s="162">
      <c r="B723" s="154" t="n"/>
      <c r="C723" s="174" t="n"/>
      <c r="D723" s="174" t="n"/>
      <c r="E723" s="174" t="n"/>
      <c r="F723" s="174" t="n"/>
      <c r="G723" s="174" t="n"/>
      <c r="H723" s="174" t="n"/>
      <c r="I723" s="174" t="n"/>
      <c r="J723" s="174" t="n"/>
      <c r="K723" s="174" t="n"/>
      <c r="L723" s="174" t="n"/>
      <c r="M723" s="173" t="n"/>
    </row>
    <row r="724" ht="13.35" customHeight="1" s="162">
      <c r="B724" s="154" t="n"/>
      <c r="C724" s="174" t="n"/>
      <c r="D724" s="174" t="n"/>
      <c r="E724" s="174" t="n"/>
      <c r="F724" s="174" t="n"/>
      <c r="G724" s="174" t="n"/>
      <c r="H724" s="174" t="n"/>
      <c r="I724" s="174" t="n"/>
      <c r="J724" s="174" t="n"/>
      <c r="K724" s="174" t="n"/>
      <c r="L724" s="174" t="n"/>
      <c r="M724" s="173" t="n"/>
    </row>
    <row r="725" ht="13.35" customHeight="1" s="162">
      <c r="B725" s="154" t="n"/>
      <c r="C725" s="174" t="n"/>
      <c r="D725" s="174" t="n"/>
      <c r="E725" s="174" t="n"/>
      <c r="F725" s="174" t="n"/>
      <c r="G725" s="174" t="n"/>
      <c r="H725" s="174" t="n"/>
      <c r="I725" s="174" t="n"/>
      <c r="J725" s="174" t="n"/>
      <c r="K725" s="174" t="n"/>
      <c r="L725" s="174" t="n"/>
      <c r="M725" s="173" t="n"/>
    </row>
    <row r="726" ht="13.35" customHeight="1" s="162"/>
    <row r="727" ht="13.35" customHeight="1" s="162"/>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H765</f>
        <v/>
      </c>
      <c r="L737" s="24">
        <f>L765</f>
        <v/>
      </c>
      <c r="M737" s="22">
        <f>IF(OR(L737="",K737="",K737=0),"",L737/K737)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Supply Air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42" t="n"/>
      <c r="C765" s="231" t="inlineStr">
        <is>
          <t>Total</t>
        </is>
      </c>
      <c r="D765" s="159" t="n"/>
      <c r="E765" s="42" t="n"/>
      <c r="F765" s="42" t="n"/>
      <c r="G765" s="43" t="n"/>
      <c r="H765" s="43">
        <f>IF(SUM(H757:H764)+SUM(H788:H803)=0,"",SUM(H757:H764)+SUM(H788:H803))</f>
        <v/>
      </c>
      <c r="I765" s="43" t="n"/>
      <c r="J765" s="43">
        <f>IF(SUM(J757:J764)+SUM(J788:J803)=0,"",SUM(J757:J764)+SUM(J788:J803))</f>
        <v/>
      </c>
      <c r="K765" s="43" t="n"/>
      <c r="L765" s="43">
        <f>IF(SUM(L757:L764)+SUM(L788:L803)=0,"",SUM(L757:L764)+SUM(L788:L803))</f>
        <v/>
      </c>
      <c r="M765" s="35">
        <f>IF(OR(H765="",H765=0),"",IF(L765="",IF(J765="","",J765/H765),L765/H765))</f>
        <v/>
      </c>
    </row>
    <row r="766" ht="13.35" customHeight="1" s="162">
      <c r="B766" s="453" t="inlineStr">
        <is>
          <t>Instrument:</t>
        </is>
      </c>
      <c r="C766" s="5" t="n"/>
      <c r="D766" s="493" t="n"/>
      <c r="E766" s="414" t="n"/>
      <c r="F766" s="414" t="n"/>
      <c r="G766" s="425" t="inlineStr">
        <is>
          <t>Ak basis / notes:</t>
        </is>
      </c>
      <c r="I766" s="494" t="n"/>
      <c r="J766" s="414" t="n"/>
      <c r="K766" s="414" t="n"/>
      <c r="L766" s="414" t="n"/>
      <c r="M766" s="414" t="n"/>
    </row>
    <row r="767" ht="13.35" customHeight="1" s="162">
      <c r="B767" s="188" t="inlineStr">
        <is>
          <t>Exhaust Air Inlet Airflow</t>
        </is>
      </c>
      <c r="C767" s="174" t="n"/>
      <c r="D767" s="174" t="n"/>
      <c r="E767" s="174" t="n"/>
      <c r="F767" s="173" t="n"/>
      <c r="G767" s="233" t="inlineStr">
        <is>
          <t>Design VEL</t>
        </is>
      </c>
      <c r="H767" s="194" t="inlineStr">
        <is>
          <t>Design CFM</t>
        </is>
      </c>
      <c r="I767" s="188" t="inlineStr">
        <is>
          <t>Initial</t>
        </is>
      </c>
      <c r="J767" s="173" t="n"/>
      <c r="K767" s="188" t="inlineStr">
        <is>
          <t>Final</t>
        </is>
      </c>
      <c r="L767" s="173" t="n"/>
      <c r="M767" s="188" t="inlineStr">
        <is>
          <t>%</t>
        </is>
      </c>
    </row>
    <row r="768" ht="13.35" customHeight="1" s="162">
      <c r="B768" s="153" t="inlineStr">
        <is>
          <t>No.</t>
        </is>
      </c>
      <c r="C768" s="188" t="inlineStr">
        <is>
          <t>Area Served</t>
        </is>
      </c>
      <c r="D768" s="188" t="inlineStr">
        <is>
          <t>Type</t>
        </is>
      </c>
      <c r="E768" s="188" t="inlineStr">
        <is>
          <t>Size</t>
        </is>
      </c>
      <c r="F768" s="188" t="inlineStr">
        <is>
          <t>Ak</t>
        </is>
      </c>
      <c r="G768" s="440" t="n"/>
      <c r="H768" s="440" t="n"/>
      <c r="I768" s="188" t="inlineStr">
        <is>
          <t>VEL</t>
        </is>
      </c>
      <c r="J768" s="188" t="inlineStr">
        <is>
          <t>CFM</t>
        </is>
      </c>
      <c r="K768" s="188" t="inlineStr">
        <is>
          <t>VEL</t>
        </is>
      </c>
      <c r="L768" s="188" t="inlineStr">
        <is>
          <t>CFM</t>
        </is>
      </c>
      <c r="M768" s="440" t="n"/>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IF(SUM(H769:H776)+SUM(H808:H823)=0,"",SUM(H769:H776)+SUM(H808:H823))</f>
        <v/>
      </c>
      <c r="I777" s="43" t="n"/>
      <c r="J777" s="43">
        <f>IF(SUM(J769:J776)+SUM(J808:J823)=0,"",SUM(J769:J776)+SUM(J808:J823))</f>
        <v/>
      </c>
      <c r="K777" s="43" t="n"/>
      <c r="L777" s="43">
        <f>IF(SUM(L769:L776)+SUM(L808:L823)=0,"",SUM(L769:L776)+SUM(L808:L823))</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42" t="n"/>
      <c r="C804" s="231" t="inlineStr">
        <is>
          <t>Subtotal (this page)</t>
        </is>
      </c>
      <c r="D804" s="159" t="n"/>
      <c r="E804" s="42" t="n"/>
      <c r="F804" s="42" t="n"/>
      <c r="G804" s="43" t="n"/>
      <c r="H804" s="43">
        <f>IF(SUM(H788:H803)=0,"",SUM(H788:H803))</f>
        <v/>
      </c>
      <c r="I804" s="43" t="n"/>
      <c r="J804" s="43">
        <f>IF(SUM(J788:J803)=0,"",SUM(J788:J803))</f>
        <v/>
      </c>
      <c r="K804" s="43" t="n"/>
      <c r="L804" s="43">
        <f>IF(SUM(L788:L803)=0,"",SUM(L788:L803))</f>
        <v/>
      </c>
      <c r="M804" s="35">
        <f>IF(OR(H804="",H804=0),"",IF(L804="",IF(J804="","",J804/H804),L804/H804))</f>
        <v/>
      </c>
    </row>
    <row r="805" ht="13.35" customHeight="1" s="162"/>
    <row r="806" ht="13.35" customHeight="1" s="162">
      <c r="B806" s="188" t="inlineStr">
        <is>
          <t>Exhaust Air Inlets (cont.)</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42" t="n"/>
      <c r="C824" s="231" t="inlineStr">
        <is>
          <t>Subtotal (this page)</t>
        </is>
      </c>
      <c r="D824" s="159" t="n"/>
      <c r="E824" s="42" t="n"/>
      <c r="F824" s="42" t="n"/>
      <c r="G824" s="43" t="n"/>
      <c r="H824" s="43">
        <f>IF(SUM(H808:H823)=0,"",SUM(H808:H823))</f>
        <v/>
      </c>
      <c r="I824" s="43" t="n"/>
      <c r="J824" s="43">
        <f>IF(SUM(J808:J823)=0,"",SUM(J808:J823))</f>
        <v/>
      </c>
      <c r="K824" s="43" t="n"/>
      <c r="L824" s="43">
        <f>IF(SUM(L808:L823)=0,"",SUM(L808:L823))</f>
        <v/>
      </c>
      <c r="M824" s="35">
        <f>IF(OR(H824="",H824=0),"",IF(L824="",IF(J824="","",J824/H824),L824/H824))</f>
        <v/>
      </c>
    </row>
    <row r="825" ht="13.35" customHeight="1" s="162"/>
    <row r="826" ht="13.35" customHeight="1" s="162">
      <c r="B826" s="188" t="inlineStr">
        <is>
          <t>Remarks (cont.)</t>
        </is>
      </c>
      <c r="C826" s="173" t="n"/>
      <c r="D826" s="154" t="n"/>
      <c r="E826" s="174" t="n"/>
      <c r="F826" s="174" t="n"/>
      <c r="G826" s="174" t="n"/>
      <c r="H826" s="174" t="n"/>
      <c r="I826" s="174" t="n"/>
      <c r="J826" s="174" t="n"/>
      <c r="K826" s="174" t="n"/>
      <c r="L826" s="174" t="n"/>
      <c r="M826" s="173" t="n"/>
    </row>
    <row r="827" ht="13.35" customHeight="1" s="162">
      <c r="B827" s="154" t="n"/>
      <c r="C827" s="174" t="n"/>
      <c r="D827" s="174" t="n"/>
      <c r="E827" s="174" t="n"/>
      <c r="F827" s="174" t="n"/>
      <c r="G827" s="174" t="n"/>
      <c r="H827" s="174" t="n"/>
      <c r="I827" s="174" t="n"/>
      <c r="J827" s="174" t="n"/>
      <c r="K827" s="174" t="n"/>
      <c r="L827" s="174" t="n"/>
      <c r="M827" s="173" t="n"/>
    </row>
    <row r="828" ht="13.35" customHeight="1" s="162">
      <c r="B828" s="154" t="n"/>
      <c r="C828" s="174" t="n"/>
      <c r="D828" s="174" t="n"/>
      <c r="E828" s="174" t="n"/>
      <c r="F828" s="174" t="n"/>
      <c r="G828" s="174" t="n"/>
      <c r="H828" s="174" t="n"/>
      <c r="I828" s="174" t="n"/>
      <c r="J828" s="174" t="n"/>
      <c r="K828" s="174" t="n"/>
      <c r="L828" s="174" t="n"/>
      <c r="M828" s="173" t="n"/>
    </row>
    <row r="829" ht="13.35" customHeight="1" s="162">
      <c r="B829" s="154" t="n"/>
      <c r="C829" s="174" t="n"/>
      <c r="D829" s="174" t="n"/>
      <c r="E829" s="174" t="n"/>
      <c r="F829" s="174" t="n"/>
      <c r="G829" s="174" t="n"/>
      <c r="H829" s="174" t="n"/>
      <c r="I829" s="174" t="n"/>
      <c r="J829" s="174" t="n"/>
      <c r="K829" s="174" t="n"/>
      <c r="L829" s="174" t="n"/>
      <c r="M829" s="173" t="n"/>
    </row>
    <row r="830" ht="13.35" customHeight="1" s="162"/>
    <row r="831" ht="13.35" customHeight="1" s="162"/>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H869</f>
        <v/>
      </c>
      <c r="L841" s="24">
        <f>L869</f>
        <v/>
      </c>
      <c r="M841" s="22">
        <f>IF(OR(L841="",K841="",K841=0),"",L841/K841)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Supply Air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42" t="n"/>
      <c r="C869" s="231" t="inlineStr">
        <is>
          <t>Total</t>
        </is>
      </c>
      <c r="D869" s="159" t="n"/>
      <c r="E869" s="42" t="n"/>
      <c r="F869" s="42" t="n"/>
      <c r="G869" s="43" t="n"/>
      <c r="H869" s="43">
        <f>IF(SUM(H861:H868)+SUM(H892:H907)=0,"",SUM(H861:H868)+SUM(H892:H907))</f>
        <v/>
      </c>
      <c r="I869" s="43" t="n"/>
      <c r="J869" s="43">
        <f>IF(SUM(J861:J868)+SUM(J892:J907)=0,"",SUM(J861:J868)+SUM(J892:J907))</f>
        <v/>
      </c>
      <c r="K869" s="43" t="n"/>
      <c r="L869" s="43">
        <f>IF(SUM(L861:L868)+SUM(L892:L907)=0,"",SUM(L861:L868)+SUM(L892:L907))</f>
        <v/>
      </c>
      <c r="M869" s="35">
        <f>IF(OR(H869="",H869=0),"",IF(L869="",IF(J869="","",J869/H869),L869/H869))</f>
        <v/>
      </c>
    </row>
    <row r="870" ht="13.35" customHeight="1" s="162">
      <c r="B870" s="453" t="inlineStr">
        <is>
          <t>Instrument:</t>
        </is>
      </c>
      <c r="C870" s="5" t="n"/>
      <c r="D870" s="493" t="n"/>
      <c r="E870" s="414" t="n"/>
      <c r="F870" s="414" t="n"/>
      <c r="G870" s="425" t="inlineStr">
        <is>
          <t>Ak basis / notes:</t>
        </is>
      </c>
      <c r="I870" s="494" t="n"/>
      <c r="J870" s="414" t="n"/>
      <c r="K870" s="414" t="n"/>
      <c r="L870" s="414" t="n"/>
      <c r="M870" s="414" t="n"/>
    </row>
    <row r="871" ht="13.35" customHeight="1" s="162">
      <c r="B871" s="188" t="inlineStr">
        <is>
          <t>Exhaust Air Inlet Airflow</t>
        </is>
      </c>
      <c r="C871" s="174" t="n"/>
      <c r="D871" s="174" t="n"/>
      <c r="E871" s="174" t="n"/>
      <c r="F871" s="173" t="n"/>
      <c r="G871" s="233" t="inlineStr">
        <is>
          <t>Design VEL</t>
        </is>
      </c>
      <c r="H871" s="194" t="inlineStr">
        <is>
          <t>Design CFM</t>
        </is>
      </c>
      <c r="I871" s="188" t="inlineStr">
        <is>
          <t>Initial</t>
        </is>
      </c>
      <c r="J871" s="173" t="n"/>
      <c r="K871" s="188" t="inlineStr">
        <is>
          <t>Final</t>
        </is>
      </c>
      <c r="L871" s="173" t="n"/>
      <c r="M871" s="188" t="inlineStr">
        <is>
          <t>%</t>
        </is>
      </c>
    </row>
    <row r="872" ht="13.35" customHeight="1" s="162">
      <c r="B872" s="153" t="inlineStr">
        <is>
          <t>No.</t>
        </is>
      </c>
      <c r="C872" s="188" t="inlineStr">
        <is>
          <t>Area Served</t>
        </is>
      </c>
      <c r="D872" s="188" t="inlineStr">
        <is>
          <t>Type</t>
        </is>
      </c>
      <c r="E872" s="188" t="inlineStr">
        <is>
          <t>Size</t>
        </is>
      </c>
      <c r="F872" s="188" t="inlineStr">
        <is>
          <t>Ak</t>
        </is>
      </c>
      <c r="G872" s="440" t="n"/>
      <c r="H872" s="440" t="n"/>
      <c r="I872" s="188" t="inlineStr">
        <is>
          <t>VEL</t>
        </is>
      </c>
      <c r="J872" s="188" t="inlineStr">
        <is>
          <t>CFM</t>
        </is>
      </c>
      <c r="K872" s="188" t="inlineStr">
        <is>
          <t>VEL</t>
        </is>
      </c>
      <c r="L872" s="188" t="inlineStr">
        <is>
          <t>CFM</t>
        </is>
      </c>
      <c r="M872" s="440" t="n"/>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IF(SUM(H873:H880)+SUM(H912:H927)=0,"",SUM(H873:H880)+SUM(H912:H927))</f>
        <v/>
      </c>
      <c r="I881" s="43" t="n"/>
      <c r="J881" s="43">
        <f>IF(SUM(J873:J880)+SUM(J912:J927)=0,"",SUM(J873:J880)+SUM(J912:J927))</f>
        <v/>
      </c>
      <c r="K881" s="43" t="n"/>
      <c r="L881" s="43">
        <f>IF(SUM(L873:L880)+SUM(L912:L927)=0,"",SUM(L873:L880)+SUM(L912:L927))</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42" t="n"/>
      <c r="C908" s="231" t="inlineStr">
        <is>
          <t>Subtotal (this page)</t>
        </is>
      </c>
      <c r="D908" s="159" t="n"/>
      <c r="E908" s="42" t="n"/>
      <c r="F908" s="42" t="n"/>
      <c r="G908" s="43" t="n"/>
      <c r="H908" s="43">
        <f>IF(SUM(H892:H907)=0,"",SUM(H892:H907))</f>
        <v/>
      </c>
      <c r="I908" s="43" t="n"/>
      <c r="J908" s="43">
        <f>IF(SUM(J892:J907)=0,"",SUM(J892:J907))</f>
        <v/>
      </c>
      <c r="K908" s="43" t="n"/>
      <c r="L908" s="43">
        <f>IF(SUM(L892:L907)=0,"",SUM(L892:L907))</f>
        <v/>
      </c>
      <c r="M908" s="35">
        <f>IF(OR(H908="",H908=0),"",IF(L908="",IF(J908="","",J908/H908),L908/H908))</f>
        <v/>
      </c>
    </row>
    <row r="909" ht="13.35" customHeight="1" s="162"/>
    <row r="910" ht="13.35" customHeight="1" s="162">
      <c r="B910" s="188" t="inlineStr">
        <is>
          <t>Exhaust Air Inlets (cont.)</t>
        </is>
      </c>
      <c r="C910" s="174" t="n"/>
      <c r="D910" s="174" t="n"/>
      <c r="E910" s="174" t="n"/>
      <c r="F910" s="173" t="n"/>
      <c r="G910" s="233" t="inlineStr">
        <is>
          <t>Design VEL</t>
        </is>
      </c>
      <c r="H910" s="194" t="inlineStr">
        <is>
          <t>Design CFM</t>
        </is>
      </c>
      <c r="I910" s="188" t="inlineStr">
        <is>
          <t>Initial</t>
        </is>
      </c>
      <c r="J910" s="173" t="n"/>
      <c r="K910" s="188" t="inlineStr">
        <is>
          <t>Final</t>
        </is>
      </c>
      <c r="L910" s="173" t="n"/>
      <c r="M910" s="188" t="inlineStr">
        <is>
          <t>%</t>
        </is>
      </c>
    </row>
    <row r="911" ht="13.35" customHeight="1" s="162">
      <c r="B911" s="153" t="inlineStr">
        <is>
          <t>No.</t>
        </is>
      </c>
      <c r="C911" s="188" t="inlineStr">
        <is>
          <t>Area Served</t>
        </is>
      </c>
      <c r="D911" s="188" t="inlineStr">
        <is>
          <t>Type</t>
        </is>
      </c>
      <c r="E911" s="188" t="inlineStr">
        <is>
          <t>Size</t>
        </is>
      </c>
      <c r="F911" s="188" t="inlineStr">
        <is>
          <t>Ak</t>
        </is>
      </c>
      <c r="G911" s="440" t="n"/>
      <c r="H911" s="440" t="n"/>
      <c r="I911" s="188" t="inlineStr">
        <is>
          <t>VEL</t>
        </is>
      </c>
      <c r="J911" s="188" t="inlineStr">
        <is>
          <t>CFM</t>
        </is>
      </c>
      <c r="K911" s="188" t="inlineStr">
        <is>
          <t>VEL</t>
        </is>
      </c>
      <c r="L911" s="188" t="inlineStr">
        <is>
          <t>CFM</t>
        </is>
      </c>
      <c r="M911" s="440" t="n"/>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42" t="n"/>
      <c r="C928" s="231" t="inlineStr">
        <is>
          <t>Subtotal (this page)</t>
        </is>
      </c>
      <c r="D928" s="159" t="n"/>
      <c r="E928" s="42" t="n"/>
      <c r="F928" s="42" t="n"/>
      <c r="G928" s="43" t="n"/>
      <c r="H928" s="43">
        <f>IF(SUM(H912:H927)=0,"",SUM(H912:H927))</f>
        <v/>
      </c>
      <c r="I928" s="43" t="n"/>
      <c r="J928" s="43">
        <f>IF(SUM(J912:J927)=0,"",SUM(J912:J927))</f>
        <v/>
      </c>
      <c r="K928" s="43" t="n"/>
      <c r="L928" s="43">
        <f>IF(SUM(L912:L927)=0,"",SUM(L912:L927))</f>
        <v/>
      </c>
      <c r="M928" s="35">
        <f>IF(OR(H928="",H928=0),"",IF(L928="",IF(J928="","",J928/H928),L928/H928))</f>
        <v/>
      </c>
    </row>
    <row r="929" ht="13.35" customHeight="1" s="162"/>
    <row r="930" ht="13.35" customHeight="1" s="162">
      <c r="B930" s="188" t="inlineStr">
        <is>
          <t>Remarks (cont.)</t>
        </is>
      </c>
      <c r="C930" s="173" t="n"/>
      <c r="D930" s="154" t="n"/>
      <c r="E930" s="174" t="n"/>
      <c r="F930" s="174" t="n"/>
      <c r="G930" s="174" t="n"/>
      <c r="H930" s="174" t="n"/>
      <c r="I930" s="174" t="n"/>
      <c r="J930" s="174" t="n"/>
      <c r="K930" s="174" t="n"/>
      <c r="L930" s="174" t="n"/>
      <c r="M930" s="173" t="n"/>
    </row>
    <row r="931" ht="13.35" customHeight="1" s="162">
      <c r="B931" s="154" t="n"/>
      <c r="C931" s="174" t="n"/>
      <c r="D931" s="174" t="n"/>
      <c r="E931" s="174" t="n"/>
      <c r="F931" s="174" t="n"/>
      <c r="G931" s="174" t="n"/>
      <c r="H931" s="174" t="n"/>
      <c r="I931" s="174" t="n"/>
      <c r="J931" s="174" t="n"/>
      <c r="K931" s="174" t="n"/>
      <c r="L931" s="174" t="n"/>
      <c r="M931" s="173" t="n"/>
    </row>
    <row r="932" ht="13.35" customHeight="1" s="162">
      <c r="B932" s="154" t="n"/>
      <c r="C932" s="174" t="n"/>
      <c r="D932" s="174" t="n"/>
      <c r="E932" s="174" t="n"/>
      <c r="F932" s="174" t="n"/>
      <c r="G932" s="174" t="n"/>
      <c r="H932" s="174" t="n"/>
      <c r="I932" s="174" t="n"/>
      <c r="J932" s="174" t="n"/>
      <c r="K932" s="174" t="n"/>
      <c r="L932" s="174" t="n"/>
      <c r="M932" s="173" t="n"/>
    </row>
    <row r="933" ht="13.35" customHeight="1" s="162">
      <c r="B933" s="154" t="n"/>
      <c r="C933" s="174" t="n"/>
      <c r="D933" s="174" t="n"/>
      <c r="E933" s="174" t="n"/>
      <c r="F933" s="174" t="n"/>
      <c r="G933" s="174" t="n"/>
      <c r="H933" s="174" t="n"/>
      <c r="I933" s="174" t="n"/>
      <c r="J933" s="174" t="n"/>
      <c r="K933" s="174" t="n"/>
      <c r="L933" s="174" t="n"/>
      <c r="M933" s="173" t="n"/>
    </row>
    <row r="934" ht="13.35" customHeight="1" s="162"/>
    <row r="935" ht="13.35" customHeight="1" s="162"/>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H973</f>
        <v/>
      </c>
      <c r="L945" s="24">
        <f>L973</f>
        <v/>
      </c>
      <c r="M945" s="22">
        <f>IF(OR(L945="",K945="",K945=0),"",L945/K945)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Supply Air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42" t="n"/>
      <c r="C973" s="231" t="inlineStr">
        <is>
          <t>Total</t>
        </is>
      </c>
      <c r="D973" s="159" t="n"/>
      <c r="E973" s="42" t="n"/>
      <c r="F973" s="42" t="n"/>
      <c r="G973" s="43" t="n"/>
      <c r="H973" s="43">
        <f>IF(SUM(H965:H972)+SUM(H996:H1011)=0,"",SUM(H965:H972)+SUM(H996:H1011))</f>
        <v/>
      </c>
      <c r="I973" s="43" t="n"/>
      <c r="J973" s="43">
        <f>IF(SUM(J965:J972)+SUM(J996:J1011)=0,"",SUM(J965:J972)+SUM(J996:J1011))</f>
        <v/>
      </c>
      <c r="K973" s="43" t="n"/>
      <c r="L973" s="43">
        <f>IF(SUM(L965:L972)+SUM(L996:L1011)=0,"",SUM(L965:L972)+SUM(L996:L1011))</f>
        <v/>
      </c>
      <c r="M973" s="35">
        <f>IF(OR(H973="",H973=0),"",IF(L973="",IF(J973="","",J973/H973),L973/H973))</f>
        <v/>
      </c>
    </row>
    <row r="974" ht="13.35" customHeight="1" s="162">
      <c r="B974" s="453" t="inlineStr">
        <is>
          <t>Instrument:</t>
        </is>
      </c>
      <c r="C974" s="5" t="n"/>
      <c r="D974" s="493" t="n"/>
      <c r="E974" s="414" t="n"/>
      <c r="F974" s="414" t="n"/>
      <c r="G974" s="425" t="inlineStr">
        <is>
          <t>Ak basis / notes:</t>
        </is>
      </c>
      <c r="I974" s="494" t="n"/>
      <c r="J974" s="414" t="n"/>
      <c r="K974" s="414" t="n"/>
      <c r="L974" s="414" t="n"/>
      <c r="M974" s="414" t="n"/>
    </row>
    <row r="975" ht="13.35" customHeight="1" s="162">
      <c r="B975" s="188" t="inlineStr">
        <is>
          <t>Exhaust Air Inlet Airflow</t>
        </is>
      </c>
      <c r="C975" s="174" t="n"/>
      <c r="D975" s="174" t="n"/>
      <c r="E975" s="174" t="n"/>
      <c r="F975" s="173" t="n"/>
      <c r="G975" s="233" t="inlineStr">
        <is>
          <t>Design VEL</t>
        </is>
      </c>
      <c r="H975" s="194" t="inlineStr">
        <is>
          <t>Design CFM</t>
        </is>
      </c>
      <c r="I975" s="188" t="inlineStr">
        <is>
          <t>Initial</t>
        </is>
      </c>
      <c r="J975" s="173" t="n"/>
      <c r="K975" s="188" t="inlineStr">
        <is>
          <t>Final</t>
        </is>
      </c>
      <c r="L975" s="173" t="n"/>
      <c r="M975" s="188" t="inlineStr">
        <is>
          <t>%</t>
        </is>
      </c>
    </row>
    <row r="976" ht="13.35" customHeight="1" s="162">
      <c r="B976" s="153" t="inlineStr">
        <is>
          <t>No.</t>
        </is>
      </c>
      <c r="C976" s="188" t="inlineStr">
        <is>
          <t>Area Served</t>
        </is>
      </c>
      <c r="D976" s="188" t="inlineStr">
        <is>
          <t>Type</t>
        </is>
      </c>
      <c r="E976" s="188" t="inlineStr">
        <is>
          <t>Size</t>
        </is>
      </c>
      <c r="F976" s="188" t="inlineStr">
        <is>
          <t>Ak</t>
        </is>
      </c>
      <c r="G976" s="440" t="n"/>
      <c r="H976" s="440" t="n"/>
      <c r="I976" s="188" t="inlineStr">
        <is>
          <t>VEL</t>
        </is>
      </c>
      <c r="J976" s="188" t="inlineStr">
        <is>
          <t>CFM</t>
        </is>
      </c>
      <c r="K976" s="188" t="inlineStr">
        <is>
          <t>VEL</t>
        </is>
      </c>
      <c r="L976" s="188" t="inlineStr">
        <is>
          <t>CFM</t>
        </is>
      </c>
      <c r="M976" s="440" t="n"/>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IF(SUM(H977:H984)+SUM(H1016:H1031)=0,"",SUM(H977:H984)+SUM(H1016:H1031))</f>
        <v/>
      </c>
      <c r="I985" s="43" t="n"/>
      <c r="J985" s="43">
        <f>IF(SUM(J977:J984)+SUM(J1016:J1031)=0,"",SUM(J977:J984)+SUM(J1016:J1031))</f>
        <v/>
      </c>
      <c r="K985" s="43" t="n"/>
      <c r="L985" s="43">
        <f>IF(SUM(L977:L984)+SUM(L1016:L1031)=0,"",SUM(L977:L984)+SUM(L1016:L1031))</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42" t="n"/>
      <c r="C1012" s="231" t="inlineStr">
        <is>
          <t>Subtotal (this page)</t>
        </is>
      </c>
      <c r="D1012" s="159" t="n"/>
      <c r="E1012" s="42" t="n"/>
      <c r="F1012" s="42" t="n"/>
      <c r="G1012" s="43" t="n"/>
      <c r="H1012" s="43">
        <f>IF(SUM(H996:H1011)=0,"",SUM(H996:H1011))</f>
        <v/>
      </c>
      <c r="I1012" s="43" t="n"/>
      <c r="J1012" s="43">
        <f>IF(SUM(J996:J1011)=0,"",SUM(J996:J1011))</f>
        <v/>
      </c>
      <c r="K1012" s="43" t="n"/>
      <c r="L1012" s="43">
        <f>IF(SUM(L996:L1011)=0,"",SUM(L996:L1011))</f>
        <v/>
      </c>
      <c r="M1012" s="35">
        <f>IF(OR(H1012="",H1012=0),"",IF(L1012="",IF(J1012="","",J1012/H1012),L1012/H1012))</f>
        <v/>
      </c>
    </row>
    <row r="1013" ht="13.35" customHeight="1" s="162"/>
    <row r="1014" ht="13.35" customHeight="1" s="162">
      <c r="B1014" s="188" t="inlineStr">
        <is>
          <t>Exhaust Air Inlets (cont.)</t>
        </is>
      </c>
      <c r="C1014" s="174" t="n"/>
      <c r="D1014" s="174" t="n"/>
      <c r="E1014" s="174" t="n"/>
      <c r="F1014" s="173" t="n"/>
      <c r="G1014" s="233" t="inlineStr">
        <is>
          <t>Design VEL</t>
        </is>
      </c>
      <c r="H1014" s="194" t="inlineStr">
        <is>
          <t>Design CFM</t>
        </is>
      </c>
      <c r="I1014" s="188" t="inlineStr">
        <is>
          <t>Initial</t>
        </is>
      </c>
      <c r="J1014" s="173" t="n"/>
      <c r="K1014" s="188" t="inlineStr">
        <is>
          <t>Final</t>
        </is>
      </c>
      <c r="L1014" s="173" t="n"/>
      <c r="M1014" s="188" t="inlineStr">
        <is>
          <t>%</t>
        </is>
      </c>
    </row>
    <row r="1015" ht="13.35" customHeight="1" s="162">
      <c r="B1015" s="153" t="inlineStr">
        <is>
          <t>No.</t>
        </is>
      </c>
      <c r="C1015" s="188" t="inlineStr">
        <is>
          <t>Area Served</t>
        </is>
      </c>
      <c r="D1015" s="188" t="inlineStr">
        <is>
          <t>Type</t>
        </is>
      </c>
      <c r="E1015" s="188" t="inlineStr">
        <is>
          <t>Size</t>
        </is>
      </c>
      <c r="F1015" s="188" t="inlineStr">
        <is>
          <t>Ak</t>
        </is>
      </c>
      <c r="G1015" s="440" t="n"/>
      <c r="H1015" s="440" t="n"/>
      <c r="I1015" s="188" t="inlineStr">
        <is>
          <t>VEL</t>
        </is>
      </c>
      <c r="J1015" s="188" t="inlineStr">
        <is>
          <t>CFM</t>
        </is>
      </c>
      <c r="K1015" s="188" t="inlineStr">
        <is>
          <t>VEL</t>
        </is>
      </c>
      <c r="L1015" s="188" t="inlineStr">
        <is>
          <t>CFM</t>
        </is>
      </c>
      <c r="M1015" s="440" t="n"/>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42" t="n"/>
      <c r="C1032" s="231" t="inlineStr">
        <is>
          <t>Subtotal (this page)</t>
        </is>
      </c>
      <c r="D1032" s="159" t="n"/>
      <c r="E1032" s="42" t="n"/>
      <c r="F1032" s="42" t="n"/>
      <c r="G1032" s="43" t="n"/>
      <c r="H1032" s="43">
        <f>IF(SUM(H1016:H1031)=0,"",SUM(H1016:H1031))</f>
        <v/>
      </c>
      <c r="I1032" s="43" t="n"/>
      <c r="J1032" s="43">
        <f>IF(SUM(J1016:J1031)=0,"",SUM(J1016:J1031))</f>
        <v/>
      </c>
      <c r="K1032" s="43" t="n"/>
      <c r="L1032" s="43">
        <f>IF(SUM(L1016:L1031)=0,"",SUM(L1016:L1031))</f>
        <v/>
      </c>
      <c r="M1032" s="35">
        <f>IF(OR(H1032="",H1032=0),"",IF(L1032="",IF(J1032="","",J1032/H1032),L1032/H1032))</f>
        <v/>
      </c>
    </row>
    <row r="1033" ht="13.35" customHeight="1" s="162"/>
    <row r="1034" ht="13.35" customHeight="1" s="162">
      <c r="B1034" s="188" t="inlineStr">
        <is>
          <t>Remarks (cont.)</t>
        </is>
      </c>
      <c r="C1034" s="173" t="n"/>
      <c r="D1034" s="154" t="n"/>
      <c r="E1034" s="174" t="n"/>
      <c r="F1034" s="174" t="n"/>
      <c r="G1034" s="174" t="n"/>
      <c r="H1034" s="174" t="n"/>
      <c r="I1034" s="174" t="n"/>
      <c r="J1034" s="174" t="n"/>
      <c r="K1034" s="174" t="n"/>
      <c r="L1034" s="174" t="n"/>
      <c r="M1034" s="173" t="n"/>
    </row>
    <row r="1035" ht="13.35" customHeight="1" s="162">
      <c r="B1035" s="154" t="n"/>
      <c r="C1035" s="174" t="n"/>
      <c r="D1035" s="174" t="n"/>
      <c r="E1035" s="174" t="n"/>
      <c r="F1035" s="174" t="n"/>
      <c r="G1035" s="174" t="n"/>
      <c r="H1035" s="174" t="n"/>
      <c r="I1035" s="174" t="n"/>
      <c r="J1035" s="174" t="n"/>
      <c r="K1035" s="174" t="n"/>
      <c r="L1035" s="174" t="n"/>
      <c r="M1035" s="173" t="n"/>
    </row>
    <row r="1036" ht="13.35" customHeight="1" s="162">
      <c r="B1036" s="154" t="n"/>
      <c r="C1036" s="174" t="n"/>
      <c r="D1036" s="174" t="n"/>
      <c r="E1036" s="174" t="n"/>
      <c r="F1036" s="174" t="n"/>
      <c r="G1036" s="174" t="n"/>
      <c r="H1036" s="174" t="n"/>
      <c r="I1036" s="174" t="n"/>
      <c r="J1036" s="174" t="n"/>
      <c r="K1036" s="174" t="n"/>
      <c r="L1036" s="174" t="n"/>
      <c r="M1036" s="173" t="n"/>
    </row>
    <row r="1037" ht="13.35" customHeight="1" s="162">
      <c r="B1037" s="154" t="n"/>
      <c r="C1037" s="174" t="n"/>
      <c r="D1037" s="174" t="n"/>
      <c r="E1037" s="174" t="n"/>
      <c r="F1037" s="174" t="n"/>
      <c r="G1037" s="174" t="n"/>
      <c r="H1037" s="174" t="n"/>
      <c r="I1037" s="174" t="n"/>
      <c r="J1037" s="174" t="n"/>
      <c r="K1037" s="174" t="n"/>
      <c r="L1037" s="174" t="n"/>
      <c r="M1037" s="173" t="n"/>
    </row>
    <row r="1038" ht="13.35" customHeight="1" s="162"/>
    <row r="1039" ht="13.35" customHeight="1" s="162"/>
    <row r="1040" ht="13.35" customHeight="1" s="162"/>
    <row r="1041" ht="13.35" customHeight="1" s="162"/>
    <row r="1042" ht="13.35" customHeight="1" s="162"/>
    <row r="1043" ht="13.35" customHeight="1" s="162"/>
  </sheetData>
  <mergeCells count="938">
    <mergeCell ref="I531:J531"/>
    <mergeCell ref="L641:M641"/>
    <mergeCell ref="B828:M828"/>
    <mergeCell ref="I767:J767"/>
    <mergeCell ref="K767:L767"/>
    <mergeCell ref="D754:F754"/>
    <mergeCell ref="D558:F558"/>
    <mergeCell ref="G524:H525"/>
    <mergeCell ref="B827:M827"/>
    <mergeCell ref="B439:C439"/>
    <mergeCell ref="D633:G633"/>
    <mergeCell ref="B675:C675"/>
    <mergeCell ref="L430:M430"/>
    <mergeCell ref="B53:M53"/>
    <mergeCell ref="D424:G424"/>
    <mergeCell ref="B12:C12"/>
    <mergeCell ref="K806:L806"/>
    <mergeCell ref="H39:H40"/>
    <mergeCell ref="I4:M5"/>
    <mergeCell ref="I890:J890"/>
    <mergeCell ref="I368:M369"/>
    <mergeCell ref="B441:C441"/>
    <mergeCell ref="B108:C109"/>
    <mergeCell ref="B739:C739"/>
    <mergeCell ref="I858:M858"/>
    <mergeCell ref="M390:M391"/>
    <mergeCell ref="B368:C369"/>
    <mergeCell ref="G58:G59"/>
    <mergeCell ref="B578:F578"/>
    <mergeCell ref="D142:F142"/>
    <mergeCell ref="G836:H837"/>
    <mergeCell ref="I956:J956"/>
    <mergeCell ref="H547:H548"/>
    <mergeCell ref="F23:G23"/>
    <mergeCell ref="B363:C363"/>
    <mergeCell ref="B620:M620"/>
    <mergeCell ref="I633:J633"/>
    <mergeCell ref="L848:M848"/>
    <mergeCell ref="L329:M329"/>
    <mergeCell ref="D442:F442"/>
    <mergeCell ref="K455:L455"/>
    <mergeCell ref="C700:D700"/>
    <mergeCell ref="C765:D765"/>
    <mergeCell ref="M351:M352"/>
    <mergeCell ref="D946:G946"/>
    <mergeCell ref="L331:M331"/>
    <mergeCell ref="I641:K641"/>
    <mergeCell ref="M910:M911"/>
    <mergeCell ref="D112:G112"/>
    <mergeCell ref="G910:G911"/>
    <mergeCell ref="K755:L755"/>
    <mergeCell ref="I784:M785"/>
    <mergeCell ref="G975:G976"/>
    <mergeCell ref="B517:M517"/>
    <mergeCell ref="B129:C129"/>
    <mergeCell ref="G247:G248"/>
    <mergeCell ref="D944:G944"/>
    <mergeCell ref="L120:M120"/>
    <mergeCell ref="B25:C25"/>
    <mergeCell ref="B14:G14"/>
    <mergeCell ref="D114:G114"/>
    <mergeCell ref="I350:M350"/>
    <mergeCell ref="B370:F370"/>
    <mergeCell ref="I535:L535"/>
    <mergeCell ref="G78:G79"/>
    <mergeCell ref="G547:G548"/>
    <mergeCell ref="B223:C223"/>
    <mergeCell ref="B220:C220"/>
    <mergeCell ref="B736:C736"/>
    <mergeCell ref="B1034:C1034"/>
    <mergeCell ref="B2:C2"/>
    <mergeCell ref="B534:G534"/>
    <mergeCell ref="B779:C779"/>
    <mergeCell ref="L121:M121"/>
    <mergeCell ref="B308:M308"/>
    <mergeCell ref="I946:J946"/>
    <mergeCell ref="I125:J125"/>
    <mergeCell ref="B431:C431"/>
    <mergeCell ref="B231:C231"/>
    <mergeCell ref="K247:L247"/>
    <mergeCell ref="B99:M99"/>
    <mergeCell ref="I112:J112"/>
    <mergeCell ref="B529:C529"/>
    <mergeCell ref="B956:D956"/>
    <mergeCell ref="D130:F130"/>
    <mergeCell ref="B829:M829"/>
    <mergeCell ref="I646:J646"/>
    <mergeCell ref="I952:K952"/>
    <mergeCell ref="I944:J944"/>
    <mergeCell ref="D743:G743"/>
    <mergeCell ref="D410:M410"/>
    <mergeCell ref="M27:M28"/>
    <mergeCell ref="I127:J127"/>
    <mergeCell ref="I433:K433"/>
    <mergeCell ref="M767:M768"/>
    <mergeCell ref="I114:J114"/>
    <mergeCell ref="K547:L547"/>
    <mergeCell ref="B1037:M1037"/>
    <mergeCell ref="B682:F682"/>
    <mergeCell ref="M235:M236"/>
    <mergeCell ref="D425:G425"/>
    <mergeCell ref="G859:G860"/>
    <mergeCell ref="I142:M142"/>
    <mergeCell ref="I7:L7"/>
    <mergeCell ref="D11:G11"/>
    <mergeCell ref="C492:D492"/>
    <mergeCell ref="G663:G664"/>
    <mergeCell ref="C408:D408"/>
    <mergeCell ref="B618:C618"/>
    <mergeCell ref="D636:G636"/>
    <mergeCell ref="L433:M433"/>
    <mergeCell ref="H474:H475"/>
    <mergeCell ref="D738:G738"/>
    <mergeCell ref="B434:C434"/>
    <mergeCell ref="G131:G132"/>
    <mergeCell ref="D427:G427"/>
    <mergeCell ref="I222:K222"/>
    <mergeCell ref="B15:C15"/>
    <mergeCell ref="C777:D777"/>
    <mergeCell ref="B841:C841"/>
    <mergeCell ref="C908:D908"/>
    <mergeCell ref="C616:D616"/>
    <mergeCell ref="D524:F525"/>
    <mergeCell ref="I442:M442"/>
    <mergeCell ref="G963:G964"/>
    <mergeCell ref="E18:F18"/>
    <mergeCell ref="I851:K851"/>
    <mergeCell ref="I9:J9"/>
    <mergeCell ref="D363:M363"/>
    <mergeCell ref="B950:G950"/>
    <mergeCell ref="B748:D748"/>
    <mergeCell ref="B621:M621"/>
    <mergeCell ref="I438:J438"/>
    <mergeCell ref="L744:M744"/>
    <mergeCell ref="D202:M202"/>
    <mergeCell ref="B842:C842"/>
    <mergeCell ref="I11:J11"/>
    <mergeCell ref="M182:M183"/>
    <mergeCell ref="D1034:M1034"/>
    <mergeCell ref="M651:M652"/>
    <mergeCell ref="I636:J636"/>
    <mergeCell ref="H786:H787"/>
    <mergeCell ref="I738:J738"/>
    <mergeCell ref="H58:H59"/>
    <mergeCell ref="D322:G322"/>
    <mergeCell ref="I532:J532"/>
    <mergeCell ref="B1035:M1035"/>
    <mergeCell ref="D836:F837"/>
    <mergeCell ref="H663:H664"/>
    <mergeCell ref="F335:G335"/>
    <mergeCell ref="B839:G839"/>
    <mergeCell ref="I123:K123"/>
    <mergeCell ref="M702:M703"/>
    <mergeCell ref="I423:L423"/>
    <mergeCell ref="B975:F975"/>
    <mergeCell ref="B260:M260"/>
    <mergeCell ref="D316:F317"/>
    <mergeCell ref="D217:G217"/>
    <mergeCell ref="B559:F559"/>
    <mergeCell ref="I130:M130"/>
    <mergeCell ref="B742:G742"/>
    <mergeCell ref="D155:M155"/>
    <mergeCell ref="L123:M123"/>
    <mergeCell ref="D428:G428"/>
    <mergeCell ref="D618:M618"/>
    <mergeCell ref="B737:C737"/>
    <mergeCell ref="B264:C265"/>
    <mergeCell ref="B309:M309"/>
    <mergeCell ref="L742:M742"/>
    <mergeCell ref="B100:M100"/>
    <mergeCell ref="G786:G787"/>
    <mergeCell ref="G160:H161"/>
    <mergeCell ref="J2:K2"/>
    <mergeCell ref="I647:J647"/>
    <mergeCell ref="D628:F629"/>
    <mergeCell ref="L950:M950"/>
    <mergeCell ref="H78:H79"/>
    <mergeCell ref="I426:J426"/>
    <mergeCell ref="B631:G631"/>
    <mergeCell ref="G994:G995"/>
    <mergeCell ref="B390:F390"/>
    <mergeCell ref="C245:D245"/>
    <mergeCell ref="C49:D49"/>
    <mergeCell ref="B859:F859"/>
    <mergeCell ref="I955:K955"/>
    <mergeCell ref="I947:J947"/>
    <mergeCell ref="I428:J428"/>
    <mergeCell ref="D12:G12"/>
    <mergeCell ref="B321:C321"/>
    <mergeCell ref="K786:L786"/>
    <mergeCell ref="G455:G456"/>
    <mergeCell ref="B910:F910"/>
    <mergeCell ref="I949:J949"/>
    <mergeCell ref="D992:F993"/>
    <mergeCell ref="F127:G127"/>
    <mergeCell ref="H266:H267"/>
    <mergeCell ref="D662:F662"/>
    <mergeCell ref="B247:F247"/>
    <mergeCell ref="I286:J286"/>
    <mergeCell ref="B958:G958"/>
    <mergeCell ref="B323:C323"/>
    <mergeCell ref="K286:L286"/>
    <mergeCell ref="B854:G854"/>
    <mergeCell ref="E538:F538"/>
    <mergeCell ref="G755:G756"/>
    <mergeCell ref="B23:C23"/>
    <mergeCell ref="I836:M837"/>
    <mergeCell ref="B547:F547"/>
    <mergeCell ref="B514:C514"/>
    <mergeCell ref="L745:M745"/>
    <mergeCell ref="B544:C544"/>
    <mergeCell ref="B848:C848"/>
    <mergeCell ref="I12:J12"/>
    <mergeCell ref="H131:H132"/>
    <mergeCell ref="B182:F182"/>
    <mergeCell ref="B331:D331"/>
    <mergeCell ref="B56:C57"/>
    <mergeCell ref="L638:M638"/>
    <mergeCell ref="B543:C543"/>
    <mergeCell ref="L432:M432"/>
    <mergeCell ref="I235:J235"/>
    <mergeCell ref="H963:H964"/>
    <mergeCell ref="I533:J533"/>
    <mergeCell ref="D26:F26"/>
    <mergeCell ref="C869:D869"/>
    <mergeCell ref="I39:J39"/>
    <mergeCell ref="I643:K643"/>
    <mergeCell ref="K39:L39"/>
    <mergeCell ref="C1032:D1032"/>
    <mergeCell ref="L640:M640"/>
    <mergeCell ref="B851:D851"/>
    <mergeCell ref="B545:C545"/>
    <mergeCell ref="I950:K950"/>
    <mergeCell ref="K871:L871"/>
    <mergeCell ref="B767:F767"/>
    <mergeCell ref="H1014:H1015"/>
    <mergeCell ref="I215:L215"/>
    <mergeCell ref="B261:M261"/>
    <mergeCell ref="I78:J78"/>
    <mergeCell ref="D632:G632"/>
    <mergeCell ref="I951:L951"/>
    <mergeCell ref="I339:J339"/>
    <mergeCell ref="C37:D37"/>
    <mergeCell ref="K339:L339"/>
    <mergeCell ref="B646:G646"/>
    <mergeCell ref="I847:L847"/>
    <mergeCell ref="B113:C113"/>
    <mergeCell ref="L2:M2"/>
    <mergeCell ref="B735:G735"/>
    <mergeCell ref="D220:G220"/>
    <mergeCell ref="B336:C336"/>
    <mergeCell ref="G472:H473"/>
    <mergeCell ref="D8:G8"/>
    <mergeCell ref="B634:C634"/>
    <mergeCell ref="I217:J217"/>
    <mergeCell ref="D736:G736"/>
    <mergeCell ref="B115:C115"/>
    <mergeCell ref="B628:C629"/>
    <mergeCell ref="H286:H287"/>
    <mergeCell ref="G494:G495"/>
    <mergeCell ref="B857:C857"/>
    <mergeCell ref="D529:G529"/>
    <mergeCell ref="I534:K534"/>
    <mergeCell ref="I228:J228"/>
    <mergeCell ref="L326:M326"/>
    <mergeCell ref="B644:D644"/>
    <mergeCell ref="L3:M3"/>
    <mergeCell ref="B619:M619"/>
    <mergeCell ref="I742:K742"/>
    <mergeCell ref="I436:J436"/>
    <mergeCell ref="H806:H807"/>
    <mergeCell ref="I528:J528"/>
    <mergeCell ref="H871:H872"/>
    <mergeCell ref="L953:M953"/>
    <mergeCell ref="I131:J131"/>
    <mergeCell ref="I957:J957"/>
    <mergeCell ref="D108:F109"/>
    <mergeCell ref="K131:L131"/>
    <mergeCell ref="I58:J58"/>
    <mergeCell ref="D472:F473"/>
    <mergeCell ref="B20:D20"/>
    <mergeCell ref="K58:L58"/>
    <mergeCell ref="B455:F455"/>
    <mergeCell ref="I494:J494"/>
    <mergeCell ref="I736:J736"/>
    <mergeCell ref="D320:G320"/>
    <mergeCell ref="K494:L494"/>
    <mergeCell ref="D962:F962"/>
    <mergeCell ref="B334:G334"/>
    <mergeCell ref="C76:D76"/>
    <mergeCell ref="H443:H444"/>
    <mergeCell ref="D841:G841"/>
    <mergeCell ref="C361:D361"/>
    <mergeCell ref="I558:M558"/>
    <mergeCell ref="I316:M317"/>
    <mergeCell ref="B755:F755"/>
    <mergeCell ref="G940:H941"/>
    <mergeCell ref="B420:C421"/>
    <mergeCell ref="I743:L743"/>
    <mergeCell ref="K1014:L1014"/>
    <mergeCell ref="G286:G287"/>
    <mergeCell ref="B24:C24"/>
    <mergeCell ref="D321:G321"/>
    <mergeCell ref="I974:M974"/>
    <mergeCell ref="I20:J20"/>
    <mergeCell ref="B572:M572"/>
    <mergeCell ref="C661:D661"/>
    <mergeCell ref="B751:C751"/>
    <mergeCell ref="D842:G842"/>
    <mergeCell ref="F751:G751"/>
    <mergeCell ref="I370:J370"/>
    <mergeCell ref="I541:J541"/>
    <mergeCell ref="I13:J13"/>
    <mergeCell ref="B332:D332"/>
    <mergeCell ref="B330:C330"/>
    <mergeCell ref="B840:C840"/>
    <mergeCell ref="B324:C324"/>
    <mergeCell ref="B987:C987"/>
    <mergeCell ref="I320:J320"/>
    <mergeCell ref="K78:L78"/>
    <mergeCell ref="B786:F786"/>
    <mergeCell ref="I680:M681"/>
    <mergeCell ref="B753:C753"/>
    <mergeCell ref="G871:G872"/>
    <mergeCell ref="I749:J749"/>
    <mergeCell ref="I854:J854"/>
    <mergeCell ref="B932:M932"/>
    <mergeCell ref="H755:H756"/>
    <mergeCell ref="L16:M16"/>
    <mergeCell ref="D531:G531"/>
    <mergeCell ref="E122:F122"/>
    <mergeCell ref="I326:K326"/>
    <mergeCell ref="I841:J841"/>
    <mergeCell ref="I432:K432"/>
    <mergeCell ref="G39:G40"/>
    <mergeCell ref="L537:M537"/>
    <mergeCell ref="K663:L663"/>
    <mergeCell ref="M370:M371"/>
    <mergeCell ref="D454:F454"/>
    <mergeCell ref="I953:K953"/>
    <mergeCell ref="C985:D985"/>
    <mergeCell ref="B642:C642"/>
    <mergeCell ref="G339:G340"/>
    <mergeCell ref="K963:L963"/>
    <mergeCell ref="C453:D453"/>
    <mergeCell ref="I992:M993"/>
    <mergeCell ref="D737:G737"/>
    <mergeCell ref="B337:C337"/>
    <mergeCell ref="I662:M662"/>
    <mergeCell ref="B4:C5"/>
    <mergeCell ref="I162:J162"/>
    <mergeCell ref="B124:D124"/>
    <mergeCell ref="I527:L527"/>
    <mergeCell ref="B535:C535"/>
    <mergeCell ref="D528:G528"/>
    <mergeCell ref="B116:C116"/>
    <mergeCell ref="B222:G222"/>
    <mergeCell ref="I108:M109"/>
    <mergeCell ref="D571:M571"/>
    <mergeCell ref="I472:M473"/>
    <mergeCell ref="K994:L994"/>
    <mergeCell ref="I994:J994"/>
    <mergeCell ref="B410:C410"/>
    <mergeCell ref="I962:M962"/>
    <mergeCell ref="I8:J8"/>
    <mergeCell ref="H351:H352"/>
    <mergeCell ref="I437:J437"/>
    <mergeCell ref="I852:J852"/>
    <mergeCell ref="I231:J231"/>
    <mergeCell ref="B411:M411"/>
    <mergeCell ref="B516:M516"/>
    <mergeCell ref="I529:J529"/>
    <mergeCell ref="I333:J333"/>
    <mergeCell ref="G27:G28"/>
    <mergeCell ref="I806:J806"/>
    <mergeCell ref="B885:M885"/>
    <mergeCell ref="I10:J10"/>
    <mergeCell ref="I120:K120"/>
    <mergeCell ref="D246:F246"/>
    <mergeCell ref="I958:J958"/>
    <mergeCell ref="I745:K745"/>
    <mergeCell ref="D338:F338"/>
    <mergeCell ref="M143:M144"/>
    <mergeCell ref="H651:H652"/>
    <mergeCell ref="B724:M724"/>
    <mergeCell ref="I737:J737"/>
    <mergeCell ref="G264:H265"/>
    <mergeCell ref="C569:D569"/>
    <mergeCell ref="M975:M976"/>
    <mergeCell ref="D323:G323"/>
    <mergeCell ref="C804:D804"/>
    <mergeCell ref="G806:G807"/>
    <mergeCell ref="C141:D141"/>
    <mergeCell ref="M78:M79"/>
    <mergeCell ref="B528:C528"/>
    <mergeCell ref="B826:C826"/>
    <mergeCell ref="D216:G216"/>
    <mergeCell ref="H682:H683"/>
    <mergeCell ref="I940:M941"/>
    <mergeCell ref="G1014:G1015"/>
    <mergeCell ref="I754:M754"/>
    <mergeCell ref="B423:G423"/>
    <mergeCell ref="I455:J455"/>
    <mergeCell ref="B39:F39"/>
    <mergeCell ref="B230:G230"/>
    <mergeCell ref="I547:J547"/>
    <mergeCell ref="B98:C98"/>
    <mergeCell ref="H890:H891"/>
    <mergeCell ref="B118:G118"/>
    <mergeCell ref="D218:G218"/>
    <mergeCell ref="I319:L319"/>
    <mergeCell ref="I221:J221"/>
    <mergeCell ref="I321:J321"/>
    <mergeCell ref="I454:M454"/>
    <mergeCell ref="B632:C632"/>
    <mergeCell ref="B677:M677"/>
    <mergeCell ref="B871:F871"/>
    <mergeCell ref="B930:C930"/>
    <mergeCell ref="I755:J755"/>
    <mergeCell ref="I842:J842"/>
    <mergeCell ref="I21:J21"/>
    <mergeCell ref="I323:J323"/>
    <mergeCell ref="B836:C837"/>
    <mergeCell ref="I542:J542"/>
    <mergeCell ref="I848:K848"/>
    <mergeCell ref="I229:J229"/>
    <mergeCell ref="D639:G639"/>
    <mergeCell ref="I329:K329"/>
    <mergeCell ref="I23:J23"/>
    <mergeCell ref="B203:M203"/>
    <mergeCell ref="I216:J216"/>
    <mergeCell ref="M162:M163"/>
    <mergeCell ref="B7:G7"/>
    <mergeCell ref="H598:H599"/>
    <mergeCell ref="I750:J750"/>
    <mergeCell ref="D847:G847"/>
    <mergeCell ref="C824:D824"/>
    <mergeCell ref="M131:M132"/>
    <mergeCell ref="I786:J786"/>
    <mergeCell ref="M994:M995"/>
    <mergeCell ref="I331:K331"/>
    <mergeCell ref="D264:F265"/>
    <mergeCell ref="D870:F870"/>
    <mergeCell ref="I38:M38"/>
    <mergeCell ref="B216:C216"/>
    <mergeCell ref="E746:F746"/>
    <mergeCell ref="G890:G891"/>
    <mergeCell ref="I246:M246"/>
    <mergeCell ref="I111:L111"/>
    <mergeCell ref="B286:F286"/>
    <mergeCell ref="B424:C424"/>
    <mergeCell ref="I338:M338"/>
    <mergeCell ref="B218:C218"/>
    <mergeCell ref="D2:I2"/>
    <mergeCell ref="B945:C945"/>
    <mergeCell ref="G212:H213"/>
    <mergeCell ref="I334:J334"/>
    <mergeCell ref="D98:M98"/>
    <mergeCell ref="I121:K121"/>
    <mergeCell ref="I113:J113"/>
    <mergeCell ref="B219:C219"/>
    <mergeCell ref="K890:L890"/>
    <mergeCell ref="I855:J855"/>
    <mergeCell ref="B235:F235"/>
    <mergeCell ref="M578:M579"/>
    <mergeCell ref="B740:C740"/>
    <mergeCell ref="I115:J115"/>
    <mergeCell ref="C180:D180"/>
    <mergeCell ref="M286:M287"/>
    <mergeCell ref="B8:C8"/>
    <mergeCell ref="B961:C961"/>
    <mergeCell ref="I19:K19"/>
    <mergeCell ref="H27:H28"/>
    <mergeCell ref="B78:F78"/>
    <mergeCell ref="H767:H768"/>
    <mergeCell ref="G182:G183"/>
    <mergeCell ref="B339:F339"/>
    <mergeCell ref="B10:C10"/>
    <mergeCell ref="H390:H391"/>
    <mergeCell ref="B943:G943"/>
    <mergeCell ref="B126:G126"/>
    <mergeCell ref="I327:L327"/>
    <mergeCell ref="K598:L598"/>
    <mergeCell ref="D56:F57"/>
    <mergeCell ref="D779:M779"/>
    <mergeCell ref="I247:J247"/>
    <mergeCell ref="L851:M851"/>
    <mergeCell ref="B335:C335"/>
    <mergeCell ref="B633:C633"/>
    <mergeCell ref="B114:C114"/>
    <mergeCell ref="B722:C722"/>
    <mergeCell ref="I264:M265"/>
    <mergeCell ref="C96:D96"/>
    <mergeCell ref="G888:H889"/>
    <mergeCell ref="H339:H340"/>
    <mergeCell ref="L846:M846"/>
    <mergeCell ref="I266:J266"/>
    <mergeCell ref="K266:L266"/>
    <mergeCell ref="B232:C232"/>
    <mergeCell ref="I943:L943"/>
    <mergeCell ref="D947:G947"/>
    <mergeCell ref="D732:F733"/>
    <mergeCell ref="B131:F131"/>
    <mergeCell ref="H182:H183"/>
    <mergeCell ref="B58:F58"/>
    <mergeCell ref="B951:C951"/>
    <mergeCell ref="I119:L119"/>
    <mergeCell ref="B494:F494"/>
    <mergeCell ref="C349:D349"/>
    <mergeCell ref="B847:C847"/>
    <mergeCell ref="B890:F890"/>
    <mergeCell ref="D535:G535"/>
    <mergeCell ref="L643:M643"/>
    <mergeCell ref="B515:M515"/>
    <mergeCell ref="E954:F954"/>
    <mergeCell ref="B425:C425"/>
    <mergeCell ref="L118:M118"/>
    <mergeCell ref="D467:M467"/>
    <mergeCell ref="D3:I3"/>
    <mergeCell ref="G420:H421"/>
    <mergeCell ref="B723:M723"/>
    <mergeCell ref="B946:C946"/>
    <mergeCell ref="I578:J578"/>
    <mergeCell ref="G680:H681"/>
    <mergeCell ref="B427:C427"/>
    <mergeCell ref="B112:C112"/>
    <mergeCell ref="I888:M889"/>
    <mergeCell ref="G143:G144"/>
    <mergeCell ref="H494:H495"/>
    <mergeCell ref="B725:M725"/>
    <mergeCell ref="B127:C127"/>
    <mergeCell ref="B227:D227"/>
    <mergeCell ref="I212:M213"/>
    <mergeCell ref="D160:F161"/>
    <mergeCell ref="B648:C648"/>
    <mergeCell ref="I631:L631"/>
    <mergeCell ref="I644:J644"/>
    <mergeCell ref="H235:H236"/>
    <mergeCell ref="B435:D435"/>
    <mergeCell ref="B51:C51"/>
    <mergeCell ref="B326:G326"/>
    <mergeCell ref="D426:G426"/>
    <mergeCell ref="B215:G215"/>
    <mergeCell ref="C304:D304"/>
    <mergeCell ref="B228:D228"/>
    <mergeCell ref="B663:F663"/>
    <mergeCell ref="K143:L143"/>
    <mergeCell ref="D259:M259"/>
    <mergeCell ref="G474:G475"/>
    <mergeCell ref="B16:C16"/>
    <mergeCell ref="K235:L235"/>
    <mergeCell ref="B542:G542"/>
    <mergeCell ref="M39:M40"/>
    <mergeCell ref="B3:C3"/>
    <mergeCell ref="I870:M870"/>
    <mergeCell ref="G108:H109"/>
    <mergeCell ref="B743:C743"/>
    <mergeCell ref="B432:C432"/>
    <mergeCell ref="B963:F963"/>
    <mergeCell ref="I524:M525"/>
    <mergeCell ref="G598:G599"/>
    <mergeCell ref="B750:G750"/>
    <mergeCell ref="B18:C18"/>
    <mergeCell ref="B1036:M1036"/>
    <mergeCell ref="M247:M248"/>
    <mergeCell ref="G368:H369"/>
    <mergeCell ref="D722:M722"/>
    <mergeCell ref="B19:D19"/>
    <mergeCell ref="I118:K118"/>
    <mergeCell ref="I732:M733"/>
    <mergeCell ref="B780:M780"/>
    <mergeCell ref="B11:C11"/>
    <mergeCell ref="B994:F994"/>
    <mergeCell ref="B440:C440"/>
    <mergeCell ref="F959:G959"/>
    <mergeCell ref="M547:M548"/>
    <mergeCell ref="B540:D540"/>
    <mergeCell ref="B538:C538"/>
    <mergeCell ref="G235:G236"/>
    <mergeCell ref="D680:F681"/>
    <mergeCell ref="B532:C532"/>
    <mergeCell ref="B988:M988"/>
    <mergeCell ref="D948:G948"/>
    <mergeCell ref="I638:K638"/>
    <mergeCell ref="I332:J332"/>
    <mergeCell ref="F231:G231"/>
    <mergeCell ref="L224:M224"/>
    <mergeCell ref="G443:G444"/>
    <mergeCell ref="C388:D388"/>
    <mergeCell ref="D739:G739"/>
    <mergeCell ref="I853:J853"/>
    <mergeCell ref="K27:L27"/>
    <mergeCell ref="I640:K640"/>
    <mergeCell ref="I632:J632"/>
    <mergeCell ref="K390:L390"/>
    <mergeCell ref="D431:G431"/>
    <mergeCell ref="J3:K3"/>
    <mergeCell ref="D843:G843"/>
    <mergeCell ref="D514:M514"/>
    <mergeCell ref="B850:C850"/>
    <mergeCell ref="I160:M161"/>
    <mergeCell ref="D951:G951"/>
    <mergeCell ref="B952:C952"/>
    <mergeCell ref="B306:C306"/>
    <mergeCell ref="I948:J948"/>
    <mergeCell ref="C465:D465"/>
    <mergeCell ref="I420:M421"/>
    <mergeCell ref="B992:C993"/>
    <mergeCell ref="B224:C224"/>
    <mergeCell ref="G390:G391"/>
    <mergeCell ref="B960:C960"/>
    <mergeCell ref="F647:G647"/>
    <mergeCell ref="B954:C954"/>
    <mergeCell ref="I124:J124"/>
    <mergeCell ref="D15:G15"/>
    <mergeCell ref="I116:J116"/>
    <mergeCell ref="H559:H560"/>
    <mergeCell ref="F855:G855"/>
    <mergeCell ref="D51:M51"/>
    <mergeCell ref="I474:J474"/>
    <mergeCell ref="B436:D436"/>
    <mergeCell ref="K474:L474"/>
    <mergeCell ref="I645:J645"/>
    <mergeCell ref="I1014:J1014"/>
    <mergeCell ref="I126:J126"/>
    <mergeCell ref="I424:J424"/>
    <mergeCell ref="K182:L182"/>
    <mergeCell ref="D883:M883"/>
    <mergeCell ref="I218:J218"/>
    <mergeCell ref="B322:C322"/>
    <mergeCell ref="I328:K328"/>
    <mergeCell ref="M339:M340"/>
    <mergeCell ref="I430:K430"/>
    <mergeCell ref="I945:J945"/>
    <mergeCell ref="D10:G10"/>
    <mergeCell ref="B843:C843"/>
    <mergeCell ref="B576:C577"/>
    <mergeCell ref="G266:G267"/>
    <mergeCell ref="I849:K849"/>
    <mergeCell ref="B527:G527"/>
    <mergeCell ref="C257:D257"/>
    <mergeCell ref="C1012:D1012"/>
    <mergeCell ref="D940:F941"/>
    <mergeCell ref="F439:G439"/>
    <mergeCell ref="B746:C746"/>
    <mergeCell ref="B844:C844"/>
    <mergeCell ref="G370:G371"/>
    <mergeCell ref="I663:J663"/>
    <mergeCell ref="B156:M156"/>
    <mergeCell ref="D212:F213"/>
    <mergeCell ref="D306:M306"/>
    <mergeCell ref="I429:J429"/>
    <mergeCell ref="D675:M675"/>
    <mergeCell ref="I963:J963"/>
    <mergeCell ref="K162:L162"/>
    <mergeCell ref="I702:J702"/>
    <mergeCell ref="K702:L702"/>
    <mergeCell ref="M786:M787"/>
    <mergeCell ref="B676:M676"/>
    <mergeCell ref="M58:M59"/>
    <mergeCell ref="I16:K16"/>
    <mergeCell ref="B635:C635"/>
    <mergeCell ref="I335:J335"/>
    <mergeCell ref="I537:K537"/>
    <mergeCell ref="B101:M101"/>
    <mergeCell ref="G682:G683"/>
    <mergeCell ref="D223:G223"/>
    <mergeCell ref="B747:D747"/>
    <mergeCell ref="G559:G560"/>
    <mergeCell ref="B472:C473"/>
    <mergeCell ref="G162:G163"/>
    <mergeCell ref="B259:C259"/>
    <mergeCell ref="B530:C530"/>
    <mergeCell ref="D987:M987"/>
    <mergeCell ref="B598:F598"/>
    <mergeCell ref="L225:M225"/>
    <mergeCell ref="I650:M650"/>
    <mergeCell ref="B319:G319"/>
    <mergeCell ref="I351:J351"/>
    <mergeCell ref="K351:L351"/>
    <mergeCell ref="B469:M469"/>
    <mergeCell ref="L952:M952"/>
    <mergeCell ref="I117:J117"/>
    <mergeCell ref="L227:M227"/>
    <mergeCell ref="K559:L559"/>
    <mergeCell ref="I651:J651"/>
    <mergeCell ref="K651:L651"/>
    <mergeCell ref="D4:F5"/>
    <mergeCell ref="M474:M475"/>
    <mergeCell ref="I219:J219"/>
    <mergeCell ref="B536:C536"/>
    <mergeCell ref="B784:C785"/>
    <mergeCell ref="C153:D153"/>
    <mergeCell ref="F543:G543"/>
    <mergeCell ref="K859:L859"/>
    <mergeCell ref="B752:C752"/>
    <mergeCell ref="B266:F266"/>
    <mergeCell ref="L222:M222"/>
    <mergeCell ref="C557:D557"/>
    <mergeCell ref="M494:M495"/>
    <mergeCell ref="B940:C941"/>
    <mergeCell ref="C720:D720"/>
    <mergeCell ref="H143:H144"/>
    <mergeCell ref="I227:K227"/>
    <mergeCell ref="L17:M17"/>
    <mergeCell ref="B111:G111"/>
    <mergeCell ref="B327:C327"/>
    <mergeCell ref="H975:H976"/>
    <mergeCell ref="L747:M747"/>
    <mergeCell ref="C928:D928"/>
    <mergeCell ref="B931:M931"/>
    <mergeCell ref="I435:K435"/>
    <mergeCell ref="I748:J748"/>
    <mergeCell ref="B852:D852"/>
    <mergeCell ref="B155:C155"/>
    <mergeCell ref="L19:M19"/>
    <mergeCell ref="B157:M157"/>
    <mergeCell ref="B320:C320"/>
    <mergeCell ref="I443:J443"/>
    <mergeCell ref="B27:F27"/>
    <mergeCell ref="M663:M664"/>
    <mergeCell ref="K443:L443"/>
    <mergeCell ref="B933:M933"/>
    <mergeCell ref="G784:H785"/>
    <mergeCell ref="B989:M989"/>
    <mergeCell ref="I224:K224"/>
    <mergeCell ref="M963:M964"/>
    <mergeCell ref="I17:K17"/>
    <mergeCell ref="L14:M14"/>
    <mergeCell ref="H370:H371"/>
    <mergeCell ref="D634:G634"/>
    <mergeCell ref="G767:G768"/>
    <mergeCell ref="C512:D512"/>
    <mergeCell ref="D740:G740"/>
    <mergeCell ref="B467:C467"/>
    <mergeCell ref="M1014:M1015"/>
    <mergeCell ref="B846:G846"/>
    <mergeCell ref="B143:F143"/>
    <mergeCell ref="B640:C640"/>
    <mergeCell ref="K578:L578"/>
    <mergeCell ref="B22:G22"/>
    <mergeCell ref="I223:L223"/>
    <mergeCell ref="D930:M930"/>
    <mergeCell ref="E434:F434"/>
    <mergeCell ref="I634:J634"/>
    <mergeCell ref="G628:H629"/>
    <mergeCell ref="I431:L431"/>
    <mergeCell ref="G351:G352"/>
    <mergeCell ref="B744:C744"/>
    <mergeCell ref="B539:D539"/>
    <mergeCell ref="I740:J740"/>
    <mergeCell ref="B412:M412"/>
    <mergeCell ref="I425:J425"/>
    <mergeCell ref="B468:M468"/>
    <mergeCell ref="L955:M955"/>
    <mergeCell ref="I959:J959"/>
    <mergeCell ref="D234:F234"/>
    <mergeCell ref="I766:M766"/>
    <mergeCell ref="M266:M267"/>
    <mergeCell ref="G651:G652"/>
    <mergeCell ref="I427:J427"/>
    <mergeCell ref="I598:J598"/>
    <mergeCell ref="M806:M807"/>
    <mergeCell ref="D113:G113"/>
    <mergeCell ref="M871:M872"/>
    <mergeCell ref="C200:D200"/>
    <mergeCell ref="B638:G638"/>
    <mergeCell ref="G992:H993"/>
    <mergeCell ref="I839:L839"/>
    <mergeCell ref="D840:G840"/>
    <mergeCell ref="D324:G324"/>
    <mergeCell ref="I14:K14"/>
    <mergeCell ref="G702:G703"/>
    <mergeCell ref="D115:G115"/>
    <mergeCell ref="I15:L15"/>
    <mergeCell ref="B328:C328"/>
    <mergeCell ref="B119:C119"/>
    <mergeCell ref="G56:H57"/>
    <mergeCell ref="B162:F162"/>
    <mergeCell ref="D844:G844"/>
    <mergeCell ref="I543:J543"/>
    <mergeCell ref="E850:F850"/>
    <mergeCell ref="C673:D673"/>
    <mergeCell ref="B204:M204"/>
    <mergeCell ref="I322:J322"/>
    <mergeCell ref="G316:H317"/>
    <mergeCell ref="I751:J751"/>
    <mergeCell ref="M455:M456"/>
    <mergeCell ref="B524:C525"/>
    <mergeCell ref="G576:H577"/>
    <mergeCell ref="B781:M781"/>
    <mergeCell ref="I843:J843"/>
    <mergeCell ref="C881:D881"/>
    <mergeCell ref="I324:J324"/>
    <mergeCell ref="I682:J682"/>
    <mergeCell ref="L539:M539"/>
    <mergeCell ref="K682:L682"/>
    <mergeCell ref="B855:C855"/>
    <mergeCell ref="D635:G635"/>
    <mergeCell ref="M755:M756"/>
    <mergeCell ref="B806:F806"/>
    <mergeCell ref="I225:K225"/>
    <mergeCell ref="I845:J845"/>
    <mergeCell ref="D888:F889"/>
    <mergeCell ref="H162:H163"/>
    <mergeCell ref="M559:M560"/>
    <mergeCell ref="B474:F474"/>
    <mergeCell ref="I846:K846"/>
    <mergeCell ref="I540:J540"/>
    <mergeCell ref="I844:J844"/>
    <mergeCell ref="H994:H995"/>
    <mergeCell ref="B1014:F1014"/>
    <mergeCell ref="D9:G9"/>
    <mergeCell ref="B573:M573"/>
    <mergeCell ref="B351:F351"/>
    <mergeCell ref="C284:D284"/>
    <mergeCell ref="I735:L735"/>
    <mergeCell ref="D858:F858"/>
    <mergeCell ref="M859:M860"/>
    <mergeCell ref="E642:F642"/>
    <mergeCell ref="B430:G430"/>
    <mergeCell ref="D530:G530"/>
    <mergeCell ref="B122:C122"/>
    <mergeCell ref="B944:C944"/>
    <mergeCell ref="I234:M234"/>
    <mergeCell ref="L534:M534"/>
    <mergeCell ref="G4:H5"/>
    <mergeCell ref="B639:C639"/>
    <mergeCell ref="D532:G532"/>
    <mergeCell ref="I635:J635"/>
    <mergeCell ref="B120:C120"/>
    <mergeCell ref="I871:J871"/>
    <mergeCell ref="I439:J439"/>
    <mergeCell ref="B364:M364"/>
    <mergeCell ref="D420:F421"/>
    <mergeCell ref="B212:C213"/>
    <mergeCell ref="B413:M413"/>
    <mergeCell ref="I230:J230"/>
    <mergeCell ref="L536:M536"/>
    <mergeCell ref="I628:M629"/>
    <mergeCell ref="I637:J637"/>
    <mergeCell ref="B883:C883"/>
    <mergeCell ref="I143:J143"/>
    <mergeCell ref="C596:D596"/>
    <mergeCell ref="I747:K747"/>
    <mergeCell ref="K370:L370"/>
    <mergeCell ref="I739:J739"/>
    <mergeCell ref="M443:M444"/>
    <mergeCell ref="D826:M826"/>
    <mergeCell ref="B123:D123"/>
    <mergeCell ref="D576:F577"/>
    <mergeCell ref="E226:F226"/>
    <mergeCell ref="H578:H579"/>
    <mergeCell ref="B884:M884"/>
    <mergeCell ref="D974:F974"/>
    <mergeCell ref="I975:J975"/>
    <mergeCell ref="B9:C9"/>
    <mergeCell ref="H455:H456"/>
    <mergeCell ref="B702:F702"/>
    <mergeCell ref="I741:J741"/>
    <mergeCell ref="D784:F785"/>
    <mergeCell ref="D116:G116"/>
    <mergeCell ref="D546:F546"/>
    <mergeCell ref="I536:K536"/>
    <mergeCell ref="E330:F330"/>
    <mergeCell ref="B959:C959"/>
    <mergeCell ref="D327:G327"/>
    <mergeCell ref="I840:J840"/>
    <mergeCell ref="B636:C636"/>
    <mergeCell ref="B738:C738"/>
    <mergeCell ref="I744:K744"/>
    <mergeCell ref="B732:C733"/>
    <mergeCell ref="M682:M683"/>
    <mergeCell ref="L328:M328"/>
    <mergeCell ref="I56:M57"/>
    <mergeCell ref="B233:C233"/>
    <mergeCell ref="I559:J559"/>
    <mergeCell ref="B531:C531"/>
    <mergeCell ref="H702:H703"/>
    <mergeCell ref="B202:C202"/>
    <mergeCell ref="L849:M849"/>
    <mergeCell ref="I27:J27"/>
    <mergeCell ref="M890:M891"/>
    <mergeCell ref="B571:C571"/>
    <mergeCell ref="I325:J325"/>
    <mergeCell ref="D368:F369"/>
    <mergeCell ref="L435:M435"/>
    <mergeCell ref="G578:G579"/>
    <mergeCell ref="D766:F766"/>
    <mergeCell ref="I390:J390"/>
    <mergeCell ref="B888:C889"/>
    <mergeCell ref="H910:H911"/>
    <mergeCell ref="B856:C856"/>
    <mergeCell ref="I859:J859"/>
    <mergeCell ref="I26:M26"/>
    <mergeCell ref="B643:D643"/>
    <mergeCell ref="H247:H248"/>
    <mergeCell ref="B205:M205"/>
    <mergeCell ref="C973:D973"/>
    <mergeCell ref="B651:F651"/>
    <mergeCell ref="I539:K539"/>
    <mergeCell ref="B438:G438"/>
    <mergeCell ref="I22:J22"/>
    <mergeCell ref="B316:C317"/>
    <mergeCell ref="I639:L639"/>
    <mergeCell ref="K910:L910"/>
    <mergeCell ref="D119:G119"/>
    <mergeCell ref="I220:J220"/>
    <mergeCell ref="I910:J910"/>
    <mergeCell ref="D945:G945"/>
    <mergeCell ref="K975:L975"/>
    <mergeCell ref="G732:H733"/>
    <mergeCell ref="D38:F38"/>
    <mergeCell ref="M598:M599"/>
    <mergeCell ref="B160:C161"/>
    <mergeCell ref="B647:C647"/>
    <mergeCell ref="B128:C128"/>
    <mergeCell ref="B426:C426"/>
    <mergeCell ref="B226:C226"/>
    <mergeCell ref="D219:G219"/>
    <mergeCell ref="B217:C217"/>
    <mergeCell ref="B955:D955"/>
    <mergeCell ref="I576:M577"/>
    <mergeCell ref="B649:C649"/>
    <mergeCell ref="B947:C947"/>
    <mergeCell ref="I530:J530"/>
    <mergeCell ref="B680:C681"/>
    <mergeCell ref="B365:M365"/>
    <mergeCell ref="B428:C428"/>
    <mergeCell ref="I182:J182"/>
    <mergeCell ref="D650:F650"/>
    <mergeCell ref="H859:H860"/>
    <mergeCell ref="B307:M307"/>
    <mergeCell ref="I546:M546"/>
    <mergeCell ref="B52:M52"/>
    <mergeCell ref="D350:F350"/>
    <mergeCell ref="B443:F443"/>
    <mergeCell ref="B948:C948"/>
  </mergeCells>
  <dataValidations count="5">
    <dataValidation sqref="D6 D110 D214 D318 D422 D526 D630 D734 D838 D942" showDropDown="0" showInputMessage="0" showErrorMessage="0" allowBlank="1" type="list">
      <formula1>Drive.Type</formula1>
    </dataValidation>
    <dataValidation sqref="D26 D38 D130 D142 D234 D246 D338 D350 D442 D454 D546 D558 D650 D662 D754 D766 D858 D870 D962 D974" showDropDown="0" showInputMessage="0" showErrorMessage="0" allowBlank="1" type="list">
      <formula1>Airflow.Instrument</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F25</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Register / Grille / Diffuser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IF(SUM(H29:H48)+SUM(H60:H99)=0,"",SUM(H29:H48)+SUM(H60:H99))</f>
        <v/>
      </c>
      <c r="I49" s="43" t="n"/>
      <c r="J49" s="43">
        <f>IF(SUM(J29:J48)+SUM(J60:J99)=0,"",SUM(J29:J48)+SUM(J60:J99))</f>
        <v/>
      </c>
      <c r="K49" s="43" t="n"/>
      <c r="L49" s="43">
        <f>IF(SUM(L29:L48)+SUM(L60:L99)=0,"",SUM(L29:L48)+SUM(L60:L99))</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IF(OR(H100="",H100=0),"",IF(L100="",IF(J100="","",J100/H100),L100/H100))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F129</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Register / Grille / Diffuser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IF(SUM(H133:H152)+SUM(H164:H203)=0,"",SUM(H133:H152)+SUM(H164:H203))</f>
        <v/>
      </c>
      <c r="I153" s="43" t="n"/>
      <c r="J153" s="43">
        <f>IF(SUM(J133:J152)+SUM(J164:J203)=0,"",SUM(J133:J152)+SUM(J164:J203))</f>
        <v/>
      </c>
      <c r="K153" s="43" t="n"/>
      <c r="L153" s="43">
        <f>IF(SUM(L133:L152)+SUM(L164:L203)=0,"",SUM(L133:L152)+SUM(L164:L203))</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IF(OR(H204="",H204=0),"",IF(L204="",IF(J204="","",J204/H204),L204/H204))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F233</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Register / Grille / Diffuser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IF(SUM(H237:H256)+SUM(H268:H307)=0,"",SUM(H237:H256)+SUM(H268:H307))</f>
        <v/>
      </c>
      <c r="I257" s="43" t="n"/>
      <c r="J257" s="43">
        <f>IF(SUM(J237:J256)+SUM(J268:J307)=0,"",SUM(J237:J256)+SUM(J268:J307))</f>
        <v/>
      </c>
      <c r="K257" s="43" t="n"/>
      <c r="L257" s="43">
        <f>IF(SUM(L237:L256)+SUM(L268:L307)=0,"",SUM(L237:L256)+SUM(L268:L307))</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IF(OR(H308="",H308=0),"",IF(L308="",IF(J308="","",J308/H308),L308/H308))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F337</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Register / Grille / Diffuser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IF(SUM(H341:H360)+SUM(H372:H411)=0,"",SUM(H341:H360)+SUM(H372:H411))</f>
        <v/>
      </c>
      <c r="I361" s="43" t="n"/>
      <c r="J361" s="43">
        <f>IF(SUM(J341:J360)+SUM(J372:J411)=0,"",SUM(J341:J360)+SUM(J372:J411))</f>
        <v/>
      </c>
      <c r="K361" s="43" t="n"/>
      <c r="L361" s="43">
        <f>IF(SUM(L341:L360)+SUM(L372:L411)=0,"",SUM(L341:L360)+SUM(L372:L411))</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IF(OR(H412="",H412=0),"",IF(L412="",IF(J412="","",J412/H412),L412/H412))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F441</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Register / Grille / Diffuser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IF(SUM(H445:H464)+SUM(H476:H515)=0,"",SUM(H445:H464)+SUM(H476:H515))</f>
        <v/>
      </c>
      <c r="I465" s="43" t="n"/>
      <c r="J465" s="43">
        <f>IF(SUM(J445:J464)+SUM(J476:J515)=0,"",SUM(J445:J464)+SUM(J476:J515))</f>
        <v/>
      </c>
      <c r="K465" s="43" t="n"/>
      <c r="L465" s="43">
        <f>IF(SUM(L445:L464)+SUM(L476:L515)=0,"",SUM(L445:L464)+SUM(L476:L515))</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IF(OR(H516="",H516=0),"",IF(L516="",IF(J516="","",J516/H516),L516/H516))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F545</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Register / Grille / Diffuser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IF(SUM(H549:H568)+SUM(H580:H619)=0,"",SUM(H549:H568)+SUM(H580:H619))</f>
        <v/>
      </c>
      <c r="I569" s="43" t="n"/>
      <c r="J569" s="43">
        <f>IF(SUM(J549:J568)+SUM(J580:J619)=0,"",SUM(J549:J568)+SUM(J580:J619))</f>
        <v/>
      </c>
      <c r="K569" s="43" t="n"/>
      <c r="L569" s="43">
        <f>IF(SUM(L549:L568)+SUM(L580:L619)=0,"",SUM(L549:L568)+SUM(L580:L619))</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IF(OR(H620="",H620=0),"",IF(L620="",IF(J620="","",J620/H620),L620/H620))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F649</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Register / Grille / Diffuser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IF(SUM(H653:H672)+SUM(H684:H723)=0,"",SUM(H653:H672)+SUM(H684:H723))</f>
        <v/>
      </c>
      <c r="I673" s="43" t="n"/>
      <c r="J673" s="43">
        <f>IF(SUM(J653:J672)+SUM(J684:J723)=0,"",SUM(J653:J672)+SUM(J684:J723))</f>
        <v/>
      </c>
      <c r="K673" s="43" t="n"/>
      <c r="L673" s="43">
        <f>IF(SUM(L653:L672)+SUM(L684:L723)=0,"",SUM(L653:L672)+SUM(L684:L723))</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IF(OR(H724="",H724=0),"",IF(L724="",IF(J724="","",J724/H724),L724/H724))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F753</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Register / Grille / Diffuser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IF(SUM(H757:H776)+SUM(H788:H827)=0,"",SUM(H757:H776)+SUM(H788:H827))</f>
        <v/>
      </c>
      <c r="I777" s="43" t="n"/>
      <c r="J777" s="43">
        <f>IF(SUM(J757:J776)+SUM(J788:J827)=0,"",SUM(J757:J776)+SUM(J788:J827))</f>
        <v/>
      </c>
      <c r="K777" s="43" t="n"/>
      <c r="L777" s="43">
        <f>IF(SUM(L757:L776)+SUM(L788:L827)=0,"",SUM(L757:L776)+SUM(L788:L827))</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IF(OR(H828="",H828=0),"",IF(L828="",IF(J828="","",J828/H828),L828/H828))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F857</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Register / Grille / Diffuser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IF(SUM(H861:H880)+SUM(H892:H931)=0,"",SUM(H861:H880)+SUM(H892:H931))</f>
        <v/>
      </c>
      <c r="I881" s="43" t="n"/>
      <c r="J881" s="43">
        <f>IF(SUM(J861:J880)+SUM(J892:J931)=0,"",SUM(J861:J880)+SUM(J892:J931))</f>
        <v/>
      </c>
      <c r="K881" s="43" t="n"/>
      <c r="L881" s="43">
        <f>IF(SUM(L861:L880)+SUM(L892:L931)=0,"",SUM(L861:L880)+SUM(L892:L931))</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IF(OR(H932="",H932=0),"",IF(L932="",IF(J932="","",J932/H932),L932/H932))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F961</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Register / Grille / Diffuser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IF(SUM(H965:H984)+SUM(H996:H1035)=0,"",SUM(H965:H984)+SUM(H996:H1035))</f>
        <v/>
      </c>
      <c r="I985" s="43" t="n"/>
      <c r="J985" s="43">
        <f>IF(SUM(J965:J984)+SUM(J996:J1035)=0,"",SUM(J965:J984)+SUM(J996:J1035))</f>
        <v/>
      </c>
      <c r="K985" s="43" t="n"/>
      <c r="L985" s="43">
        <f>IF(SUM(L965:L984)+SUM(L996:L1035)=0,"",SUM(L965:L984)+SUM(L996:L1035))</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IF(OR(H1036="",H1036=0),"",IF(L1036="",IF(J1036="","",J1036/H1036),L1036/H1036))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F1065</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 xml:space="preserve">Static Pressures Profile </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01" t="n"/>
      <c r="D1063" s="205" t="inlineStr">
        <is>
          <t>Flt/Coil</t>
        </is>
      </c>
      <c r="E1063" s="205" t="inlineStr">
        <is>
          <t>Fan</t>
        </is>
      </c>
      <c r="F1063" s="432" t="n"/>
      <c r="G1063" s="401" t="n"/>
      <c r="H1063" s="13" t="n"/>
      <c r="I1063" s="246" t="inlineStr">
        <is>
          <t>VSD Frequency</t>
        </is>
      </c>
      <c r="J1063" s="403" t="n"/>
      <c r="K1063" s="65" t="n"/>
      <c r="L1063" s="65" t="n"/>
      <c r="M1063" s="13" t="n"/>
    </row>
    <row r="1064" ht="13.35" customHeight="1" s="162">
      <c r="B1064" s="198" t="inlineStr">
        <is>
          <t>Entering</t>
        </is>
      </c>
      <c r="C1064" s="401" t="n"/>
      <c r="D1064" s="19" t="n"/>
      <c r="E1064" s="19" t="n"/>
      <c r="F1064" s="19">
        <f>IF(E1064="", "", E1065-E1064)</f>
        <v/>
      </c>
      <c r="G1064" s="186" t="inlineStr">
        <is>
          <t>TSP</t>
        </is>
      </c>
      <c r="H1064" s="23" t="n"/>
      <c r="I1064" s="14" t="n"/>
      <c r="J1064" s="14" t="n"/>
      <c r="K1064" s="14" t="n"/>
      <c r="L1064" s="38" t="n"/>
      <c r="M1064" s="13" t="n"/>
    </row>
    <row r="1065" ht="13.35" customHeight="1" s="162">
      <c r="B1065" s="198" t="inlineStr">
        <is>
          <t>Exiting</t>
        </is>
      </c>
      <c r="C1065" s="401" t="n"/>
      <c r="D1065" s="55">
        <f>IF(E1064="", "", E1064)</f>
        <v/>
      </c>
      <c r="E1065" s="19" t="n"/>
      <c r="F1065" s="19">
        <f>IF(E1065="", "", E1065-D1064)</f>
        <v/>
      </c>
      <c r="G1065" s="186" t="inlineStr">
        <is>
          <t>ESP</t>
        </is>
      </c>
      <c r="H1065" s="23" t="n"/>
      <c r="I1065" s="13" t="n"/>
      <c r="J1065" s="13" t="n"/>
      <c r="K1065" s="13" t="n"/>
      <c r="L1065" s="13" t="n"/>
      <c r="M1065" s="13" t="n"/>
    </row>
    <row r="1066" ht="13.35" customHeight="1" s="162">
      <c r="B1066" s="453" t="inlineStr">
        <is>
          <t>Instrument:</t>
        </is>
      </c>
      <c r="C1066" s="5" t="n"/>
      <c r="D1066" s="493" t="n"/>
      <c r="E1066" s="414" t="n"/>
      <c r="F1066" s="414" t="n"/>
      <c r="G1066" s="425" t="inlineStr">
        <is>
          <t>Ak basis / notes:</t>
        </is>
      </c>
      <c r="I1066" s="494" t="n"/>
      <c r="J1066" s="414" t="n"/>
      <c r="K1066" s="414" t="n"/>
      <c r="L1066" s="414" t="n"/>
      <c r="M1066" s="414" t="n"/>
    </row>
    <row r="1067" ht="13.35" customHeight="1" s="162">
      <c r="B1067" s="188" t="inlineStr">
        <is>
          <t>Register / Grille / Diffuser Airflow</t>
        </is>
      </c>
      <c r="C1067" s="174" t="n"/>
      <c r="D1067" s="174" t="n"/>
      <c r="E1067" s="174" t="n"/>
      <c r="F1067" s="173" t="n"/>
      <c r="G1067" s="233" t="inlineStr">
        <is>
          <t>Design VEL</t>
        </is>
      </c>
      <c r="H1067" s="194" t="inlineStr">
        <is>
          <t>Design CFM</t>
        </is>
      </c>
      <c r="I1067" s="188" t="inlineStr">
        <is>
          <t>Initial</t>
        </is>
      </c>
      <c r="J1067" s="173" t="n"/>
      <c r="K1067" s="188" t="inlineStr">
        <is>
          <t>Final</t>
        </is>
      </c>
      <c r="L1067" s="173" t="n"/>
      <c r="M1067" s="188" t="inlineStr">
        <is>
          <t>%</t>
        </is>
      </c>
    </row>
    <row r="1068" ht="13.35" customHeight="1" s="162">
      <c r="B1068" s="153" t="inlineStr">
        <is>
          <t>No.</t>
        </is>
      </c>
      <c r="C1068" s="188" t="inlineStr">
        <is>
          <t>Area Served</t>
        </is>
      </c>
      <c r="D1068" s="188" t="inlineStr">
        <is>
          <t>Type</t>
        </is>
      </c>
      <c r="E1068" s="188" t="inlineStr">
        <is>
          <t>Size</t>
        </is>
      </c>
      <c r="F1068" s="188" t="inlineStr">
        <is>
          <t>Ak</t>
        </is>
      </c>
      <c r="G1068" s="440" t="n"/>
      <c r="H1068" s="440" t="n"/>
      <c r="I1068" s="188" t="inlineStr">
        <is>
          <t>VEL</t>
        </is>
      </c>
      <c r="J1068" s="188" t="inlineStr">
        <is>
          <t>CFM</t>
        </is>
      </c>
      <c r="K1068" s="188" t="inlineStr">
        <is>
          <t>VEL</t>
        </is>
      </c>
      <c r="L1068" s="188" t="inlineStr">
        <is>
          <t>CFM</t>
        </is>
      </c>
      <c r="M1068" s="440" t="n"/>
    </row>
    <row r="1069" ht="13.35" customHeight="1" s="162">
      <c r="B1069" s="307" t="n"/>
      <c r="C1069" s="307" t="n"/>
      <c r="E1069" s="307" t="n"/>
      <c r="F1069" s="32" t="n"/>
      <c r="G1069" s="33">
        <f>IF(F1069="", "", H1069/F1069)</f>
        <v/>
      </c>
      <c r="H1069" s="33" t="n"/>
      <c r="I1069" s="33" t="n"/>
      <c r="J1069" s="33">
        <f>IF(I1069="", "", I1069*$F1069)</f>
        <v/>
      </c>
      <c r="K1069" s="33" t="n"/>
      <c r="L1069" s="33">
        <f>IF(K1069="", "", K1069*$F1069)</f>
        <v/>
      </c>
      <c r="M1069" s="30">
        <f>IF(OR(H1069="",H1069=0),"",IF(K1069="",IF(J1069="","",J1069/H1069),L1069/H1069))</f>
        <v/>
      </c>
    </row>
    <row r="1070" ht="13.35" customHeight="1" s="162">
      <c r="B1070" s="307" t="n"/>
      <c r="C1070" s="307" t="n"/>
      <c r="E1070" s="307" t="n"/>
      <c r="F1070" s="32" t="n"/>
      <c r="G1070" s="33">
        <f>IF(F1070="", "", H1070/F1070)</f>
        <v/>
      </c>
      <c r="H1070" s="33" t="n"/>
      <c r="I1070" s="33" t="n"/>
      <c r="J1070" s="33">
        <f>IF(I1070="", "", I1070*$F1070)</f>
        <v/>
      </c>
      <c r="K1070" s="33" t="n"/>
      <c r="L1070" s="33">
        <f>IF(K1070="", "", K1070*$F1070)</f>
        <v/>
      </c>
      <c r="M1070" s="30">
        <f>IF(OR(H1070="",H1070=0),"",IF(K1070="",IF(J1070="","",J1070/H1070),L1070/H1070))</f>
        <v/>
      </c>
    </row>
    <row r="1071" ht="13.35" customHeight="1" s="162">
      <c r="B1071" s="307" t="n"/>
      <c r="C1071" s="307" t="n"/>
      <c r="E1071" s="307"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07" t="n"/>
      <c r="C1072" s="307" t="n"/>
      <c r="E1072" s="307" t="n"/>
      <c r="F1072" s="32" t="n"/>
      <c r="G1072" s="33">
        <f>IF(F1072="", "", H1072/F1072)</f>
        <v/>
      </c>
      <c r="H1072" s="33" t="n"/>
      <c r="I1072" s="33" t="n"/>
      <c r="J1072" s="33">
        <f>IF(I1072="", "", I1072*$F1072)</f>
        <v/>
      </c>
      <c r="K1072" s="33" t="n"/>
      <c r="L1072" s="33">
        <f>IF(K1072="", "", K1072*$F1072)</f>
        <v/>
      </c>
      <c r="M1072" s="30">
        <f>IF(OR(H1072="",H1072=0),"",IF(K1072="",IF(J1072="","",J1072/H1072),L1072/H1072))</f>
        <v/>
      </c>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IF(SUM(H1069:H1088)+SUM(H1100:H1139)=0,"",SUM(H1069:H1088)+SUM(H1100:H1139))</f>
        <v/>
      </c>
      <c r="I1089" s="43" t="n"/>
      <c r="J1089" s="43">
        <f>IF(SUM(J1069:J1088)+SUM(J1100:J1139)=0,"",SUM(J1069:J1088)+SUM(J1100:J1139))</f>
        <v/>
      </c>
      <c r="K1089" s="43" t="n"/>
      <c r="L1089" s="43">
        <f>IF(SUM(L1069:L1088)+SUM(L1100:L1139)=0,"",SUM(L1069:L1088)+SUM(L1100:L1139))</f>
        <v/>
      </c>
      <c r="M1089" s="35">
        <f>IF(OR(H1089="",H1089=0),"",IF(L1089="",IF(J1089="","",J1089/H1089),L1089/H1089))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307" t="n"/>
      <c r="C1134" s="307" t="n"/>
      <c r="E1134" s="307" t="n"/>
      <c r="F1134" s="32" t="n"/>
      <c r="G1134" s="33">
        <f>IF(F1134="", "", H1134/F1134)</f>
        <v/>
      </c>
      <c r="H1134" s="33" t="n"/>
      <c r="I1134" s="33" t="n"/>
      <c r="J1134" s="33">
        <f>IF(I1134="", "", I1134*$F1134)</f>
        <v/>
      </c>
      <c r="K1134" s="33" t="n"/>
      <c r="L1134" s="33">
        <f>IF(K1134="", "", K1134*$F1134)</f>
        <v/>
      </c>
      <c r="M1134" s="30">
        <f>IF(OR(H1134="",H1134=0),"",IF(K1134="",IF(J1134="","",J1134/H1134),L1134/H1134))</f>
        <v/>
      </c>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IF(OR(H1140="",H1140=0),"",IF(L1140="",IF(J1140="","",J1140/H1140),L1140/H1140))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F1169</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 xml:space="preserve">Static Pressures Profile </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01" t="n"/>
      <c r="D1167" s="205" t="inlineStr">
        <is>
          <t>Flt/Coil</t>
        </is>
      </c>
      <c r="E1167" s="205" t="inlineStr">
        <is>
          <t>Fan</t>
        </is>
      </c>
      <c r="F1167" s="432" t="n"/>
      <c r="G1167" s="401" t="n"/>
      <c r="H1167" s="13" t="n"/>
      <c r="I1167" s="246" t="inlineStr">
        <is>
          <t>VSD Frequency</t>
        </is>
      </c>
      <c r="J1167" s="403" t="n"/>
      <c r="K1167" s="65" t="n"/>
      <c r="L1167" s="65" t="n"/>
      <c r="M1167" s="13" t="n"/>
    </row>
    <row r="1168" ht="13.35" customHeight="1" s="162">
      <c r="B1168" s="198" t="inlineStr">
        <is>
          <t>Entering</t>
        </is>
      </c>
      <c r="C1168" s="401" t="n"/>
      <c r="D1168" s="19" t="n"/>
      <c r="E1168" s="19" t="n"/>
      <c r="F1168" s="19">
        <f>IF(E1168="", "", E1169-E1168)</f>
        <v/>
      </c>
      <c r="G1168" s="186" t="inlineStr">
        <is>
          <t>TSP</t>
        </is>
      </c>
      <c r="H1168" s="23" t="n"/>
      <c r="I1168" s="14" t="n"/>
      <c r="J1168" s="14" t="n"/>
      <c r="K1168" s="14" t="n"/>
      <c r="L1168" s="38" t="n"/>
      <c r="M1168" s="13" t="n"/>
    </row>
    <row r="1169" ht="13.35" customHeight="1" s="162">
      <c r="B1169" s="198" t="inlineStr">
        <is>
          <t>Exiting</t>
        </is>
      </c>
      <c r="C1169" s="401" t="n"/>
      <c r="D1169" s="55">
        <f>IF(E1168="", "", E1168)</f>
        <v/>
      </c>
      <c r="E1169" s="19" t="n"/>
      <c r="F1169" s="19">
        <f>IF(E1169="", "", E1169-D1168)</f>
        <v/>
      </c>
      <c r="G1169" s="186" t="inlineStr">
        <is>
          <t>ESP</t>
        </is>
      </c>
      <c r="H1169" s="23" t="n"/>
      <c r="I1169" s="13" t="n"/>
      <c r="J1169" s="13" t="n"/>
      <c r="K1169" s="13" t="n"/>
      <c r="L1169" s="13" t="n"/>
      <c r="M1169" s="13" t="n"/>
    </row>
    <row r="1170" ht="13.35" customHeight="1" s="162">
      <c r="B1170" s="453" t="inlineStr">
        <is>
          <t>Instrument:</t>
        </is>
      </c>
      <c r="C1170" s="5" t="n"/>
      <c r="D1170" s="493" t="n"/>
      <c r="E1170" s="414" t="n"/>
      <c r="F1170" s="414" t="n"/>
      <c r="G1170" s="425" t="inlineStr">
        <is>
          <t>Ak basis / notes:</t>
        </is>
      </c>
      <c r="I1170" s="494" t="n"/>
      <c r="J1170" s="414" t="n"/>
      <c r="K1170" s="414" t="n"/>
      <c r="L1170" s="414" t="n"/>
      <c r="M1170" s="414" t="n"/>
    </row>
    <row r="1171" ht="13.35" customHeight="1" s="162">
      <c r="B1171" s="188" t="inlineStr">
        <is>
          <t>Register / Grille / Diffuser Airflow</t>
        </is>
      </c>
      <c r="C1171" s="174" t="n"/>
      <c r="D1171" s="174" t="n"/>
      <c r="E1171" s="174" t="n"/>
      <c r="F1171" s="173" t="n"/>
      <c r="G1171" s="233" t="inlineStr">
        <is>
          <t>Design VEL</t>
        </is>
      </c>
      <c r="H1171" s="194" t="inlineStr">
        <is>
          <t>Design CFM</t>
        </is>
      </c>
      <c r="I1171" s="188" t="inlineStr">
        <is>
          <t>Initial</t>
        </is>
      </c>
      <c r="J1171" s="173" t="n"/>
      <c r="K1171" s="188" t="inlineStr">
        <is>
          <t>Final</t>
        </is>
      </c>
      <c r="L1171" s="173" t="n"/>
      <c r="M1171" s="188" t="inlineStr">
        <is>
          <t>%</t>
        </is>
      </c>
    </row>
    <row r="1172" ht="13.35" customHeight="1" s="162">
      <c r="B1172" s="153" t="inlineStr">
        <is>
          <t>No.</t>
        </is>
      </c>
      <c r="C1172" s="188" t="inlineStr">
        <is>
          <t>Area Served</t>
        </is>
      </c>
      <c r="D1172" s="188" t="inlineStr">
        <is>
          <t>Type</t>
        </is>
      </c>
      <c r="E1172" s="188" t="inlineStr">
        <is>
          <t>Size</t>
        </is>
      </c>
      <c r="F1172" s="188" t="inlineStr">
        <is>
          <t>Ak</t>
        </is>
      </c>
      <c r="G1172" s="440" t="n"/>
      <c r="H1172" s="440" t="n"/>
      <c r="I1172" s="188" t="inlineStr">
        <is>
          <t>VEL</t>
        </is>
      </c>
      <c r="J1172" s="188" t="inlineStr">
        <is>
          <t>CFM</t>
        </is>
      </c>
      <c r="K1172" s="188" t="inlineStr">
        <is>
          <t>VEL</t>
        </is>
      </c>
      <c r="L1172" s="188" t="inlineStr">
        <is>
          <t>CFM</t>
        </is>
      </c>
      <c r="M1172" s="440" t="n"/>
    </row>
    <row r="1173" ht="13.35" customHeight="1" s="162">
      <c r="B1173" s="307" t="n"/>
      <c r="C1173" s="307" t="n"/>
      <c r="E1173" s="307" t="n"/>
      <c r="F1173" s="32" t="n"/>
      <c r="G1173" s="33">
        <f>IF(F1173="", "", H1173/F1173)</f>
        <v/>
      </c>
      <c r="H1173" s="33" t="n"/>
      <c r="I1173" s="33" t="n"/>
      <c r="J1173" s="33">
        <f>IF(I1173="", "", I1173*$F1173)</f>
        <v/>
      </c>
      <c r="K1173" s="33" t="n"/>
      <c r="L1173" s="33">
        <f>IF(K1173="", "", K1173*$F1173)</f>
        <v/>
      </c>
      <c r="M1173" s="30">
        <f>IF(OR(H1173="",H1173=0),"",IF(K1173="",IF(J1173="","",J1173/H1173),L1173/H1173))</f>
        <v/>
      </c>
    </row>
    <row r="1174" ht="13.35" customHeight="1" s="162">
      <c r="B1174" s="307" t="n"/>
      <c r="C1174" s="307" t="n"/>
      <c r="E1174" s="307" t="n"/>
      <c r="F1174" s="32" t="n"/>
      <c r="G1174" s="33">
        <f>IF(F1174="", "", H1174/F1174)</f>
        <v/>
      </c>
      <c r="H1174" s="33" t="n"/>
      <c r="I1174" s="33" t="n"/>
      <c r="J1174" s="33">
        <f>IF(I1174="", "", I1174*$F1174)</f>
        <v/>
      </c>
      <c r="K1174" s="33" t="n"/>
      <c r="L1174" s="33">
        <f>IF(K1174="", "", K1174*$F1174)</f>
        <v/>
      </c>
      <c r="M1174" s="30">
        <f>IF(OR(H1174="",H1174=0),"",IF(K1174="",IF(J1174="","",J1174/H1174),L1174/H1174))</f>
        <v/>
      </c>
    </row>
    <row r="1175" ht="13.35" customHeight="1" s="162">
      <c r="B1175" s="307" t="n"/>
      <c r="C1175" s="307" t="n"/>
      <c r="E1175" s="307" t="n"/>
      <c r="F1175" s="32" t="n"/>
      <c r="G1175" s="33">
        <f>IF(F1175="", "", H1175/F1175)</f>
        <v/>
      </c>
      <c r="H1175" s="33" t="n"/>
      <c r="I1175" s="33" t="n"/>
      <c r="J1175" s="33">
        <f>IF(I1175="", "", I1175*$F1175)</f>
        <v/>
      </c>
      <c r="K1175" s="33" t="n"/>
      <c r="L1175" s="33">
        <f>IF(K1175="", "", K1175*$F1175)</f>
        <v/>
      </c>
      <c r="M1175" s="30">
        <f>IF(OR(H1175="",H1175=0),"",IF(K1175="",IF(J1175="","",J1175/H1175),L1175/H1175))</f>
        <v/>
      </c>
    </row>
    <row r="1176" ht="13.35" customHeight="1" s="162">
      <c r="B1176" s="307" t="n"/>
      <c r="C1176" s="307" t="n"/>
      <c r="E1176" s="307" t="n"/>
      <c r="F1176" s="32" t="n"/>
      <c r="G1176" s="33">
        <f>IF(F1176="", "", H1176/F1176)</f>
        <v/>
      </c>
      <c r="H1176" s="33" t="n"/>
      <c r="I1176" s="33" t="n"/>
      <c r="J1176" s="33">
        <f>IF(I1176="", "", I1176*$F1176)</f>
        <v/>
      </c>
      <c r="K1176" s="33" t="n"/>
      <c r="L1176" s="33">
        <f>IF(K1176="", "", K1176*$F1176)</f>
        <v/>
      </c>
      <c r="M1176" s="30">
        <f>IF(OR(H1176="",H1176=0),"",IF(K1176="",IF(J1176="","",J1176/H1176),L1176/H1176))</f>
        <v/>
      </c>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IF(SUM(H1173:H1192)+SUM(H1204:H1243)=0,"",SUM(H1173:H1192)+SUM(H1204:H1243))</f>
        <v/>
      </c>
      <c r="I1193" s="43" t="n"/>
      <c r="J1193" s="43">
        <f>IF(SUM(J1173:J1192)+SUM(J1204:J1243)=0,"",SUM(J1173:J1192)+SUM(J1204:J1243))</f>
        <v/>
      </c>
      <c r="K1193" s="43" t="n"/>
      <c r="L1193" s="43">
        <f>IF(SUM(L1173:L1192)+SUM(L1204:L1243)=0,"",SUM(L1173:L1192)+SUM(L1204:L1243))</f>
        <v/>
      </c>
      <c r="M1193" s="35">
        <f>IF(OR(H1193="",H1193=0),"",IF(L1193="",IF(J1193="","",J1193/H1193),L1193/H1193))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307" t="n"/>
      <c r="C1238" s="307" t="n"/>
      <c r="E1238" s="307" t="n"/>
      <c r="F1238" s="32" t="n"/>
      <c r="G1238" s="33">
        <f>IF(F1238="", "", H1238/F1238)</f>
        <v/>
      </c>
      <c r="H1238" s="33" t="n"/>
      <c r="I1238" s="33" t="n"/>
      <c r="J1238" s="33">
        <f>IF(I1238="", "", I1238*$F1238)</f>
        <v/>
      </c>
      <c r="K1238" s="33" t="n"/>
      <c r="L1238" s="33">
        <f>IF(K1238="", "", K1238*$F1238)</f>
        <v/>
      </c>
      <c r="M1238" s="30">
        <f>IF(OR(H1238="",H1238=0),"",IF(K1238="",IF(J1238="","",J1238/H1238),L1238/H1238))</f>
        <v/>
      </c>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IF(OR(H1244="",H1244=0),"",IF(L1244="",IF(J1244="","",J1244/H1244),L1244/H1244))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F1273</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 xml:space="preserve">Static Pressures Profile </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01" t="n"/>
      <c r="D1271" s="205" t="inlineStr">
        <is>
          <t>Flt/Coil</t>
        </is>
      </c>
      <c r="E1271" s="205" t="inlineStr">
        <is>
          <t>Fan</t>
        </is>
      </c>
      <c r="F1271" s="432" t="n"/>
      <c r="G1271" s="401" t="n"/>
      <c r="H1271" s="13" t="n"/>
      <c r="I1271" s="246" t="inlineStr">
        <is>
          <t>VSD Frequency</t>
        </is>
      </c>
      <c r="J1271" s="403" t="n"/>
      <c r="K1271" s="65" t="n"/>
      <c r="L1271" s="65" t="n"/>
      <c r="M1271" s="13" t="n"/>
    </row>
    <row r="1272" ht="13.35" customHeight="1" s="162">
      <c r="B1272" s="198" t="inlineStr">
        <is>
          <t>Entering</t>
        </is>
      </c>
      <c r="C1272" s="401" t="n"/>
      <c r="D1272" s="19" t="n"/>
      <c r="E1272" s="19" t="n"/>
      <c r="F1272" s="19">
        <f>IF(E1272="", "", E1273-E1272)</f>
        <v/>
      </c>
      <c r="G1272" s="186" t="inlineStr">
        <is>
          <t>TSP</t>
        </is>
      </c>
      <c r="H1272" s="23" t="n"/>
      <c r="I1272" s="14" t="n"/>
      <c r="J1272" s="14" t="n"/>
      <c r="K1272" s="14" t="n"/>
      <c r="L1272" s="38" t="n"/>
      <c r="M1272" s="13" t="n"/>
    </row>
    <row r="1273" ht="13.35" customHeight="1" s="162">
      <c r="B1273" s="198" t="inlineStr">
        <is>
          <t>Exiting</t>
        </is>
      </c>
      <c r="C1273" s="401" t="n"/>
      <c r="D1273" s="55">
        <f>IF(E1272="", "", E1272)</f>
        <v/>
      </c>
      <c r="E1273" s="19" t="n"/>
      <c r="F1273" s="19">
        <f>IF(E1273="", "", E1273-D1272)</f>
        <v/>
      </c>
      <c r="G1273" s="186" t="inlineStr">
        <is>
          <t>ESP</t>
        </is>
      </c>
      <c r="H1273" s="23" t="n"/>
      <c r="I1273" s="13" t="n"/>
      <c r="J1273" s="13" t="n"/>
      <c r="K1273" s="13" t="n"/>
      <c r="L1273" s="13" t="n"/>
      <c r="M1273" s="13" t="n"/>
    </row>
    <row r="1274" ht="13.35" customHeight="1" s="162">
      <c r="B1274" s="453" t="inlineStr">
        <is>
          <t>Instrument:</t>
        </is>
      </c>
      <c r="C1274" s="5" t="n"/>
      <c r="D1274" s="493" t="n"/>
      <c r="E1274" s="414" t="n"/>
      <c r="F1274" s="414" t="n"/>
      <c r="G1274" s="425" t="inlineStr">
        <is>
          <t>Ak basis / notes:</t>
        </is>
      </c>
      <c r="I1274" s="494" t="n"/>
      <c r="J1274" s="414" t="n"/>
      <c r="K1274" s="414" t="n"/>
      <c r="L1274" s="414" t="n"/>
      <c r="M1274" s="414" t="n"/>
    </row>
    <row r="1275" ht="13.35" customHeight="1" s="162">
      <c r="B1275" s="188" t="inlineStr">
        <is>
          <t>Register / Grille / Diffuser Airflow</t>
        </is>
      </c>
      <c r="C1275" s="174" t="n"/>
      <c r="D1275" s="174" t="n"/>
      <c r="E1275" s="174" t="n"/>
      <c r="F1275" s="173" t="n"/>
      <c r="G1275" s="233" t="inlineStr">
        <is>
          <t>Design VEL</t>
        </is>
      </c>
      <c r="H1275" s="194" t="inlineStr">
        <is>
          <t>Design CFM</t>
        </is>
      </c>
      <c r="I1275" s="188" t="inlineStr">
        <is>
          <t>Initial</t>
        </is>
      </c>
      <c r="J1275" s="173" t="n"/>
      <c r="K1275" s="188" t="inlineStr">
        <is>
          <t>Final</t>
        </is>
      </c>
      <c r="L1275" s="173" t="n"/>
      <c r="M1275" s="188" t="inlineStr">
        <is>
          <t>%</t>
        </is>
      </c>
    </row>
    <row r="1276" ht="13.35" customHeight="1" s="162">
      <c r="B1276" s="153" t="inlineStr">
        <is>
          <t>No.</t>
        </is>
      </c>
      <c r="C1276" s="188" t="inlineStr">
        <is>
          <t>Area Served</t>
        </is>
      </c>
      <c r="D1276" s="188" t="inlineStr">
        <is>
          <t>Type</t>
        </is>
      </c>
      <c r="E1276" s="188" t="inlineStr">
        <is>
          <t>Size</t>
        </is>
      </c>
      <c r="F1276" s="188" t="inlineStr">
        <is>
          <t>Ak</t>
        </is>
      </c>
      <c r="G1276" s="440" t="n"/>
      <c r="H1276" s="440" t="n"/>
      <c r="I1276" s="188" t="inlineStr">
        <is>
          <t>VEL</t>
        </is>
      </c>
      <c r="J1276" s="188" t="inlineStr">
        <is>
          <t>CFM</t>
        </is>
      </c>
      <c r="K1276" s="188" t="inlineStr">
        <is>
          <t>VEL</t>
        </is>
      </c>
      <c r="L1276" s="188" t="inlineStr">
        <is>
          <t>CFM</t>
        </is>
      </c>
      <c r="M1276" s="440" t="n"/>
    </row>
    <row r="1277" ht="13.35" customHeight="1" s="162">
      <c r="B1277" s="307" t="n"/>
      <c r="C1277" s="307" t="n"/>
      <c r="E1277" s="307" t="n"/>
      <c r="F1277" s="32" t="n"/>
      <c r="G1277" s="33">
        <f>IF(F1277="", "", H1277/F1277)</f>
        <v/>
      </c>
      <c r="H1277" s="33" t="n"/>
      <c r="I1277" s="33" t="n"/>
      <c r="J1277" s="33">
        <f>IF(I1277="", "", I1277*$F1277)</f>
        <v/>
      </c>
      <c r="K1277" s="33" t="n"/>
      <c r="L1277" s="33">
        <f>IF(K1277="", "", K1277*$F1277)</f>
        <v/>
      </c>
      <c r="M1277" s="30">
        <f>IF(OR(H1277="",H1277=0),"",IF(K1277="",IF(J1277="","",J1277/H1277),L1277/H1277))</f>
        <v/>
      </c>
    </row>
    <row r="1278" ht="13.35" customHeight="1" s="162">
      <c r="B1278" s="307" t="n"/>
      <c r="C1278" s="307" t="n"/>
      <c r="E1278" s="307" t="n"/>
      <c r="F1278" s="32" t="n"/>
      <c r="G1278" s="33">
        <f>IF(F1278="", "", H1278/F1278)</f>
        <v/>
      </c>
      <c r="H1278" s="33" t="n"/>
      <c r="I1278" s="33" t="n"/>
      <c r="J1278" s="33">
        <f>IF(I1278="", "", I1278*$F1278)</f>
        <v/>
      </c>
      <c r="K1278" s="33" t="n"/>
      <c r="L1278" s="33">
        <f>IF(K1278="", "", K1278*$F1278)</f>
        <v/>
      </c>
      <c r="M1278" s="30">
        <f>IF(OR(H1278="",H1278=0),"",IF(K1278="",IF(J1278="","",J1278/H1278),L1278/H1278))</f>
        <v/>
      </c>
    </row>
    <row r="1279" ht="13.35" customHeight="1" s="162">
      <c r="B1279" s="307" t="n"/>
      <c r="C1279" s="307" t="n"/>
      <c r="E1279" s="307" t="n"/>
      <c r="F1279" s="32" t="n"/>
      <c r="G1279" s="33">
        <f>IF(F1279="", "", H1279/F1279)</f>
        <v/>
      </c>
      <c r="H1279" s="33" t="n"/>
      <c r="I1279" s="33" t="n"/>
      <c r="J1279" s="33">
        <f>IF(I1279="", "", I1279*$F1279)</f>
        <v/>
      </c>
      <c r="K1279" s="33" t="n"/>
      <c r="L1279" s="33">
        <f>IF(K1279="", "", K1279*$F1279)</f>
        <v/>
      </c>
      <c r="M1279" s="30">
        <f>IF(OR(H1279="",H1279=0),"",IF(K1279="",IF(J1279="","",J1279/H1279),L1279/H1279))</f>
        <v/>
      </c>
    </row>
    <row r="1280" ht="13.35" customHeight="1" s="162">
      <c r="B1280" s="307" t="n"/>
      <c r="C1280" s="307" t="n"/>
      <c r="E1280" s="307" t="n"/>
      <c r="F1280" s="32" t="n"/>
      <c r="G1280" s="33">
        <f>IF(F1280="", "", H1280/F1280)</f>
        <v/>
      </c>
      <c r="H1280" s="33" t="n"/>
      <c r="I1280" s="33" t="n"/>
      <c r="J1280" s="33">
        <f>IF(I1280="", "", I1280*$F1280)</f>
        <v/>
      </c>
      <c r="K1280" s="33" t="n"/>
      <c r="L1280" s="33">
        <f>IF(K1280="", "", K1280*$F1280)</f>
        <v/>
      </c>
      <c r="M1280" s="30">
        <f>IF(OR(H1280="",H1280=0),"",IF(K1280="",IF(J1280="","",J1280/H1280),L1280/H1280))</f>
        <v/>
      </c>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IF(SUM(H1277:H1296)+SUM(H1308:H1347)=0,"",SUM(H1277:H1296)+SUM(H1308:H1347))</f>
        <v/>
      </c>
      <c r="I1297" s="43" t="n"/>
      <c r="J1297" s="43">
        <f>IF(SUM(J1277:J1296)+SUM(J1308:J1347)=0,"",SUM(J1277:J1296)+SUM(J1308:J1347))</f>
        <v/>
      </c>
      <c r="K1297" s="43" t="n"/>
      <c r="L1297" s="43">
        <f>IF(SUM(L1277:L1296)+SUM(L1308:L1347)=0,"",SUM(L1277:L1296)+SUM(L1308:L1347))</f>
        <v/>
      </c>
      <c r="M1297" s="35">
        <f>IF(OR(H1297="",H1297=0),"",IF(L1297="",IF(J1297="","",J1297/H1297),L1297/H1297))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307" t="n"/>
      <c r="C1342" s="307" t="n"/>
      <c r="E1342" s="307" t="n"/>
      <c r="F1342" s="32" t="n"/>
      <c r="G1342" s="33">
        <f>IF(F1342="", "", H1342/F1342)</f>
        <v/>
      </c>
      <c r="H1342" s="33" t="n"/>
      <c r="I1342" s="33" t="n"/>
      <c r="J1342" s="33">
        <f>IF(I1342="", "", I1342*$F1342)</f>
        <v/>
      </c>
      <c r="K1342" s="33" t="n"/>
      <c r="L1342" s="33">
        <f>IF(K1342="", "", K1342*$F1342)</f>
        <v/>
      </c>
      <c r="M1342" s="30">
        <f>IF(OR(H1342="",H1342=0),"",IF(K1342="",IF(J1342="","",J1342/H1342),L1342/H1342))</f>
        <v/>
      </c>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IF(OR(H1348="",H1348=0),"",IF(L1348="",IF(J1348="","",J1348/H1348),L1348/H1348))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F1377</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 xml:space="preserve">Static Pressures Profile </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01" t="n"/>
      <c r="D1375" s="205" t="inlineStr">
        <is>
          <t>Flt/Coil</t>
        </is>
      </c>
      <c r="E1375" s="205" t="inlineStr">
        <is>
          <t>Fan</t>
        </is>
      </c>
      <c r="F1375" s="432" t="n"/>
      <c r="G1375" s="401" t="n"/>
      <c r="H1375" s="13" t="n"/>
      <c r="I1375" s="246" t="inlineStr">
        <is>
          <t>VSD Frequency</t>
        </is>
      </c>
      <c r="J1375" s="403" t="n"/>
      <c r="K1375" s="65" t="n"/>
      <c r="L1375" s="65" t="n"/>
      <c r="M1375" s="13" t="n"/>
    </row>
    <row r="1376" ht="13.35" customHeight="1" s="162">
      <c r="B1376" s="198" t="inlineStr">
        <is>
          <t>Entering</t>
        </is>
      </c>
      <c r="C1376" s="401" t="n"/>
      <c r="D1376" s="19" t="n"/>
      <c r="E1376" s="19" t="n"/>
      <c r="F1376" s="19">
        <f>IF(E1376="", "", E1377-E1376)</f>
        <v/>
      </c>
      <c r="G1376" s="186" t="inlineStr">
        <is>
          <t>TSP</t>
        </is>
      </c>
      <c r="H1376" s="23" t="n"/>
      <c r="I1376" s="14" t="n"/>
      <c r="J1376" s="14" t="n"/>
      <c r="K1376" s="14" t="n"/>
      <c r="L1376" s="38" t="n"/>
      <c r="M1376" s="13" t="n"/>
    </row>
    <row r="1377" ht="13.35" customHeight="1" s="162">
      <c r="B1377" s="198" t="inlineStr">
        <is>
          <t>Exiting</t>
        </is>
      </c>
      <c r="C1377" s="401" t="n"/>
      <c r="D1377" s="55">
        <f>IF(E1376="", "", E1376)</f>
        <v/>
      </c>
      <c r="E1377" s="19" t="n"/>
      <c r="F1377" s="19">
        <f>IF(E1377="", "", E1377-D1376)</f>
        <v/>
      </c>
      <c r="G1377" s="186" t="inlineStr">
        <is>
          <t>ESP</t>
        </is>
      </c>
      <c r="H1377" s="23" t="n"/>
      <c r="I1377" s="13" t="n"/>
      <c r="J1377" s="13" t="n"/>
      <c r="K1377" s="13" t="n"/>
      <c r="L1377" s="13" t="n"/>
      <c r="M1377" s="13" t="n"/>
    </row>
    <row r="1378" ht="13.35" customHeight="1" s="162">
      <c r="B1378" s="453" t="inlineStr">
        <is>
          <t>Instrument:</t>
        </is>
      </c>
      <c r="C1378" s="5" t="n"/>
      <c r="D1378" s="493" t="n"/>
      <c r="E1378" s="414" t="n"/>
      <c r="F1378" s="414" t="n"/>
      <c r="G1378" s="425" t="inlineStr">
        <is>
          <t>Ak basis / notes:</t>
        </is>
      </c>
      <c r="I1378" s="494" t="n"/>
      <c r="J1378" s="414" t="n"/>
      <c r="K1378" s="414" t="n"/>
      <c r="L1378" s="414" t="n"/>
      <c r="M1378" s="414" t="n"/>
    </row>
    <row r="1379" ht="13.35" customHeight="1" s="162">
      <c r="B1379" s="188" t="inlineStr">
        <is>
          <t>Register / Grille / Diffuser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0" t="n"/>
      <c r="H1380" s="440" t="n"/>
      <c r="I1380" s="188" t="inlineStr">
        <is>
          <t>VEL</t>
        </is>
      </c>
      <c r="J1380" s="188" t="inlineStr">
        <is>
          <t>CFM</t>
        </is>
      </c>
      <c r="K1380" s="188" t="inlineStr">
        <is>
          <t>VEL</t>
        </is>
      </c>
      <c r="L1380" s="188" t="inlineStr">
        <is>
          <t>CFM</t>
        </is>
      </c>
      <c r="M1380" s="440" t="n"/>
    </row>
    <row r="1381" ht="13.35" customHeight="1" s="162">
      <c r="B1381" s="307" t="n"/>
      <c r="C1381" s="307" t="n"/>
      <c r="E1381" s="307" t="n"/>
      <c r="F1381" s="32" t="n"/>
      <c r="G1381" s="33">
        <f>IF(F1381="", "", H1381/F1381)</f>
        <v/>
      </c>
      <c r="H1381" s="33" t="n"/>
      <c r="I1381" s="33" t="n"/>
      <c r="J1381" s="33">
        <f>IF(I1381="", "", I1381*$F1381)</f>
        <v/>
      </c>
      <c r="K1381" s="33" t="n"/>
      <c r="L1381" s="33">
        <f>IF(K1381="", "", K1381*$F1381)</f>
        <v/>
      </c>
      <c r="M1381" s="30">
        <f>IF(OR(H1381="",H1381=0),"",IF(K1381="",IF(J1381="","",J1381/H1381),L1381/H1381))</f>
        <v/>
      </c>
    </row>
    <row r="1382" ht="13.35" customHeight="1" s="162">
      <c r="B1382" s="307" t="n"/>
      <c r="C1382" s="307" t="n"/>
      <c r="E1382" s="307"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07" t="n"/>
      <c r="C1383" s="307" t="n"/>
      <c r="E1383" s="307"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07" t="n"/>
      <c r="C1384" s="307" t="n"/>
      <c r="E1384" s="307" t="n"/>
      <c r="F1384" s="32" t="n"/>
      <c r="G1384" s="33">
        <f>IF(F1384="", "", H1384/F1384)</f>
        <v/>
      </c>
      <c r="H1384" s="33" t="n"/>
      <c r="I1384" s="33" t="n"/>
      <c r="J1384" s="33">
        <f>IF(I1384="", "", I1384*$F1384)</f>
        <v/>
      </c>
      <c r="K1384" s="33" t="n"/>
      <c r="L1384" s="33">
        <f>IF(K1384="", "", K1384*$F1384)</f>
        <v/>
      </c>
      <c r="M1384" s="30">
        <f>IF(OR(H1384="",H1384=0),"",IF(K1384="",IF(J1384="","",J1384/H1384),L1384/H1384))</f>
        <v/>
      </c>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IF(SUM(H1381:H1400)+SUM(H1412:H1451)=0,"",SUM(H1381:H1400)+SUM(H1412:H1451))</f>
        <v/>
      </c>
      <c r="I1401" s="43" t="n"/>
      <c r="J1401" s="43">
        <f>IF(SUM(J1381:J1400)+SUM(J1412:J1451)=0,"",SUM(J1381:J1400)+SUM(J1412:J1451))</f>
        <v/>
      </c>
      <c r="K1401" s="43" t="n"/>
      <c r="L1401" s="43">
        <f>IF(SUM(L1381:L1400)+SUM(L1412:L1451)=0,"",SUM(L1381:L1400)+SUM(L1412:L1451))</f>
        <v/>
      </c>
      <c r="M1401" s="35">
        <f>IF(OR(H1401="",H1401=0),"",IF(L1401="",IF(J1401="","",J1401/H1401),L1401/H1401))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307" t="n"/>
      <c r="C1446" s="307" t="n"/>
      <c r="E1446" s="307" t="n"/>
      <c r="F1446" s="32" t="n"/>
      <c r="G1446" s="33">
        <f>IF(F1446="", "", H1446/F1446)</f>
        <v/>
      </c>
      <c r="H1446" s="33" t="n"/>
      <c r="I1446" s="33" t="n"/>
      <c r="J1446" s="33">
        <f>IF(I1446="", "", I1446*$F1446)</f>
        <v/>
      </c>
      <c r="K1446" s="33" t="n"/>
      <c r="L1446" s="33">
        <f>IF(K1446="", "", K1446*$F1446)</f>
        <v/>
      </c>
      <c r="M1446" s="30">
        <f>IF(OR(H1446="",H1446=0),"",IF(K1446="",IF(J1446="","",J1446/H1446),L1446/H1446))</f>
        <v/>
      </c>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IF(OR(H1452="",H1452=0),"",IF(L1452="",IF(J1452="","",J1452/H1452),L1452/H1452))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F1481</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 xml:space="preserve">Static Pressures Profile </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01" t="n"/>
      <c r="D1479" s="205" t="inlineStr">
        <is>
          <t>Flt/Coil</t>
        </is>
      </c>
      <c r="E1479" s="205" t="inlineStr">
        <is>
          <t>Fan</t>
        </is>
      </c>
      <c r="F1479" s="432" t="n"/>
      <c r="G1479" s="401" t="n"/>
      <c r="H1479" s="13" t="n"/>
      <c r="I1479" s="246" t="inlineStr">
        <is>
          <t>VSD Frequency</t>
        </is>
      </c>
      <c r="J1479" s="403" t="n"/>
      <c r="K1479" s="65" t="n"/>
      <c r="L1479" s="65" t="n"/>
      <c r="M1479" s="13" t="n"/>
    </row>
    <row r="1480" ht="13.35" customHeight="1" s="162">
      <c r="B1480" s="198" t="inlineStr">
        <is>
          <t>Entering</t>
        </is>
      </c>
      <c r="C1480" s="401" t="n"/>
      <c r="D1480" s="19" t="n"/>
      <c r="E1480" s="19" t="n"/>
      <c r="F1480" s="19">
        <f>IF(E1480="", "", E1481-E1480)</f>
        <v/>
      </c>
      <c r="G1480" s="186" t="inlineStr">
        <is>
          <t>TSP</t>
        </is>
      </c>
      <c r="H1480" s="23" t="n"/>
      <c r="I1480" s="14" t="n"/>
      <c r="J1480" s="14" t="n"/>
      <c r="K1480" s="14" t="n"/>
      <c r="L1480" s="38" t="n"/>
      <c r="M1480" s="13" t="n"/>
    </row>
    <row r="1481" ht="13.35" customHeight="1" s="162">
      <c r="B1481" s="198" t="inlineStr">
        <is>
          <t>Exiting</t>
        </is>
      </c>
      <c r="C1481" s="401" t="n"/>
      <c r="D1481" s="55">
        <f>IF(E1480="", "", E1480)</f>
        <v/>
      </c>
      <c r="E1481" s="19" t="n"/>
      <c r="F1481" s="19">
        <f>IF(E1481="", "", E1481-D1480)</f>
        <v/>
      </c>
      <c r="G1481" s="186" t="inlineStr">
        <is>
          <t>ESP</t>
        </is>
      </c>
      <c r="H1481" s="23" t="n"/>
      <c r="I1481" s="13" t="n"/>
      <c r="J1481" s="13" t="n"/>
      <c r="K1481" s="13" t="n"/>
      <c r="L1481" s="13" t="n"/>
      <c r="M1481" s="13" t="n"/>
    </row>
    <row r="1482" ht="13.35" customHeight="1" s="162">
      <c r="B1482" s="453" t="inlineStr">
        <is>
          <t>Instrument:</t>
        </is>
      </c>
      <c r="C1482" s="5" t="n"/>
      <c r="D1482" s="493" t="n"/>
      <c r="E1482" s="414" t="n"/>
      <c r="F1482" s="414" t="n"/>
      <c r="G1482" s="425" t="inlineStr">
        <is>
          <t>Ak basis / notes:</t>
        </is>
      </c>
      <c r="I1482" s="494" t="n"/>
      <c r="J1482" s="414" t="n"/>
      <c r="K1482" s="414" t="n"/>
      <c r="L1482" s="414" t="n"/>
      <c r="M1482" s="414" t="n"/>
    </row>
    <row r="1483" ht="13.35" customHeight="1" s="162">
      <c r="B1483" s="188" t="inlineStr">
        <is>
          <t>Register / Grille / Diffuser Airflow</t>
        </is>
      </c>
      <c r="C1483" s="174" t="n"/>
      <c r="D1483" s="174" t="n"/>
      <c r="E1483" s="174" t="n"/>
      <c r="F1483" s="173" t="n"/>
      <c r="G1483" s="233" t="inlineStr">
        <is>
          <t>Design VEL</t>
        </is>
      </c>
      <c r="H1483" s="194" t="inlineStr">
        <is>
          <t>Design CFM</t>
        </is>
      </c>
      <c r="I1483" s="188" t="inlineStr">
        <is>
          <t>Initial</t>
        </is>
      </c>
      <c r="J1483" s="173" t="n"/>
      <c r="K1483" s="188" t="inlineStr">
        <is>
          <t>Final</t>
        </is>
      </c>
      <c r="L1483" s="173" t="n"/>
      <c r="M1483" s="188" t="inlineStr">
        <is>
          <t>%</t>
        </is>
      </c>
    </row>
    <row r="1484" ht="13.35" customHeight="1" s="162">
      <c r="B1484" s="153" t="inlineStr">
        <is>
          <t>No.</t>
        </is>
      </c>
      <c r="C1484" s="188" t="inlineStr">
        <is>
          <t>Area Served</t>
        </is>
      </c>
      <c r="D1484" s="188" t="inlineStr">
        <is>
          <t>Type</t>
        </is>
      </c>
      <c r="E1484" s="188" t="inlineStr">
        <is>
          <t>Size</t>
        </is>
      </c>
      <c r="F1484" s="188" t="inlineStr">
        <is>
          <t>Ak</t>
        </is>
      </c>
      <c r="G1484" s="440" t="n"/>
      <c r="H1484" s="440" t="n"/>
      <c r="I1484" s="188" t="inlineStr">
        <is>
          <t>VEL</t>
        </is>
      </c>
      <c r="J1484" s="188" t="inlineStr">
        <is>
          <t>CFM</t>
        </is>
      </c>
      <c r="K1484" s="188" t="inlineStr">
        <is>
          <t>VEL</t>
        </is>
      </c>
      <c r="L1484" s="188" t="inlineStr">
        <is>
          <t>CFM</t>
        </is>
      </c>
      <c r="M1484" s="440" t="n"/>
    </row>
    <row r="1485" ht="13.35" customHeight="1" s="162">
      <c r="B1485" s="307" t="n"/>
      <c r="C1485" s="307" t="n"/>
      <c r="E1485" s="307" t="n"/>
      <c r="F1485" s="32" t="n"/>
      <c r="G1485" s="33">
        <f>IF(F1485="", "", H1485/F1485)</f>
        <v/>
      </c>
      <c r="H1485" s="33" t="n"/>
      <c r="I1485" s="33" t="n"/>
      <c r="J1485" s="33">
        <f>IF(I1485="", "", I1485*$F1485)</f>
        <v/>
      </c>
      <c r="K1485" s="33" t="n"/>
      <c r="L1485" s="33">
        <f>IF(K1485="", "", K1485*$F1485)</f>
        <v/>
      </c>
      <c r="M1485" s="30">
        <f>IF(OR(H1485="",H1485=0),"",IF(K1485="",IF(J1485="","",J1485/H1485),L1485/H1485))</f>
        <v/>
      </c>
    </row>
    <row r="1486" ht="13.35" customHeight="1" s="162">
      <c r="B1486" s="307" t="n"/>
      <c r="C1486" s="307" t="n"/>
      <c r="E1486" s="307" t="n"/>
      <c r="F1486" s="32" t="n"/>
      <c r="G1486" s="33">
        <f>IF(F1486="", "", H1486/F1486)</f>
        <v/>
      </c>
      <c r="H1486" s="33" t="n"/>
      <c r="I1486" s="33" t="n"/>
      <c r="J1486" s="33">
        <f>IF(I1486="", "", I1486*$F1486)</f>
        <v/>
      </c>
      <c r="K1486" s="33" t="n"/>
      <c r="L1486" s="33">
        <f>IF(K1486="", "", K1486*$F1486)</f>
        <v/>
      </c>
      <c r="M1486" s="30">
        <f>IF(OR(H1486="",H1486=0),"",IF(K1486="",IF(J1486="","",J1486/H1486),L1486/H1486))</f>
        <v/>
      </c>
    </row>
    <row r="1487" ht="13.35" customHeight="1" s="162">
      <c r="B1487" s="307" t="n"/>
      <c r="C1487" s="307" t="n"/>
      <c r="E1487" s="307" t="n"/>
      <c r="F1487" s="32" t="n"/>
      <c r="G1487" s="33">
        <f>IF(F1487="", "", H1487/F1487)</f>
        <v/>
      </c>
      <c r="H1487" s="33" t="n"/>
      <c r="I1487" s="33" t="n"/>
      <c r="J1487" s="33">
        <f>IF(I1487="", "", I1487*$F1487)</f>
        <v/>
      </c>
      <c r="K1487" s="33" t="n"/>
      <c r="L1487" s="33">
        <f>IF(K1487="", "", K1487*$F1487)</f>
        <v/>
      </c>
      <c r="M1487" s="30">
        <f>IF(OR(H1487="",H1487=0),"",IF(K1487="",IF(J1487="","",J1487/H1487),L1487/H1487))</f>
        <v/>
      </c>
    </row>
    <row r="1488" ht="13.35" customHeight="1" s="162">
      <c r="B1488" s="307" t="n"/>
      <c r="C1488" s="307" t="n"/>
      <c r="E1488" s="307" t="n"/>
      <c r="F1488" s="32" t="n"/>
      <c r="G1488" s="33">
        <f>IF(F1488="", "", H1488/F1488)</f>
        <v/>
      </c>
      <c r="H1488" s="33" t="n"/>
      <c r="I1488" s="33" t="n"/>
      <c r="J1488" s="33">
        <f>IF(I1488="", "", I1488*$F1488)</f>
        <v/>
      </c>
      <c r="K1488" s="33" t="n"/>
      <c r="L1488" s="33">
        <f>IF(K1488="", "", K1488*$F1488)</f>
        <v/>
      </c>
      <c r="M1488" s="30">
        <f>IF(OR(H1488="",H1488=0),"",IF(K1488="",IF(J1488="","",J1488/H1488),L1488/H1488))</f>
        <v/>
      </c>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IF(SUM(H1485:H1504)+SUM(H1516:H1555)=0,"",SUM(H1485:H1504)+SUM(H1516:H1555))</f>
        <v/>
      </c>
      <c r="I1505" s="43" t="n"/>
      <c r="J1505" s="43">
        <f>IF(SUM(J1485:J1504)+SUM(J1516:J1555)=0,"",SUM(J1485:J1504)+SUM(J1516:J1555))</f>
        <v/>
      </c>
      <c r="K1505" s="43" t="n"/>
      <c r="L1505" s="43">
        <f>IF(SUM(L1485:L1504)+SUM(L1516:L1555)=0,"",SUM(L1485:L1504)+SUM(L1516:L1555))</f>
        <v/>
      </c>
      <c r="M1505" s="35">
        <f>IF(OR(H1505="",H1505=0),"",IF(L1505="",IF(J1505="","",J1505/H1505),L1505/H1505))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307" t="n"/>
      <c r="C1550" s="307" t="n"/>
      <c r="E1550" s="307" t="n"/>
      <c r="F1550" s="32" t="n"/>
      <c r="G1550" s="33">
        <f>IF(F1550="", "", H1550/F1550)</f>
        <v/>
      </c>
      <c r="H1550" s="33" t="n"/>
      <c r="I1550" s="33" t="n"/>
      <c r="J1550" s="33">
        <f>IF(I1550="", "", I1550*$F1550)</f>
        <v/>
      </c>
      <c r="K1550" s="33" t="n"/>
      <c r="L1550" s="33">
        <f>IF(K1550="", "", K1550*$F1550)</f>
        <v/>
      </c>
      <c r="M1550" s="30">
        <f>IF(OR(H1550="",H1550=0),"",IF(K1550="",IF(J1550="","",J1550/H1550),L1550/H1550))</f>
        <v/>
      </c>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IF(OR(H1556="",H1556=0),"",IF(L1556="",IF(J1556="","",J1556/H1556),L1556/H1556))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F1585</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 xml:space="preserve">Static Pressures Profile </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01" t="n"/>
      <c r="D1583" s="205" t="inlineStr">
        <is>
          <t>Flt/Coil</t>
        </is>
      </c>
      <c r="E1583" s="205" t="inlineStr">
        <is>
          <t>Fan</t>
        </is>
      </c>
      <c r="F1583" s="432" t="n"/>
      <c r="G1583" s="401" t="n"/>
      <c r="H1583" s="13" t="n"/>
      <c r="I1583" s="246" t="inlineStr">
        <is>
          <t>VSD Frequency</t>
        </is>
      </c>
      <c r="J1583" s="403" t="n"/>
      <c r="K1583" s="65" t="n"/>
      <c r="L1583" s="65" t="n"/>
      <c r="M1583" s="13" t="n"/>
    </row>
    <row r="1584" ht="13.35" customHeight="1" s="162">
      <c r="B1584" s="198" t="inlineStr">
        <is>
          <t>Entering</t>
        </is>
      </c>
      <c r="C1584" s="401" t="n"/>
      <c r="D1584" s="19" t="n"/>
      <c r="E1584" s="19" t="n"/>
      <c r="F1584" s="19">
        <f>IF(E1584="", "", E1585-E1584)</f>
        <v/>
      </c>
      <c r="G1584" s="186" t="inlineStr">
        <is>
          <t>TSP</t>
        </is>
      </c>
      <c r="H1584" s="23" t="n"/>
      <c r="I1584" s="14" t="n"/>
      <c r="J1584" s="14" t="n"/>
      <c r="K1584" s="14" t="n"/>
      <c r="L1584" s="38" t="n"/>
      <c r="M1584" s="13" t="n"/>
    </row>
    <row r="1585" ht="13.35" customHeight="1" s="162">
      <c r="B1585" s="198" t="inlineStr">
        <is>
          <t>Exiting</t>
        </is>
      </c>
      <c r="C1585" s="401" t="n"/>
      <c r="D1585" s="55">
        <f>IF(E1584="", "", E1584)</f>
        <v/>
      </c>
      <c r="E1585" s="19" t="n"/>
      <c r="F1585" s="19">
        <f>IF(E1585="", "", E1585-D1584)</f>
        <v/>
      </c>
      <c r="G1585" s="186" t="inlineStr">
        <is>
          <t>ESP</t>
        </is>
      </c>
      <c r="H1585" s="23" t="n"/>
      <c r="I1585" s="13" t="n"/>
      <c r="J1585" s="13" t="n"/>
      <c r="K1585" s="13" t="n"/>
      <c r="L1585" s="13" t="n"/>
      <c r="M1585" s="13" t="n"/>
    </row>
    <row r="1586" ht="13.35" customHeight="1" s="162">
      <c r="B1586" s="453" t="inlineStr">
        <is>
          <t>Instrument:</t>
        </is>
      </c>
      <c r="C1586" s="5" t="n"/>
      <c r="D1586" s="493" t="n"/>
      <c r="E1586" s="414" t="n"/>
      <c r="F1586" s="414" t="n"/>
      <c r="G1586" s="425" t="inlineStr">
        <is>
          <t>Ak basis / notes:</t>
        </is>
      </c>
      <c r="I1586" s="494" t="n"/>
      <c r="J1586" s="414" t="n"/>
      <c r="K1586" s="414" t="n"/>
      <c r="L1586" s="414" t="n"/>
      <c r="M1586" s="414" t="n"/>
    </row>
    <row r="1587" ht="13.35" customHeight="1" s="162">
      <c r="B1587" s="188" t="inlineStr">
        <is>
          <t>Register / Grille / Diffuser Airflow</t>
        </is>
      </c>
      <c r="C1587" s="174" t="n"/>
      <c r="D1587" s="174" t="n"/>
      <c r="E1587" s="174" t="n"/>
      <c r="F1587" s="173" t="n"/>
      <c r="G1587" s="233" t="inlineStr">
        <is>
          <t>Design VEL</t>
        </is>
      </c>
      <c r="H1587" s="194" t="inlineStr">
        <is>
          <t>Design CFM</t>
        </is>
      </c>
      <c r="I1587" s="188" t="inlineStr">
        <is>
          <t>Initial</t>
        </is>
      </c>
      <c r="J1587" s="173" t="n"/>
      <c r="K1587" s="188" t="inlineStr">
        <is>
          <t>Final</t>
        </is>
      </c>
      <c r="L1587" s="173" t="n"/>
      <c r="M1587" s="188" t="inlineStr">
        <is>
          <t>%</t>
        </is>
      </c>
    </row>
    <row r="1588" ht="13.35" customHeight="1" s="162">
      <c r="B1588" s="153" t="inlineStr">
        <is>
          <t>No.</t>
        </is>
      </c>
      <c r="C1588" s="188" t="inlineStr">
        <is>
          <t>Area Served</t>
        </is>
      </c>
      <c r="D1588" s="188" t="inlineStr">
        <is>
          <t>Type</t>
        </is>
      </c>
      <c r="E1588" s="188" t="inlineStr">
        <is>
          <t>Size</t>
        </is>
      </c>
      <c r="F1588" s="188" t="inlineStr">
        <is>
          <t>Ak</t>
        </is>
      </c>
      <c r="G1588" s="440" t="n"/>
      <c r="H1588" s="440" t="n"/>
      <c r="I1588" s="188" t="inlineStr">
        <is>
          <t>VEL</t>
        </is>
      </c>
      <c r="J1588" s="188" t="inlineStr">
        <is>
          <t>CFM</t>
        </is>
      </c>
      <c r="K1588" s="188" t="inlineStr">
        <is>
          <t>VEL</t>
        </is>
      </c>
      <c r="L1588" s="188" t="inlineStr">
        <is>
          <t>CFM</t>
        </is>
      </c>
      <c r="M1588" s="440" t="n"/>
    </row>
    <row r="1589" ht="13.35" customHeight="1" s="162">
      <c r="B1589" s="307" t="n"/>
      <c r="C1589" s="307" t="n"/>
      <c r="E1589" s="307" t="n"/>
      <c r="F1589" s="32" t="n"/>
      <c r="G1589" s="33">
        <f>IF(F1589="", "", H1589/F1589)</f>
        <v/>
      </c>
      <c r="H1589" s="33" t="n"/>
      <c r="I1589" s="33" t="n"/>
      <c r="J1589" s="33">
        <f>IF(I1589="", "", I1589*$F1589)</f>
        <v/>
      </c>
      <c r="K1589" s="33" t="n"/>
      <c r="L1589" s="33">
        <f>IF(K1589="", "", K1589*$F1589)</f>
        <v/>
      </c>
      <c r="M1589" s="30">
        <f>IF(OR(H1589="",H1589=0),"",IF(K1589="",IF(J1589="","",J1589/H1589),L1589/H1589))</f>
        <v/>
      </c>
    </row>
    <row r="1590" ht="13.35" customHeight="1" s="162">
      <c r="B1590" s="307" t="n"/>
      <c r="C1590" s="307" t="n"/>
      <c r="E1590" s="307" t="n"/>
      <c r="F1590" s="32" t="n"/>
      <c r="G1590" s="33">
        <f>IF(F1590="", "", H1590/F1590)</f>
        <v/>
      </c>
      <c r="H1590" s="33" t="n"/>
      <c r="I1590" s="33" t="n"/>
      <c r="J1590" s="33">
        <f>IF(I1590="", "", I1590*$F1590)</f>
        <v/>
      </c>
      <c r="K1590" s="33" t="n"/>
      <c r="L1590" s="33">
        <f>IF(K1590="", "", K1590*$F1590)</f>
        <v/>
      </c>
      <c r="M1590" s="30">
        <f>IF(OR(H1590="",H1590=0),"",IF(K1590="",IF(J1590="","",J1590/H1590),L1590/H1590))</f>
        <v/>
      </c>
    </row>
    <row r="1591" ht="13.35" customHeight="1" s="162">
      <c r="B1591" s="307" t="n"/>
      <c r="C1591" s="307" t="n"/>
      <c r="E1591" s="307" t="n"/>
      <c r="F1591" s="32" t="n"/>
      <c r="G1591" s="33">
        <f>IF(F1591="", "", H1591/F1591)</f>
        <v/>
      </c>
      <c r="H1591" s="33" t="n"/>
      <c r="I1591" s="33" t="n"/>
      <c r="J1591" s="33">
        <f>IF(I1591="", "", I1591*$F1591)</f>
        <v/>
      </c>
      <c r="K1591" s="33" t="n"/>
      <c r="L1591" s="33">
        <f>IF(K1591="", "", K1591*$F1591)</f>
        <v/>
      </c>
      <c r="M1591" s="30">
        <f>IF(OR(H1591="",H1591=0),"",IF(K1591="",IF(J1591="","",J1591/H1591),L1591/H1591))</f>
        <v/>
      </c>
    </row>
    <row r="1592" ht="13.35" customHeight="1" s="162">
      <c r="B1592" s="307" t="n"/>
      <c r="C1592" s="307" t="n"/>
      <c r="E1592" s="307" t="n"/>
      <c r="F1592" s="32" t="n"/>
      <c r="G1592" s="33">
        <f>IF(F1592="", "", H1592/F1592)</f>
        <v/>
      </c>
      <c r="H1592" s="33" t="n"/>
      <c r="I1592" s="33" t="n"/>
      <c r="J1592" s="33">
        <f>IF(I1592="", "", I1592*$F1592)</f>
        <v/>
      </c>
      <c r="K1592" s="33" t="n"/>
      <c r="L1592" s="33">
        <f>IF(K1592="", "", K1592*$F1592)</f>
        <v/>
      </c>
      <c r="M1592" s="30">
        <f>IF(OR(H1592="",H1592=0),"",IF(K1592="",IF(J1592="","",J1592/H1592),L1592/H1592))</f>
        <v/>
      </c>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IF(SUM(H1589:H1608)+SUM(H1620:H1659)=0,"",SUM(H1589:H1608)+SUM(H1620:H1659))</f>
        <v/>
      </c>
      <c r="I1609" s="43" t="n"/>
      <c r="J1609" s="43">
        <f>IF(SUM(J1589:J1608)+SUM(J1620:J1659)=0,"",SUM(J1589:J1608)+SUM(J1620:J1659))</f>
        <v/>
      </c>
      <c r="K1609" s="43" t="n"/>
      <c r="L1609" s="43">
        <f>IF(SUM(L1589:L1608)+SUM(L1620:L1659)=0,"",SUM(L1589:L1608)+SUM(L1620:L1659))</f>
        <v/>
      </c>
      <c r="M1609" s="35">
        <f>IF(OR(H1609="",H1609=0),"",IF(L1609="",IF(J1609="","",J1609/H1609),L1609/H1609))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307" t="n"/>
      <c r="C1654" s="307" t="n"/>
      <c r="E1654" s="307" t="n"/>
      <c r="F1654" s="32" t="n"/>
      <c r="G1654" s="33">
        <f>IF(F1654="", "", H1654/F1654)</f>
        <v/>
      </c>
      <c r="H1654" s="33" t="n"/>
      <c r="I1654" s="33" t="n"/>
      <c r="J1654" s="33">
        <f>IF(I1654="", "", I1654*$F1654)</f>
        <v/>
      </c>
      <c r="K1654" s="33" t="n"/>
      <c r="L1654" s="33">
        <f>IF(K1654="", "", K1654*$F1654)</f>
        <v/>
      </c>
      <c r="M1654" s="30">
        <f>IF(OR(H1654="",H1654=0),"",IF(K1654="",IF(J1654="","",J1654/H1654),L1654/H1654))</f>
        <v/>
      </c>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IF(OR(H1660="",H1660=0),"",IF(L1660="",IF(J1660="","",J1660/H1660),L1660/H1660))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F1689</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 xml:space="preserve">Static Pressures Profile </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01" t="n"/>
      <c r="D1687" s="205" t="inlineStr">
        <is>
          <t>Flt/Coil</t>
        </is>
      </c>
      <c r="E1687" s="205" t="inlineStr">
        <is>
          <t>Fan</t>
        </is>
      </c>
      <c r="F1687" s="432" t="n"/>
      <c r="G1687" s="401" t="n"/>
      <c r="H1687" s="13" t="n"/>
      <c r="I1687" s="246" t="inlineStr">
        <is>
          <t>VSD Frequency</t>
        </is>
      </c>
      <c r="J1687" s="403" t="n"/>
      <c r="K1687" s="65" t="n"/>
      <c r="L1687" s="65" t="n"/>
      <c r="M1687" s="13" t="n"/>
    </row>
    <row r="1688" ht="13.35" customHeight="1" s="162">
      <c r="B1688" s="198" t="inlineStr">
        <is>
          <t>Entering</t>
        </is>
      </c>
      <c r="C1688" s="401" t="n"/>
      <c r="D1688" s="19" t="n"/>
      <c r="E1688" s="19" t="n"/>
      <c r="F1688" s="19">
        <f>IF(E1688="", "", E1689-E1688)</f>
        <v/>
      </c>
      <c r="G1688" s="186" t="inlineStr">
        <is>
          <t>TSP</t>
        </is>
      </c>
      <c r="H1688" s="23" t="n"/>
      <c r="I1688" s="14" t="n"/>
      <c r="J1688" s="14" t="n"/>
      <c r="K1688" s="14" t="n"/>
      <c r="L1688" s="38" t="n"/>
      <c r="M1688" s="13" t="n"/>
    </row>
    <row r="1689" ht="13.35" customHeight="1" s="162">
      <c r="B1689" s="198" t="inlineStr">
        <is>
          <t>Exiting</t>
        </is>
      </c>
      <c r="C1689" s="401" t="n"/>
      <c r="D1689" s="55">
        <f>IF(E1688="", "", E1688)</f>
        <v/>
      </c>
      <c r="E1689" s="19" t="n"/>
      <c r="F1689" s="19">
        <f>IF(E1689="", "", E1689-D1688)</f>
        <v/>
      </c>
      <c r="G1689" s="186" t="inlineStr">
        <is>
          <t>ESP</t>
        </is>
      </c>
      <c r="H1689" s="23" t="n"/>
      <c r="I1689" s="13" t="n"/>
      <c r="J1689" s="13" t="n"/>
      <c r="K1689" s="13" t="n"/>
      <c r="L1689" s="13" t="n"/>
      <c r="M1689" s="13" t="n"/>
    </row>
    <row r="1690" ht="13.35" customHeight="1" s="162">
      <c r="B1690" s="453" t="inlineStr">
        <is>
          <t>Instrument:</t>
        </is>
      </c>
      <c r="C1690" s="5" t="n"/>
      <c r="D1690" s="493" t="n"/>
      <c r="E1690" s="414" t="n"/>
      <c r="F1690" s="414" t="n"/>
      <c r="G1690" s="425" t="inlineStr">
        <is>
          <t>Ak basis / notes:</t>
        </is>
      </c>
      <c r="I1690" s="494" t="n"/>
      <c r="J1690" s="414" t="n"/>
      <c r="K1690" s="414" t="n"/>
      <c r="L1690" s="414" t="n"/>
      <c r="M1690" s="414" t="n"/>
    </row>
    <row r="1691" ht="13.35" customHeight="1" s="162">
      <c r="B1691" s="188" t="inlineStr">
        <is>
          <t>Register / Grille / Diffuser Airflow</t>
        </is>
      </c>
      <c r="C1691" s="174" t="n"/>
      <c r="D1691" s="174" t="n"/>
      <c r="E1691" s="174" t="n"/>
      <c r="F1691" s="173" t="n"/>
      <c r="G1691" s="233" t="inlineStr">
        <is>
          <t>Design VEL</t>
        </is>
      </c>
      <c r="H1691" s="194" t="inlineStr">
        <is>
          <t>Design CFM</t>
        </is>
      </c>
      <c r="I1691" s="188" t="inlineStr">
        <is>
          <t>Initial</t>
        </is>
      </c>
      <c r="J1691" s="173" t="n"/>
      <c r="K1691" s="188" t="inlineStr">
        <is>
          <t>Final</t>
        </is>
      </c>
      <c r="L1691" s="173" t="n"/>
      <c r="M1691" s="188" t="inlineStr">
        <is>
          <t>%</t>
        </is>
      </c>
    </row>
    <row r="1692" ht="13.35" customHeight="1" s="162">
      <c r="B1692" s="153" t="inlineStr">
        <is>
          <t>No.</t>
        </is>
      </c>
      <c r="C1692" s="188" t="inlineStr">
        <is>
          <t>Area Served</t>
        </is>
      </c>
      <c r="D1692" s="188" t="inlineStr">
        <is>
          <t>Type</t>
        </is>
      </c>
      <c r="E1692" s="188" t="inlineStr">
        <is>
          <t>Size</t>
        </is>
      </c>
      <c r="F1692" s="188" t="inlineStr">
        <is>
          <t>Ak</t>
        </is>
      </c>
      <c r="G1692" s="440" t="n"/>
      <c r="H1692" s="440" t="n"/>
      <c r="I1692" s="188" t="inlineStr">
        <is>
          <t>VEL</t>
        </is>
      </c>
      <c r="J1692" s="188" t="inlineStr">
        <is>
          <t>CFM</t>
        </is>
      </c>
      <c r="K1692" s="188" t="inlineStr">
        <is>
          <t>VEL</t>
        </is>
      </c>
      <c r="L1692" s="188" t="inlineStr">
        <is>
          <t>CFM</t>
        </is>
      </c>
      <c r="M1692" s="440" t="n"/>
    </row>
    <row r="1693" ht="13.35" customHeight="1" s="162">
      <c r="B1693" s="307" t="n"/>
      <c r="C1693" s="307" t="n"/>
      <c r="E1693" s="307" t="n"/>
      <c r="F1693" s="32" t="n"/>
      <c r="G1693" s="33">
        <f>IF(F1693="", "", H1693/F1693)</f>
        <v/>
      </c>
      <c r="H1693" s="33" t="n"/>
      <c r="I1693" s="33" t="n"/>
      <c r="J1693" s="33">
        <f>IF(I1693="", "", I1693*$F1693)</f>
        <v/>
      </c>
      <c r="K1693" s="33" t="n"/>
      <c r="L1693" s="33">
        <f>IF(K1693="", "", K1693*$F1693)</f>
        <v/>
      </c>
      <c r="M1693" s="30">
        <f>IF(OR(H1693="",H1693=0),"",IF(K1693="",IF(J1693="","",J1693/H1693),L1693/H1693))</f>
        <v/>
      </c>
    </row>
    <row r="1694" ht="13.35" customHeight="1" s="162">
      <c r="B1694" s="307" t="n"/>
      <c r="C1694" s="307" t="n"/>
      <c r="E1694" s="307" t="n"/>
      <c r="F1694" s="32" t="n"/>
      <c r="G1694" s="33">
        <f>IF(F1694="", "", H1694/F1694)</f>
        <v/>
      </c>
      <c r="H1694" s="33" t="n"/>
      <c r="I1694" s="33" t="n"/>
      <c r="J1694" s="33">
        <f>IF(I1694="", "", I1694*$F1694)</f>
        <v/>
      </c>
      <c r="K1694" s="33" t="n"/>
      <c r="L1694" s="33">
        <f>IF(K1694="", "", K1694*$F1694)</f>
        <v/>
      </c>
      <c r="M1694" s="30">
        <f>IF(OR(H1694="",H1694=0),"",IF(K1694="",IF(J1694="","",J1694/H1694),L1694/H1694))</f>
        <v/>
      </c>
    </row>
    <row r="1695" ht="13.35" customHeight="1" s="162">
      <c r="B1695" s="307" t="n"/>
      <c r="C1695" s="307" t="n"/>
      <c r="E1695" s="307" t="n"/>
      <c r="F1695" s="32" t="n"/>
      <c r="G1695" s="33">
        <f>IF(F1695="", "", H1695/F1695)</f>
        <v/>
      </c>
      <c r="H1695" s="33" t="n"/>
      <c r="I1695" s="33" t="n"/>
      <c r="J1695" s="33">
        <f>IF(I1695="", "", I1695*$F1695)</f>
        <v/>
      </c>
      <c r="K1695" s="33" t="n"/>
      <c r="L1695" s="33">
        <f>IF(K1695="", "", K1695*$F1695)</f>
        <v/>
      </c>
      <c r="M1695" s="30">
        <f>IF(OR(H1695="",H1695=0),"",IF(K1695="",IF(J1695="","",J1695/H1695),L1695/H1695))</f>
        <v/>
      </c>
    </row>
    <row r="1696" ht="13.35" customHeight="1" s="162">
      <c r="B1696" s="307" t="n"/>
      <c r="C1696" s="307" t="n"/>
      <c r="E1696" s="307" t="n"/>
      <c r="F1696" s="32" t="n"/>
      <c r="G1696" s="33">
        <f>IF(F1696="", "", H1696/F1696)</f>
        <v/>
      </c>
      <c r="H1696" s="33" t="n"/>
      <c r="I1696" s="33" t="n"/>
      <c r="J1696" s="33">
        <f>IF(I1696="", "", I1696*$F1696)</f>
        <v/>
      </c>
      <c r="K1696" s="33" t="n"/>
      <c r="L1696" s="33">
        <f>IF(K1696="", "", K1696*$F1696)</f>
        <v/>
      </c>
      <c r="M1696" s="30">
        <f>IF(OR(H1696="",H1696=0),"",IF(K1696="",IF(J1696="","",J1696/H1696),L1696/H1696))</f>
        <v/>
      </c>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IF(SUM(H1693:H1712)+SUM(H1724:H1763)=0,"",SUM(H1693:H1712)+SUM(H1724:H1763))</f>
        <v/>
      </c>
      <c r="I1713" s="43" t="n"/>
      <c r="J1713" s="43">
        <f>IF(SUM(J1693:J1712)+SUM(J1724:J1763)=0,"",SUM(J1693:J1712)+SUM(J1724:J1763))</f>
        <v/>
      </c>
      <c r="K1713" s="43" t="n"/>
      <c r="L1713" s="43">
        <f>IF(SUM(L1693:L1712)+SUM(L1724:L1763)=0,"",SUM(L1693:L1712)+SUM(L1724:L1763))</f>
        <v/>
      </c>
      <c r="M1713" s="35">
        <f>IF(OR(H1713="",H1713=0),"",IF(L1713="",IF(J1713="","",J1713/H1713),L1713/H1713))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307" t="n"/>
      <c r="C1758" s="307" t="n"/>
      <c r="E1758" s="307" t="n"/>
      <c r="F1758" s="32" t="n"/>
      <c r="G1758" s="33">
        <f>IF(F1758="", "", H1758/F1758)</f>
        <v/>
      </c>
      <c r="H1758" s="33" t="n"/>
      <c r="I1758" s="33" t="n"/>
      <c r="J1758" s="33">
        <f>IF(I1758="", "", I1758*$F1758)</f>
        <v/>
      </c>
      <c r="K1758" s="33" t="n"/>
      <c r="L1758" s="33">
        <f>IF(K1758="", "", K1758*$F1758)</f>
        <v/>
      </c>
      <c r="M1758" s="30">
        <f>IF(OR(H1758="",H1758=0),"",IF(K1758="",IF(J1758="","",J1758/H1758),L1758/H1758))</f>
        <v/>
      </c>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IF(OR(H1764="",H1764=0),"",IF(L1764="",IF(J1764="","",J1764/H1764),L1764/H1764))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F1793</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 xml:space="preserve">Static Pressures Profile </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01" t="n"/>
      <c r="D1791" s="205" t="inlineStr">
        <is>
          <t>Flt/Coil</t>
        </is>
      </c>
      <c r="E1791" s="205" t="inlineStr">
        <is>
          <t>Fan</t>
        </is>
      </c>
      <c r="F1791" s="432" t="n"/>
      <c r="G1791" s="401" t="n"/>
      <c r="H1791" s="13" t="n"/>
      <c r="I1791" s="246" t="inlineStr">
        <is>
          <t>VSD Frequency</t>
        </is>
      </c>
      <c r="J1791" s="403" t="n"/>
      <c r="K1791" s="65" t="n"/>
      <c r="L1791" s="65" t="n"/>
      <c r="M1791" s="13" t="n"/>
    </row>
    <row r="1792" ht="13.35" customHeight="1" s="162">
      <c r="B1792" s="198" t="inlineStr">
        <is>
          <t>Entering</t>
        </is>
      </c>
      <c r="C1792" s="401" t="n"/>
      <c r="D1792" s="19" t="n"/>
      <c r="E1792" s="19" t="n"/>
      <c r="F1792" s="19">
        <f>IF(E1792="", "", E1793-E1792)</f>
        <v/>
      </c>
      <c r="G1792" s="186" t="inlineStr">
        <is>
          <t>TSP</t>
        </is>
      </c>
      <c r="H1792" s="23" t="n"/>
      <c r="I1792" s="14" t="n"/>
      <c r="J1792" s="14" t="n"/>
      <c r="K1792" s="14" t="n"/>
      <c r="L1792" s="38" t="n"/>
      <c r="M1792" s="13" t="n"/>
    </row>
    <row r="1793" ht="13.35" customHeight="1" s="162">
      <c r="B1793" s="198" t="inlineStr">
        <is>
          <t>Exiting</t>
        </is>
      </c>
      <c r="C1793" s="401" t="n"/>
      <c r="D1793" s="55">
        <f>IF(E1792="", "", E1792)</f>
        <v/>
      </c>
      <c r="E1793" s="19" t="n"/>
      <c r="F1793" s="19">
        <f>IF(E1793="", "", E1793-D1792)</f>
        <v/>
      </c>
      <c r="G1793" s="186" t="inlineStr">
        <is>
          <t>ESP</t>
        </is>
      </c>
      <c r="H1793" s="23" t="n"/>
      <c r="I1793" s="13" t="n"/>
      <c r="J1793" s="13" t="n"/>
      <c r="K1793" s="13" t="n"/>
      <c r="L1793" s="13" t="n"/>
      <c r="M1793" s="13" t="n"/>
    </row>
    <row r="1794" ht="13.35" customHeight="1" s="162">
      <c r="B1794" s="453" t="inlineStr">
        <is>
          <t>Instrument:</t>
        </is>
      </c>
      <c r="C1794" s="5" t="n"/>
      <c r="D1794" s="493" t="n"/>
      <c r="E1794" s="414" t="n"/>
      <c r="F1794" s="414" t="n"/>
      <c r="G1794" s="425" t="inlineStr">
        <is>
          <t>Ak basis / notes:</t>
        </is>
      </c>
      <c r="I1794" s="494" t="n"/>
      <c r="J1794" s="414" t="n"/>
      <c r="K1794" s="414" t="n"/>
      <c r="L1794" s="414" t="n"/>
      <c r="M1794" s="414" t="n"/>
    </row>
    <row r="1795" ht="13.35" customHeight="1" s="162">
      <c r="B1795" s="188" t="inlineStr">
        <is>
          <t>Register / Grille / Diffuser Airflow</t>
        </is>
      </c>
      <c r="C1795" s="174" t="n"/>
      <c r="D1795" s="174" t="n"/>
      <c r="E1795" s="174" t="n"/>
      <c r="F1795" s="173" t="n"/>
      <c r="G1795" s="233" t="inlineStr">
        <is>
          <t>Design VEL</t>
        </is>
      </c>
      <c r="H1795" s="194" t="inlineStr">
        <is>
          <t>Design CFM</t>
        </is>
      </c>
      <c r="I1795" s="188" t="inlineStr">
        <is>
          <t>Initial</t>
        </is>
      </c>
      <c r="J1795" s="173" t="n"/>
      <c r="K1795" s="188" t="inlineStr">
        <is>
          <t>Final</t>
        </is>
      </c>
      <c r="L1795" s="173" t="n"/>
      <c r="M1795" s="188" t="inlineStr">
        <is>
          <t>%</t>
        </is>
      </c>
    </row>
    <row r="1796" ht="13.35" customHeight="1" s="162">
      <c r="B1796" s="153" t="inlineStr">
        <is>
          <t>No.</t>
        </is>
      </c>
      <c r="C1796" s="188" t="inlineStr">
        <is>
          <t>Area Served</t>
        </is>
      </c>
      <c r="D1796" s="188" t="inlineStr">
        <is>
          <t>Type</t>
        </is>
      </c>
      <c r="E1796" s="188" t="inlineStr">
        <is>
          <t>Size</t>
        </is>
      </c>
      <c r="F1796" s="188" t="inlineStr">
        <is>
          <t>Ak</t>
        </is>
      </c>
      <c r="G1796" s="440" t="n"/>
      <c r="H1796" s="440" t="n"/>
      <c r="I1796" s="188" t="inlineStr">
        <is>
          <t>VEL</t>
        </is>
      </c>
      <c r="J1796" s="188" t="inlineStr">
        <is>
          <t>CFM</t>
        </is>
      </c>
      <c r="K1796" s="188" t="inlineStr">
        <is>
          <t>VEL</t>
        </is>
      </c>
      <c r="L1796" s="188" t="inlineStr">
        <is>
          <t>CFM</t>
        </is>
      </c>
      <c r="M1796" s="440" t="n"/>
    </row>
    <row r="1797" ht="13.35" customHeight="1" s="162">
      <c r="B1797" s="307" t="n"/>
      <c r="C1797" s="307" t="n"/>
      <c r="E1797" s="307" t="n"/>
      <c r="F1797" s="32" t="n"/>
      <c r="G1797" s="33">
        <f>IF(F1797="", "", H1797/F1797)</f>
        <v/>
      </c>
      <c r="H1797" s="33" t="n"/>
      <c r="I1797" s="33" t="n"/>
      <c r="J1797" s="33">
        <f>IF(I1797="", "", I1797*$F1797)</f>
        <v/>
      </c>
      <c r="K1797" s="33" t="n"/>
      <c r="L1797" s="33">
        <f>IF(K1797="", "", K1797*$F1797)</f>
        <v/>
      </c>
      <c r="M1797" s="30">
        <f>IF(OR(H1797="",H1797=0),"",IF(K1797="",IF(J1797="","",J1797/H1797),L1797/H1797))</f>
        <v/>
      </c>
    </row>
    <row r="1798" ht="13.35" customHeight="1" s="162">
      <c r="B1798" s="307" t="n"/>
      <c r="C1798" s="307" t="n"/>
      <c r="E1798" s="307" t="n"/>
      <c r="F1798" s="32" t="n"/>
      <c r="G1798" s="33">
        <f>IF(F1798="", "", H1798/F1798)</f>
        <v/>
      </c>
      <c r="H1798" s="33" t="n"/>
      <c r="I1798" s="33" t="n"/>
      <c r="J1798" s="33">
        <f>IF(I1798="", "", I1798*$F1798)</f>
        <v/>
      </c>
      <c r="K1798" s="33" t="n"/>
      <c r="L1798" s="33">
        <f>IF(K1798="", "", K1798*$F1798)</f>
        <v/>
      </c>
      <c r="M1798" s="30">
        <f>IF(OR(H1798="",H1798=0),"",IF(K1798="",IF(J1798="","",J1798/H1798),L1798/H1798))</f>
        <v/>
      </c>
    </row>
    <row r="1799" ht="13.35" customHeight="1" s="162">
      <c r="B1799" s="307" t="n"/>
      <c r="C1799" s="307" t="n"/>
      <c r="E1799" s="307" t="n"/>
      <c r="F1799" s="32" t="n"/>
      <c r="G1799" s="33">
        <f>IF(F1799="", "", H1799/F1799)</f>
        <v/>
      </c>
      <c r="H1799" s="33" t="n"/>
      <c r="I1799" s="33" t="n"/>
      <c r="J1799" s="33">
        <f>IF(I1799="", "", I1799*$F1799)</f>
        <v/>
      </c>
      <c r="K1799" s="33" t="n"/>
      <c r="L1799" s="33">
        <f>IF(K1799="", "", K1799*$F1799)</f>
        <v/>
      </c>
      <c r="M1799" s="30">
        <f>IF(OR(H1799="",H1799=0),"",IF(K1799="",IF(J1799="","",J1799/H1799),L1799/H1799))</f>
        <v/>
      </c>
    </row>
    <row r="1800" ht="13.35" customHeight="1" s="162">
      <c r="B1800" s="307" t="n"/>
      <c r="C1800" s="307" t="n"/>
      <c r="E1800" s="307" t="n"/>
      <c r="F1800" s="32" t="n"/>
      <c r="G1800" s="33">
        <f>IF(F1800="", "", H1800/F1800)</f>
        <v/>
      </c>
      <c r="H1800" s="33" t="n"/>
      <c r="I1800" s="33" t="n"/>
      <c r="J1800" s="33">
        <f>IF(I1800="", "", I1800*$F1800)</f>
        <v/>
      </c>
      <c r="K1800" s="33" t="n"/>
      <c r="L1800" s="33">
        <f>IF(K1800="", "", K1800*$F1800)</f>
        <v/>
      </c>
      <c r="M1800" s="30">
        <f>IF(OR(H1800="",H1800=0),"",IF(K1800="",IF(J1800="","",J1800/H1800),L1800/H1800))</f>
        <v/>
      </c>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IF(SUM(H1797:H1816)+SUM(H1828:H1867)=0,"",SUM(H1797:H1816)+SUM(H1828:H1867))</f>
        <v/>
      </c>
      <c r="I1817" s="43" t="n"/>
      <c r="J1817" s="43">
        <f>IF(SUM(J1797:J1816)+SUM(J1828:J1867)=0,"",SUM(J1797:J1816)+SUM(J1828:J1867))</f>
        <v/>
      </c>
      <c r="K1817" s="43" t="n"/>
      <c r="L1817" s="43">
        <f>IF(SUM(L1797:L1816)+SUM(L1828:L1867)=0,"",SUM(L1797:L1816)+SUM(L1828:L1867))</f>
        <v/>
      </c>
      <c r="M1817" s="35">
        <f>IF(OR(H1817="",H1817=0),"",IF(L1817="",IF(J1817="","",J1817/H1817),L1817/H1817))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307" t="n"/>
      <c r="C1862" s="307" t="n"/>
      <c r="E1862" s="307" t="n"/>
      <c r="F1862" s="32" t="n"/>
      <c r="G1862" s="33">
        <f>IF(F1862="", "", H1862/F1862)</f>
        <v/>
      </c>
      <c r="H1862" s="33" t="n"/>
      <c r="I1862" s="33" t="n"/>
      <c r="J1862" s="33">
        <f>IF(I1862="", "", I1862*$F1862)</f>
        <v/>
      </c>
      <c r="K1862" s="33" t="n"/>
      <c r="L1862" s="33">
        <f>IF(K1862="", "", K1862*$F1862)</f>
        <v/>
      </c>
      <c r="M1862" s="30">
        <f>IF(OR(H1862="",H1862=0),"",IF(K1862="",IF(J1862="","",J1862/H1862),L1862/H1862))</f>
        <v/>
      </c>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IF(OR(H1868="",H1868=0),"",IF(L1868="",IF(J1868="","",J1868/H1868),L1868/H1868))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F1897</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 xml:space="preserve">Static Pressures Profile </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01" t="n"/>
      <c r="D1895" s="205" t="inlineStr">
        <is>
          <t>Flt/Coil</t>
        </is>
      </c>
      <c r="E1895" s="205" t="inlineStr">
        <is>
          <t>Fan</t>
        </is>
      </c>
      <c r="F1895" s="432" t="n"/>
      <c r="G1895" s="401" t="n"/>
      <c r="H1895" s="13" t="n"/>
      <c r="I1895" s="246" t="inlineStr">
        <is>
          <t>VSD Frequency</t>
        </is>
      </c>
      <c r="J1895" s="403" t="n"/>
      <c r="K1895" s="65" t="n"/>
      <c r="L1895" s="65" t="n"/>
      <c r="M1895" s="13" t="n"/>
    </row>
    <row r="1896" ht="13.35" customHeight="1" s="162">
      <c r="B1896" s="198" t="inlineStr">
        <is>
          <t>Entering</t>
        </is>
      </c>
      <c r="C1896" s="401" t="n"/>
      <c r="D1896" s="19" t="n"/>
      <c r="E1896" s="19" t="n"/>
      <c r="F1896" s="19">
        <f>IF(E1896="", "", E1897-E1896)</f>
        <v/>
      </c>
      <c r="G1896" s="186" t="inlineStr">
        <is>
          <t>TSP</t>
        </is>
      </c>
      <c r="H1896" s="23" t="n"/>
      <c r="I1896" s="14" t="n"/>
      <c r="J1896" s="14" t="n"/>
      <c r="K1896" s="14" t="n"/>
      <c r="L1896" s="38" t="n"/>
      <c r="M1896" s="13" t="n"/>
    </row>
    <row r="1897" ht="13.35" customHeight="1" s="162">
      <c r="B1897" s="198" t="inlineStr">
        <is>
          <t>Exiting</t>
        </is>
      </c>
      <c r="C1897" s="401" t="n"/>
      <c r="D1897" s="55">
        <f>IF(E1896="", "", E1896)</f>
        <v/>
      </c>
      <c r="E1897" s="19" t="n"/>
      <c r="F1897" s="19">
        <f>IF(E1897="", "", E1897-D1896)</f>
        <v/>
      </c>
      <c r="G1897" s="186" t="inlineStr">
        <is>
          <t>ESP</t>
        </is>
      </c>
      <c r="H1897" s="23" t="n"/>
      <c r="I1897" s="13" t="n"/>
      <c r="J1897" s="13" t="n"/>
      <c r="K1897" s="13" t="n"/>
      <c r="L1897" s="13" t="n"/>
      <c r="M1897" s="13" t="n"/>
    </row>
    <row r="1898" ht="13.35" customHeight="1" s="162">
      <c r="B1898" s="453" t="inlineStr">
        <is>
          <t>Instrument:</t>
        </is>
      </c>
      <c r="C1898" s="5" t="n"/>
      <c r="D1898" s="493" t="n"/>
      <c r="E1898" s="414" t="n"/>
      <c r="F1898" s="414" t="n"/>
      <c r="G1898" s="425" t="inlineStr">
        <is>
          <t>Ak basis / notes:</t>
        </is>
      </c>
      <c r="I1898" s="494" t="n"/>
      <c r="J1898" s="414" t="n"/>
      <c r="K1898" s="414" t="n"/>
      <c r="L1898" s="414" t="n"/>
      <c r="M1898" s="414" t="n"/>
    </row>
    <row r="1899" ht="13.35" customHeight="1" s="162">
      <c r="B1899" s="188" t="inlineStr">
        <is>
          <t>Register / Grille / Diffuser Airflow</t>
        </is>
      </c>
      <c r="C1899" s="174" t="n"/>
      <c r="D1899" s="174" t="n"/>
      <c r="E1899" s="174" t="n"/>
      <c r="F1899" s="173" t="n"/>
      <c r="G1899" s="233" t="inlineStr">
        <is>
          <t>Design VEL</t>
        </is>
      </c>
      <c r="H1899" s="194" t="inlineStr">
        <is>
          <t>Design CFM</t>
        </is>
      </c>
      <c r="I1899" s="188" t="inlineStr">
        <is>
          <t>Initial</t>
        </is>
      </c>
      <c r="J1899" s="173" t="n"/>
      <c r="K1899" s="188" t="inlineStr">
        <is>
          <t>Final</t>
        </is>
      </c>
      <c r="L1899" s="173" t="n"/>
      <c r="M1899" s="188" t="inlineStr">
        <is>
          <t>%</t>
        </is>
      </c>
    </row>
    <row r="1900" ht="13.35" customHeight="1" s="162">
      <c r="B1900" s="153" t="inlineStr">
        <is>
          <t>No.</t>
        </is>
      </c>
      <c r="C1900" s="188" t="inlineStr">
        <is>
          <t>Area Served</t>
        </is>
      </c>
      <c r="D1900" s="188" t="inlineStr">
        <is>
          <t>Type</t>
        </is>
      </c>
      <c r="E1900" s="188" t="inlineStr">
        <is>
          <t>Size</t>
        </is>
      </c>
      <c r="F1900" s="188" t="inlineStr">
        <is>
          <t>Ak</t>
        </is>
      </c>
      <c r="G1900" s="440" t="n"/>
      <c r="H1900" s="440" t="n"/>
      <c r="I1900" s="188" t="inlineStr">
        <is>
          <t>VEL</t>
        </is>
      </c>
      <c r="J1900" s="188" t="inlineStr">
        <is>
          <t>CFM</t>
        </is>
      </c>
      <c r="K1900" s="188" t="inlineStr">
        <is>
          <t>VEL</t>
        </is>
      </c>
      <c r="L1900" s="188" t="inlineStr">
        <is>
          <t>CFM</t>
        </is>
      </c>
      <c r="M1900" s="440" t="n"/>
    </row>
    <row r="1901" ht="13.35" customHeight="1" s="162">
      <c r="B1901" s="307" t="n"/>
      <c r="C1901" s="307" t="n"/>
      <c r="E1901" s="307" t="n"/>
      <c r="F1901" s="32" t="n"/>
      <c r="G1901" s="33">
        <f>IF(F1901="", "", H1901/F1901)</f>
        <v/>
      </c>
      <c r="H1901" s="33" t="n"/>
      <c r="I1901" s="33" t="n"/>
      <c r="J1901" s="33">
        <f>IF(I1901="", "", I1901*$F1901)</f>
        <v/>
      </c>
      <c r="K1901" s="33" t="n"/>
      <c r="L1901" s="33">
        <f>IF(K1901="", "", K1901*$F1901)</f>
        <v/>
      </c>
      <c r="M1901" s="30">
        <f>IF(OR(H1901="",H1901=0),"",IF(K1901="",IF(J1901="","",J1901/H1901),L1901/H1901))</f>
        <v/>
      </c>
    </row>
    <row r="1902" ht="13.35" customHeight="1" s="162">
      <c r="B1902" s="307" t="n"/>
      <c r="C1902" s="307" t="n"/>
      <c r="E1902" s="307" t="n"/>
      <c r="F1902" s="32" t="n"/>
      <c r="G1902" s="33">
        <f>IF(F1902="", "", H1902/F1902)</f>
        <v/>
      </c>
      <c r="H1902" s="33" t="n"/>
      <c r="I1902" s="33" t="n"/>
      <c r="J1902" s="33">
        <f>IF(I1902="", "", I1902*$F1902)</f>
        <v/>
      </c>
      <c r="K1902" s="33" t="n"/>
      <c r="L1902" s="33">
        <f>IF(K1902="", "", K1902*$F1902)</f>
        <v/>
      </c>
      <c r="M1902" s="30">
        <f>IF(OR(H1902="",H1902=0),"",IF(K1902="",IF(J1902="","",J1902/H1902),L1902/H1902))</f>
        <v/>
      </c>
    </row>
    <row r="1903" ht="13.35" customHeight="1" s="162">
      <c r="B1903" s="307" t="n"/>
      <c r="C1903" s="307" t="n"/>
      <c r="E1903" s="307" t="n"/>
      <c r="F1903" s="32" t="n"/>
      <c r="G1903" s="33">
        <f>IF(F1903="", "", H1903/F1903)</f>
        <v/>
      </c>
      <c r="H1903" s="33" t="n"/>
      <c r="I1903" s="33" t="n"/>
      <c r="J1903" s="33">
        <f>IF(I1903="", "", I1903*$F1903)</f>
        <v/>
      </c>
      <c r="K1903" s="33" t="n"/>
      <c r="L1903" s="33">
        <f>IF(K1903="", "", K1903*$F1903)</f>
        <v/>
      </c>
      <c r="M1903" s="30">
        <f>IF(OR(H1903="",H1903=0),"",IF(K1903="",IF(J1903="","",J1903/H1903),L1903/H1903))</f>
        <v/>
      </c>
    </row>
    <row r="1904" ht="13.35" customHeight="1" s="162">
      <c r="B1904" s="307" t="n"/>
      <c r="C1904" s="307" t="n"/>
      <c r="E1904" s="307"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IF(SUM(H1901:H1920)+SUM(H1932:H1971)=0,"",SUM(H1901:H1920)+SUM(H1932:H1971))</f>
        <v/>
      </c>
      <c r="I1921" s="43" t="n"/>
      <c r="J1921" s="43">
        <f>IF(SUM(J1901:J1920)+SUM(J1932:J1971)=0,"",SUM(J1901:J1920)+SUM(J1932:J1971))</f>
        <v/>
      </c>
      <c r="K1921" s="43" t="n"/>
      <c r="L1921" s="43">
        <f>IF(SUM(L1901:L1920)+SUM(L1932:L1971)=0,"",SUM(L1901:L1920)+SUM(L1932:L1971))</f>
        <v/>
      </c>
      <c r="M1921" s="35">
        <f>IF(OR(H1921="",H1921=0),"",IF(L1921="",IF(J1921="","",J1921/H1921),L1921/H1921))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307" t="n"/>
      <c r="C1966" s="307" t="n"/>
      <c r="E1966" s="307" t="n"/>
      <c r="F1966" s="32" t="n"/>
      <c r="G1966" s="33">
        <f>IF(F1966="", "", H1966/F1966)</f>
        <v/>
      </c>
      <c r="H1966" s="33" t="n"/>
      <c r="I1966" s="33" t="n"/>
      <c r="J1966" s="33">
        <f>IF(I1966="", "", I1966*$F1966)</f>
        <v/>
      </c>
      <c r="K1966" s="33" t="n"/>
      <c r="L1966" s="33">
        <f>IF(K1966="", "", K1966*$F1966)</f>
        <v/>
      </c>
      <c r="M1966" s="30">
        <f>IF(OR(H1966="",H1966=0),"",IF(K1966="",IF(J1966="","",J1966/H1966),L1966/H1966))</f>
        <v/>
      </c>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IF(OR(H1972="",H1972=0),"",IF(L1972="",IF(J1972="","",J1972/H1972),L1972/H1972))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F2001</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 xml:space="preserve">Static Pressures Profile </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01" t="n"/>
      <c r="D1999" s="205" t="inlineStr">
        <is>
          <t>Flt/Coil</t>
        </is>
      </c>
      <c r="E1999" s="205" t="inlineStr">
        <is>
          <t>Fan</t>
        </is>
      </c>
      <c r="F1999" s="432" t="n"/>
      <c r="G1999" s="401" t="n"/>
      <c r="H1999" s="13" t="n"/>
      <c r="I1999" s="246" t="inlineStr">
        <is>
          <t>VSD Frequency</t>
        </is>
      </c>
      <c r="J1999" s="403" t="n"/>
      <c r="K1999" s="65" t="n"/>
      <c r="L1999" s="65" t="n"/>
      <c r="M1999" s="13" t="n"/>
    </row>
    <row r="2000" ht="13.35" customHeight="1" s="162">
      <c r="B2000" s="198" t="inlineStr">
        <is>
          <t>Entering</t>
        </is>
      </c>
      <c r="C2000" s="401" t="n"/>
      <c r="D2000" s="19" t="n"/>
      <c r="E2000" s="19" t="n"/>
      <c r="F2000" s="19">
        <f>IF(E2000="", "", E2001-E2000)</f>
        <v/>
      </c>
      <c r="G2000" s="186" t="inlineStr">
        <is>
          <t>TSP</t>
        </is>
      </c>
      <c r="H2000" s="23" t="n"/>
      <c r="I2000" s="14" t="n"/>
      <c r="J2000" s="14" t="n"/>
      <c r="K2000" s="14" t="n"/>
      <c r="L2000" s="38" t="n"/>
      <c r="M2000" s="13" t="n"/>
    </row>
    <row r="2001" ht="13.35" customHeight="1" s="162">
      <c r="B2001" s="198" t="inlineStr">
        <is>
          <t>Exiting</t>
        </is>
      </c>
      <c r="C2001" s="401" t="n"/>
      <c r="D2001" s="55">
        <f>IF(E2000="", "", E2000)</f>
        <v/>
      </c>
      <c r="E2001" s="19" t="n"/>
      <c r="F2001" s="19">
        <f>IF(E2001="", "", E2001-D2000)</f>
        <v/>
      </c>
      <c r="G2001" s="186" t="inlineStr">
        <is>
          <t>ESP</t>
        </is>
      </c>
      <c r="H2001" s="23" t="n"/>
      <c r="I2001" s="13" t="n"/>
      <c r="J2001" s="13" t="n"/>
      <c r="K2001" s="13" t="n"/>
      <c r="L2001" s="13" t="n"/>
      <c r="M2001" s="13" t="n"/>
    </row>
    <row r="2002" ht="13.35" customHeight="1" s="162">
      <c r="B2002" s="453" t="inlineStr">
        <is>
          <t>Instrument:</t>
        </is>
      </c>
      <c r="C2002" s="5" t="n"/>
      <c r="D2002" s="493" t="n"/>
      <c r="E2002" s="414" t="n"/>
      <c r="F2002" s="414" t="n"/>
      <c r="G2002" s="425" t="inlineStr">
        <is>
          <t>Ak basis / notes:</t>
        </is>
      </c>
      <c r="I2002" s="494" t="n"/>
      <c r="J2002" s="414" t="n"/>
      <c r="K2002" s="414" t="n"/>
      <c r="L2002" s="414" t="n"/>
      <c r="M2002" s="414" t="n"/>
    </row>
    <row r="2003" ht="13.35" customHeight="1" s="162">
      <c r="B2003" s="188" t="inlineStr">
        <is>
          <t>Register / Grille / Diffuser Airflow</t>
        </is>
      </c>
      <c r="C2003" s="174" t="n"/>
      <c r="D2003" s="174" t="n"/>
      <c r="E2003" s="174" t="n"/>
      <c r="F2003" s="173" t="n"/>
      <c r="G2003" s="233" t="inlineStr">
        <is>
          <t>Design VEL</t>
        </is>
      </c>
      <c r="H2003" s="194" t="inlineStr">
        <is>
          <t>Design CFM</t>
        </is>
      </c>
      <c r="I2003" s="188" t="inlineStr">
        <is>
          <t>Initial</t>
        </is>
      </c>
      <c r="J2003" s="173" t="n"/>
      <c r="K2003" s="188" t="inlineStr">
        <is>
          <t>Final</t>
        </is>
      </c>
      <c r="L2003" s="173" t="n"/>
      <c r="M2003" s="188" t="inlineStr">
        <is>
          <t>%</t>
        </is>
      </c>
    </row>
    <row r="2004" ht="13.35" customHeight="1" s="162">
      <c r="B2004" s="153" t="inlineStr">
        <is>
          <t>No.</t>
        </is>
      </c>
      <c r="C2004" s="188" t="inlineStr">
        <is>
          <t>Area Served</t>
        </is>
      </c>
      <c r="D2004" s="188" t="inlineStr">
        <is>
          <t>Type</t>
        </is>
      </c>
      <c r="E2004" s="188" t="inlineStr">
        <is>
          <t>Size</t>
        </is>
      </c>
      <c r="F2004" s="188" t="inlineStr">
        <is>
          <t>Ak</t>
        </is>
      </c>
      <c r="G2004" s="440" t="n"/>
      <c r="H2004" s="440" t="n"/>
      <c r="I2004" s="188" t="inlineStr">
        <is>
          <t>VEL</t>
        </is>
      </c>
      <c r="J2004" s="188" t="inlineStr">
        <is>
          <t>CFM</t>
        </is>
      </c>
      <c r="K2004" s="188" t="inlineStr">
        <is>
          <t>VEL</t>
        </is>
      </c>
      <c r="L2004" s="188" t="inlineStr">
        <is>
          <t>CFM</t>
        </is>
      </c>
      <c r="M2004" s="440" t="n"/>
    </row>
    <row r="2005" ht="13.35" customHeight="1" s="162">
      <c r="B2005" s="307" t="n"/>
      <c r="C2005" s="307" t="n"/>
      <c r="E2005" s="307" t="n"/>
      <c r="F2005" s="32" t="n"/>
      <c r="G2005" s="33">
        <f>IF(F2005="", "", H2005/F2005)</f>
        <v/>
      </c>
      <c r="H2005" s="33" t="n"/>
      <c r="I2005" s="33" t="n"/>
      <c r="J2005" s="33">
        <f>IF(I2005="", "", I2005*$F2005)</f>
        <v/>
      </c>
      <c r="K2005" s="33" t="n"/>
      <c r="L2005" s="33">
        <f>IF(K2005="", "", K2005*$F2005)</f>
        <v/>
      </c>
      <c r="M2005" s="30">
        <f>IF(OR(H2005="",H2005=0),"",IF(K2005="",IF(J2005="","",J2005/H2005),L2005/H2005))</f>
        <v/>
      </c>
    </row>
    <row r="2006" ht="13.35" customHeight="1" s="162">
      <c r="B2006" s="307" t="n"/>
      <c r="C2006" s="307" t="n"/>
      <c r="E2006" s="307" t="n"/>
      <c r="F2006" s="32" t="n"/>
      <c r="G2006" s="33">
        <f>IF(F2006="", "", H2006/F2006)</f>
        <v/>
      </c>
      <c r="H2006" s="33" t="n"/>
      <c r="I2006" s="33" t="n"/>
      <c r="J2006" s="33">
        <f>IF(I2006="", "", I2006*$F2006)</f>
        <v/>
      </c>
      <c r="K2006" s="33" t="n"/>
      <c r="L2006" s="33">
        <f>IF(K2006="", "", K2006*$F2006)</f>
        <v/>
      </c>
      <c r="M2006" s="30">
        <f>IF(OR(H2006="",H2006=0),"",IF(K2006="",IF(J2006="","",J2006/H2006),L2006/H2006))</f>
        <v/>
      </c>
    </row>
    <row r="2007" ht="13.35" customHeight="1" s="162">
      <c r="B2007" s="307" t="n"/>
      <c r="C2007" s="307" t="n"/>
      <c r="E2007" s="307" t="n"/>
      <c r="F2007" s="32" t="n"/>
      <c r="G2007" s="33">
        <f>IF(F2007="", "", H2007/F2007)</f>
        <v/>
      </c>
      <c r="H2007" s="33" t="n"/>
      <c r="I2007" s="33" t="n"/>
      <c r="J2007" s="33">
        <f>IF(I2007="", "", I2007*$F2007)</f>
        <v/>
      </c>
      <c r="K2007" s="33" t="n"/>
      <c r="L2007" s="33">
        <f>IF(K2007="", "", K2007*$F2007)</f>
        <v/>
      </c>
      <c r="M2007" s="30">
        <f>IF(OR(H2007="",H2007=0),"",IF(K2007="",IF(J2007="","",J2007/H2007),L2007/H2007))</f>
        <v/>
      </c>
    </row>
    <row r="2008" ht="13.35" customHeight="1" s="162">
      <c r="B2008" s="307" t="n"/>
      <c r="C2008" s="307" t="n"/>
      <c r="E2008" s="307" t="n"/>
      <c r="F2008" s="32" t="n"/>
      <c r="G2008" s="33">
        <f>IF(F2008="", "", H2008/F2008)</f>
        <v/>
      </c>
      <c r="H2008" s="33" t="n"/>
      <c r="I2008" s="33" t="n"/>
      <c r="J2008" s="33">
        <f>IF(I2008="", "", I2008*$F2008)</f>
        <v/>
      </c>
      <c r="K2008" s="33" t="n"/>
      <c r="L2008" s="33">
        <f>IF(K2008="", "", K2008*$F2008)</f>
        <v/>
      </c>
      <c r="M2008" s="30">
        <f>IF(OR(H2008="",H2008=0),"",IF(K2008="",IF(J2008="","",J2008/H2008),L2008/H2008))</f>
        <v/>
      </c>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IF(SUM(H2005:H2024)+SUM(H2036:H2075)=0,"",SUM(H2005:H2024)+SUM(H2036:H2075))</f>
        <v/>
      </c>
      <c r="I2025" s="43" t="n"/>
      <c r="J2025" s="43">
        <f>IF(SUM(J2005:J2024)+SUM(J2036:J2075)=0,"",SUM(J2005:J2024)+SUM(J2036:J2075))</f>
        <v/>
      </c>
      <c r="K2025" s="43" t="n"/>
      <c r="L2025" s="43">
        <f>IF(SUM(L2005:L2024)+SUM(L2036:L2075)=0,"",SUM(L2005:L2024)+SUM(L2036:L2075))</f>
        <v/>
      </c>
      <c r="M2025" s="35">
        <f>IF(OR(H2025="",H2025=0),"",IF(L2025="",IF(J2025="","",J2025/H2025),L2025/H2025))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307" t="n"/>
      <c r="C2070" s="307" t="n"/>
      <c r="E2070" s="307" t="n"/>
      <c r="F2070" s="32" t="n"/>
      <c r="G2070" s="33">
        <f>IF(F2070="", "", H2070/F2070)</f>
        <v/>
      </c>
      <c r="H2070" s="33" t="n"/>
      <c r="I2070" s="33" t="n"/>
      <c r="J2070" s="33">
        <f>IF(I2070="", "", I2070*$F2070)</f>
        <v/>
      </c>
      <c r="K2070" s="33" t="n"/>
      <c r="L2070" s="33">
        <f>IF(K2070="", "", K2070*$F2070)</f>
        <v/>
      </c>
      <c r="M2070" s="30">
        <f>IF(OR(H2070="",H2070=0),"",IF(K2070="",IF(J2070="","",J2070/H2070),L2070/H2070))</f>
        <v/>
      </c>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IF(OR(H2076="",H2076=0),"",IF(L2076="",IF(J2076="","",J2076/H2076),L2076/H2076))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F2105</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 xml:space="preserve">Static Pressures Profile </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01" t="n"/>
      <c r="D2103" s="205" t="inlineStr">
        <is>
          <t>Flt/Coil</t>
        </is>
      </c>
      <c r="E2103" s="205" t="inlineStr">
        <is>
          <t>Fan</t>
        </is>
      </c>
      <c r="F2103" s="432" t="n"/>
      <c r="G2103" s="401" t="n"/>
      <c r="H2103" s="13" t="n"/>
      <c r="I2103" s="246" t="inlineStr">
        <is>
          <t>VSD Frequency</t>
        </is>
      </c>
      <c r="J2103" s="403" t="n"/>
      <c r="K2103" s="65" t="n"/>
      <c r="L2103" s="65" t="n"/>
      <c r="M2103" s="13" t="n"/>
    </row>
    <row r="2104" ht="13.35" customHeight="1" s="162">
      <c r="B2104" s="198" t="inlineStr">
        <is>
          <t>Entering</t>
        </is>
      </c>
      <c r="C2104" s="401" t="n"/>
      <c r="D2104" s="19" t="n"/>
      <c r="E2104" s="19" t="n"/>
      <c r="F2104" s="19">
        <f>IF(E2104="", "", E2105-E2104)</f>
        <v/>
      </c>
      <c r="G2104" s="186" t="inlineStr">
        <is>
          <t>TSP</t>
        </is>
      </c>
      <c r="H2104" s="23" t="n"/>
      <c r="I2104" s="14" t="n"/>
      <c r="J2104" s="14" t="n"/>
      <c r="K2104" s="14" t="n"/>
      <c r="L2104" s="38" t="n"/>
      <c r="M2104" s="13" t="n"/>
    </row>
    <row r="2105" ht="13.35" customHeight="1" s="162">
      <c r="B2105" s="198" t="inlineStr">
        <is>
          <t>Exiting</t>
        </is>
      </c>
      <c r="C2105" s="401" t="n"/>
      <c r="D2105" s="55">
        <f>IF(E2104="", "", E2104)</f>
        <v/>
      </c>
      <c r="E2105" s="19" t="n"/>
      <c r="F2105" s="19">
        <f>IF(E2105="", "", E2105-D2104)</f>
        <v/>
      </c>
      <c r="G2105" s="186" t="inlineStr">
        <is>
          <t>ESP</t>
        </is>
      </c>
      <c r="H2105" s="23" t="n"/>
      <c r="I2105" s="13" t="n"/>
      <c r="J2105" s="13" t="n"/>
      <c r="K2105" s="13" t="n"/>
      <c r="L2105" s="13" t="n"/>
      <c r="M2105" s="13" t="n"/>
    </row>
    <row r="2106" ht="13.35" customHeight="1" s="162">
      <c r="B2106" s="453" t="inlineStr">
        <is>
          <t>Instrument:</t>
        </is>
      </c>
      <c r="C2106" s="5" t="n"/>
      <c r="D2106" s="493" t="n"/>
      <c r="E2106" s="414" t="n"/>
      <c r="F2106" s="414" t="n"/>
      <c r="G2106" s="425" t="inlineStr">
        <is>
          <t>Ak basis / notes:</t>
        </is>
      </c>
      <c r="I2106" s="494" t="n"/>
      <c r="J2106" s="414" t="n"/>
      <c r="K2106" s="414" t="n"/>
      <c r="L2106" s="414" t="n"/>
      <c r="M2106" s="414" t="n"/>
    </row>
    <row r="2107" ht="13.35" customHeight="1" s="162">
      <c r="B2107" s="188" t="inlineStr">
        <is>
          <t>Register / Grille / Diffuser Airflow</t>
        </is>
      </c>
      <c r="C2107" s="174" t="n"/>
      <c r="D2107" s="174" t="n"/>
      <c r="E2107" s="174" t="n"/>
      <c r="F2107" s="173" t="n"/>
      <c r="G2107" s="233" t="inlineStr">
        <is>
          <t>Design VEL</t>
        </is>
      </c>
      <c r="H2107" s="194" t="inlineStr">
        <is>
          <t>Design CFM</t>
        </is>
      </c>
      <c r="I2107" s="188" t="inlineStr">
        <is>
          <t>Initial</t>
        </is>
      </c>
      <c r="J2107" s="173" t="n"/>
      <c r="K2107" s="188" t="inlineStr">
        <is>
          <t>Final</t>
        </is>
      </c>
      <c r="L2107" s="173" t="n"/>
      <c r="M2107" s="188" t="inlineStr">
        <is>
          <t>%</t>
        </is>
      </c>
    </row>
    <row r="2108" ht="13.35" customHeight="1" s="162">
      <c r="B2108" s="153" t="inlineStr">
        <is>
          <t>No.</t>
        </is>
      </c>
      <c r="C2108" s="188" t="inlineStr">
        <is>
          <t>Area Served</t>
        </is>
      </c>
      <c r="D2108" s="188" t="inlineStr">
        <is>
          <t>Type</t>
        </is>
      </c>
      <c r="E2108" s="188" t="inlineStr">
        <is>
          <t>Size</t>
        </is>
      </c>
      <c r="F2108" s="188" t="inlineStr">
        <is>
          <t>Ak</t>
        </is>
      </c>
      <c r="G2108" s="440" t="n"/>
      <c r="H2108" s="440" t="n"/>
      <c r="I2108" s="188" t="inlineStr">
        <is>
          <t>VEL</t>
        </is>
      </c>
      <c r="J2108" s="188" t="inlineStr">
        <is>
          <t>CFM</t>
        </is>
      </c>
      <c r="K2108" s="188" t="inlineStr">
        <is>
          <t>VEL</t>
        </is>
      </c>
      <c r="L2108" s="188" t="inlineStr">
        <is>
          <t>CFM</t>
        </is>
      </c>
      <c r="M2108" s="440" t="n"/>
    </row>
    <row r="2109" ht="13.35" customHeight="1" s="162">
      <c r="B2109" s="307" t="n"/>
      <c r="C2109" s="307" t="n"/>
      <c r="E2109" s="307" t="n"/>
      <c r="F2109" s="32" t="n"/>
      <c r="G2109" s="33">
        <f>IF(F2109="", "", H2109/F2109)</f>
        <v/>
      </c>
      <c r="H2109" s="33" t="n"/>
      <c r="I2109" s="33" t="n"/>
      <c r="J2109" s="33">
        <f>IF(I2109="", "", I2109*$F2109)</f>
        <v/>
      </c>
      <c r="K2109" s="33" t="n"/>
      <c r="L2109" s="33">
        <f>IF(K2109="", "", K2109*$F2109)</f>
        <v/>
      </c>
      <c r="M2109" s="30">
        <f>IF(OR(H2109="",H2109=0),"",IF(K2109="",IF(J2109="","",J2109/H2109),L2109/H2109))</f>
        <v/>
      </c>
    </row>
    <row r="2110" ht="13.35" customHeight="1" s="162">
      <c r="B2110" s="307" t="n"/>
      <c r="C2110" s="307" t="n"/>
      <c r="E2110" s="307" t="n"/>
      <c r="F2110" s="32" t="n"/>
      <c r="G2110" s="33">
        <f>IF(F2110="", "", H2110/F2110)</f>
        <v/>
      </c>
      <c r="H2110" s="33" t="n"/>
      <c r="I2110" s="33" t="n"/>
      <c r="J2110" s="33">
        <f>IF(I2110="", "", I2110*$F2110)</f>
        <v/>
      </c>
      <c r="K2110" s="33" t="n"/>
      <c r="L2110" s="33">
        <f>IF(K2110="", "", K2110*$F2110)</f>
        <v/>
      </c>
      <c r="M2110" s="30">
        <f>IF(OR(H2110="",H2110=0),"",IF(K2110="",IF(J2110="","",J2110/H2110),L2110/H2110))</f>
        <v/>
      </c>
    </row>
    <row r="2111" ht="13.35" customHeight="1" s="162">
      <c r="B2111" s="307" t="n"/>
      <c r="C2111" s="307" t="n"/>
      <c r="E2111" s="307" t="n"/>
      <c r="F2111" s="32" t="n"/>
      <c r="G2111" s="33">
        <f>IF(F2111="", "", H2111/F2111)</f>
        <v/>
      </c>
      <c r="H2111" s="33" t="n"/>
      <c r="I2111" s="33" t="n"/>
      <c r="J2111" s="33">
        <f>IF(I2111="", "", I2111*$F2111)</f>
        <v/>
      </c>
      <c r="K2111" s="33" t="n"/>
      <c r="L2111" s="33">
        <f>IF(K2111="", "", K2111*$F2111)</f>
        <v/>
      </c>
      <c r="M2111" s="30">
        <f>IF(OR(H2111="",H2111=0),"",IF(K2111="",IF(J2111="","",J2111/H2111),L2111/H2111))</f>
        <v/>
      </c>
    </row>
    <row r="2112" ht="13.35" customHeight="1" s="162">
      <c r="B2112" s="307" t="n"/>
      <c r="C2112" s="307" t="n"/>
      <c r="E2112" s="307" t="n"/>
      <c r="F2112" s="32" t="n"/>
      <c r="G2112" s="33">
        <f>IF(F2112="", "", H2112/F2112)</f>
        <v/>
      </c>
      <c r="H2112" s="33" t="n"/>
      <c r="I2112" s="33" t="n"/>
      <c r="J2112" s="33">
        <f>IF(I2112="", "", I2112*$F2112)</f>
        <v/>
      </c>
      <c r="K2112" s="33" t="n"/>
      <c r="L2112" s="33">
        <f>IF(K2112="", "", K2112*$F2112)</f>
        <v/>
      </c>
      <c r="M2112" s="30">
        <f>IF(OR(H2112="",H2112=0),"",IF(K2112="",IF(J2112="","",J2112/H2112),L2112/H2112))</f>
        <v/>
      </c>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307" t="n"/>
      <c r="C2123" s="307" t="n"/>
      <c r="E2123" s="307" t="n"/>
      <c r="F2123" s="32" t="n"/>
      <c r="G2123" s="33">
        <f>IF(F2123="", "", H2123/F2123)</f>
        <v/>
      </c>
      <c r="H2123" s="33" t="n"/>
      <c r="I2123" s="33" t="n"/>
      <c r="J2123" s="33">
        <f>IF(I2123="", "", I2123*$F2123)</f>
        <v/>
      </c>
      <c r="K2123" s="33" t="n"/>
      <c r="L2123" s="33">
        <f>IF(K2123="", "", K2123*$F2123)</f>
        <v/>
      </c>
      <c r="M2123" s="30">
        <f>IF(OR(H2123="",H2123=0),"",IF(K2123="",IF(J2123="","",J2123/H2123),L2123/H2123))</f>
        <v/>
      </c>
    </row>
    <row r="2124" ht="13.35" customHeight="1" s="162">
      <c r="B2124" s="307" t="n"/>
      <c r="C2124" s="307" t="n"/>
      <c r="E2124" s="307" t="n"/>
      <c r="F2124" s="32" t="n"/>
      <c r="G2124" s="33">
        <f>IF(F2124="", "", H2124/F2124)</f>
        <v/>
      </c>
      <c r="H2124" s="33" t="n"/>
      <c r="I2124" s="33" t="n"/>
      <c r="J2124" s="33">
        <f>IF(I2124="", "", I2124*$F2124)</f>
        <v/>
      </c>
      <c r="K2124" s="33" t="n"/>
      <c r="L2124" s="33">
        <f>IF(K2124="", "", K2124*$F2124)</f>
        <v/>
      </c>
      <c r="M2124" s="30">
        <f>IF(OR(H2124="",H2124=0),"",IF(K2124="",IF(J2124="","",J2124/H2124),L2124/H2124))</f>
        <v/>
      </c>
    </row>
    <row r="2125" ht="13.35" customHeight="1" s="162">
      <c r="B2125" s="307" t="n"/>
      <c r="C2125" s="307" t="n"/>
      <c r="E2125" s="307" t="n"/>
      <c r="F2125" s="32" t="n"/>
      <c r="G2125" s="33">
        <f>IF(F2125="", "", H2125/F2125)</f>
        <v/>
      </c>
      <c r="H2125" s="33" t="n"/>
      <c r="I2125" s="33" t="n"/>
      <c r="J2125" s="33">
        <f>IF(I2125="", "", I2125*$F2125)</f>
        <v/>
      </c>
      <c r="K2125" s="33" t="n"/>
      <c r="L2125" s="33">
        <f>IF(K2125="", "", K2125*$F2125)</f>
        <v/>
      </c>
      <c r="M2125" s="30">
        <f>IF(OR(H2125="",H2125=0),"",IF(K2125="",IF(J2125="","",J2125/H2125),L2125/H2125))</f>
        <v/>
      </c>
    </row>
    <row r="2126" ht="13.35" customHeight="1" s="162">
      <c r="B2126" s="307" t="n"/>
      <c r="C2126" s="307" t="n"/>
      <c r="E2126" s="307" t="n"/>
      <c r="F2126" s="32" t="n"/>
      <c r="G2126" s="33">
        <f>IF(F2126="", "", H2126/F2126)</f>
        <v/>
      </c>
      <c r="H2126" s="33" t="n"/>
      <c r="I2126" s="33" t="n"/>
      <c r="J2126" s="33">
        <f>IF(I2126="", "", I2126*$F2126)</f>
        <v/>
      </c>
      <c r="K2126" s="33" t="n"/>
      <c r="L2126" s="33">
        <f>IF(K2126="", "", K2126*$F2126)</f>
        <v/>
      </c>
      <c r="M2126" s="30">
        <f>IF(OR(H2126="",H2126=0),"",IF(K2126="",IF(J2126="","",J2126/H2126),L2126/H2126))</f>
        <v/>
      </c>
    </row>
    <row r="2127" ht="13.35" customHeight="1" s="162">
      <c r="B2127" s="307" t="n"/>
      <c r="C2127" s="307" t="n"/>
      <c r="E2127" s="307"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307" t="n"/>
      <c r="C2128" s="307" t="n"/>
      <c r="E2128" s="307" t="n"/>
      <c r="F2128" s="32" t="n"/>
      <c r="G2128" s="33">
        <f>IF(F2128="", "", H2128/F2128)</f>
        <v/>
      </c>
      <c r="H2128" s="33" t="n"/>
      <c r="I2128" s="33" t="n"/>
      <c r="J2128" s="33">
        <f>IF(I2128="", "", I2128*$F2128)</f>
        <v/>
      </c>
      <c r="K2128" s="33" t="n"/>
      <c r="L2128" s="33">
        <f>IF(K2128="", "", K2128*$F2128)</f>
        <v/>
      </c>
      <c r="M2128" s="30">
        <f>IF(OR(H2128="",H2128=0),"",IF(K2128="",IF(J2128="","",J2128/H2128),L2128/H2128))</f>
        <v/>
      </c>
    </row>
    <row r="2129" ht="13.35" customHeight="1" s="162">
      <c r="B2129" s="42" t="n"/>
      <c r="C2129" s="231" t="inlineStr">
        <is>
          <t>Total</t>
        </is>
      </c>
      <c r="D2129" s="159" t="n"/>
      <c r="E2129" s="42" t="n"/>
      <c r="F2129" s="42" t="n"/>
      <c r="G2129" s="43" t="n"/>
      <c r="H2129" s="43">
        <f>IF(SUM(H2109:H2128)+SUM(H2140:H2179)=0,"",SUM(H2109:H2128)+SUM(H2140:H2179))</f>
        <v/>
      </c>
      <c r="I2129" s="43" t="n"/>
      <c r="J2129" s="43">
        <f>IF(SUM(J2109:J2128)+SUM(J2140:J2179)=0,"",SUM(J2109:J2128)+SUM(J2140:J2179))</f>
        <v/>
      </c>
      <c r="K2129" s="43" t="n"/>
      <c r="L2129" s="43">
        <f>IF(SUM(L2109:L2128)+SUM(L2140:L2179)=0,"",SUM(L2109:L2128)+SUM(L2140:L2179))</f>
        <v/>
      </c>
      <c r="M2129" s="35">
        <f>IF(OR(H2129="",H2129=0),"",IF(L2129="",IF(J2129="","",J2129/H2129),L2129/H2129))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307" t="n"/>
      <c r="C2174" s="307" t="n"/>
      <c r="E2174" s="307" t="n"/>
      <c r="F2174" s="32" t="n"/>
      <c r="G2174" s="33">
        <f>IF(F2174="", "", H2174/F2174)</f>
        <v/>
      </c>
      <c r="H2174" s="33" t="n"/>
      <c r="I2174" s="33" t="n"/>
      <c r="J2174" s="33">
        <f>IF(I2174="", "", I2174*$F2174)</f>
        <v/>
      </c>
      <c r="K2174" s="33" t="n"/>
      <c r="L2174" s="33">
        <f>IF(K2174="", "", K2174*$F2174)</f>
        <v/>
      </c>
      <c r="M2174" s="30">
        <f>IF(OR(H2174="",H2174=0),"",IF(K2174="",IF(J2174="","",J2174/H2174),L2174/H2174))</f>
        <v/>
      </c>
    </row>
    <row r="2175" ht="13.35" customHeight="1" s="162">
      <c r="B2175" s="307" t="n"/>
      <c r="C2175" s="307" t="n"/>
      <c r="E2175" s="307" t="n"/>
      <c r="F2175" s="32" t="n"/>
      <c r="G2175" s="33">
        <f>IF(F2175="", "", H2175/F2175)</f>
        <v/>
      </c>
      <c r="H2175" s="33" t="n"/>
      <c r="I2175" s="33" t="n"/>
      <c r="J2175" s="33">
        <f>IF(I2175="", "", I2175*$F2175)</f>
        <v/>
      </c>
      <c r="K2175" s="33" t="n"/>
      <c r="L2175" s="33">
        <f>IF(K2175="", "", K2175*$F2175)</f>
        <v/>
      </c>
      <c r="M2175" s="30">
        <f>IF(OR(H2175="",H2175=0),"",IF(K2175="",IF(J2175="","",J2175/H2175),L2175/H2175))</f>
        <v/>
      </c>
    </row>
    <row r="2176" ht="13.35" customHeight="1" s="162">
      <c r="B2176" s="307" t="n"/>
      <c r="C2176" s="307" t="n"/>
      <c r="E2176" s="307" t="n"/>
      <c r="F2176" s="32" t="n"/>
      <c r="G2176" s="33">
        <f>IF(F2176="", "", H2176/F2176)</f>
        <v/>
      </c>
      <c r="H2176" s="33" t="n"/>
      <c r="I2176" s="33" t="n"/>
      <c r="J2176" s="33">
        <f>IF(I2176="", "", I2176*$F2176)</f>
        <v/>
      </c>
      <c r="K2176" s="33" t="n"/>
      <c r="L2176" s="33">
        <f>IF(K2176="", "", K2176*$F2176)</f>
        <v/>
      </c>
      <c r="M2176" s="30">
        <f>IF(OR(H2176="",H2176=0),"",IF(K2176="",IF(J2176="","",J2176/H2176),L2176/H2176))</f>
        <v/>
      </c>
    </row>
    <row r="2177" ht="13.35" customHeight="1" s="162">
      <c r="B2177" s="307" t="n"/>
      <c r="C2177" s="307" t="n"/>
      <c r="E2177" s="307"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307" t="n"/>
      <c r="C2178" s="307" t="n"/>
      <c r="E2178" s="307" t="n"/>
      <c r="F2178" s="32" t="n"/>
      <c r="G2178" s="33">
        <f>IF(F2178="", "", H2178/F2178)</f>
        <v/>
      </c>
      <c r="H2178" s="33" t="n"/>
      <c r="I2178" s="33" t="n"/>
      <c r="J2178" s="33">
        <f>IF(I2178="", "", I2178*$F2178)</f>
        <v/>
      </c>
      <c r="K2178" s="33" t="n"/>
      <c r="L2178" s="33">
        <f>IF(K2178="", "", K2178*$F2178)</f>
        <v/>
      </c>
      <c r="M2178" s="30">
        <f>IF(OR(H2178="",H2178=0),"",IF(K2178="",IF(J2178="","",J2178/H2178),L2178/H2178))</f>
        <v/>
      </c>
    </row>
    <row r="2179" ht="13.35" customHeight="1" s="162">
      <c r="B2179" s="307" t="n"/>
      <c r="C2179" s="307" t="n"/>
      <c r="E2179" s="307" t="n"/>
      <c r="F2179" s="32" t="n"/>
      <c r="G2179" s="33">
        <f>IF(F2179="", "", H2179/F2179)</f>
        <v/>
      </c>
      <c r="H2179" s="33" t="n"/>
      <c r="I2179" s="33" t="n"/>
      <c r="J2179" s="33">
        <f>IF(I2179="", "", I2179*$F2179)</f>
        <v/>
      </c>
      <c r="K2179" s="33" t="n"/>
      <c r="L2179" s="33">
        <f>IF(K2179="", "", K2179*$F2179)</f>
        <v/>
      </c>
      <c r="M2179" s="30">
        <f>IF(OR(H2179="",H2179=0),"",IF(K2179="",IF(J2179="","",J2179/H2179),L2179/H2179))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IF(OR(H2180="",H2180=0),"",IF(L2180="",IF(J2180="","",J2180/H2180),L2180/H2180))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F2209</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 xml:space="preserve">Static Pressures Profile </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01" t="n"/>
      <c r="D2207" s="205" t="inlineStr">
        <is>
          <t>Flt/Coil</t>
        </is>
      </c>
      <c r="E2207" s="205" t="inlineStr">
        <is>
          <t>Fan</t>
        </is>
      </c>
      <c r="F2207" s="432" t="n"/>
      <c r="G2207" s="401" t="n"/>
      <c r="H2207" s="13" t="n"/>
      <c r="I2207" s="246" t="inlineStr">
        <is>
          <t>VSD Frequency</t>
        </is>
      </c>
      <c r="J2207" s="403" t="n"/>
      <c r="K2207" s="65" t="n"/>
      <c r="L2207" s="65" t="n"/>
      <c r="M2207" s="13" t="n"/>
    </row>
    <row r="2208" ht="13.35" customHeight="1" s="162">
      <c r="B2208" s="198" t="inlineStr">
        <is>
          <t>Entering</t>
        </is>
      </c>
      <c r="C2208" s="401" t="n"/>
      <c r="D2208" s="19" t="n"/>
      <c r="E2208" s="19" t="n"/>
      <c r="F2208" s="19">
        <f>IF(E2208="", "", E2209-E2208)</f>
        <v/>
      </c>
      <c r="G2208" s="186" t="inlineStr">
        <is>
          <t>TSP</t>
        </is>
      </c>
      <c r="H2208" s="23" t="n"/>
      <c r="I2208" s="14" t="n"/>
      <c r="J2208" s="14" t="n"/>
      <c r="K2208" s="14" t="n"/>
      <c r="L2208" s="38" t="n"/>
      <c r="M2208" s="13" t="n"/>
    </row>
    <row r="2209" ht="13.35" customHeight="1" s="162">
      <c r="B2209" s="198" t="inlineStr">
        <is>
          <t>Exiting</t>
        </is>
      </c>
      <c r="C2209" s="401" t="n"/>
      <c r="D2209" s="55">
        <f>IF(E2208="", "", E2208)</f>
        <v/>
      </c>
      <c r="E2209" s="19" t="n"/>
      <c r="F2209" s="19">
        <f>IF(E2209="", "", E2209-D2208)</f>
        <v/>
      </c>
      <c r="G2209" s="186" t="inlineStr">
        <is>
          <t>ESP</t>
        </is>
      </c>
      <c r="H2209" s="23" t="n"/>
      <c r="I2209" s="13" t="n"/>
      <c r="J2209" s="13" t="n"/>
      <c r="K2209" s="13" t="n"/>
      <c r="L2209" s="13" t="n"/>
      <c r="M2209" s="13" t="n"/>
    </row>
    <row r="2210" ht="13.35" customHeight="1" s="162">
      <c r="B2210" s="453" t="inlineStr">
        <is>
          <t>Instrument:</t>
        </is>
      </c>
      <c r="C2210" s="5" t="n"/>
      <c r="D2210" s="493" t="n"/>
      <c r="E2210" s="414" t="n"/>
      <c r="F2210" s="414" t="n"/>
      <c r="G2210" s="425" t="inlineStr">
        <is>
          <t>Ak basis / notes:</t>
        </is>
      </c>
      <c r="I2210" s="494" t="n"/>
      <c r="J2210" s="414" t="n"/>
      <c r="K2210" s="414" t="n"/>
      <c r="L2210" s="414" t="n"/>
      <c r="M2210" s="414" t="n"/>
    </row>
    <row r="2211" ht="13.35" customHeight="1" s="162">
      <c r="B2211" s="188" t="inlineStr">
        <is>
          <t>Register / Grille / Diffuser Airflow</t>
        </is>
      </c>
      <c r="C2211" s="174" t="n"/>
      <c r="D2211" s="174" t="n"/>
      <c r="E2211" s="174" t="n"/>
      <c r="F2211" s="173" t="n"/>
      <c r="G2211" s="233" t="inlineStr">
        <is>
          <t>Design VEL</t>
        </is>
      </c>
      <c r="H2211" s="194" t="inlineStr">
        <is>
          <t>Design CFM</t>
        </is>
      </c>
      <c r="I2211" s="188" t="inlineStr">
        <is>
          <t>Initial</t>
        </is>
      </c>
      <c r="J2211" s="173" t="n"/>
      <c r="K2211" s="188" t="inlineStr">
        <is>
          <t>Final</t>
        </is>
      </c>
      <c r="L2211" s="173" t="n"/>
      <c r="M2211" s="188" t="inlineStr">
        <is>
          <t>%</t>
        </is>
      </c>
    </row>
    <row r="2212" ht="13.35" customHeight="1" s="162">
      <c r="B2212" s="153" t="inlineStr">
        <is>
          <t>No.</t>
        </is>
      </c>
      <c r="C2212" s="188" t="inlineStr">
        <is>
          <t>Area Served</t>
        </is>
      </c>
      <c r="D2212" s="188" t="inlineStr">
        <is>
          <t>Type</t>
        </is>
      </c>
      <c r="E2212" s="188" t="inlineStr">
        <is>
          <t>Size</t>
        </is>
      </c>
      <c r="F2212" s="188" t="inlineStr">
        <is>
          <t>Ak</t>
        </is>
      </c>
      <c r="G2212" s="440" t="n"/>
      <c r="H2212" s="440" t="n"/>
      <c r="I2212" s="188" t="inlineStr">
        <is>
          <t>VEL</t>
        </is>
      </c>
      <c r="J2212" s="188" t="inlineStr">
        <is>
          <t>CFM</t>
        </is>
      </c>
      <c r="K2212" s="188" t="inlineStr">
        <is>
          <t>VEL</t>
        </is>
      </c>
      <c r="L2212" s="188" t="inlineStr">
        <is>
          <t>CFM</t>
        </is>
      </c>
      <c r="M2212" s="440" t="n"/>
    </row>
    <row r="2213" ht="13.35" customHeight="1" s="162">
      <c r="B2213" s="307" t="n"/>
      <c r="C2213" s="307" t="n"/>
      <c r="E2213" s="307" t="n"/>
      <c r="F2213" s="32" t="n"/>
      <c r="G2213" s="33">
        <f>IF(F2213="", "", H2213/F2213)</f>
        <v/>
      </c>
      <c r="H2213" s="33" t="n"/>
      <c r="I2213" s="33" t="n"/>
      <c r="J2213" s="33">
        <f>IF(I2213="", "", I2213*$F2213)</f>
        <v/>
      </c>
      <c r="K2213" s="33" t="n"/>
      <c r="L2213" s="33">
        <f>IF(K2213="", "", K2213*$F2213)</f>
        <v/>
      </c>
      <c r="M2213" s="30">
        <f>IF(OR(H2213="",H2213=0),"",IF(K2213="",IF(J2213="","",J2213/H2213),L2213/H2213))</f>
        <v/>
      </c>
    </row>
    <row r="2214" ht="13.35" customHeight="1" s="162">
      <c r="B2214" s="307" t="n"/>
      <c r="C2214" s="307" t="n"/>
      <c r="E2214" s="307" t="n"/>
      <c r="F2214" s="32" t="n"/>
      <c r="G2214" s="33">
        <f>IF(F2214="", "", H2214/F2214)</f>
        <v/>
      </c>
      <c r="H2214" s="33" t="n"/>
      <c r="I2214" s="33" t="n"/>
      <c r="J2214" s="33">
        <f>IF(I2214="", "", I2214*$F2214)</f>
        <v/>
      </c>
      <c r="K2214" s="33" t="n"/>
      <c r="L2214" s="33">
        <f>IF(K2214="", "", K2214*$F2214)</f>
        <v/>
      </c>
      <c r="M2214" s="30">
        <f>IF(OR(H2214="",H2214=0),"",IF(K2214="",IF(J2214="","",J2214/H2214),L2214/H2214))</f>
        <v/>
      </c>
    </row>
    <row r="2215" ht="13.35" customHeight="1" s="162">
      <c r="B2215" s="307" t="n"/>
      <c r="C2215" s="307" t="n"/>
      <c r="E2215" s="307" t="n"/>
      <c r="F2215" s="32" t="n"/>
      <c r="G2215" s="33">
        <f>IF(F2215="", "", H2215/F2215)</f>
        <v/>
      </c>
      <c r="H2215" s="33" t="n"/>
      <c r="I2215" s="33" t="n"/>
      <c r="J2215" s="33">
        <f>IF(I2215="", "", I2215*$F2215)</f>
        <v/>
      </c>
      <c r="K2215" s="33" t="n"/>
      <c r="L2215" s="33">
        <f>IF(K2215="", "", K2215*$F2215)</f>
        <v/>
      </c>
      <c r="M2215" s="30">
        <f>IF(OR(H2215="",H2215=0),"",IF(K2215="",IF(J2215="","",J2215/H2215),L2215/H2215))</f>
        <v/>
      </c>
    </row>
    <row r="2216" ht="13.35" customHeight="1" s="162">
      <c r="B2216" s="307" t="n"/>
      <c r="C2216" s="307" t="n"/>
      <c r="E2216" s="307" t="n"/>
      <c r="F2216" s="32" t="n"/>
      <c r="G2216" s="33">
        <f>IF(F2216="", "", H2216/F2216)</f>
        <v/>
      </c>
      <c r="H2216" s="33" t="n"/>
      <c r="I2216" s="33" t="n"/>
      <c r="J2216" s="33">
        <f>IF(I2216="", "", I2216*$F2216)</f>
        <v/>
      </c>
      <c r="K2216" s="33" t="n"/>
      <c r="L2216" s="33">
        <f>IF(K2216="", "", K2216*$F2216)</f>
        <v/>
      </c>
      <c r="M2216" s="30">
        <f>IF(OR(H2216="",H2216=0),"",IF(K2216="",IF(J2216="","",J2216/H2216),L2216/H2216))</f>
        <v/>
      </c>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307" t="n"/>
      <c r="C2227" s="307" t="n"/>
      <c r="E2227" s="307" t="n"/>
      <c r="F2227" s="32" t="n"/>
      <c r="G2227" s="33">
        <f>IF(F2227="", "", H2227/F2227)</f>
        <v/>
      </c>
      <c r="H2227" s="33" t="n"/>
      <c r="I2227" s="33" t="n"/>
      <c r="J2227" s="33">
        <f>IF(I2227="", "", I2227*$F2227)</f>
        <v/>
      </c>
      <c r="K2227" s="33" t="n"/>
      <c r="L2227" s="33">
        <f>IF(K2227="", "", K2227*$F2227)</f>
        <v/>
      </c>
      <c r="M2227" s="30">
        <f>IF(OR(H2227="",H2227=0),"",IF(K2227="",IF(J2227="","",J2227/H2227),L2227/H2227))</f>
        <v/>
      </c>
    </row>
    <row r="2228" ht="13.35" customHeight="1" s="162">
      <c r="B2228" s="307" t="n"/>
      <c r="C2228" s="307" t="n"/>
      <c r="E2228" s="307" t="n"/>
      <c r="F2228" s="32" t="n"/>
      <c r="G2228" s="33">
        <f>IF(F2228="", "", H2228/F2228)</f>
        <v/>
      </c>
      <c r="H2228" s="33" t="n"/>
      <c r="I2228" s="33" t="n"/>
      <c r="J2228" s="33">
        <f>IF(I2228="", "", I2228*$F2228)</f>
        <v/>
      </c>
      <c r="K2228" s="33" t="n"/>
      <c r="L2228" s="33">
        <f>IF(K2228="", "", K2228*$F2228)</f>
        <v/>
      </c>
      <c r="M2228" s="30">
        <f>IF(OR(H2228="",H2228=0),"",IF(K2228="",IF(J2228="","",J2228/H2228),L2228/H2228))</f>
        <v/>
      </c>
    </row>
    <row r="2229" ht="13.35" customHeight="1" s="162">
      <c r="B2229" s="307" t="n"/>
      <c r="C2229" s="307" t="n"/>
      <c r="E2229" s="307" t="n"/>
      <c r="F2229" s="32" t="n"/>
      <c r="G2229" s="33">
        <f>IF(F2229="", "", H2229/F2229)</f>
        <v/>
      </c>
      <c r="H2229" s="33" t="n"/>
      <c r="I2229" s="33" t="n"/>
      <c r="J2229" s="33">
        <f>IF(I2229="", "", I2229*$F2229)</f>
        <v/>
      </c>
      <c r="K2229" s="33" t="n"/>
      <c r="L2229" s="33">
        <f>IF(K2229="", "", K2229*$F2229)</f>
        <v/>
      </c>
      <c r="M2229" s="30">
        <f>IF(OR(H2229="",H2229=0),"",IF(K2229="",IF(J2229="","",J2229/H2229),L2229/H2229))</f>
        <v/>
      </c>
    </row>
    <row r="2230" ht="13.35" customHeight="1" s="162">
      <c r="B2230" s="307" t="n"/>
      <c r="C2230" s="307" t="n"/>
      <c r="E2230" s="307" t="n"/>
      <c r="F2230" s="32" t="n"/>
      <c r="G2230" s="33">
        <f>IF(F2230="", "", H2230/F2230)</f>
        <v/>
      </c>
      <c r="H2230" s="33" t="n"/>
      <c r="I2230" s="33" t="n"/>
      <c r="J2230" s="33">
        <f>IF(I2230="", "", I2230*$F2230)</f>
        <v/>
      </c>
      <c r="K2230" s="33" t="n"/>
      <c r="L2230" s="33">
        <f>IF(K2230="", "", K2230*$F2230)</f>
        <v/>
      </c>
      <c r="M2230" s="30">
        <f>IF(OR(H2230="",H2230=0),"",IF(K2230="",IF(J2230="","",J2230/H2230),L2230/H2230))</f>
        <v/>
      </c>
    </row>
    <row r="2231" ht="13.35" customHeight="1" s="162">
      <c r="B2231" s="307" t="n"/>
      <c r="C2231" s="307" t="n"/>
      <c r="E2231" s="307"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307" t="n"/>
      <c r="C2232" s="307" t="n"/>
      <c r="E2232" s="307" t="n"/>
      <c r="F2232" s="32" t="n"/>
      <c r="G2232" s="33">
        <f>IF(F2232="", "", H2232/F2232)</f>
        <v/>
      </c>
      <c r="H2232" s="33" t="n"/>
      <c r="I2232" s="33" t="n"/>
      <c r="J2232" s="33">
        <f>IF(I2232="", "", I2232*$F2232)</f>
        <v/>
      </c>
      <c r="K2232" s="33" t="n"/>
      <c r="L2232" s="33">
        <f>IF(K2232="", "", K2232*$F2232)</f>
        <v/>
      </c>
      <c r="M2232" s="30">
        <f>IF(OR(H2232="",H2232=0),"",IF(K2232="",IF(J2232="","",J2232/H2232),L2232/H2232))</f>
        <v/>
      </c>
    </row>
    <row r="2233" ht="13.35" customHeight="1" s="162">
      <c r="B2233" s="42" t="n"/>
      <c r="C2233" s="231" t="inlineStr">
        <is>
          <t>Total</t>
        </is>
      </c>
      <c r="D2233" s="159" t="n"/>
      <c r="E2233" s="42" t="n"/>
      <c r="F2233" s="42" t="n"/>
      <c r="G2233" s="43" t="n"/>
      <c r="H2233" s="43">
        <f>IF(SUM(H2213:H2232)+SUM(H2244:H2283)=0,"",SUM(H2213:H2232)+SUM(H2244:H2283))</f>
        <v/>
      </c>
      <c r="I2233" s="43" t="n"/>
      <c r="J2233" s="43">
        <f>IF(SUM(J2213:J2232)+SUM(J2244:J2283)=0,"",SUM(J2213:J2232)+SUM(J2244:J2283))</f>
        <v/>
      </c>
      <c r="K2233" s="43" t="n"/>
      <c r="L2233" s="43">
        <f>IF(SUM(L2213:L2232)+SUM(L2244:L2283)=0,"",SUM(L2213:L2232)+SUM(L2244:L2283))</f>
        <v/>
      </c>
      <c r="M2233" s="35">
        <f>IF(OR(H2233="",H2233=0),"",IF(L2233="",IF(J2233="","",J2233/H2233),L2233/H2233))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307" t="n"/>
      <c r="C2278" s="307" t="n"/>
      <c r="E2278" s="307" t="n"/>
      <c r="F2278" s="32" t="n"/>
      <c r="G2278" s="33">
        <f>IF(F2278="", "", H2278/F2278)</f>
        <v/>
      </c>
      <c r="H2278" s="33" t="n"/>
      <c r="I2278" s="33" t="n"/>
      <c r="J2278" s="33">
        <f>IF(I2278="", "", I2278*$F2278)</f>
        <v/>
      </c>
      <c r="K2278" s="33" t="n"/>
      <c r="L2278" s="33">
        <f>IF(K2278="", "", K2278*$F2278)</f>
        <v/>
      </c>
      <c r="M2278" s="30">
        <f>IF(OR(H2278="",H2278=0),"",IF(K2278="",IF(J2278="","",J2278/H2278),L2278/H2278))</f>
        <v/>
      </c>
    </row>
    <row r="2279" ht="13.35" customHeight="1" s="162">
      <c r="B2279" s="307" t="n"/>
      <c r="C2279" s="307" t="n"/>
      <c r="E2279" s="307" t="n"/>
      <c r="F2279" s="32" t="n"/>
      <c r="G2279" s="33">
        <f>IF(F2279="", "", H2279/F2279)</f>
        <v/>
      </c>
      <c r="H2279" s="33" t="n"/>
      <c r="I2279" s="33" t="n"/>
      <c r="J2279" s="33">
        <f>IF(I2279="", "", I2279*$F2279)</f>
        <v/>
      </c>
      <c r="K2279" s="33" t="n"/>
      <c r="L2279" s="33">
        <f>IF(K2279="", "", K2279*$F2279)</f>
        <v/>
      </c>
      <c r="M2279" s="30">
        <f>IF(OR(H2279="",H2279=0),"",IF(K2279="",IF(J2279="","",J2279/H2279),L2279/H2279))</f>
        <v/>
      </c>
    </row>
    <row r="2280" ht="13.35" customHeight="1" s="162">
      <c r="B2280" s="307" t="n"/>
      <c r="C2280" s="307" t="n"/>
      <c r="E2280" s="307" t="n"/>
      <c r="F2280" s="32" t="n"/>
      <c r="G2280" s="33">
        <f>IF(F2280="", "", H2280/F2280)</f>
        <v/>
      </c>
      <c r="H2280" s="33" t="n"/>
      <c r="I2280" s="33" t="n"/>
      <c r="J2280" s="33">
        <f>IF(I2280="", "", I2280*$F2280)</f>
        <v/>
      </c>
      <c r="K2280" s="33" t="n"/>
      <c r="L2280" s="33">
        <f>IF(K2280="", "", K2280*$F2280)</f>
        <v/>
      </c>
      <c r="M2280" s="30">
        <f>IF(OR(H2280="",H2280=0),"",IF(K2280="",IF(J2280="","",J2280/H2280),L2280/H2280))</f>
        <v/>
      </c>
    </row>
    <row r="2281" ht="13.35" customHeight="1" s="162">
      <c r="B2281" s="307" t="n"/>
      <c r="C2281" s="307" t="n"/>
      <c r="E2281" s="307"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307" t="n"/>
      <c r="C2282" s="307" t="n"/>
      <c r="E2282" s="307" t="n"/>
      <c r="F2282" s="32" t="n"/>
      <c r="G2282" s="33">
        <f>IF(F2282="", "", H2282/F2282)</f>
        <v/>
      </c>
      <c r="H2282" s="33" t="n"/>
      <c r="I2282" s="33" t="n"/>
      <c r="J2282" s="33">
        <f>IF(I2282="", "", I2282*$F2282)</f>
        <v/>
      </c>
      <c r="K2282" s="33" t="n"/>
      <c r="L2282" s="33">
        <f>IF(K2282="", "", K2282*$F2282)</f>
        <v/>
      </c>
      <c r="M2282" s="30">
        <f>IF(OR(H2282="",H2282=0),"",IF(K2282="",IF(J2282="","",J2282/H2282),L2282/H2282))</f>
        <v/>
      </c>
    </row>
    <row r="2283" ht="13.35" customHeight="1" s="162">
      <c r="B2283" s="307" t="n"/>
      <c r="C2283" s="307" t="n"/>
      <c r="E2283" s="307" t="n"/>
      <c r="F2283" s="32" t="n"/>
      <c r="G2283" s="33">
        <f>IF(F2283="", "", H2283/F2283)</f>
        <v/>
      </c>
      <c r="H2283" s="33" t="n"/>
      <c r="I2283" s="33" t="n"/>
      <c r="J2283" s="33">
        <f>IF(I2283="", "", I2283*$F2283)</f>
        <v/>
      </c>
      <c r="K2283" s="33" t="n"/>
      <c r="L2283" s="33">
        <f>IF(K2283="", "", K2283*$F2283)</f>
        <v/>
      </c>
      <c r="M2283" s="30">
        <f>IF(OR(H2283="",H2283=0),"",IF(K2283="",IF(J2283="","",J2283/H2283),L2283/H2283))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IF(OR(H2284="",H2284=0),"",IF(L2284="",IF(J2284="","",J2284/H2284),L2284/H2284))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F2313</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 xml:space="preserve">Static Pressures Profile </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01" t="n"/>
      <c r="D2311" s="205" t="inlineStr">
        <is>
          <t>Flt/Coil</t>
        </is>
      </c>
      <c r="E2311" s="205" t="inlineStr">
        <is>
          <t>Fan</t>
        </is>
      </c>
      <c r="F2311" s="432" t="n"/>
      <c r="G2311" s="401" t="n"/>
      <c r="H2311" s="13" t="n"/>
      <c r="I2311" s="246" t="inlineStr">
        <is>
          <t>VSD Frequency</t>
        </is>
      </c>
      <c r="J2311" s="403" t="n"/>
      <c r="K2311" s="65" t="n"/>
      <c r="L2311" s="65" t="n"/>
      <c r="M2311" s="13" t="n"/>
    </row>
    <row r="2312" ht="13.35" customHeight="1" s="162">
      <c r="B2312" s="198" t="inlineStr">
        <is>
          <t>Entering</t>
        </is>
      </c>
      <c r="C2312" s="401" t="n"/>
      <c r="D2312" s="19" t="n"/>
      <c r="E2312" s="19" t="n"/>
      <c r="F2312" s="19">
        <f>IF(E2312="", "", E2313-E2312)</f>
        <v/>
      </c>
      <c r="G2312" s="186" t="inlineStr">
        <is>
          <t>TSP</t>
        </is>
      </c>
      <c r="H2312" s="23" t="n"/>
      <c r="I2312" s="14" t="n"/>
      <c r="J2312" s="14" t="n"/>
      <c r="K2312" s="14" t="n"/>
      <c r="L2312" s="38" t="n"/>
      <c r="M2312" s="13" t="n"/>
    </row>
    <row r="2313" ht="13.35" customHeight="1" s="162">
      <c r="B2313" s="198" t="inlineStr">
        <is>
          <t>Exiting</t>
        </is>
      </c>
      <c r="C2313" s="401" t="n"/>
      <c r="D2313" s="55">
        <f>IF(E2312="", "", E2312)</f>
        <v/>
      </c>
      <c r="E2313" s="19" t="n"/>
      <c r="F2313" s="19">
        <f>IF(E2313="", "", E2313-D2312)</f>
        <v/>
      </c>
      <c r="G2313" s="186" t="inlineStr">
        <is>
          <t>ESP</t>
        </is>
      </c>
      <c r="H2313" s="23" t="n"/>
      <c r="I2313" s="13" t="n"/>
      <c r="J2313" s="13" t="n"/>
      <c r="K2313" s="13" t="n"/>
      <c r="L2313" s="13" t="n"/>
      <c r="M2313" s="13" t="n"/>
    </row>
    <row r="2314" ht="13.35" customHeight="1" s="162">
      <c r="B2314" s="453" t="inlineStr">
        <is>
          <t>Instrument:</t>
        </is>
      </c>
      <c r="C2314" s="5" t="n"/>
      <c r="D2314" s="493" t="n"/>
      <c r="E2314" s="414" t="n"/>
      <c r="F2314" s="414" t="n"/>
      <c r="G2314" s="425" t="inlineStr">
        <is>
          <t>Ak basis / notes:</t>
        </is>
      </c>
      <c r="I2314" s="494" t="n"/>
      <c r="J2314" s="414" t="n"/>
      <c r="K2314" s="414" t="n"/>
      <c r="L2314" s="414" t="n"/>
      <c r="M2314" s="414" t="n"/>
    </row>
    <row r="2315" ht="13.35" customHeight="1" s="162">
      <c r="B2315" s="188" t="inlineStr">
        <is>
          <t>Register / Grille / Diffuser Airflow</t>
        </is>
      </c>
      <c r="C2315" s="174" t="n"/>
      <c r="D2315" s="174" t="n"/>
      <c r="E2315" s="174" t="n"/>
      <c r="F2315" s="173" t="n"/>
      <c r="G2315" s="233" t="inlineStr">
        <is>
          <t>Design VEL</t>
        </is>
      </c>
      <c r="H2315" s="194" t="inlineStr">
        <is>
          <t>Design CFM</t>
        </is>
      </c>
      <c r="I2315" s="188" t="inlineStr">
        <is>
          <t>Initial</t>
        </is>
      </c>
      <c r="J2315" s="173" t="n"/>
      <c r="K2315" s="188" t="inlineStr">
        <is>
          <t>Final</t>
        </is>
      </c>
      <c r="L2315" s="173" t="n"/>
      <c r="M2315" s="188" t="inlineStr">
        <is>
          <t>%</t>
        </is>
      </c>
    </row>
    <row r="2316" ht="13.35" customHeight="1" s="162">
      <c r="B2316" s="153" t="inlineStr">
        <is>
          <t>No.</t>
        </is>
      </c>
      <c r="C2316" s="188" t="inlineStr">
        <is>
          <t>Area Served</t>
        </is>
      </c>
      <c r="D2316" s="188" t="inlineStr">
        <is>
          <t>Type</t>
        </is>
      </c>
      <c r="E2316" s="188" t="inlineStr">
        <is>
          <t>Size</t>
        </is>
      </c>
      <c r="F2316" s="188" t="inlineStr">
        <is>
          <t>Ak</t>
        </is>
      </c>
      <c r="G2316" s="440" t="n"/>
      <c r="H2316" s="440" t="n"/>
      <c r="I2316" s="188" t="inlineStr">
        <is>
          <t>VEL</t>
        </is>
      </c>
      <c r="J2316" s="188" t="inlineStr">
        <is>
          <t>CFM</t>
        </is>
      </c>
      <c r="K2316" s="188" t="inlineStr">
        <is>
          <t>VEL</t>
        </is>
      </c>
      <c r="L2316" s="188" t="inlineStr">
        <is>
          <t>CFM</t>
        </is>
      </c>
      <c r="M2316" s="440" t="n"/>
    </row>
    <row r="2317" ht="13.35" customHeight="1" s="162">
      <c r="B2317" s="307" t="n"/>
      <c r="C2317" s="307" t="n"/>
      <c r="E2317" s="307" t="n"/>
      <c r="F2317" s="32" t="n"/>
      <c r="G2317" s="33">
        <f>IF(F2317="", "", H2317/F2317)</f>
        <v/>
      </c>
      <c r="H2317" s="33" t="n"/>
      <c r="I2317" s="33" t="n"/>
      <c r="J2317" s="33">
        <f>IF(I2317="", "", I2317*$F2317)</f>
        <v/>
      </c>
      <c r="K2317" s="33" t="n"/>
      <c r="L2317" s="33">
        <f>IF(K2317="", "", K2317*$F2317)</f>
        <v/>
      </c>
      <c r="M2317" s="30">
        <f>IF(OR(H2317="",H2317=0),"",IF(K2317="",IF(J2317="","",J2317/H2317),L2317/H2317))</f>
        <v/>
      </c>
    </row>
    <row r="2318" ht="13.35" customHeight="1" s="162">
      <c r="B2318" s="307" t="n"/>
      <c r="C2318" s="307" t="n"/>
      <c r="E2318" s="307" t="n"/>
      <c r="F2318" s="32" t="n"/>
      <c r="G2318" s="33">
        <f>IF(F2318="", "", H2318/F2318)</f>
        <v/>
      </c>
      <c r="H2318" s="33" t="n"/>
      <c r="I2318" s="33" t="n"/>
      <c r="J2318" s="33">
        <f>IF(I2318="", "", I2318*$F2318)</f>
        <v/>
      </c>
      <c r="K2318" s="33" t="n"/>
      <c r="L2318" s="33">
        <f>IF(K2318="", "", K2318*$F2318)</f>
        <v/>
      </c>
      <c r="M2318" s="30">
        <f>IF(OR(H2318="",H2318=0),"",IF(K2318="",IF(J2318="","",J2318/H2318),L2318/H2318))</f>
        <v/>
      </c>
    </row>
    <row r="2319" ht="13.35" customHeight="1" s="162">
      <c r="B2319" s="307" t="n"/>
      <c r="C2319" s="307" t="n"/>
      <c r="E2319" s="307" t="n"/>
      <c r="F2319" s="32" t="n"/>
      <c r="G2319" s="33">
        <f>IF(F2319="", "", H2319/F2319)</f>
        <v/>
      </c>
      <c r="H2319" s="33" t="n"/>
      <c r="I2319" s="33" t="n"/>
      <c r="J2319" s="33">
        <f>IF(I2319="", "", I2319*$F2319)</f>
        <v/>
      </c>
      <c r="K2319" s="33" t="n"/>
      <c r="L2319" s="33">
        <f>IF(K2319="", "", K2319*$F2319)</f>
        <v/>
      </c>
      <c r="M2319" s="30">
        <f>IF(OR(H2319="",H2319=0),"",IF(K2319="",IF(J2319="","",J2319/H2319),L2319/H2319))</f>
        <v/>
      </c>
    </row>
    <row r="2320" ht="13.35" customHeight="1" s="162">
      <c r="B2320" s="307" t="n"/>
      <c r="C2320" s="307" t="n"/>
      <c r="E2320" s="307" t="n"/>
      <c r="F2320" s="32" t="n"/>
      <c r="G2320" s="33">
        <f>IF(F2320="", "", H2320/F2320)</f>
        <v/>
      </c>
      <c r="H2320" s="33" t="n"/>
      <c r="I2320" s="33" t="n"/>
      <c r="J2320" s="33">
        <f>IF(I2320="", "", I2320*$F2320)</f>
        <v/>
      </c>
      <c r="K2320" s="33" t="n"/>
      <c r="L2320" s="33">
        <f>IF(K2320="", "", K2320*$F2320)</f>
        <v/>
      </c>
      <c r="M2320" s="30">
        <f>IF(OR(H2320="",H2320=0),"",IF(K2320="",IF(J2320="","",J2320/H2320),L2320/H2320))</f>
        <v/>
      </c>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307" t="n"/>
      <c r="C2331" s="307" t="n"/>
      <c r="E2331" s="307" t="n"/>
      <c r="F2331" s="32" t="n"/>
      <c r="G2331" s="33">
        <f>IF(F2331="", "", H2331/F2331)</f>
        <v/>
      </c>
      <c r="H2331" s="33" t="n"/>
      <c r="I2331" s="33" t="n"/>
      <c r="J2331" s="33">
        <f>IF(I2331="", "", I2331*$F2331)</f>
        <v/>
      </c>
      <c r="K2331" s="33" t="n"/>
      <c r="L2331" s="33">
        <f>IF(K2331="", "", K2331*$F2331)</f>
        <v/>
      </c>
      <c r="M2331" s="30">
        <f>IF(OR(H2331="",H2331=0),"",IF(K2331="",IF(J2331="","",J2331/H2331),L2331/H2331))</f>
        <v/>
      </c>
    </row>
    <row r="2332" ht="13.35" customHeight="1" s="162">
      <c r="B2332" s="307" t="n"/>
      <c r="C2332" s="307" t="n"/>
      <c r="E2332" s="307" t="n"/>
      <c r="F2332" s="32" t="n"/>
      <c r="G2332" s="33">
        <f>IF(F2332="", "", H2332/F2332)</f>
        <v/>
      </c>
      <c r="H2332" s="33" t="n"/>
      <c r="I2332" s="33" t="n"/>
      <c r="J2332" s="33">
        <f>IF(I2332="", "", I2332*$F2332)</f>
        <v/>
      </c>
      <c r="K2332" s="33" t="n"/>
      <c r="L2332" s="33">
        <f>IF(K2332="", "", K2332*$F2332)</f>
        <v/>
      </c>
      <c r="M2332" s="30">
        <f>IF(OR(H2332="",H2332=0),"",IF(K2332="",IF(J2332="","",J2332/H2332),L2332/H2332))</f>
        <v/>
      </c>
    </row>
    <row r="2333" ht="13.35" customHeight="1" s="162">
      <c r="B2333" s="307" t="n"/>
      <c r="C2333" s="307" t="n"/>
      <c r="E2333" s="307" t="n"/>
      <c r="F2333" s="32" t="n"/>
      <c r="G2333" s="33">
        <f>IF(F2333="", "", H2333/F2333)</f>
        <v/>
      </c>
      <c r="H2333" s="33" t="n"/>
      <c r="I2333" s="33" t="n"/>
      <c r="J2333" s="33">
        <f>IF(I2333="", "", I2333*$F2333)</f>
        <v/>
      </c>
      <c r="K2333" s="33" t="n"/>
      <c r="L2333" s="33">
        <f>IF(K2333="", "", K2333*$F2333)</f>
        <v/>
      </c>
      <c r="M2333" s="30">
        <f>IF(OR(H2333="",H2333=0),"",IF(K2333="",IF(J2333="","",J2333/H2333),L2333/H2333))</f>
        <v/>
      </c>
    </row>
    <row r="2334" ht="13.35" customHeight="1" s="162">
      <c r="B2334" s="307" t="n"/>
      <c r="C2334" s="307" t="n"/>
      <c r="E2334" s="307" t="n"/>
      <c r="F2334" s="32" t="n"/>
      <c r="G2334" s="33">
        <f>IF(F2334="", "", H2334/F2334)</f>
        <v/>
      </c>
      <c r="H2334" s="33" t="n"/>
      <c r="I2334" s="33" t="n"/>
      <c r="J2334" s="33">
        <f>IF(I2334="", "", I2334*$F2334)</f>
        <v/>
      </c>
      <c r="K2334" s="33" t="n"/>
      <c r="L2334" s="33">
        <f>IF(K2334="", "", K2334*$F2334)</f>
        <v/>
      </c>
      <c r="M2334" s="30">
        <f>IF(OR(H2334="",H2334=0),"",IF(K2334="",IF(J2334="","",J2334/H2334),L2334/H2334))</f>
        <v/>
      </c>
    </row>
    <row r="2335" ht="13.35" customHeight="1" s="162">
      <c r="B2335" s="307" t="n"/>
      <c r="C2335" s="307" t="n"/>
      <c r="E2335" s="307"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307" t="n"/>
      <c r="C2336" s="307" t="n"/>
      <c r="E2336" s="307" t="n"/>
      <c r="F2336" s="32" t="n"/>
      <c r="G2336" s="33">
        <f>IF(F2336="", "", H2336/F2336)</f>
        <v/>
      </c>
      <c r="H2336" s="33" t="n"/>
      <c r="I2336" s="33" t="n"/>
      <c r="J2336" s="33">
        <f>IF(I2336="", "", I2336*$F2336)</f>
        <v/>
      </c>
      <c r="K2336" s="33" t="n"/>
      <c r="L2336" s="33">
        <f>IF(K2336="", "", K2336*$F2336)</f>
        <v/>
      </c>
      <c r="M2336" s="30">
        <f>IF(OR(H2336="",H2336=0),"",IF(K2336="",IF(J2336="","",J2336/H2336),L2336/H2336))</f>
        <v/>
      </c>
    </row>
    <row r="2337" ht="13.35" customHeight="1" s="162">
      <c r="B2337" s="42" t="n"/>
      <c r="C2337" s="231" t="inlineStr">
        <is>
          <t>Total</t>
        </is>
      </c>
      <c r="D2337" s="159" t="n"/>
      <c r="E2337" s="42" t="n"/>
      <c r="F2337" s="42" t="n"/>
      <c r="G2337" s="43" t="n"/>
      <c r="H2337" s="43">
        <f>IF(SUM(H2317:H2336)+SUM(H2348:H2387)=0,"",SUM(H2317:H2336)+SUM(H2348:H2387))</f>
        <v/>
      </c>
      <c r="I2337" s="43" t="n"/>
      <c r="J2337" s="43">
        <f>IF(SUM(J2317:J2336)+SUM(J2348:J2387)=0,"",SUM(J2317:J2336)+SUM(J2348:J2387))</f>
        <v/>
      </c>
      <c r="K2337" s="43" t="n"/>
      <c r="L2337" s="43">
        <f>IF(SUM(L2317:L2336)+SUM(L2348:L2387)=0,"",SUM(L2317:L2336)+SUM(L2348:L2387))</f>
        <v/>
      </c>
      <c r="M2337" s="35">
        <f>IF(OR(H2337="",H2337=0),"",IF(L2337="",IF(J2337="","",J2337/H2337),L2337/H2337))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307" t="n"/>
      <c r="C2382" s="307" t="n"/>
      <c r="E2382" s="307" t="n"/>
      <c r="F2382" s="32" t="n"/>
      <c r="G2382" s="33">
        <f>IF(F2382="", "", H2382/F2382)</f>
        <v/>
      </c>
      <c r="H2382" s="33" t="n"/>
      <c r="I2382" s="33" t="n"/>
      <c r="J2382" s="33">
        <f>IF(I2382="", "", I2382*$F2382)</f>
        <v/>
      </c>
      <c r="K2382" s="33" t="n"/>
      <c r="L2382" s="33">
        <f>IF(K2382="", "", K2382*$F2382)</f>
        <v/>
      </c>
      <c r="M2382" s="30">
        <f>IF(OR(H2382="",H2382=0),"",IF(K2382="",IF(J2382="","",J2382/H2382),L2382/H2382))</f>
        <v/>
      </c>
    </row>
    <row r="2383" ht="13.35" customHeight="1" s="162">
      <c r="B2383" s="307" t="n"/>
      <c r="C2383" s="307" t="n"/>
      <c r="E2383" s="307" t="n"/>
      <c r="F2383" s="32" t="n"/>
      <c r="G2383" s="33">
        <f>IF(F2383="", "", H2383/F2383)</f>
        <v/>
      </c>
      <c r="H2383" s="33" t="n"/>
      <c r="I2383" s="33" t="n"/>
      <c r="J2383" s="33">
        <f>IF(I2383="", "", I2383*$F2383)</f>
        <v/>
      </c>
      <c r="K2383" s="33" t="n"/>
      <c r="L2383" s="33">
        <f>IF(K2383="", "", K2383*$F2383)</f>
        <v/>
      </c>
      <c r="M2383" s="30">
        <f>IF(OR(H2383="",H2383=0),"",IF(K2383="",IF(J2383="","",J2383/H2383),L2383/H2383))</f>
        <v/>
      </c>
    </row>
    <row r="2384" ht="13.35" customHeight="1" s="162">
      <c r="B2384" s="307" t="n"/>
      <c r="C2384" s="307" t="n"/>
      <c r="E2384" s="307" t="n"/>
      <c r="F2384" s="32" t="n"/>
      <c r="G2384" s="33">
        <f>IF(F2384="", "", H2384/F2384)</f>
        <v/>
      </c>
      <c r="H2384" s="33" t="n"/>
      <c r="I2384" s="33" t="n"/>
      <c r="J2384" s="33">
        <f>IF(I2384="", "", I2384*$F2384)</f>
        <v/>
      </c>
      <c r="K2384" s="33" t="n"/>
      <c r="L2384" s="33">
        <f>IF(K2384="", "", K2384*$F2384)</f>
        <v/>
      </c>
      <c r="M2384" s="30">
        <f>IF(OR(H2384="",H2384=0),"",IF(K2384="",IF(J2384="","",J2384/H2384),L2384/H2384))</f>
        <v/>
      </c>
    </row>
    <row r="2385" ht="13.35" customHeight="1" s="162">
      <c r="B2385" s="307" t="n"/>
      <c r="C2385" s="307" t="n"/>
      <c r="E2385" s="307"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307" t="n"/>
      <c r="C2386" s="307" t="n"/>
      <c r="E2386" s="307" t="n"/>
      <c r="F2386" s="32" t="n"/>
      <c r="G2386" s="33">
        <f>IF(F2386="", "", H2386/F2386)</f>
        <v/>
      </c>
      <c r="H2386" s="33" t="n"/>
      <c r="I2386" s="33" t="n"/>
      <c r="J2386" s="33">
        <f>IF(I2386="", "", I2386*$F2386)</f>
        <v/>
      </c>
      <c r="K2386" s="33" t="n"/>
      <c r="L2386" s="33">
        <f>IF(K2386="", "", K2386*$F2386)</f>
        <v/>
      </c>
      <c r="M2386" s="30">
        <f>IF(OR(H2386="",H2386=0),"",IF(K2386="",IF(J2386="","",J2386/H2386),L2386/H2386))</f>
        <v/>
      </c>
    </row>
    <row r="2387" ht="13.35" customHeight="1" s="162">
      <c r="B2387" s="307" t="n"/>
      <c r="C2387" s="307" t="n"/>
      <c r="E2387" s="307" t="n"/>
      <c r="F2387" s="32" t="n"/>
      <c r="G2387" s="33">
        <f>IF(F2387="", "", H2387/F2387)</f>
        <v/>
      </c>
      <c r="H2387" s="33" t="n"/>
      <c r="I2387" s="33" t="n"/>
      <c r="J2387" s="33">
        <f>IF(I2387="", "", I2387*$F2387)</f>
        <v/>
      </c>
      <c r="K2387" s="33" t="n"/>
      <c r="L2387" s="33">
        <f>IF(K2387="", "", K2387*$F2387)</f>
        <v/>
      </c>
      <c r="M2387" s="30">
        <f>IF(OR(H2387="",H2387=0),"",IF(K2387="",IF(J2387="","",J2387/H2387),L2387/H2387))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IF(OR(H2388="",H2388=0),"",IF(L2388="",IF(J2388="","",J2388/H2388),L2388/H2388))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F2417</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 xml:space="preserve">Static Pressures Profile </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01" t="n"/>
      <c r="D2415" s="205" t="inlineStr">
        <is>
          <t>Flt/Coil</t>
        </is>
      </c>
      <c r="E2415" s="205" t="inlineStr">
        <is>
          <t>Fan</t>
        </is>
      </c>
      <c r="F2415" s="432" t="n"/>
      <c r="G2415" s="401" t="n"/>
      <c r="H2415" s="13" t="n"/>
      <c r="I2415" s="246" t="inlineStr">
        <is>
          <t>VSD Frequency</t>
        </is>
      </c>
      <c r="J2415" s="403" t="n"/>
      <c r="K2415" s="65" t="n"/>
      <c r="L2415" s="65" t="n"/>
      <c r="M2415" s="13" t="n"/>
    </row>
    <row r="2416" ht="13.35" customHeight="1" s="162">
      <c r="B2416" s="198" t="inlineStr">
        <is>
          <t>Entering</t>
        </is>
      </c>
      <c r="C2416" s="401" t="n"/>
      <c r="D2416" s="19" t="n"/>
      <c r="E2416" s="19" t="n"/>
      <c r="F2416" s="19">
        <f>IF(E2416="", "", E2417-E2416)</f>
        <v/>
      </c>
      <c r="G2416" s="186" t="inlineStr">
        <is>
          <t>TSP</t>
        </is>
      </c>
      <c r="H2416" s="23" t="n"/>
      <c r="I2416" s="14" t="n"/>
      <c r="J2416" s="14" t="n"/>
      <c r="K2416" s="14" t="n"/>
      <c r="L2416" s="38" t="n"/>
      <c r="M2416" s="13" t="n"/>
    </row>
    <row r="2417" ht="13.35" customHeight="1" s="162">
      <c r="B2417" s="198" t="inlineStr">
        <is>
          <t>Exiting</t>
        </is>
      </c>
      <c r="C2417" s="401" t="n"/>
      <c r="D2417" s="55">
        <f>IF(E2416="", "", E2416)</f>
        <v/>
      </c>
      <c r="E2417" s="19" t="n"/>
      <c r="F2417" s="19">
        <f>IF(E2417="", "", E2417-D2416)</f>
        <v/>
      </c>
      <c r="G2417" s="186" t="inlineStr">
        <is>
          <t>ESP</t>
        </is>
      </c>
      <c r="H2417" s="23" t="n"/>
      <c r="I2417" s="13" t="n"/>
      <c r="J2417" s="13" t="n"/>
      <c r="K2417" s="13" t="n"/>
      <c r="L2417" s="13" t="n"/>
      <c r="M2417" s="13" t="n"/>
    </row>
    <row r="2418" ht="13.35" customHeight="1" s="162">
      <c r="B2418" s="453" t="inlineStr">
        <is>
          <t>Instrument:</t>
        </is>
      </c>
      <c r="C2418" s="5" t="n"/>
      <c r="D2418" s="493" t="n"/>
      <c r="E2418" s="414" t="n"/>
      <c r="F2418" s="414" t="n"/>
      <c r="G2418" s="425" t="inlineStr">
        <is>
          <t>Ak basis / notes:</t>
        </is>
      </c>
      <c r="I2418" s="494" t="n"/>
      <c r="J2418" s="414" t="n"/>
      <c r="K2418" s="414" t="n"/>
      <c r="L2418" s="414" t="n"/>
      <c r="M2418" s="414" t="n"/>
    </row>
    <row r="2419" ht="13.35" customHeight="1" s="162">
      <c r="B2419" s="188" t="inlineStr">
        <is>
          <t>Register / Grille / Diffuser Airflow</t>
        </is>
      </c>
      <c r="C2419" s="174" t="n"/>
      <c r="D2419" s="174" t="n"/>
      <c r="E2419" s="174" t="n"/>
      <c r="F2419" s="173" t="n"/>
      <c r="G2419" s="233" t="inlineStr">
        <is>
          <t>Design VEL</t>
        </is>
      </c>
      <c r="H2419" s="194" t="inlineStr">
        <is>
          <t>Design CFM</t>
        </is>
      </c>
      <c r="I2419" s="188" t="inlineStr">
        <is>
          <t>Initial</t>
        </is>
      </c>
      <c r="J2419" s="173" t="n"/>
      <c r="K2419" s="188" t="inlineStr">
        <is>
          <t>Final</t>
        </is>
      </c>
      <c r="L2419" s="173" t="n"/>
      <c r="M2419" s="188" t="inlineStr">
        <is>
          <t>%</t>
        </is>
      </c>
    </row>
    <row r="2420" ht="13.35" customHeight="1" s="162">
      <c r="B2420" s="153" t="inlineStr">
        <is>
          <t>No.</t>
        </is>
      </c>
      <c r="C2420" s="188" t="inlineStr">
        <is>
          <t>Area Served</t>
        </is>
      </c>
      <c r="D2420" s="188" t="inlineStr">
        <is>
          <t>Type</t>
        </is>
      </c>
      <c r="E2420" s="188" t="inlineStr">
        <is>
          <t>Size</t>
        </is>
      </c>
      <c r="F2420" s="188" t="inlineStr">
        <is>
          <t>Ak</t>
        </is>
      </c>
      <c r="G2420" s="440" t="n"/>
      <c r="H2420" s="440" t="n"/>
      <c r="I2420" s="188" t="inlineStr">
        <is>
          <t>VEL</t>
        </is>
      </c>
      <c r="J2420" s="188" t="inlineStr">
        <is>
          <t>CFM</t>
        </is>
      </c>
      <c r="K2420" s="188" t="inlineStr">
        <is>
          <t>VEL</t>
        </is>
      </c>
      <c r="L2420" s="188" t="inlineStr">
        <is>
          <t>CFM</t>
        </is>
      </c>
      <c r="M2420" s="440" t="n"/>
    </row>
    <row r="2421" ht="13.35" customHeight="1" s="162">
      <c r="B2421" s="307" t="n"/>
      <c r="C2421" s="307" t="n"/>
      <c r="E2421" s="307" t="n"/>
      <c r="F2421" s="32" t="n"/>
      <c r="G2421" s="33">
        <f>IF(F2421="", "", H2421/F2421)</f>
        <v/>
      </c>
      <c r="H2421" s="33" t="n"/>
      <c r="I2421" s="33" t="n"/>
      <c r="J2421" s="33">
        <f>IF(I2421="", "", I2421*$F2421)</f>
        <v/>
      </c>
      <c r="K2421" s="33" t="n"/>
      <c r="L2421" s="33">
        <f>IF(K2421="", "", K2421*$F2421)</f>
        <v/>
      </c>
      <c r="M2421" s="30">
        <f>IF(OR(H2421="",H2421=0),"",IF(K2421="",IF(J2421="","",J2421/H2421),L2421/H2421))</f>
        <v/>
      </c>
    </row>
    <row r="2422" ht="13.35" customHeight="1" s="162">
      <c r="B2422" s="307" t="n"/>
      <c r="C2422" s="307" t="n"/>
      <c r="E2422" s="307" t="n"/>
      <c r="F2422" s="32" t="n"/>
      <c r="G2422" s="33">
        <f>IF(F2422="", "", H2422/F2422)</f>
        <v/>
      </c>
      <c r="H2422" s="33" t="n"/>
      <c r="I2422" s="33" t="n"/>
      <c r="J2422" s="33">
        <f>IF(I2422="", "", I2422*$F2422)</f>
        <v/>
      </c>
      <c r="K2422" s="33" t="n"/>
      <c r="L2422" s="33">
        <f>IF(K2422="", "", K2422*$F2422)</f>
        <v/>
      </c>
      <c r="M2422" s="30">
        <f>IF(OR(H2422="",H2422=0),"",IF(K2422="",IF(J2422="","",J2422/H2422),L2422/H2422))</f>
        <v/>
      </c>
    </row>
    <row r="2423" ht="13.35" customHeight="1" s="162">
      <c r="B2423" s="307" t="n"/>
      <c r="C2423" s="307" t="n"/>
      <c r="E2423" s="307" t="n"/>
      <c r="F2423" s="32" t="n"/>
      <c r="G2423" s="33">
        <f>IF(F2423="", "", H2423/F2423)</f>
        <v/>
      </c>
      <c r="H2423" s="33" t="n"/>
      <c r="I2423" s="33" t="n"/>
      <c r="J2423" s="33">
        <f>IF(I2423="", "", I2423*$F2423)</f>
        <v/>
      </c>
      <c r="K2423" s="33" t="n"/>
      <c r="L2423" s="33">
        <f>IF(K2423="", "", K2423*$F2423)</f>
        <v/>
      </c>
      <c r="M2423" s="30">
        <f>IF(OR(H2423="",H2423=0),"",IF(K2423="",IF(J2423="","",J2423/H2423),L2423/H2423))</f>
        <v/>
      </c>
    </row>
    <row r="2424" ht="13.35" customHeight="1" s="162">
      <c r="B2424" s="307" t="n"/>
      <c r="C2424" s="307" t="n"/>
      <c r="E2424" s="307" t="n"/>
      <c r="F2424" s="32" t="n"/>
      <c r="G2424" s="33">
        <f>IF(F2424="", "", H2424/F2424)</f>
        <v/>
      </c>
      <c r="H2424" s="33" t="n"/>
      <c r="I2424" s="33" t="n"/>
      <c r="J2424" s="33">
        <f>IF(I2424="", "", I2424*$F2424)</f>
        <v/>
      </c>
      <c r="K2424" s="33" t="n"/>
      <c r="L2424" s="33">
        <f>IF(K2424="", "", K2424*$F2424)</f>
        <v/>
      </c>
      <c r="M2424" s="30">
        <f>IF(OR(H2424="",H2424=0),"",IF(K2424="",IF(J2424="","",J2424/H2424),L2424/H2424))</f>
        <v/>
      </c>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307" t="n"/>
      <c r="C2435" s="307" t="n"/>
      <c r="E2435" s="307" t="n"/>
      <c r="F2435" s="32" t="n"/>
      <c r="G2435" s="33">
        <f>IF(F2435="", "", H2435/F2435)</f>
        <v/>
      </c>
      <c r="H2435" s="33" t="n"/>
      <c r="I2435" s="33" t="n"/>
      <c r="J2435" s="33">
        <f>IF(I2435="", "", I2435*$F2435)</f>
        <v/>
      </c>
      <c r="K2435" s="33" t="n"/>
      <c r="L2435" s="33">
        <f>IF(K2435="", "", K2435*$F2435)</f>
        <v/>
      </c>
      <c r="M2435" s="30">
        <f>IF(OR(H2435="",H2435=0),"",IF(K2435="",IF(J2435="","",J2435/H2435),L2435/H2435))</f>
        <v/>
      </c>
    </row>
    <row r="2436" ht="13.35" customHeight="1" s="162">
      <c r="B2436" s="307" t="n"/>
      <c r="C2436" s="307" t="n"/>
      <c r="E2436" s="307" t="n"/>
      <c r="F2436" s="32" t="n"/>
      <c r="G2436" s="33">
        <f>IF(F2436="", "", H2436/F2436)</f>
        <v/>
      </c>
      <c r="H2436" s="33" t="n"/>
      <c r="I2436" s="33" t="n"/>
      <c r="J2436" s="33">
        <f>IF(I2436="", "", I2436*$F2436)</f>
        <v/>
      </c>
      <c r="K2436" s="33" t="n"/>
      <c r="L2436" s="33">
        <f>IF(K2436="", "", K2436*$F2436)</f>
        <v/>
      </c>
      <c r="M2436" s="30">
        <f>IF(OR(H2436="",H2436=0),"",IF(K2436="",IF(J2436="","",J2436/H2436),L2436/H2436))</f>
        <v/>
      </c>
    </row>
    <row r="2437" ht="13.35" customHeight="1" s="162">
      <c r="B2437" s="307" t="n"/>
      <c r="C2437" s="307" t="n"/>
      <c r="E2437" s="307" t="n"/>
      <c r="F2437" s="32" t="n"/>
      <c r="G2437" s="33">
        <f>IF(F2437="", "", H2437/F2437)</f>
        <v/>
      </c>
      <c r="H2437" s="33" t="n"/>
      <c r="I2437" s="33" t="n"/>
      <c r="J2437" s="33">
        <f>IF(I2437="", "", I2437*$F2437)</f>
        <v/>
      </c>
      <c r="K2437" s="33" t="n"/>
      <c r="L2437" s="33">
        <f>IF(K2437="", "", K2437*$F2437)</f>
        <v/>
      </c>
      <c r="M2437" s="30">
        <f>IF(OR(H2437="",H2437=0),"",IF(K2437="",IF(J2437="","",J2437/H2437),L2437/H2437))</f>
        <v/>
      </c>
    </row>
    <row r="2438" ht="13.35" customHeight="1" s="162">
      <c r="B2438" s="307" t="n"/>
      <c r="C2438" s="307" t="n"/>
      <c r="E2438" s="307" t="n"/>
      <c r="F2438" s="32" t="n"/>
      <c r="G2438" s="33">
        <f>IF(F2438="", "", H2438/F2438)</f>
        <v/>
      </c>
      <c r="H2438" s="33" t="n"/>
      <c r="I2438" s="33" t="n"/>
      <c r="J2438" s="33">
        <f>IF(I2438="", "", I2438*$F2438)</f>
        <v/>
      </c>
      <c r="K2438" s="33" t="n"/>
      <c r="L2438" s="33">
        <f>IF(K2438="", "", K2438*$F2438)</f>
        <v/>
      </c>
      <c r="M2438" s="30">
        <f>IF(OR(H2438="",H2438=0),"",IF(K2438="",IF(J2438="","",J2438/H2438),L2438/H2438))</f>
        <v/>
      </c>
    </row>
    <row r="2439" ht="13.35" customHeight="1" s="162">
      <c r="B2439" s="307" t="n"/>
      <c r="C2439" s="307" t="n"/>
      <c r="E2439" s="307"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307" t="n"/>
      <c r="C2440" s="307" t="n"/>
      <c r="E2440" s="307" t="n"/>
      <c r="F2440" s="32" t="n"/>
      <c r="G2440" s="33">
        <f>IF(F2440="", "", H2440/F2440)</f>
        <v/>
      </c>
      <c r="H2440" s="33" t="n"/>
      <c r="I2440" s="33" t="n"/>
      <c r="J2440" s="33">
        <f>IF(I2440="", "", I2440*$F2440)</f>
        <v/>
      </c>
      <c r="K2440" s="33" t="n"/>
      <c r="L2440" s="33">
        <f>IF(K2440="", "", K2440*$F2440)</f>
        <v/>
      </c>
      <c r="M2440" s="30">
        <f>IF(OR(H2440="",H2440=0),"",IF(K2440="",IF(J2440="","",J2440/H2440),L2440/H2440))</f>
        <v/>
      </c>
    </row>
    <row r="2441" ht="13.35" customHeight="1" s="162">
      <c r="B2441" s="42" t="n"/>
      <c r="C2441" s="231" t="inlineStr">
        <is>
          <t>Total</t>
        </is>
      </c>
      <c r="D2441" s="159" t="n"/>
      <c r="E2441" s="42" t="n"/>
      <c r="F2441" s="42" t="n"/>
      <c r="G2441" s="43" t="n"/>
      <c r="H2441" s="43">
        <f>IF(SUM(H2421:H2440)+SUM(H2452:H2491)=0,"",SUM(H2421:H2440)+SUM(H2452:H2491))</f>
        <v/>
      </c>
      <c r="I2441" s="43" t="n"/>
      <c r="J2441" s="43">
        <f>IF(SUM(J2421:J2440)+SUM(J2452:J2491)=0,"",SUM(J2421:J2440)+SUM(J2452:J2491))</f>
        <v/>
      </c>
      <c r="K2441" s="43" t="n"/>
      <c r="L2441" s="43">
        <f>IF(SUM(L2421:L2440)+SUM(L2452:L2491)=0,"",SUM(L2421:L2440)+SUM(L2452:L2491))</f>
        <v/>
      </c>
      <c r="M2441" s="35">
        <f>IF(OR(H2441="",H2441=0),"",IF(L2441="",IF(J2441="","",J2441/H2441),L2441/H2441))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307" t="n"/>
      <c r="C2486" s="307" t="n"/>
      <c r="E2486" s="307" t="n"/>
      <c r="F2486" s="32" t="n"/>
      <c r="G2486" s="33">
        <f>IF(F2486="", "", H2486/F2486)</f>
        <v/>
      </c>
      <c r="H2486" s="33" t="n"/>
      <c r="I2486" s="33" t="n"/>
      <c r="J2486" s="33">
        <f>IF(I2486="", "", I2486*$F2486)</f>
        <v/>
      </c>
      <c r="K2486" s="33" t="n"/>
      <c r="L2486" s="33">
        <f>IF(K2486="", "", K2486*$F2486)</f>
        <v/>
      </c>
      <c r="M2486" s="30">
        <f>IF(OR(H2486="",H2486=0),"",IF(K2486="",IF(J2486="","",J2486/H2486),L2486/H2486))</f>
        <v/>
      </c>
    </row>
    <row r="2487" ht="13.35" customHeight="1" s="162">
      <c r="B2487" s="307" t="n"/>
      <c r="C2487" s="307" t="n"/>
      <c r="E2487" s="307" t="n"/>
      <c r="F2487" s="32" t="n"/>
      <c r="G2487" s="33">
        <f>IF(F2487="", "", H2487/F2487)</f>
        <v/>
      </c>
      <c r="H2487" s="33" t="n"/>
      <c r="I2487" s="33" t="n"/>
      <c r="J2487" s="33">
        <f>IF(I2487="", "", I2487*$F2487)</f>
        <v/>
      </c>
      <c r="K2487" s="33" t="n"/>
      <c r="L2487" s="33">
        <f>IF(K2487="", "", K2487*$F2487)</f>
        <v/>
      </c>
      <c r="M2487" s="30">
        <f>IF(OR(H2487="",H2487=0),"",IF(K2487="",IF(J2487="","",J2487/H2487),L2487/H2487))</f>
        <v/>
      </c>
    </row>
    <row r="2488" ht="13.35" customHeight="1" s="162">
      <c r="B2488" s="307" t="n"/>
      <c r="C2488" s="307" t="n"/>
      <c r="E2488" s="307" t="n"/>
      <c r="F2488" s="32" t="n"/>
      <c r="G2488" s="33">
        <f>IF(F2488="", "", H2488/F2488)</f>
        <v/>
      </c>
      <c r="H2488" s="33" t="n"/>
      <c r="I2488" s="33" t="n"/>
      <c r="J2488" s="33">
        <f>IF(I2488="", "", I2488*$F2488)</f>
        <v/>
      </c>
      <c r="K2488" s="33" t="n"/>
      <c r="L2488" s="33">
        <f>IF(K2488="", "", K2488*$F2488)</f>
        <v/>
      </c>
      <c r="M2488" s="30">
        <f>IF(OR(H2488="",H2488=0),"",IF(K2488="",IF(J2488="","",J2488/H2488),L2488/H2488))</f>
        <v/>
      </c>
    </row>
    <row r="2489" ht="13.35" customHeight="1" s="162">
      <c r="B2489" s="307" t="n"/>
      <c r="C2489" s="307" t="n"/>
      <c r="E2489" s="307"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307" t="n"/>
      <c r="C2490" s="307" t="n"/>
      <c r="E2490" s="307" t="n"/>
      <c r="F2490" s="32" t="n"/>
      <c r="G2490" s="33">
        <f>IF(F2490="", "", H2490/F2490)</f>
        <v/>
      </c>
      <c r="H2490" s="33" t="n"/>
      <c r="I2490" s="33" t="n"/>
      <c r="J2490" s="33">
        <f>IF(I2490="", "", I2490*$F2490)</f>
        <v/>
      </c>
      <c r="K2490" s="33" t="n"/>
      <c r="L2490" s="33">
        <f>IF(K2490="", "", K2490*$F2490)</f>
        <v/>
      </c>
      <c r="M2490" s="30">
        <f>IF(OR(H2490="",H2490=0),"",IF(K2490="",IF(J2490="","",J2490/H2490),L2490/H2490))</f>
        <v/>
      </c>
    </row>
    <row r="2491" ht="13.35" customHeight="1" s="162">
      <c r="B2491" s="307" t="n"/>
      <c r="C2491" s="307" t="n"/>
      <c r="E2491" s="307" t="n"/>
      <c r="F2491" s="32" t="n"/>
      <c r="G2491" s="33">
        <f>IF(F2491="", "", H2491/F2491)</f>
        <v/>
      </c>
      <c r="H2491" s="33" t="n"/>
      <c r="I2491" s="33" t="n"/>
      <c r="J2491" s="33">
        <f>IF(I2491="", "", I2491*$F2491)</f>
        <v/>
      </c>
      <c r="K2491" s="33" t="n"/>
      <c r="L2491" s="33">
        <f>IF(K2491="", "", K2491*$F2491)</f>
        <v/>
      </c>
      <c r="M2491" s="30">
        <f>IF(OR(H2491="",H2491=0),"",IF(K2491="",IF(J2491="","",J2491/H2491),L2491/H2491))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IF(OR(H2492="",H2492=0),"",IF(L2492="",IF(J2492="","",J2492/H2492),L2492/H2492))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F2521</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 xml:space="preserve">Static Pressures Profile </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01" t="n"/>
      <c r="D2519" s="205" t="inlineStr">
        <is>
          <t>Flt/Coil</t>
        </is>
      </c>
      <c r="E2519" s="205" t="inlineStr">
        <is>
          <t>Fan</t>
        </is>
      </c>
      <c r="F2519" s="432" t="n"/>
      <c r="G2519" s="401" t="n"/>
      <c r="H2519" s="13" t="n"/>
      <c r="I2519" s="246" t="inlineStr">
        <is>
          <t>VSD Frequency</t>
        </is>
      </c>
      <c r="J2519" s="403" t="n"/>
      <c r="K2519" s="65" t="n"/>
      <c r="L2519" s="65" t="n"/>
      <c r="M2519" s="13" t="n"/>
    </row>
    <row r="2520" ht="13.35" customHeight="1" s="162">
      <c r="B2520" s="198" t="inlineStr">
        <is>
          <t>Entering</t>
        </is>
      </c>
      <c r="C2520" s="401" t="n"/>
      <c r="D2520" s="19" t="n"/>
      <c r="E2520" s="19" t="n"/>
      <c r="F2520" s="19">
        <f>IF(E2520="", "", E2521-E2520)</f>
        <v/>
      </c>
      <c r="G2520" s="186" t="inlineStr">
        <is>
          <t>TSP</t>
        </is>
      </c>
      <c r="H2520" s="23" t="n"/>
      <c r="I2520" s="14" t="n"/>
      <c r="J2520" s="14" t="n"/>
      <c r="K2520" s="14" t="n"/>
      <c r="L2520" s="38" t="n"/>
      <c r="M2520" s="13" t="n"/>
    </row>
    <row r="2521" ht="13.35" customHeight="1" s="162">
      <c r="B2521" s="198" t="inlineStr">
        <is>
          <t>Exiting</t>
        </is>
      </c>
      <c r="C2521" s="401" t="n"/>
      <c r="D2521" s="55">
        <f>IF(E2520="", "", E2520)</f>
        <v/>
      </c>
      <c r="E2521" s="19" t="n"/>
      <c r="F2521" s="19">
        <f>IF(E2521="", "", E2521-D2520)</f>
        <v/>
      </c>
      <c r="G2521" s="186" t="inlineStr">
        <is>
          <t>ESP</t>
        </is>
      </c>
      <c r="H2521" s="23" t="n"/>
      <c r="I2521" s="13" t="n"/>
      <c r="J2521" s="13" t="n"/>
      <c r="K2521" s="13" t="n"/>
      <c r="L2521" s="13" t="n"/>
      <c r="M2521" s="13" t="n"/>
    </row>
    <row r="2522" ht="13.35" customHeight="1" s="162">
      <c r="B2522" s="453" t="inlineStr">
        <is>
          <t>Instrument:</t>
        </is>
      </c>
      <c r="C2522" s="5" t="n"/>
      <c r="D2522" s="493" t="n"/>
      <c r="E2522" s="414" t="n"/>
      <c r="F2522" s="414" t="n"/>
      <c r="G2522" s="425" t="inlineStr">
        <is>
          <t>Ak basis / notes:</t>
        </is>
      </c>
      <c r="I2522" s="494" t="n"/>
      <c r="J2522" s="414" t="n"/>
      <c r="K2522" s="414" t="n"/>
      <c r="L2522" s="414" t="n"/>
      <c r="M2522" s="414" t="n"/>
    </row>
    <row r="2523" ht="13.35" customHeight="1" s="162">
      <c r="B2523" s="188" t="inlineStr">
        <is>
          <t>Register / Grille / Diffuser Airflow</t>
        </is>
      </c>
      <c r="C2523" s="174" t="n"/>
      <c r="D2523" s="174" t="n"/>
      <c r="E2523" s="174" t="n"/>
      <c r="F2523" s="173" t="n"/>
      <c r="G2523" s="233" t="inlineStr">
        <is>
          <t>Design VEL</t>
        </is>
      </c>
      <c r="H2523" s="194" t="inlineStr">
        <is>
          <t>Design CFM</t>
        </is>
      </c>
      <c r="I2523" s="188" t="inlineStr">
        <is>
          <t>Initial</t>
        </is>
      </c>
      <c r="J2523" s="173" t="n"/>
      <c r="K2523" s="188" t="inlineStr">
        <is>
          <t>Final</t>
        </is>
      </c>
      <c r="L2523" s="173" t="n"/>
      <c r="M2523" s="188" t="inlineStr">
        <is>
          <t>%</t>
        </is>
      </c>
    </row>
    <row r="2524" ht="13.35" customHeight="1" s="162">
      <c r="B2524" s="153" t="inlineStr">
        <is>
          <t>No.</t>
        </is>
      </c>
      <c r="C2524" s="188" t="inlineStr">
        <is>
          <t>Area Served</t>
        </is>
      </c>
      <c r="D2524" s="188" t="inlineStr">
        <is>
          <t>Type</t>
        </is>
      </c>
      <c r="E2524" s="188" t="inlineStr">
        <is>
          <t>Size</t>
        </is>
      </c>
      <c r="F2524" s="188" t="inlineStr">
        <is>
          <t>Ak</t>
        </is>
      </c>
      <c r="G2524" s="440" t="n"/>
      <c r="H2524" s="440" t="n"/>
      <c r="I2524" s="188" t="inlineStr">
        <is>
          <t>VEL</t>
        </is>
      </c>
      <c r="J2524" s="188" t="inlineStr">
        <is>
          <t>CFM</t>
        </is>
      </c>
      <c r="K2524" s="188" t="inlineStr">
        <is>
          <t>VEL</t>
        </is>
      </c>
      <c r="L2524" s="188" t="inlineStr">
        <is>
          <t>CFM</t>
        </is>
      </c>
      <c r="M2524" s="440" t="n"/>
    </row>
    <row r="2525" ht="13.35" customHeight="1" s="162">
      <c r="B2525" s="307" t="n"/>
      <c r="C2525" s="307" t="n"/>
      <c r="E2525" s="307" t="n"/>
      <c r="F2525" s="32" t="n"/>
      <c r="G2525" s="33">
        <f>IF(F2525="", "", H2525/F2525)</f>
        <v/>
      </c>
      <c r="H2525" s="33" t="n"/>
      <c r="I2525" s="33" t="n"/>
      <c r="J2525" s="33">
        <f>IF(I2525="", "", I2525*$F2525)</f>
        <v/>
      </c>
      <c r="K2525" s="33" t="n"/>
      <c r="L2525" s="33">
        <f>IF(K2525="", "", K2525*$F2525)</f>
        <v/>
      </c>
      <c r="M2525" s="30">
        <f>IF(OR(H2525="",H2525=0),"",IF(K2525="",IF(J2525="","",J2525/H2525),L2525/H2525))</f>
        <v/>
      </c>
    </row>
    <row r="2526" ht="13.35" customHeight="1" s="162">
      <c r="B2526" s="307" t="n"/>
      <c r="C2526" s="307" t="n"/>
      <c r="E2526" s="307" t="n"/>
      <c r="F2526" s="32" t="n"/>
      <c r="G2526" s="33">
        <f>IF(F2526="", "", H2526/F2526)</f>
        <v/>
      </c>
      <c r="H2526" s="33" t="n"/>
      <c r="I2526" s="33" t="n"/>
      <c r="J2526" s="33">
        <f>IF(I2526="", "", I2526*$F2526)</f>
        <v/>
      </c>
      <c r="K2526" s="33" t="n"/>
      <c r="L2526" s="33">
        <f>IF(K2526="", "", K2526*$F2526)</f>
        <v/>
      </c>
      <c r="M2526" s="30">
        <f>IF(OR(H2526="",H2526=0),"",IF(K2526="",IF(J2526="","",J2526/H2526),L2526/H2526))</f>
        <v/>
      </c>
    </row>
    <row r="2527" ht="13.35" customHeight="1" s="162">
      <c r="B2527" s="307" t="n"/>
      <c r="C2527" s="307" t="n"/>
      <c r="E2527" s="307" t="n"/>
      <c r="F2527" s="32" t="n"/>
      <c r="G2527" s="33">
        <f>IF(F2527="", "", H2527/F2527)</f>
        <v/>
      </c>
      <c r="H2527" s="33" t="n"/>
      <c r="I2527" s="33" t="n"/>
      <c r="J2527" s="33">
        <f>IF(I2527="", "", I2527*$F2527)</f>
        <v/>
      </c>
      <c r="K2527" s="33" t="n"/>
      <c r="L2527" s="33">
        <f>IF(K2527="", "", K2527*$F2527)</f>
        <v/>
      </c>
      <c r="M2527" s="30">
        <f>IF(OR(H2527="",H2527=0),"",IF(K2527="",IF(J2527="","",J2527/H2527),L2527/H2527))</f>
        <v/>
      </c>
    </row>
    <row r="2528" ht="13.35" customHeight="1" s="162">
      <c r="B2528" s="307" t="n"/>
      <c r="C2528" s="307" t="n"/>
      <c r="E2528" s="307" t="n"/>
      <c r="F2528" s="32" t="n"/>
      <c r="G2528" s="33">
        <f>IF(F2528="", "", H2528/F2528)</f>
        <v/>
      </c>
      <c r="H2528" s="33" t="n"/>
      <c r="I2528" s="33" t="n"/>
      <c r="J2528" s="33">
        <f>IF(I2528="", "", I2528*$F2528)</f>
        <v/>
      </c>
      <c r="K2528" s="33" t="n"/>
      <c r="L2528" s="33">
        <f>IF(K2528="", "", K2528*$F2528)</f>
        <v/>
      </c>
      <c r="M2528" s="30">
        <f>IF(OR(H2528="",H2528=0),"",IF(K2528="",IF(J2528="","",J2528/H2528),L2528/H2528))</f>
        <v/>
      </c>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307" t="n"/>
      <c r="C2539" s="307" t="n"/>
      <c r="E2539" s="307" t="n"/>
      <c r="F2539" s="32" t="n"/>
      <c r="G2539" s="33">
        <f>IF(F2539="", "", H2539/F2539)</f>
        <v/>
      </c>
      <c r="H2539" s="33" t="n"/>
      <c r="I2539" s="33" t="n"/>
      <c r="J2539" s="33">
        <f>IF(I2539="", "", I2539*$F2539)</f>
        <v/>
      </c>
      <c r="K2539" s="33" t="n"/>
      <c r="L2539" s="33">
        <f>IF(K2539="", "", K2539*$F2539)</f>
        <v/>
      </c>
      <c r="M2539" s="30">
        <f>IF(OR(H2539="",H2539=0),"",IF(K2539="",IF(J2539="","",J2539/H2539),L2539/H2539))</f>
        <v/>
      </c>
    </row>
    <row r="2540" ht="13.35" customHeight="1" s="162">
      <c r="B2540" s="307" t="n"/>
      <c r="C2540" s="307" t="n"/>
      <c r="E2540" s="307" t="n"/>
      <c r="F2540" s="32" t="n"/>
      <c r="G2540" s="33">
        <f>IF(F2540="", "", H2540/F2540)</f>
        <v/>
      </c>
      <c r="H2540" s="33" t="n"/>
      <c r="I2540" s="33" t="n"/>
      <c r="J2540" s="33">
        <f>IF(I2540="", "", I2540*$F2540)</f>
        <v/>
      </c>
      <c r="K2540" s="33" t="n"/>
      <c r="L2540" s="33">
        <f>IF(K2540="", "", K2540*$F2540)</f>
        <v/>
      </c>
      <c r="M2540" s="30">
        <f>IF(OR(H2540="",H2540=0),"",IF(K2540="",IF(J2540="","",J2540/H2540),L2540/H2540))</f>
        <v/>
      </c>
    </row>
    <row r="2541" ht="13.35" customHeight="1" s="162">
      <c r="B2541" s="307" t="n"/>
      <c r="C2541" s="307" t="n"/>
      <c r="E2541" s="307" t="n"/>
      <c r="F2541" s="32" t="n"/>
      <c r="G2541" s="33">
        <f>IF(F2541="", "", H2541/F2541)</f>
        <v/>
      </c>
      <c r="H2541" s="33" t="n"/>
      <c r="I2541" s="33" t="n"/>
      <c r="J2541" s="33">
        <f>IF(I2541="", "", I2541*$F2541)</f>
        <v/>
      </c>
      <c r="K2541" s="33" t="n"/>
      <c r="L2541" s="33">
        <f>IF(K2541="", "", K2541*$F2541)</f>
        <v/>
      </c>
      <c r="M2541" s="30">
        <f>IF(OR(H2541="",H2541=0),"",IF(K2541="",IF(J2541="","",J2541/H2541),L2541/H2541))</f>
        <v/>
      </c>
    </row>
    <row r="2542" ht="13.35" customHeight="1" s="162">
      <c r="B2542" s="307" t="n"/>
      <c r="C2542" s="307" t="n"/>
      <c r="E2542" s="307" t="n"/>
      <c r="F2542" s="32" t="n"/>
      <c r="G2542" s="33">
        <f>IF(F2542="", "", H2542/F2542)</f>
        <v/>
      </c>
      <c r="H2542" s="33" t="n"/>
      <c r="I2542" s="33" t="n"/>
      <c r="J2542" s="33">
        <f>IF(I2542="", "", I2542*$F2542)</f>
        <v/>
      </c>
      <c r="K2542" s="33" t="n"/>
      <c r="L2542" s="33">
        <f>IF(K2542="", "", K2542*$F2542)</f>
        <v/>
      </c>
      <c r="M2542" s="30">
        <f>IF(OR(H2542="",H2542=0),"",IF(K2542="",IF(J2542="","",J2542/H2542),L2542/H2542))</f>
        <v/>
      </c>
    </row>
    <row r="2543" ht="13.35" customHeight="1" s="162">
      <c r="B2543" s="307" t="n"/>
      <c r="C2543" s="307" t="n"/>
      <c r="E2543" s="307"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307" t="n"/>
      <c r="C2544" s="307" t="n"/>
      <c r="E2544" s="307" t="n"/>
      <c r="F2544" s="32" t="n"/>
      <c r="G2544" s="33">
        <f>IF(F2544="", "", H2544/F2544)</f>
        <v/>
      </c>
      <c r="H2544" s="33" t="n"/>
      <c r="I2544" s="33" t="n"/>
      <c r="J2544" s="33">
        <f>IF(I2544="", "", I2544*$F2544)</f>
        <v/>
      </c>
      <c r="K2544" s="33" t="n"/>
      <c r="L2544" s="33">
        <f>IF(K2544="", "", K2544*$F2544)</f>
        <v/>
      </c>
      <c r="M2544" s="30">
        <f>IF(OR(H2544="",H2544=0),"",IF(K2544="",IF(J2544="","",J2544/H2544),L2544/H2544))</f>
        <v/>
      </c>
    </row>
    <row r="2545" ht="13.35" customHeight="1" s="162">
      <c r="B2545" s="42" t="n"/>
      <c r="C2545" s="231" t="inlineStr">
        <is>
          <t>Total</t>
        </is>
      </c>
      <c r="D2545" s="159" t="n"/>
      <c r="E2545" s="42" t="n"/>
      <c r="F2545" s="42" t="n"/>
      <c r="G2545" s="43" t="n"/>
      <c r="H2545" s="43">
        <f>IF(SUM(H2525:H2544)+SUM(H2556:H2595)=0,"",SUM(H2525:H2544)+SUM(H2556:H2595))</f>
        <v/>
      </c>
      <c r="I2545" s="43" t="n"/>
      <c r="J2545" s="43">
        <f>IF(SUM(J2525:J2544)+SUM(J2556:J2595)=0,"",SUM(J2525:J2544)+SUM(J2556:J2595))</f>
        <v/>
      </c>
      <c r="K2545" s="43" t="n"/>
      <c r="L2545" s="43">
        <f>IF(SUM(L2525:L2544)+SUM(L2556:L2595)=0,"",SUM(L2525:L2544)+SUM(L2556:L2595))</f>
        <v/>
      </c>
      <c r="M2545" s="35">
        <f>IF(OR(H2545="",H2545=0),"",IF(L2545="",IF(J2545="","",J2545/H2545),L2545/H2545))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307" t="n"/>
      <c r="C2590" s="307" t="n"/>
      <c r="E2590" s="307" t="n"/>
      <c r="F2590" s="32" t="n"/>
      <c r="G2590" s="33">
        <f>IF(F2590="", "", H2590/F2590)</f>
        <v/>
      </c>
      <c r="H2590" s="33" t="n"/>
      <c r="I2590" s="33" t="n"/>
      <c r="J2590" s="33">
        <f>IF(I2590="", "", I2590*$F2590)</f>
        <v/>
      </c>
      <c r="K2590" s="33" t="n"/>
      <c r="L2590" s="33">
        <f>IF(K2590="", "", K2590*$F2590)</f>
        <v/>
      </c>
      <c r="M2590" s="30">
        <f>IF(OR(H2590="",H2590=0),"",IF(K2590="",IF(J2590="","",J2590/H2590),L2590/H2590))</f>
        <v/>
      </c>
    </row>
    <row r="2591" ht="13.35" customHeight="1" s="162">
      <c r="B2591" s="307" t="n"/>
      <c r="C2591" s="307" t="n"/>
      <c r="E2591" s="307" t="n"/>
      <c r="F2591" s="32" t="n"/>
      <c r="G2591" s="33">
        <f>IF(F2591="", "", H2591/F2591)</f>
        <v/>
      </c>
      <c r="H2591" s="33" t="n"/>
      <c r="I2591" s="33" t="n"/>
      <c r="J2591" s="33">
        <f>IF(I2591="", "", I2591*$F2591)</f>
        <v/>
      </c>
      <c r="K2591" s="33" t="n"/>
      <c r="L2591" s="33">
        <f>IF(K2591="", "", K2591*$F2591)</f>
        <v/>
      </c>
      <c r="M2591" s="30">
        <f>IF(OR(H2591="",H2591=0),"",IF(K2591="",IF(J2591="","",J2591/H2591),L2591/H2591))</f>
        <v/>
      </c>
    </row>
    <row r="2592" ht="13.35" customHeight="1" s="162">
      <c r="B2592" s="307" t="n"/>
      <c r="C2592" s="307" t="n"/>
      <c r="E2592" s="307" t="n"/>
      <c r="F2592" s="32" t="n"/>
      <c r="G2592" s="33">
        <f>IF(F2592="", "", H2592/F2592)</f>
        <v/>
      </c>
      <c r="H2592" s="33" t="n"/>
      <c r="I2592" s="33" t="n"/>
      <c r="J2592" s="33">
        <f>IF(I2592="", "", I2592*$F2592)</f>
        <v/>
      </c>
      <c r="K2592" s="33" t="n"/>
      <c r="L2592" s="33">
        <f>IF(K2592="", "", K2592*$F2592)</f>
        <v/>
      </c>
      <c r="M2592" s="30">
        <f>IF(OR(H2592="",H2592=0),"",IF(K2592="",IF(J2592="","",J2592/H2592),L2592/H2592))</f>
        <v/>
      </c>
    </row>
    <row r="2593" ht="13.35" customHeight="1" s="162">
      <c r="B2593" s="307" t="n"/>
      <c r="C2593" s="307" t="n"/>
      <c r="E2593" s="307"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307" t="n"/>
      <c r="C2594" s="307" t="n"/>
      <c r="E2594" s="307" t="n"/>
      <c r="F2594" s="32" t="n"/>
      <c r="G2594" s="33">
        <f>IF(F2594="", "", H2594/F2594)</f>
        <v/>
      </c>
      <c r="H2594" s="33" t="n"/>
      <c r="I2594" s="33" t="n"/>
      <c r="J2594" s="33">
        <f>IF(I2594="", "", I2594*$F2594)</f>
        <v/>
      </c>
      <c r="K2594" s="33" t="n"/>
      <c r="L2594" s="33">
        <f>IF(K2594="", "", K2594*$F2594)</f>
        <v/>
      </c>
      <c r="M2594" s="30">
        <f>IF(OR(H2594="",H2594=0),"",IF(K2594="",IF(J2594="","",J2594/H2594),L2594/H2594))</f>
        <v/>
      </c>
    </row>
    <row r="2595" ht="13.35" customHeight="1" s="162">
      <c r="B2595" s="307" t="n"/>
      <c r="C2595" s="307" t="n"/>
      <c r="E2595" s="307" t="n"/>
      <c r="F2595" s="32" t="n"/>
      <c r="G2595" s="33">
        <f>IF(F2595="", "", H2595/F2595)</f>
        <v/>
      </c>
      <c r="H2595" s="33" t="n"/>
      <c r="I2595" s="33" t="n"/>
      <c r="J2595" s="33">
        <f>IF(I2595="", "", I2595*$F2595)</f>
        <v/>
      </c>
      <c r="K2595" s="33" t="n"/>
      <c r="L2595" s="33">
        <f>IF(K2595="", "", K2595*$F2595)</f>
        <v/>
      </c>
      <c r="M2595" s="30">
        <f>IF(OR(H2595="",H2595=0),"",IF(K2595="",IF(J2595="","",J2595/H2595),L2595/H2595))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IF(OR(H2596="",H2596=0),"",IF(L2596="",IF(J2596="","",J2596/H2596),L2596/H2596))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F2625</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 xml:space="preserve">Static Pressures Profile </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01" t="n"/>
      <c r="D2623" s="205" t="inlineStr">
        <is>
          <t>Flt/Coil</t>
        </is>
      </c>
      <c r="E2623" s="205" t="inlineStr">
        <is>
          <t>Fan</t>
        </is>
      </c>
      <c r="F2623" s="432" t="n"/>
      <c r="G2623" s="401" t="n"/>
      <c r="H2623" s="13" t="n"/>
      <c r="I2623" s="246" t="inlineStr">
        <is>
          <t>VSD Frequency</t>
        </is>
      </c>
      <c r="J2623" s="403" t="n"/>
      <c r="K2623" s="65" t="n"/>
      <c r="L2623" s="65" t="n"/>
      <c r="M2623" s="13" t="n"/>
    </row>
    <row r="2624" ht="13.35" customHeight="1" s="162">
      <c r="B2624" s="198" t="inlineStr">
        <is>
          <t>Entering</t>
        </is>
      </c>
      <c r="C2624" s="401" t="n"/>
      <c r="D2624" s="19" t="n"/>
      <c r="E2624" s="19" t="n"/>
      <c r="F2624" s="19">
        <f>IF(E2624="", "", E2625-E2624)</f>
        <v/>
      </c>
      <c r="G2624" s="186" t="inlineStr">
        <is>
          <t>TSP</t>
        </is>
      </c>
      <c r="H2624" s="23" t="n"/>
      <c r="I2624" s="14" t="n"/>
      <c r="J2624" s="14" t="n"/>
      <c r="K2624" s="14" t="n"/>
      <c r="L2624" s="38" t="n"/>
      <c r="M2624" s="13" t="n"/>
    </row>
    <row r="2625" ht="13.35" customHeight="1" s="162">
      <c r="B2625" s="198" t="inlineStr">
        <is>
          <t>Exiting</t>
        </is>
      </c>
      <c r="C2625" s="401" t="n"/>
      <c r="D2625" s="55">
        <f>IF(E2624="", "", E2624)</f>
        <v/>
      </c>
      <c r="E2625" s="19" t="n"/>
      <c r="F2625" s="19">
        <f>IF(E2625="", "", E2625-D2624)</f>
        <v/>
      </c>
      <c r="G2625" s="186" t="inlineStr">
        <is>
          <t>ESP</t>
        </is>
      </c>
      <c r="H2625" s="23" t="n"/>
      <c r="I2625" s="13" t="n"/>
      <c r="J2625" s="13" t="n"/>
      <c r="K2625" s="13" t="n"/>
      <c r="L2625" s="13" t="n"/>
      <c r="M2625" s="13" t="n"/>
    </row>
    <row r="2626" ht="13.35" customHeight="1" s="162">
      <c r="B2626" s="453" t="inlineStr">
        <is>
          <t>Instrument:</t>
        </is>
      </c>
      <c r="C2626" s="5" t="n"/>
      <c r="D2626" s="493" t="n"/>
      <c r="E2626" s="414" t="n"/>
      <c r="F2626" s="414" t="n"/>
      <c r="G2626" s="425" t="inlineStr">
        <is>
          <t>Ak basis / notes:</t>
        </is>
      </c>
      <c r="I2626" s="494" t="n"/>
      <c r="J2626" s="414" t="n"/>
      <c r="K2626" s="414" t="n"/>
      <c r="L2626" s="414" t="n"/>
      <c r="M2626" s="414" t="n"/>
    </row>
    <row r="2627" ht="13.35" customHeight="1" s="162">
      <c r="B2627" s="188" t="inlineStr">
        <is>
          <t>Register / Grille / Diffuser Airflow</t>
        </is>
      </c>
      <c r="C2627" s="174" t="n"/>
      <c r="D2627" s="174" t="n"/>
      <c r="E2627" s="174" t="n"/>
      <c r="F2627" s="173" t="n"/>
      <c r="G2627" s="233" t="inlineStr">
        <is>
          <t>Design VEL</t>
        </is>
      </c>
      <c r="H2627" s="194" t="inlineStr">
        <is>
          <t>Design CFM</t>
        </is>
      </c>
      <c r="I2627" s="188" t="inlineStr">
        <is>
          <t>Initial</t>
        </is>
      </c>
      <c r="J2627" s="173" t="n"/>
      <c r="K2627" s="188" t="inlineStr">
        <is>
          <t>Final</t>
        </is>
      </c>
      <c r="L2627" s="173" t="n"/>
      <c r="M2627" s="188" t="inlineStr">
        <is>
          <t>%</t>
        </is>
      </c>
    </row>
    <row r="2628" ht="13.35" customHeight="1" s="162">
      <c r="B2628" s="153" t="inlineStr">
        <is>
          <t>No.</t>
        </is>
      </c>
      <c r="C2628" s="188" t="inlineStr">
        <is>
          <t>Area Served</t>
        </is>
      </c>
      <c r="D2628" s="188" t="inlineStr">
        <is>
          <t>Type</t>
        </is>
      </c>
      <c r="E2628" s="188" t="inlineStr">
        <is>
          <t>Size</t>
        </is>
      </c>
      <c r="F2628" s="188" t="inlineStr">
        <is>
          <t>Ak</t>
        </is>
      </c>
      <c r="G2628" s="440" t="n"/>
      <c r="H2628" s="440" t="n"/>
      <c r="I2628" s="188" t="inlineStr">
        <is>
          <t>VEL</t>
        </is>
      </c>
      <c r="J2628" s="188" t="inlineStr">
        <is>
          <t>CFM</t>
        </is>
      </c>
      <c r="K2628" s="188" t="inlineStr">
        <is>
          <t>VEL</t>
        </is>
      </c>
      <c r="L2628" s="188" t="inlineStr">
        <is>
          <t>CFM</t>
        </is>
      </c>
      <c r="M2628" s="440" t="n"/>
    </row>
    <row r="2629" ht="13.35" customHeight="1" s="162">
      <c r="B2629" s="307" t="n"/>
      <c r="C2629" s="307" t="n"/>
      <c r="E2629" s="307" t="n"/>
      <c r="F2629" s="32" t="n"/>
      <c r="G2629" s="33">
        <f>IF(F2629="", "", H2629/F2629)</f>
        <v/>
      </c>
      <c r="H2629" s="33" t="n"/>
      <c r="I2629" s="33" t="n"/>
      <c r="J2629" s="33">
        <f>IF(I2629="", "", I2629*$F2629)</f>
        <v/>
      </c>
      <c r="K2629" s="33" t="n"/>
      <c r="L2629" s="33">
        <f>IF(K2629="", "", K2629*$F2629)</f>
        <v/>
      </c>
      <c r="M2629" s="30">
        <f>IF(OR(H2629="",H2629=0),"",IF(K2629="",IF(J2629="","",J2629/H2629),L2629/H2629))</f>
        <v/>
      </c>
    </row>
    <row r="2630" ht="13.35" customHeight="1" s="162">
      <c r="B2630" s="307" t="n"/>
      <c r="C2630" s="307" t="n"/>
      <c r="E2630" s="307" t="n"/>
      <c r="F2630" s="32" t="n"/>
      <c r="G2630" s="33">
        <f>IF(F2630="", "", H2630/F2630)</f>
        <v/>
      </c>
      <c r="H2630" s="33" t="n"/>
      <c r="I2630" s="33" t="n"/>
      <c r="J2630" s="33">
        <f>IF(I2630="", "", I2630*$F2630)</f>
        <v/>
      </c>
      <c r="K2630" s="33" t="n"/>
      <c r="L2630" s="33">
        <f>IF(K2630="", "", K2630*$F2630)</f>
        <v/>
      </c>
      <c r="M2630" s="30">
        <f>IF(OR(H2630="",H2630=0),"",IF(K2630="",IF(J2630="","",J2630/H2630),L2630/H2630))</f>
        <v/>
      </c>
    </row>
    <row r="2631" ht="13.35" customHeight="1" s="162">
      <c r="B2631" s="307" t="n"/>
      <c r="C2631" s="307" t="n"/>
      <c r="E2631" s="307" t="n"/>
      <c r="F2631" s="32" t="n"/>
      <c r="G2631" s="33">
        <f>IF(F2631="", "", H2631/F2631)</f>
        <v/>
      </c>
      <c r="H2631" s="33" t="n"/>
      <c r="I2631" s="33" t="n"/>
      <c r="J2631" s="33">
        <f>IF(I2631="", "", I2631*$F2631)</f>
        <v/>
      </c>
      <c r="K2631" s="33" t="n"/>
      <c r="L2631" s="33">
        <f>IF(K2631="", "", K2631*$F2631)</f>
        <v/>
      </c>
      <c r="M2631" s="30">
        <f>IF(OR(H2631="",H2631=0),"",IF(K2631="",IF(J2631="","",J2631/H2631),L2631/H2631))</f>
        <v/>
      </c>
    </row>
    <row r="2632" ht="13.35" customHeight="1" s="162">
      <c r="B2632" s="307" t="n"/>
      <c r="C2632" s="307" t="n"/>
      <c r="E2632" s="307" t="n"/>
      <c r="F2632" s="32" t="n"/>
      <c r="G2632" s="33">
        <f>IF(F2632="", "", H2632/F2632)</f>
        <v/>
      </c>
      <c r="H2632" s="33" t="n"/>
      <c r="I2632" s="33" t="n"/>
      <c r="J2632" s="33">
        <f>IF(I2632="", "", I2632*$F2632)</f>
        <v/>
      </c>
      <c r="K2632" s="33" t="n"/>
      <c r="L2632" s="33">
        <f>IF(K2632="", "", K2632*$F2632)</f>
        <v/>
      </c>
      <c r="M2632" s="30">
        <f>IF(OR(H2632="",H2632=0),"",IF(K2632="",IF(J2632="","",J2632/H2632),L2632/H2632))</f>
        <v/>
      </c>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307" t="n"/>
      <c r="C2643" s="307" t="n"/>
      <c r="E2643" s="307" t="n"/>
      <c r="F2643" s="32" t="n"/>
      <c r="G2643" s="33">
        <f>IF(F2643="", "", H2643/F2643)</f>
        <v/>
      </c>
      <c r="H2643" s="33" t="n"/>
      <c r="I2643" s="33" t="n"/>
      <c r="J2643" s="33">
        <f>IF(I2643="", "", I2643*$F2643)</f>
        <v/>
      </c>
      <c r="K2643" s="33" t="n"/>
      <c r="L2643" s="33">
        <f>IF(K2643="", "", K2643*$F2643)</f>
        <v/>
      </c>
      <c r="M2643" s="30">
        <f>IF(OR(H2643="",H2643=0),"",IF(K2643="",IF(J2643="","",J2643/H2643),L2643/H2643))</f>
        <v/>
      </c>
    </row>
    <row r="2644" ht="13.35" customHeight="1" s="162">
      <c r="B2644" s="307" t="n"/>
      <c r="C2644" s="307" t="n"/>
      <c r="E2644" s="307" t="n"/>
      <c r="F2644" s="32" t="n"/>
      <c r="G2644" s="33">
        <f>IF(F2644="", "", H2644/F2644)</f>
        <v/>
      </c>
      <c r="H2644" s="33" t="n"/>
      <c r="I2644" s="33" t="n"/>
      <c r="J2644" s="33">
        <f>IF(I2644="", "", I2644*$F2644)</f>
        <v/>
      </c>
      <c r="K2644" s="33" t="n"/>
      <c r="L2644" s="33">
        <f>IF(K2644="", "", K2644*$F2644)</f>
        <v/>
      </c>
      <c r="M2644" s="30">
        <f>IF(OR(H2644="",H2644=0),"",IF(K2644="",IF(J2644="","",J2644/H2644),L2644/H2644))</f>
        <v/>
      </c>
    </row>
    <row r="2645" ht="13.35" customHeight="1" s="162">
      <c r="B2645" s="307" t="n"/>
      <c r="C2645" s="307" t="n"/>
      <c r="E2645" s="307" t="n"/>
      <c r="F2645" s="32" t="n"/>
      <c r="G2645" s="33">
        <f>IF(F2645="", "", H2645/F2645)</f>
        <v/>
      </c>
      <c r="H2645" s="33" t="n"/>
      <c r="I2645" s="33" t="n"/>
      <c r="J2645" s="33">
        <f>IF(I2645="", "", I2645*$F2645)</f>
        <v/>
      </c>
      <c r="K2645" s="33" t="n"/>
      <c r="L2645" s="33">
        <f>IF(K2645="", "", K2645*$F2645)</f>
        <v/>
      </c>
      <c r="M2645" s="30">
        <f>IF(OR(H2645="",H2645=0),"",IF(K2645="",IF(J2645="","",J2645/H2645),L2645/H2645))</f>
        <v/>
      </c>
    </row>
    <row r="2646" ht="13.35" customHeight="1" s="162">
      <c r="B2646" s="307" t="n"/>
      <c r="C2646" s="307" t="n"/>
      <c r="E2646" s="307" t="n"/>
      <c r="F2646" s="32" t="n"/>
      <c r="G2646" s="33">
        <f>IF(F2646="", "", H2646/F2646)</f>
        <v/>
      </c>
      <c r="H2646" s="33" t="n"/>
      <c r="I2646" s="33" t="n"/>
      <c r="J2646" s="33">
        <f>IF(I2646="", "", I2646*$F2646)</f>
        <v/>
      </c>
      <c r="K2646" s="33" t="n"/>
      <c r="L2646" s="33">
        <f>IF(K2646="", "", K2646*$F2646)</f>
        <v/>
      </c>
      <c r="M2646" s="30">
        <f>IF(OR(H2646="",H2646=0),"",IF(K2646="",IF(J2646="","",J2646/H2646),L2646/H2646))</f>
        <v/>
      </c>
    </row>
    <row r="2647" ht="13.35" customHeight="1" s="162">
      <c r="B2647" s="307" t="n"/>
      <c r="C2647" s="307" t="n"/>
      <c r="E2647" s="307"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307" t="n"/>
      <c r="C2648" s="307" t="n"/>
      <c r="E2648" s="307" t="n"/>
      <c r="F2648" s="32" t="n"/>
      <c r="G2648" s="33">
        <f>IF(F2648="", "", H2648/F2648)</f>
        <v/>
      </c>
      <c r="H2648" s="33" t="n"/>
      <c r="I2648" s="33" t="n"/>
      <c r="J2648" s="33">
        <f>IF(I2648="", "", I2648*$F2648)</f>
        <v/>
      </c>
      <c r="K2648" s="33" t="n"/>
      <c r="L2648" s="33">
        <f>IF(K2648="", "", K2648*$F2648)</f>
        <v/>
      </c>
      <c r="M2648" s="30">
        <f>IF(OR(H2648="",H2648=0),"",IF(K2648="",IF(J2648="","",J2648/H2648),L2648/H2648))</f>
        <v/>
      </c>
    </row>
    <row r="2649" ht="13.35" customHeight="1" s="162">
      <c r="B2649" s="42" t="n"/>
      <c r="C2649" s="231" t="inlineStr">
        <is>
          <t>Total</t>
        </is>
      </c>
      <c r="D2649" s="159" t="n"/>
      <c r="E2649" s="42" t="n"/>
      <c r="F2649" s="42" t="n"/>
      <c r="G2649" s="43" t="n"/>
      <c r="H2649" s="43">
        <f>IF(SUM(H2629:H2648)+SUM(H2660:H2699)=0,"",SUM(H2629:H2648)+SUM(H2660:H2699))</f>
        <v/>
      </c>
      <c r="I2649" s="43" t="n"/>
      <c r="J2649" s="43">
        <f>IF(SUM(J2629:J2648)+SUM(J2660:J2699)=0,"",SUM(J2629:J2648)+SUM(J2660:J2699))</f>
        <v/>
      </c>
      <c r="K2649" s="43" t="n"/>
      <c r="L2649" s="43">
        <f>IF(SUM(L2629:L2648)+SUM(L2660:L2699)=0,"",SUM(L2629:L2648)+SUM(L2660:L2699))</f>
        <v/>
      </c>
      <c r="M2649" s="35">
        <f>IF(OR(H2649="",H2649=0),"",IF(L2649="",IF(J2649="","",J2649/H2649),L2649/H2649))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307" t="n"/>
      <c r="C2694" s="307" t="n"/>
      <c r="E2694" s="307" t="n"/>
      <c r="F2694" s="32" t="n"/>
      <c r="G2694" s="33">
        <f>IF(F2694="", "", H2694/F2694)</f>
        <v/>
      </c>
      <c r="H2694" s="33" t="n"/>
      <c r="I2694" s="33" t="n"/>
      <c r="J2694" s="33">
        <f>IF(I2694="", "", I2694*$F2694)</f>
        <v/>
      </c>
      <c r="K2694" s="33" t="n"/>
      <c r="L2694" s="33">
        <f>IF(K2694="", "", K2694*$F2694)</f>
        <v/>
      </c>
      <c r="M2694" s="30">
        <f>IF(OR(H2694="",H2694=0),"",IF(K2694="",IF(J2694="","",J2694/H2694),L2694/H2694))</f>
        <v/>
      </c>
    </row>
    <row r="2695" ht="13.35" customHeight="1" s="162">
      <c r="B2695" s="307" t="n"/>
      <c r="C2695" s="307" t="n"/>
      <c r="E2695" s="307" t="n"/>
      <c r="F2695" s="32" t="n"/>
      <c r="G2695" s="33">
        <f>IF(F2695="", "", H2695/F2695)</f>
        <v/>
      </c>
      <c r="H2695" s="33" t="n"/>
      <c r="I2695" s="33" t="n"/>
      <c r="J2695" s="33">
        <f>IF(I2695="", "", I2695*$F2695)</f>
        <v/>
      </c>
      <c r="K2695" s="33" t="n"/>
      <c r="L2695" s="33">
        <f>IF(K2695="", "", K2695*$F2695)</f>
        <v/>
      </c>
      <c r="M2695" s="30">
        <f>IF(OR(H2695="",H2695=0),"",IF(K2695="",IF(J2695="","",J2695/H2695),L2695/H2695))</f>
        <v/>
      </c>
    </row>
    <row r="2696" ht="13.35" customHeight="1" s="162">
      <c r="B2696" s="307" t="n"/>
      <c r="C2696" s="307" t="n"/>
      <c r="E2696" s="307" t="n"/>
      <c r="F2696" s="32" t="n"/>
      <c r="G2696" s="33">
        <f>IF(F2696="", "", H2696/F2696)</f>
        <v/>
      </c>
      <c r="H2696" s="33" t="n"/>
      <c r="I2696" s="33" t="n"/>
      <c r="J2696" s="33">
        <f>IF(I2696="", "", I2696*$F2696)</f>
        <v/>
      </c>
      <c r="K2696" s="33" t="n"/>
      <c r="L2696" s="33">
        <f>IF(K2696="", "", K2696*$F2696)</f>
        <v/>
      </c>
      <c r="M2696" s="30">
        <f>IF(OR(H2696="",H2696=0),"",IF(K2696="",IF(J2696="","",J2696/H2696),L2696/H2696))</f>
        <v/>
      </c>
    </row>
    <row r="2697" ht="13.35" customHeight="1" s="162">
      <c r="B2697" s="307" t="n"/>
      <c r="C2697" s="307" t="n"/>
      <c r="E2697" s="307"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307" t="n"/>
      <c r="C2698" s="307" t="n"/>
      <c r="E2698" s="307" t="n"/>
      <c r="F2698" s="32" t="n"/>
      <c r="G2698" s="33">
        <f>IF(F2698="", "", H2698/F2698)</f>
        <v/>
      </c>
      <c r="H2698" s="33" t="n"/>
      <c r="I2698" s="33" t="n"/>
      <c r="J2698" s="33">
        <f>IF(I2698="", "", I2698*$F2698)</f>
        <v/>
      </c>
      <c r="K2698" s="33" t="n"/>
      <c r="L2698" s="33">
        <f>IF(K2698="", "", K2698*$F2698)</f>
        <v/>
      </c>
      <c r="M2698" s="30">
        <f>IF(OR(H2698="",H2698=0),"",IF(K2698="",IF(J2698="","",J2698/H2698),L2698/H2698))</f>
        <v/>
      </c>
    </row>
    <row r="2699" ht="13.35" customHeight="1" s="162">
      <c r="B2699" s="307" t="n"/>
      <c r="C2699" s="307" t="n"/>
      <c r="E2699" s="307" t="n"/>
      <c r="F2699" s="32" t="n"/>
      <c r="G2699" s="33">
        <f>IF(F2699="", "", H2699/F2699)</f>
        <v/>
      </c>
      <c r="H2699" s="33" t="n"/>
      <c r="I2699" s="33" t="n"/>
      <c r="J2699" s="33">
        <f>IF(I2699="", "", I2699*$F2699)</f>
        <v/>
      </c>
      <c r="K2699" s="33" t="n"/>
      <c r="L2699" s="33">
        <f>IF(K2699="", "", K2699*$F2699)</f>
        <v/>
      </c>
      <c r="M2699" s="30">
        <f>IF(OR(H2699="",H2699=0),"",IF(K2699="",IF(J2699="","",J2699/H2699),L2699/H2699))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IF(OR(H2700="",H2700=0),"",IF(L2700="",IF(J2700="","",J2700/H2700),L2700/H2700))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F2729</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 xml:space="preserve">Static Pressures Profile </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01" t="n"/>
      <c r="D2727" s="205" t="inlineStr">
        <is>
          <t>Flt/Coil</t>
        </is>
      </c>
      <c r="E2727" s="205" t="inlineStr">
        <is>
          <t>Fan</t>
        </is>
      </c>
      <c r="F2727" s="432" t="n"/>
      <c r="G2727" s="401" t="n"/>
      <c r="H2727" s="13" t="n"/>
      <c r="I2727" s="246" t="inlineStr">
        <is>
          <t>VSD Frequency</t>
        </is>
      </c>
      <c r="J2727" s="403" t="n"/>
      <c r="K2727" s="65" t="n"/>
      <c r="L2727" s="65" t="n"/>
      <c r="M2727" s="13" t="n"/>
    </row>
    <row r="2728" ht="13.35" customHeight="1" s="162">
      <c r="B2728" s="198" t="inlineStr">
        <is>
          <t>Entering</t>
        </is>
      </c>
      <c r="C2728" s="401" t="n"/>
      <c r="D2728" s="19" t="n"/>
      <c r="E2728" s="19" t="n"/>
      <c r="F2728" s="19">
        <f>IF(E2728="", "", E2729-E2728)</f>
        <v/>
      </c>
      <c r="G2728" s="186" t="inlineStr">
        <is>
          <t>TSP</t>
        </is>
      </c>
      <c r="H2728" s="23" t="n"/>
      <c r="I2728" s="14" t="n"/>
      <c r="J2728" s="14" t="n"/>
      <c r="K2728" s="14" t="n"/>
      <c r="L2728" s="38" t="n"/>
      <c r="M2728" s="13" t="n"/>
    </row>
    <row r="2729" ht="13.35" customHeight="1" s="162">
      <c r="B2729" s="198" t="inlineStr">
        <is>
          <t>Exiting</t>
        </is>
      </c>
      <c r="C2729" s="401" t="n"/>
      <c r="D2729" s="55">
        <f>IF(E2728="", "", E2728)</f>
        <v/>
      </c>
      <c r="E2729" s="19" t="n"/>
      <c r="F2729" s="19">
        <f>IF(E2729="", "", E2729-D2728)</f>
        <v/>
      </c>
      <c r="G2729" s="186" t="inlineStr">
        <is>
          <t>ESP</t>
        </is>
      </c>
      <c r="H2729" s="23" t="n"/>
      <c r="I2729" s="13" t="n"/>
      <c r="J2729" s="13" t="n"/>
      <c r="K2729" s="13" t="n"/>
      <c r="L2729" s="13" t="n"/>
      <c r="M2729" s="13" t="n"/>
    </row>
    <row r="2730" ht="13.35" customHeight="1" s="162">
      <c r="B2730" s="453" t="inlineStr">
        <is>
          <t>Instrument:</t>
        </is>
      </c>
      <c r="C2730" s="5" t="n"/>
      <c r="D2730" s="493" t="n"/>
      <c r="E2730" s="414" t="n"/>
      <c r="F2730" s="414" t="n"/>
      <c r="G2730" s="425" t="inlineStr">
        <is>
          <t>Ak basis / notes:</t>
        </is>
      </c>
      <c r="I2730" s="494" t="n"/>
      <c r="J2730" s="414" t="n"/>
      <c r="K2730" s="414" t="n"/>
      <c r="L2730" s="414" t="n"/>
      <c r="M2730" s="414" t="n"/>
    </row>
    <row r="2731" ht="13.35" customHeight="1" s="162">
      <c r="B2731" s="188" t="inlineStr">
        <is>
          <t>Register / Grille / Diffuser Airflow</t>
        </is>
      </c>
      <c r="C2731" s="174" t="n"/>
      <c r="D2731" s="174" t="n"/>
      <c r="E2731" s="174" t="n"/>
      <c r="F2731" s="173" t="n"/>
      <c r="G2731" s="233" t="inlineStr">
        <is>
          <t>Design VEL</t>
        </is>
      </c>
      <c r="H2731" s="194" t="inlineStr">
        <is>
          <t>Design CFM</t>
        </is>
      </c>
      <c r="I2731" s="188" t="inlineStr">
        <is>
          <t>Initial</t>
        </is>
      </c>
      <c r="J2731" s="173" t="n"/>
      <c r="K2731" s="188" t="inlineStr">
        <is>
          <t>Final</t>
        </is>
      </c>
      <c r="L2731" s="173" t="n"/>
      <c r="M2731" s="188" t="inlineStr">
        <is>
          <t>%</t>
        </is>
      </c>
    </row>
    <row r="2732" ht="13.35" customHeight="1" s="162">
      <c r="B2732" s="153" t="inlineStr">
        <is>
          <t>No.</t>
        </is>
      </c>
      <c r="C2732" s="188" t="inlineStr">
        <is>
          <t>Area Served</t>
        </is>
      </c>
      <c r="D2732" s="188" t="inlineStr">
        <is>
          <t>Type</t>
        </is>
      </c>
      <c r="E2732" s="188" t="inlineStr">
        <is>
          <t>Size</t>
        </is>
      </c>
      <c r="F2732" s="188" t="inlineStr">
        <is>
          <t>Ak</t>
        </is>
      </c>
      <c r="G2732" s="440" t="n"/>
      <c r="H2732" s="440" t="n"/>
      <c r="I2732" s="188" t="inlineStr">
        <is>
          <t>VEL</t>
        </is>
      </c>
      <c r="J2732" s="188" t="inlineStr">
        <is>
          <t>CFM</t>
        </is>
      </c>
      <c r="K2732" s="188" t="inlineStr">
        <is>
          <t>VEL</t>
        </is>
      </c>
      <c r="L2732" s="188" t="inlineStr">
        <is>
          <t>CFM</t>
        </is>
      </c>
      <c r="M2732" s="440" t="n"/>
    </row>
    <row r="2733" ht="13.35" customHeight="1" s="162">
      <c r="B2733" s="307" t="n"/>
      <c r="C2733" s="307" t="n"/>
      <c r="E2733" s="307" t="n"/>
      <c r="F2733" s="32" t="n"/>
      <c r="G2733" s="33">
        <f>IF(F2733="", "", H2733/F2733)</f>
        <v/>
      </c>
      <c r="H2733" s="33" t="n"/>
      <c r="I2733" s="33" t="n"/>
      <c r="J2733" s="33">
        <f>IF(I2733="", "", I2733*$F2733)</f>
        <v/>
      </c>
      <c r="K2733" s="33" t="n"/>
      <c r="L2733" s="33">
        <f>IF(K2733="", "", K2733*$F2733)</f>
        <v/>
      </c>
      <c r="M2733" s="30">
        <f>IF(OR(H2733="",H2733=0),"",IF(K2733="",IF(J2733="","",J2733/H2733),L2733/H2733))</f>
        <v/>
      </c>
    </row>
    <row r="2734" ht="13.35" customHeight="1" s="162">
      <c r="B2734" s="307" t="n"/>
      <c r="C2734" s="307" t="n"/>
      <c r="E2734" s="307" t="n"/>
      <c r="F2734" s="32" t="n"/>
      <c r="G2734" s="33">
        <f>IF(F2734="", "", H2734/F2734)</f>
        <v/>
      </c>
      <c r="H2734" s="33" t="n"/>
      <c r="I2734" s="33" t="n"/>
      <c r="J2734" s="33">
        <f>IF(I2734="", "", I2734*$F2734)</f>
        <v/>
      </c>
      <c r="K2734" s="33" t="n"/>
      <c r="L2734" s="33">
        <f>IF(K2734="", "", K2734*$F2734)</f>
        <v/>
      </c>
      <c r="M2734" s="30">
        <f>IF(OR(H2734="",H2734=0),"",IF(K2734="",IF(J2734="","",J2734/H2734),L2734/H2734))</f>
        <v/>
      </c>
    </row>
    <row r="2735" ht="13.35" customHeight="1" s="162">
      <c r="B2735" s="307" t="n"/>
      <c r="C2735" s="307" t="n"/>
      <c r="E2735" s="307" t="n"/>
      <c r="F2735" s="32" t="n"/>
      <c r="G2735" s="33">
        <f>IF(F2735="", "", H2735/F2735)</f>
        <v/>
      </c>
      <c r="H2735" s="33" t="n"/>
      <c r="I2735" s="33" t="n"/>
      <c r="J2735" s="33">
        <f>IF(I2735="", "", I2735*$F2735)</f>
        <v/>
      </c>
      <c r="K2735" s="33" t="n"/>
      <c r="L2735" s="33">
        <f>IF(K2735="", "", K2735*$F2735)</f>
        <v/>
      </c>
      <c r="M2735" s="30">
        <f>IF(OR(H2735="",H2735=0),"",IF(K2735="",IF(J2735="","",J2735/H2735),L2735/H2735))</f>
        <v/>
      </c>
    </row>
    <row r="2736" ht="13.35" customHeight="1" s="162">
      <c r="B2736" s="307" t="n"/>
      <c r="C2736" s="307" t="n"/>
      <c r="E2736" s="307" t="n"/>
      <c r="F2736" s="32" t="n"/>
      <c r="G2736" s="33">
        <f>IF(F2736="", "", H2736/F2736)</f>
        <v/>
      </c>
      <c r="H2736" s="33" t="n"/>
      <c r="I2736" s="33" t="n"/>
      <c r="J2736" s="33">
        <f>IF(I2736="", "", I2736*$F2736)</f>
        <v/>
      </c>
      <c r="K2736" s="33" t="n"/>
      <c r="L2736" s="33">
        <f>IF(K2736="", "", K2736*$F2736)</f>
        <v/>
      </c>
      <c r="M2736" s="30">
        <f>IF(OR(H2736="",H2736=0),"",IF(K2736="",IF(J2736="","",J2736/H2736),L2736/H2736))</f>
        <v/>
      </c>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307" t="n"/>
      <c r="C2747" s="307" t="n"/>
      <c r="E2747" s="307" t="n"/>
      <c r="F2747" s="32" t="n"/>
      <c r="G2747" s="33">
        <f>IF(F2747="", "", H2747/F2747)</f>
        <v/>
      </c>
      <c r="H2747" s="33" t="n"/>
      <c r="I2747" s="33" t="n"/>
      <c r="J2747" s="33">
        <f>IF(I2747="", "", I2747*$F2747)</f>
        <v/>
      </c>
      <c r="K2747" s="33" t="n"/>
      <c r="L2747" s="33">
        <f>IF(K2747="", "", K2747*$F2747)</f>
        <v/>
      </c>
      <c r="M2747" s="30">
        <f>IF(OR(H2747="",H2747=0),"",IF(K2747="",IF(J2747="","",J2747/H2747),L2747/H2747))</f>
        <v/>
      </c>
    </row>
    <row r="2748" ht="13.35" customHeight="1" s="162">
      <c r="B2748" s="307" t="n"/>
      <c r="C2748" s="307" t="n"/>
      <c r="E2748" s="307" t="n"/>
      <c r="F2748" s="32" t="n"/>
      <c r="G2748" s="33">
        <f>IF(F2748="", "", H2748/F2748)</f>
        <v/>
      </c>
      <c r="H2748" s="33" t="n"/>
      <c r="I2748" s="33" t="n"/>
      <c r="J2748" s="33">
        <f>IF(I2748="", "", I2748*$F2748)</f>
        <v/>
      </c>
      <c r="K2748" s="33" t="n"/>
      <c r="L2748" s="33">
        <f>IF(K2748="", "", K2748*$F2748)</f>
        <v/>
      </c>
      <c r="M2748" s="30">
        <f>IF(OR(H2748="",H2748=0),"",IF(K2748="",IF(J2748="","",J2748/H2748),L2748/H2748))</f>
        <v/>
      </c>
    </row>
    <row r="2749" ht="13.35" customHeight="1" s="162">
      <c r="B2749" s="307" t="n"/>
      <c r="C2749" s="307" t="n"/>
      <c r="E2749" s="307" t="n"/>
      <c r="F2749" s="32" t="n"/>
      <c r="G2749" s="33">
        <f>IF(F2749="", "", H2749/F2749)</f>
        <v/>
      </c>
      <c r="H2749" s="33" t="n"/>
      <c r="I2749" s="33" t="n"/>
      <c r="J2749" s="33">
        <f>IF(I2749="", "", I2749*$F2749)</f>
        <v/>
      </c>
      <c r="K2749" s="33" t="n"/>
      <c r="L2749" s="33">
        <f>IF(K2749="", "", K2749*$F2749)</f>
        <v/>
      </c>
      <c r="M2749" s="30">
        <f>IF(OR(H2749="",H2749=0),"",IF(K2749="",IF(J2749="","",J2749/H2749),L2749/H2749))</f>
        <v/>
      </c>
    </row>
    <row r="2750" ht="13.35" customHeight="1" s="162">
      <c r="B2750" s="307" t="n"/>
      <c r="C2750" s="307" t="n"/>
      <c r="E2750" s="307" t="n"/>
      <c r="F2750" s="32" t="n"/>
      <c r="G2750" s="33">
        <f>IF(F2750="", "", H2750/F2750)</f>
        <v/>
      </c>
      <c r="H2750" s="33" t="n"/>
      <c r="I2750" s="33" t="n"/>
      <c r="J2750" s="33">
        <f>IF(I2750="", "", I2750*$F2750)</f>
        <v/>
      </c>
      <c r="K2750" s="33" t="n"/>
      <c r="L2750" s="33">
        <f>IF(K2750="", "", K2750*$F2750)</f>
        <v/>
      </c>
      <c r="M2750" s="30">
        <f>IF(OR(H2750="",H2750=0),"",IF(K2750="",IF(J2750="","",J2750/H2750),L2750/H2750))</f>
        <v/>
      </c>
    </row>
    <row r="2751" ht="13.35" customHeight="1" s="162">
      <c r="B2751" s="307" t="n"/>
      <c r="C2751" s="307" t="n"/>
      <c r="E2751" s="307"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307" t="n"/>
      <c r="C2752" s="307" t="n"/>
      <c r="E2752" s="307" t="n"/>
      <c r="F2752" s="32" t="n"/>
      <c r="G2752" s="33">
        <f>IF(F2752="", "", H2752/F2752)</f>
        <v/>
      </c>
      <c r="H2752" s="33" t="n"/>
      <c r="I2752" s="33" t="n"/>
      <c r="J2752" s="33">
        <f>IF(I2752="", "", I2752*$F2752)</f>
        <v/>
      </c>
      <c r="K2752" s="33" t="n"/>
      <c r="L2752" s="33">
        <f>IF(K2752="", "", K2752*$F2752)</f>
        <v/>
      </c>
      <c r="M2752" s="30">
        <f>IF(OR(H2752="",H2752=0),"",IF(K2752="",IF(J2752="","",J2752/H2752),L2752/H2752))</f>
        <v/>
      </c>
    </row>
    <row r="2753" ht="13.35" customHeight="1" s="162">
      <c r="B2753" s="42" t="n"/>
      <c r="C2753" s="231" t="inlineStr">
        <is>
          <t>Total</t>
        </is>
      </c>
      <c r="D2753" s="159" t="n"/>
      <c r="E2753" s="42" t="n"/>
      <c r="F2753" s="42" t="n"/>
      <c r="G2753" s="43" t="n"/>
      <c r="H2753" s="43">
        <f>IF(SUM(H2733:H2752)+SUM(H2764:H2803)=0,"",SUM(H2733:H2752)+SUM(H2764:H2803))</f>
        <v/>
      </c>
      <c r="I2753" s="43" t="n"/>
      <c r="J2753" s="43">
        <f>IF(SUM(J2733:J2752)+SUM(J2764:J2803)=0,"",SUM(J2733:J2752)+SUM(J2764:J2803))</f>
        <v/>
      </c>
      <c r="K2753" s="43" t="n"/>
      <c r="L2753" s="43">
        <f>IF(SUM(L2733:L2752)+SUM(L2764:L2803)=0,"",SUM(L2733:L2752)+SUM(L2764:L2803))</f>
        <v/>
      </c>
      <c r="M2753" s="35">
        <f>IF(OR(H2753="",H2753=0),"",IF(L2753="",IF(J2753="","",J2753/H2753),L2753/H2753))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307" t="n"/>
      <c r="C2798" s="307" t="n"/>
      <c r="E2798" s="307" t="n"/>
      <c r="F2798" s="32" t="n"/>
      <c r="G2798" s="33">
        <f>IF(F2798="", "", H2798/F2798)</f>
        <v/>
      </c>
      <c r="H2798" s="33" t="n"/>
      <c r="I2798" s="33" t="n"/>
      <c r="J2798" s="33">
        <f>IF(I2798="", "", I2798*$F2798)</f>
        <v/>
      </c>
      <c r="K2798" s="33" t="n"/>
      <c r="L2798" s="33">
        <f>IF(K2798="", "", K2798*$F2798)</f>
        <v/>
      </c>
      <c r="M2798" s="30">
        <f>IF(OR(H2798="",H2798=0),"",IF(K2798="",IF(J2798="","",J2798/H2798),L2798/H2798))</f>
        <v/>
      </c>
    </row>
    <row r="2799" ht="13.35" customHeight="1" s="162">
      <c r="B2799" s="307" t="n"/>
      <c r="C2799" s="307" t="n"/>
      <c r="E2799" s="307" t="n"/>
      <c r="F2799" s="32" t="n"/>
      <c r="G2799" s="33">
        <f>IF(F2799="", "", H2799/F2799)</f>
        <v/>
      </c>
      <c r="H2799" s="33" t="n"/>
      <c r="I2799" s="33" t="n"/>
      <c r="J2799" s="33">
        <f>IF(I2799="", "", I2799*$F2799)</f>
        <v/>
      </c>
      <c r="K2799" s="33" t="n"/>
      <c r="L2799" s="33">
        <f>IF(K2799="", "", K2799*$F2799)</f>
        <v/>
      </c>
      <c r="M2799" s="30">
        <f>IF(OR(H2799="",H2799=0),"",IF(K2799="",IF(J2799="","",J2799/H2799),L2799/H2799))</f>
        <v/>
      </c>
    </row>
    <row r="2800" ht="13.35" customHeight="1" s="162">
      <c r="B2800" s="307" t="n"/>
      <c r="C2800" s="307" t="n"/>
      <c r="E2800" s="307" t="n"/>
      <c r="F2800" s="32" t="n"/>
      <c r="G2800" s="33">
        <f>IF(F2800="", "", H2800/F2800)</f>
        <v/>
      </c>
      <c r="H2800" s="33" t="n"/>
      <c r="I2800" s="33" t="n"/>
      <c r="J2800" s="33">
        <f>IF(I2800="", "", I2800*$F2800)</f>
        <v/>
      </c>
      <c r="K2800" s="33" t="n"/>
      <c r="L2800" s="33">
        <f>IF(K2800="", "", K2800*$F2800)</f>
        <v/>
      </c>
      <c r="M2800" s="30">
        <f>IF(OR(H2800="",H2800=0),"",IF(K2800="",IF(J2800="","",J2800/H2800),L2800/H2800))</f>
        <v/>
      </c>
    </row>
    <row r="2801" ht="13.35" customHeight="1" s="162">
      <c r="B2801" s="307" t="n"/>
      <c r="C2801" s="307" t="n"/>
      <c r="E2801" s="307"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307" t="n"/>
      <c r="C2802" s="307" t="n"/>
      <c r="E2802" s="307" t="n"/>
      <c r="F2802" s="32" t="n"/>
      <c r="G2802" s="33">
        <f>IF(F2802="", "", H2802/F2802)</f>
        <v/>
      </c>
      <c r="H2802" s="33" t="n"/>
      <c r="I2802" s="33" t="n"/>
      <c r="J2802" s="33">
        <f>IF(I2802="", "", I2802*$F2802)</f>
        <v/>
      </c>
      <c r="K2802" s="33" t="n"/>
      <c r="L2802" s="33">
        <f>IF(K2802="", "", K2802*$F2802)</f>
        <v/>
      </c>
      <c r="M2802" s="30">
        <f>IF(OR(H2802="",H2802=0),"",IF(K2802="",IF(J2802="","",J2802/H2802),L2802/H2802))</f>
        <v/>
      </c>
    </row>
    <row r="2803" ht="13.35" customHeight="1" s="162">
      <c r="B2803" s="307" t="n"/>
      <c r="C2803" s="307" t="n"/>
      <c r="E2803" s="307" t="n"/>
      <c r="F2803" s="32" t="n"/>
      <c r="G2803" s="33">
        <f>IF(F2803="", "", H2803/F2803)</f>
        <v/>
      </c>
      <c r="H2803" s="33" t="n"/>
      <c r="I2803" s="33" t="n"/>
      <c r="J2803" s="33">
        <f>IF(I2803="", "", I2803*$F2803)</f>
        <v/>
      </c>
      <c r="K2803" s="33" t="n"/>
      <c r="L2803" s="33">
        <f>IF(K2803="", "", K2803*$F2803)</f>
        <v/>
      </c>
      <c r="M2803" s="30">
        <f>IF(OR(H2803="",H2803=0),"",IF(K2803="",IF(J2803="","",J2803/H2803),L2803/H2803))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IF(OR(H2804="",H2804=0),"",IF(L2804="",IF(J2804="","",J2804/H2804),L2804/H2804))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F2833</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 xml:space="preserve">Static Pressures Profile </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01" t="n"/>
      <c r="D2831" s="205" t="inlineStr">
        <is>
          <t>Flt/Coil</t>
        </is>
      </c>
      <c r="E2831" s="205" t="inlineStr">
        <is>
          <t>Fan</t>
        </is>
      </c>
      <c r="F2831" s="432" t="n"/>
      <c r="G2831" s="401" t="n"/>
      <c r="H2831" s="13" t="n"/>
      <c r="I2831" s="246" t="inlineStr">
        <is>
          <t>VSD Frequency</t>
        </is>
      </c>
      <c r="J2831" s="403" t="n"/>
      <c r="K2831" s="65" t="n"/>
      <c r="L2831" s="65" t="n"/>
      <c r="M2831" s="13" t="n"/>
    </row>
    <row r="2832" ht="13.35" customHeight="1" s="162">
      <c r="B2832" s="198" t="inlineStr">
        <is>
          <t>Entering</t>
        </is>
      </c>
      <c r="C2832" s="401" t="n"/>
      <c r="D2832" s="19" t="n"/>
      <c r="E2832" s="19" t="n"/>
      <c r="F2832" s="19">
        <f>IF(E2832="", "", E2833-E2832)</f>
        <v/>
      </c>
      <c r="G2832" s="186" t="inlineStr">
        <is>
          <t>TSP</t>
        </is>
      </c>
      <c r="H2832" s="23" t="n"/>
      <c r="I2832" s="14" t="n"/>
      <c r="J2832" s="14" t="n"/>
      <c r="K2832" s="14" t="n"/>
      <c r="L2832" s="38" t="n"/>
      <c r="M2832" s="13" t="n"/>
    </row>
    <row r="2833" ht="13.35" customHeight="1" s="162">
      <c r="B2833" s="198" t="inlineStr">
        <is>
          <t>Exiting</t>
        </is>
      </c>
      <c r="C2833" s="401" t="n"/>
      <c r="D2833" s="55">
        <f>IF(E2832="", "", E2832)</f>
        <v/>
      </c>
      <c r="E2833" s="19" t="n"/>
      <c r="F2833" s="19">
        <f>IF(E2833="", "", E2833-D2832)</f>
        <v/>
      </c>
      <c r="G2833" s="186" t="inlineStr">
        <is>
          <t>ESP</t>
        </is>
      </c>
      <c r="H2833" s="23" t="n"/>
      <c r="I2833" s="13" t="n"/>
      <c r="J2833" s="13" t="n"/>
      <c r="K2833" s="13" t="n"/>
      <c r="L2833" s="13" t="n"/>
      <c r="M2833" s="13" t="n"/>
    </row>
    <row r="2834" ht="13.35" customHeight="1" s="162">
      <c r="B2834" s="453" t="inlineStr">
        <is>
          <t>Instrument:</t>
        </is>
      </c>
      <c r="C2834" s="5" t="n"/>
      <c r="D2834" s="493" t="n"/>
      <c r="E2834" s="414" t="n"/>
      <c r="F2834" s="414" t="n"/>
      <c r="G2834" s="425" t="inlineStr">
        <is>
          <t>Ak basis / notes:</t>
        </is>
      </c>
      <c r="I2834" s="494" t="n"/>
      <c r="J2834" s="414" t="n"/>
      <c r="K2834" s="414" t="n"/>
      <c r="L2834" s="414" t="n"/>
      <c r="M2834" s="414" t="n"/>
    </row>
    <row r="2835" ht="13.35" customHeight="1" s="162">
      <c r="B2835" s="188" t="inlineStr">
        <is>
          <t>Register / Grille / Diffuser Airflow</t>
        </is>
      </c>
      <c r="C2835" s="174" t="n"/>
      <c r="D2835" s="174" t="n"/>
      <c r="E2835" s="174" t="n"/>
      <c r="F2835" s="173" t="n"/>
      <c r="G2835" s="233" t="inlineStr">
        <is>
          <t>Design VEL</t>
        </is>
      </c>
      <c r="H2835" s="194" t="inlineStr">
        <is>
          <t>Design CFM</t>
        </is>
      </c>
      <c r="I2835" s="188" t="inlineStr">
        <is>
          <t>Initial</t>
        </is>
      </c>
      <c r="J2835" s="173" t="n"/>
      <c r="K2835" s="188" t="inlineStr">
        <is>
          <t>Final</t>
        </is>
      </c>
      <c r="L2835" s="173" t="n"/>
      <c r="M2835" s="188" t="inlineStr">
        <is>
          <t>%</t>
        </is>
      </c>
    </row>
    <row r="2836" ht="13.35" customHeight="1" s="162">
      <c r="B2836" s="153" t="inlineStr">
        <is>
          <t>No.</t>
        </is>
      </c>
      <c r="C2836" s="188" t="inlineStr">
        <is>
          <t>Area Served</t>
        </is>
      </c>
      <c r="D2836" s="188" t="inlineStr">
        <is>
          <t>Type</t>
        </is>
      </c>
      <c r="E2836" s="188" t="inlineStr">
        <is>
          <t>Size</t>
        </is>
      </c>
      <c r="F2836" s="188" t="inlineStr">
        <is>
          <t>Ak</t>
        </is>
      </c>
      <c r="G2836" s="440" t="n"/>
      <c r="H2836" s="440" t="n"/>
      <c r="I2836" s="188" t="inlineStr">
        <is>
          <t>VEL</t>
        </is>
      </c>
      <c r="J2836" s="188" t="inlineStr">
        <is>
          <t>CFM</t>
        </is>
      </c>
      <c r="K2836" s="188" t="inlineStr">
        <is>
          <t>VEL</t>
        </is>
      </c>
      <c r="L2836" s="188" t="inlineStr">
        <is>
          <t>CFM</t>
        </is>
      </c>
      <c r="M2836" s="440" t="n"/>
    </row>
    <row r="2837" ht="13.35" customHeight="1" s="162">
      <c r="B2837" s="307" t="n"/>
      <c r="C2837" s="307" t="n"/>
      <c r="E2837" s="307" t="n"/>
      <c r="F2837" s="32" t="n"/>
      <c r="G2837" s="33">
        <f>IF(F2837="", "", H2837/F2837)</f>
        <v/>
      </c>
      <c r="H2837" s="33" t="n"/>
      <c r="I2837" s="33" t="n"/>
      <c r="J2837" s="33">
        <f>IF(I2837="", "", I2837*$F2837)</f>
        <v/>
      </c>
      <c r="K2837" s="33" t="n"/>
      <c r="L2837" s="33">
        <f>IF(K2837="", "", K2837*$F2837)</f>
        <v/>
      </c>
      <c r="M2837" s="30">
        <f>IF(OR(H2837="",H2837=0),"",IF(K2837="",IF(J2837="","",J2837/H2837),L2837/H2837))</f>
        <v/>
      </c>
    </row>
    <row r="2838" ht="13.35" customHeight="1" s="162">
      <c r="B2838" s="307" t="n"/>
      <c r="C2838" s="307" t="n"/>
      <c r="E2838" s="307" t="n"/>
      <c r="F2838" s="32" t="n"/>
      <c r="G2838" s="33">
        <f>IF(F2838="", "", H2838/F2838)</f>
        <v/>
      </c>
      <c r="H2838" s="33" t="n"/>
      <c r="I2838" s="33" t="n"/>
      <c r="J2838" s="33">
        <f>IF(I2838="", "", I2838*$F2838)</f>
        <v/>
      </c>
      <c r="K2838" s="33" t="n"/>
      <c r="L2838" s="33">
        <f>IF(K2838="", "", K2838*$F2838)</f>
        <v/>
      </c>
      <c r="M2838" s="30">
        <f>IF(OR(H2838="",H2838=0),"",IF(K2838="",IF(J2838="","",J2838/H2838),L2838/H2838))</f>
        <v/>
      </c>
    </row>
    <row r="2839" ht="13.35" customHeight="1" s="162">
      <c r="B2839" s="307" t="n"/>
      <c r="C2839" s="307" t="n"/>
      <c r="E2839" s="307" t="n"/>
      <c r="F2839" s="32" t="n"/>
      <c r="G2839" s="33">
        <f>IF(F2839="", "", H2839/F2839)</f>
        <v/>
      </c>
      <c r="H2839" s="33" t="n"/>
      <c r="I2839" s="33" t="n"/>
      <c r="J2839" s="33">
        <f>IF(I2839="", "", I2839*$F2839)</f>
        <v/>
      </c>
      <c r="K2839" s="33" t="n"/>
      <c r="L2839" s="33">
        <f>IF(K2839="", "", K2839*$F2839)</f>
        <v/>
      </c>
      <c r="M2839" s="30">
        <f>IF(OR(H2839="",H2839=0),"",IF(K2839="",IF(J2839="","",J2839/H2839),L2839/H2839))</f>
        <v/>
      </c>
    </row>
    <row r="2840" ht="13.35" customHeight="1" s="162">
      <c r="B2840" s="307" t="n"/>
      <c r="C2840" s="307" t="n"/>
      <c r="E2840" s="307" t="n"/>
      <c r="F2840" s="32" t="n"/>
      <c r="G2840" s="33">
        <f>IF(F2840="", "", H2840/F2840)</f>
        <v/>
      </c>
      <c r="H2840" s="33" t="n"/>
      <c r="I2840" s="33" t="n"/>
      <c r="J2840" s="33">
        <f>IF(I2840="", "", I2840*$F2840)</f>
        <v/>
      </c>
      <c r="K2840" s="33" t="n"/>
      <c r="L2840" s="33">
        <f>IF(K2840="", "", K2840*$F2840)</f>
        <v/>
      </c>
      <c r="M2840" s="30">
        <f>IF(OR(H2840="",H2840=0),"",IF(K2840="",IF(J2840="","",J2840/H2840),L2840/H2840))</f>
        <v/>
      </c>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307" t="n"/>
      <c r="C2851" s="307" t="n"/>
      <c r="E2851" s="307" t="n"/>
      <c r="F2851" s="32" t="n"/>
      <c r="G2851" s="33">
        <f>IF(F2851="", "", H2851/F2851)</f>
        <v/>
      </c>
      <c r="H2851" s="33" t="n"/>
      <c r="I2851" s="33" t="n"/>
      <c r="J2851" s="33">
        <f>IF(I2851="", "", I2851*$F2851)</f>
        <v/>
      </c>
      <c r="K2851" s="33" t="n"/>
      <c r="L2851" s="33">
        <f>IF(K2851="", "", K2851*$F2851)</f>
        <v/>
      </c>
      <c r="M2851" s="30">
        <f>IF(OR(H2851="",H2851=0),"",IF(K2851="",IF(J2851="","",J2851/H2851),L2851/H2851))</f>
        <v/>
      </c>
    </row>
    <row r="2852" ht="13.35" customHeight="1" s="162">
      <c r="B2852" s="307" t="n"/>
      <c r="C2852" s="307" t="n"/>
      <c r="E2852" s="307" t="n"/>
      <c r="F2852" s="32" t="n"/>
      <c r="G2852" s="33">
        <f>IF(F2852="", "", H2852/F2852)</f>
        <v/>
      </c>
      <c r="H2852" s="33" t="n"/>
      <c r="I2852" s="33" t="n"/>
      <c r="J2852" s="33">
        <f>IF(I2852="", "", I2852*$F2852)</f>
        <v/>
      </c>
      <c r="K2852" s="33" t="n"/>
      <c r="L2852" s="33">
        <f>IF(K2852="", "", K2852*$F2852)</f>
        <v/>
      </c>
      <c r="M2852" s="30">
        <f>IF(OR(H2852="",H2852=0),"",IF(K2852="",IF(J2852="","",J2852/H2852),L2852/H2852))</f>
        <v/>
      </c>
    </row>
    <row r="2853" ht="13.35" customHeight="1" s="162">
      <c r="B2853" s="307" t="n"/>
      <c r="C2853" s="307" t="n"/>
      <c r="E2853" s="307" t="n"/>
      <c r="F2853" s="32" t="n"/>
      <c r="G2853" s="33">
        <f>IF(F2853="", "", H2853/F2853)</f>
        <v/>
      </c>
      <c r="H2853" s="33" t="n"/>
      <c r="I2853" s="33" t="n"/>
      <c r="J2853" s="33">
        <f>IF(I2853="", "", I2853*$F2853)</f>
        <v/>
      </c>
      <c r="K2853" s="33" t="n"/>
      <c r="L2853" s="33">
        <f>IF(K2853="", "", K2853*$F2853)</f>
        <v/>
      </c>
      <c r="M2853" s="30">
        <f>IF(OR(H2853="",H2853=0),"",IF(K2853="",IF(J2853="","",J2853/H2853),L2853/H2853))</f>
        <v/>
      </c>
    </row>
    <row r="2854" ht="13.35" customHeight="1" s="162">
      <c r="B2854" s="307" t="n"/>
      <c r="C2854" s="307" t="n"/>
      <c r="E2854" s="307" t="n"/>
      <c r="F2854" s="32" t="n"/>
      <c r="G2854" s="33">
        <f>IF(F2854="", "", H2854/F2854)</f>
        <v/>
      </c>
      <c r="H2854" s="33" t="n"/>
      <c r="I2854" s="33" t="n"/>
      <c r="J2854" s="33">
        <f>IF(I2854="", "", I2854*$F2854)</f>
        <v/>
      </c>
      <c r="K2854" s="33" t="n"/>
      <c r="L2854" s="33">
        <f>IF(K2854="", "", K2854*$F2854)</f>
        <v/>
      </c>
      <c r="M2854" s="30">
        <f>IF(OR(H2854="",H2854=0),"",IF(K2854="",IF(J2854="","",J2854/H2854),L2854/H2854))</f>
        <v/>
      </c>
    </row>
    <row r="2855" ht="13.35" customHeight="1" s="162">
      <c r="B2855" s="307" t="n"/>
      <c r="C2855" s="307" t="n"/>
      <c r="E2855" s="307"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307" t="n"/>
      <c r="C2856" s="307" t="n"/>
      <c r="E2856" s="307" t="n"/>
      <c r="F2856" s="32" t="n"/>
      <c r="G2856" s="33">
        <f>IF(F2856="", "", H2856/F2856)</f>
        <v/>
      </c>
      <c r="H2856" s="33" t="n"/>
      <c r="I2856" s="33" t="n"/>
      <c r="J2856" s="33">
        <f>IF(I2856="", "", I2856*$F2856)</f>
        <v/>
      </c>
      <c r="K2856" s="33" t="n"/>
      <c r="L2856" s="33">
        <f>IF(K2856="", "", K2856*$F2856)</f>
        <v/>
      </c>
      <c r="M2856" s="30">
        <f>IF(OR(H2856="",H2856=0),"",IF(K2856="",IF(J2856="","",J2856/H2856),L2856/H2856))</f>
        <v/>
      </c>
    </row>
    <row r="2857" ht="13.35" customHeight="1" s="162">
      <c r="B2857" s="42" t="n"/>
      <c r="C2857" s="231" t="inlineStr">
        <is>
          <t>Total</t>
        </is>
      </c>
      <c r="D2857" s="159" t="n"/>
      <c r="E2857" s="42" t="n"/>
      <c r="F2857" s="42" t="n"/>
      <c r="G2857" s="43" t="n"/>
      <c r="H2857" s="43">
        <f>IF(SUM(H2837:H2856)+SUM(H2868:H2907)=0,"",SUM(H2837:H2856)+SUM(H2868:H2907))</f>
        <v/>
      </c>
      <c r="I2857" s="43" t="n"/>
      <c r="J2857" s="43">
        <f>IF(SUM(J2837:J2856)+SUM(J2868:J2907)=0,"",SUM(J2837:J2856)+SUM(J2868:J2907))</f>
        <v/>
      </c>
      <c r="K2857" s="43" t="n"/>
      <c r="L2857" s="43">
        <f>IF(SUM(L2837:L2856)+SUM(L2868:L2907)=0,"",SUM(L2837:L2856)+SUM(L2868:L2907))</f>
        <v/>
      </c>
      <c r="M2857" s="35">
        <f>IF(OR(H2857="",H2857=0),"",IF(L2857="",IF(J2857="","",J2857/H2857),L2857/H2857))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307" t="n"/>
      <c r="C2902" s="307" t="n"/>
      <c r="E2902" s="307" t="n"/>
      <c r="F2902" s="32" t="n"/>
      <c r="G2902" s="33">
        <f>IF(F2902="", "", H2902/F2902)</f>
        <v/>
      </c>
      <c r="H2902" s="33" t="n"/>
      <c r="I2902" s="33" t="n"/>
      <c r="J2902" s="33">
        <f>IF(I2902="", "", I2902*$F2902)</f>
        <v/>
      </c>
      <c r="K2902" s="33" t="n"/>
      <c r="L2902" s="33">
        <f>IF(K2902="", "", K2902*$F2902)</f>
        <v/>
      </c>
      <c r="M2902" s="30">
        <f>IF(OR(H2902="",H2902=0),"",IF(K2902="",IF(J2902="","",J2902/H2902),L2902/H2902))</f>
        <v/>
      </c>
    </row>
    <row r="2903" ht="13.35" customHeight="1" s="162">
      <c r="B2903" s="307" t="n"/>
      <c r="C2903" s="307" t="n"/>
      <c r="E2903" s="307" t="n"/>
      <c r="F2903" s="32" t="n"/>
      <c r="G2903" s="33">
        <f>IF(F2903="", "", H2903/F2903)</f>
        <v/>
      </c>
      <c r="H2903" s="33" t="n"/>
      <c r="I2903" s="33" t="n"/>
      <c r="J2903" s="33">
        <f>IF(I2903="", "", I2903*$F2903)</f>
        <v/>
      </c>
      <c r="K2903" s="33" t="n"/>
      <c r="L2903" s="33">
        <f>IF(K2903="", "", K2903*$F2903)</f>
        <v/>
      </c>
      <c r="M2903" s="30">
        <f>IF(OR(H2903="",H2903=0),"",IF(K2903="",IF(J2903="","",J2903/H2903),L2903/H2903))</f>
        <v/>
      </c>
    </row>
    <row r="2904" ht="13.35" customHeight="1" s="162">
      <c r="B2904" s="307" t="n"/>
      <c r="C2904" s="307" t="n"/>
      <c r="E2904" s="307" t="n"/>
      <c r="F2904" s="32" t="n"/>
      <c r="G2904" s="33">
        <f>IF(F2904="", "", H2904/F2904)</f>
        <v/>
      </c>
      <c r="H2904" s="33" t="n"/>
      <c r="I2904" s="33" t="n"/>
      <c r="J2904" s="33">
        <f>IF(I2904="", "", I2904*$F2904)</f>
        <v/>
      </c>
      <c r="K2904" s="33" t="n"/>
      <c r="L2904" s="33">
        <f>IF(K2904="", "", K2904*$F2904)</f>
        <v/>
      </c>
      <c r="M2904" s="30">
        <f>IF(OR(H2904="",H2904=0),"",IF(K2904="",IF(J2904="","",J2904/H2904),L2904/H2904))</f>
        <v/>
      </c>
    </row>
    <row r="2905" ht="13.35" customHeight="1" s="162">
      <c r="B2905" s="307" t="n"/>
      <c r="C2905" s="307" t="n"/>
      <c r="E2905" s="307"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307" t="n"/>
      <c r="C2906" s="307" t="n"/>
      <c r="E2906" s="307" t="n"/>
      <c r="F2906" s="32" t="n"/>
      <c r="G2906" s="33">
        <f>IF(F2906="", "", H2906/F2906)</f>
        <v/>
      </c>
      <c r="H2906" s="33" t="n"/>
      <c r="I2906" s="33" t="n"/>
      <c r="J2906" s="33">
        <f>IF(I2906="", "", I2906*$F2906)</f>
        <v/>
      </c>
      <c r="K2906" s="33" t="n"/>
      <c r="L2906" s="33">
        <f>IF(K2906="", "", K2906*$F2906)</f>
        <v/>
      </c>
      <c r="M2906" s="30">
        <f>IF(OR(H2906="",H2906=0),"",IF(K2906="",IF(J2906="","",J2906/H2906),L2906/H2906))</f>
        <v/>
      </c>
    </row>
    <row r="2907" ht="13.35" customHeight="1" s="162">
      <c r="B2907" s="307" t="n"/>
      <c r="C2907" s="307" t="n"/>
      <c r="E2907" s="307" t="n"/>
      <c r="F2907" s="32" t="n"/>
      <c r="G2907" s="33">
        <f>IF(F2907="", "", H2907/F2907)</f>
        <v/>
      </c>
      <c r="H2907" s="33" t="n"/>
      <c r="I2907" s="33" t="n"/>
      <c r="J2907" s="33">
        <f>IF(I2907="", "", I2907*$F2907)</f>
        <v/>
      </c>
      <c r="K2907" s="33" t="n"/>
      <c r="L2907" s="33">
        <f>IF(K2907="", "", K2907*$F2907)</f>
        <v/>
      </c>
      <c r="M2907" s="30">
        <f>IF(OR(H2907="",H2907=0),"",IF(K2907="",IF(J2907="","",J2907/H2907),L2907/H2907))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IF(OR(H2908="",H2908=0),"",IF(L2908="",IF(J2908="","",J2908/H2908),L2908/H2908))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F2937</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 xml:space="preserve">Static Pressures Profile </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01" t="n"/>
      <c r="D2935" s="205" t="inlineStr">
        <is>
          <t>Flt/Coil</t>
        </is>
      </c>
      <c r="E2935" s="205" t="inlineStr">
        <is>
          <t>Fan</t>
        </is>
      </c>
      <c r="F2935" s="432" t="n"/>
      <c r="G2935" s="401" t="n"/>
      <c r="H2935" s="13" t="n"/>
      <c r="I2935" s="246" t="inlineStr">
        <is>
          <t>VSD Frequency</t>
        </is>
      </c>
      <c r="J2935" s="403" t="n"/>
      <c r="K2935" s="65" t="n"/>
      <c r="L2935" s="65" t="n"/>
      <c r="M2935" s="13" t="n"/>
    </row>
    <row r="2936" ht="13.35" customHeight="1" s="162">
      <c r="B2936" s="198" t="inlineStr">
        <is>
          <t>Entering</t>
        </is>
      </c>
      <c r="C2936" s="401" t="n"/>
      <c r="D2936" s="19" t="n"/>
      <c r="E2936" s="19" t="n"/>
      <c r="F2936" s="19">
        <f>IF(E2936="", "", E2937-E2936)</f>
        <v/>
      </c>
      <c r="G2936" s="186" t="inlineStr">
        <is>
          <t>TSP</t>
        </is>
      </c>
      <c r="H2936" s="23" t="n"/>
      <c r="I2936" s="14" t="n"/>
      <c r="J2936" s="14" t="n"/>
      <c r="K2936" s="14" t="n"/>
      <c r="L2936" s="38" t="n"/>
      <c r="M2936" s="13" t="n"/>
    </row>
    <row r="2937" ht="13.35" customHeight="1" s="162">
      <c r="B2937" s="198" t="inlineStr">
        <is>
          <t>Exiting</t>
        </is>
      </c>
      <c r="C2937" s="401" t="n"/>
      <c r="D2937" s="55">
        <f>IF(E2936="", "", E2936)</f>
        <v/>
      </c>
      <c r="E2937" s="19" t="n"/>
      <c r="F2937" s="19">
        <f>IF(E2937="", "", E2937-D2936)</f>
        <v/>
      </c>
      <c r="G2937" s="186" t="inlineStr">
        <is>
          <t>ESP</t>
        </is>
      </c>
      <c r="H2937" s="23" t="n"/>
      <c r="I2937" s="13" t="n"/>
      <c r="J2937" s="13" t="n"/>
      <c r="K2937" s="13" t="n"/>
      <c r="L2937" s="13" t="n"/>
      <c r="M2937" s="13" t="n"/>
    </row>
    <row r="2938" ht="13.35" customHeight="1" s="162">
      <c r="B2938" s="453" t="inlineStr">
        <is>
          <t>Instrument:</t>
        </is>
      </c>
      <c r="C2938" s="5" t="n"/>
      <c r="D2938" s="493" t="n"/>
      <c r="E2938" s="414" t="n"/>
      <c r="F2938" s="414" t="n"/>
      <c r="G2938" s="425" t="inlineStr">
        <is>
          <t>Ak basis / notes:</t>
        </is>
      </c>
      <c r="I2938" s="494" t="n"/>
      <c r="J2938" s="414" t="n"/>
      <c r="K2938" s="414" t="n"/>
      <c r="L2938" s="414" t="n"/>
      <c r="M2938" s="414" t="n"/>
    </row>
    <row r="2939" ht="13.35" customHeight="1" s="162">
      <c r="B2939" s="188" t="inlineStr">
        <is>
          <t>Register / Grille / Diffuser Airflow</t>
        </is>
      </c>
      <c r="C2939" s="174" t="n"/>
      <c r="D2939" s="174" t="n"/>
      <c r="E2939" s="174" t="n"/>
      <c r="F2939" s="173" t="n"/>
      <c r="G2939" s="233" t="inlineStr">
        <is>
          <t>Design VEL</t>
        </is>
      </c>
      <c r="H2939" s="194" t="inlineStr">
        <is>
          <t>Design CFM</t>
        </is>
      </c>
      <c r="I2939" s="188" t="inlineStr">
        <is>
          <t>Initial</t>
        </is>
      </c>
      <c r="J2939" s="173" t="n"/>
      <c r="K2939" s="188" t="inlineStr">
        <is>
          <t>Final</t>
        </is>
      </c>
      <c r="L2939" s="173" t="n"/>
      <c r="M2939" s="188" t="inlineStr">
        <is>
          <t>%</t>
        </is>
      </c>
    </row>
    <row r="2940" ht="13.35" customHeight="1" s="162">
      <c r="B2940" s="153" t="inlineStr">
        <is>
          <t>No.</t>
        </is>
      </c>
      <c r="C2940" s="188" t="inlineStr">
        <is>
          <t>Area Served</t>
        </is>
      </c>
      <c r="D2940" s="188" t="inlineStr">
        <is>
          <t>Type</t>
        </is>
      </c>
      <c r="E2940" s="188" t="inlineStr">
        <is>
          <t>Size</t>
        </is>
      </c>
      <c r="F2940" s="188" t="inlineStr">
        <is>
          <t>Ak</t>
        </is>
      </c>
      <c r="G2940" s="440" t="n"/>
      <c r="H2940" s="440" t="n"/>
      <c r="I2940" s="188" t="inlineStr">
        <is>
          <t>VEL</t>
        </is>
      </c>
      <c r="J2940" s="188" t="inlineStr">
        <is>
          <t>CFM</t>
        </is>
      </c>
      <c r="K2940" s="188" t="inlineStr">
        <is>
          <t>VEL</t>
        </is>
      </c>
      <c r="L2940" s="188" t="inlineStr">
        <is>
          <t>CFM</t>
        </is>
      </c>
      <c r="M2940" s="440" t="n"/>
    </row>
    <row r="2941" ht="13.35" customHeight="1" s="162">
      <c r="B2941" s="307" t="n"/>
      <c r="C2941" s="307" t="n"/>
      <c r="E2941" s="307" t="n"/>
      <c r="F2941" s="32" t="n"/>
      <c r="G2941" s="33">
        <f>IF(F2941="", "", H2941/F2941)</f>
        <v/>
      </c>
      <c r="H2941" s="33" t="n"/>
      <c r="I2941" s="33" t="n"/>
      <c r="J2941" s="33">
        <f>IF(I2941="", "", I2941*$F2941)</f>
        <v/>
      </c>
      <c r="K2941" s="33" t="n"/>
      <c r="L2941" s="33">
        <f>IF(K2941="", "", K2941*$F2941)</f>
        <v/>
      </c>
      <c r="M2941" s="30">
        <f>IF(OR(H2941="",H2941=0),"",IF(K2941="",IF(J2941="","",J2941/H2941),L2941/H2941))</f>
        <v/>
      </c>
    </row>
    <row r="2942" ht="13.35" customHeight="1" s="162">
      <c r="B2942" s="307" t="n"/>
      <c r="C2942" s="307" t="n"/>
      <c r="E2942" s="307" t="n"/>
      <c r="F2942" s="32" t="n"/>
      <c r="G2942" s="33">
        <f>IF(F2942="", "", H2942/F2942)</f>
        <v/>
      </c>
      <c r="H2942" s="33" t="n"/>
      <c r="I2942" s="33" t="n"/>
      <c r="J2942" s="33">
        <f>IF(I2942="", "", I2942*$F2942)</f>
        <v/>
      </c>
      <c r="K2942" s="33" t="n"/>
      <c r="L2942" s="33">
        <f>IF(K2942="", "", K2942*$F2942)</f>
        <v/>
      </c>
      <c r="M2942" s="30">
        <f>IF(OR(H2942="",H2942=0),"",IF(K2942="",IF(J2942="","",J2942/H2942),L2942/H2942))</f>
        <v/>
      </c>
    </row>
    <row r="2943" ht="13.35" customHeight="1" s="162">
      <c r="B2943" s="307" t="n"/>
      <c r="C2943" s="307" t="n"/>
      <c r="E2943" s="307" t="n"/>
      <c r="F2943" s="32" t="n"/>
      <c r="G2943" s="33">
        <f>IF(F2943="", "", H2943/F2943)</f>
        <v/>
      </c>
      <c r="H2943" s="33" t="n"/>
      <c r="I2943" s="33" t="n"/>
      <c r="J2943" s="33">
        <f>IF(I2943="", "", I2943*$F2943)</f>
        <v/>
      </c>
      <c r="K2943" s="33" t="n"/>
      <c r="L2943" s="33">
        <f>IF(K2943="", "", K2943*$F2943)</f>
        <v/>
      </c>
      <c r="M2943" s="30">
        <f>IF(OR(H2943="",H2943=0),"",IF(K2943="",IF(J2943="","",J2943/H2943),L2943/H2943))</f>
        <v/>
      </c>
    </row>
    <row r="2944" ht="13.35" customHeight="1" s="162">
      <c r="B2944" s="307" t="n"/>
      <c r="C2944" s="307" t="n"/>
      <c r="E2944" s="307" t="n"/>
      <c r="F2944" s="32" t="n"/>
      <c r="G2944" s="33">
        <f>IF(F2944="", "", H2944/F2944)</f>
        <v/>
      </c>
      <c r="H2944" s="33" t="n"/>
      <c r="I2944" s="33" t="n"/>
      <c r="J2944" s="33">
        <f>IF(I2944="", "", I2944*$F2944)</f>
        <v/>
      </c>
      <c r="K2944" s="33" t="n"/>
      <c r="L2944" s="33">
        <f>IF(K2944="", "", K2944*$F2944)</f>
        <v/>
      </c>
      <c r="M2944" s="30">
        <f>IF(OR(H2944="",H2944=0),"",IF(K2944="",IF(J2944="","",J2944/H2944),L2944/H2944))</f>
        <v/>
      </c>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307" t="n"/>
      <c r="C2955" s="307" t="n"/>
      <c r="E2955" s="307" t="n"/>
      <c r="F2955" s="32" t="n"/>
      <c r="G2955" s="33">
        <f>IF(F2955="", "", H2955/F2955)</f>
        <v/>
      </c>
      <c r="H2955" s="33" t="n"/>
      <c r="I2955" s="33" t="n"/>
      <c r="J2955" s="33">
        <f>IF(I2955="", "", I2955*$F2955)</f>
        <v/>
      </c>
      <c r="K2955" s="33" t="n"/>
      <c r="L2955" s="33">
        <f>IF(K2955="", "", K2955*$F2955)</f>
        <v/>
      </c>
      <c r="M2955" s="30">
        <f>IF(OR(H2955="",H2955=0),"",IF(K2955="",IF(J2955="","",J2955/H2955),L2955/H2955))</f>
        <v/>
      </c>
    </row>
    <row r="2956" ht="13.35" customHeight="1" s="162">
      <c r="B2956" s="307" t="n"/>
      <c r="C2956" s="307" t="n"/>
      <c r="E2956" s="307" t="n"/>
      <c r="F2956" s="32" t="n"/>
      <c r="G2956" s="33">
        <f>IF(F2956="", "", H2956/F2956)</f>
        <v/>
      </c>
      <c r="H2956" s="33" t="n"/>
      <c r="I2956" s="33" t="n"/>
      <c r="J2956" s="33">
        <f>IF(I2956="", "", I2956*$F2956)</f>
        <v/>
      </c>
      <c r="K2956" s="33" t="n"/>
      <c r="L2956" s="33">
        <f>IF(K2956="", "", K2956*$F2956)</f>
        <v/>
      </c>
      <c r="M2956" s="30">
        <f>IF(OR(H2956="",H2956=0),"",IF(K2956="",IF(J2956="","",J2956/H2956),L2956/H2956))</f>
        <v/>
      </c>
    </row>
    <row r="2957" ht="13.35" customHeight="1" s="162">
      <c r="B2957" s="307" t="n"/>
      <c r="C2957" s="307" t="n"/>
      <c r="E2957" s="307" t="n"/>
      <c r="F2957" s="32" t="n"/>
      <c r="G2957" s="33">
        <f>IF(F2957="", "", H2957/F2957)</f>
        <v/>
      </c>
      <c r="H2957" s="33" t="n"/>
      <c r="I2957" s="33" t="n"/>
      <c r="J2957" s="33">
        <f>IF(I2957="", "", I2957*$F2957)</f>
        <v/>
      </c>
      <c r="K2957" s="33" t="n"/>
      <c r="L2957" s="33">
        <f>IF(K2957="", "", K2957*$F2957)</f>
        <v/>
      </c>
      <c r="M2957" s="30">
        <f>IF(OR(H2957="",H2957=0),"",IF(K2957="",IF(J2957="","",J2957/H2957),L2957/H2957))</f>
        <v/>
      </c>
    </row>
    <row r="2958" ht="13.35" customHeight="1" s="162">
      <c r="B2958" s="307" t="n"/>
      <c r="C2958" s="307" t="n"/>
      <c r="E2958" s="307" t="n"/>
      <c r="F2958" s="32" t="n"/>
      <c r="G2958" s="33">
        <f>IF(F2958="", "", H2958/F2958)</f>
        <v/>
      </c>
      <c r="H2958" s="33" t="n"/>
      <c r="I2958" s="33" t="n"/>
      <c r="J2958" s="33">
        <f>IF(I2958="", "", I2958*$F2958)</f>
        <v/>
      </c>
      <c r="K2958" s="33" t="n"/>
      <c r="L2958" s="33">
        <f>IF(K2958="", "", K2958*$F2958)</f>
        <v/>
      </c>
      <c r="M2958" s="30">
        <f>IF(OR(H2958="",H2958=0),"",IF(K2958="",IF(J2958="","",J2958/H2958),L2958/H2958))</f>
        <v/>
      </c>
    </row>
    <row r="2959" ht="13.35" customHeight="1" s="162">
      <c r="B2959" s="307" t="n"/>
      <c r="C2959" s="307" t="n"/>
      <c r="E2959" s="307"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307" t="n"/>
      <c r="C2960" s="307" t="n"/>
      <c r="E2960" s="307" t="n"/>
      <c r="F2960" s="32" t="n"/>
      <c r="G2960" s="33">
        <f>IF(F2960="", "", H2960/F2960)</f>
        <v/>
      </c>
      <c r="H2960" s="33" t="n"/>
      <c r="I2960" s="33" t="n"/>
      <c r="J2960" s="33">
        <f>IF(I2960="", "", I2960*$F2960)</f>
        <v/>
      </c>
      <c r="K2960" s="33" t="n"/>
      <c r="L2960" s="33">
        <f>IF(K2960="", "", K2960*$F2960)</f>
        <v/>
      </c>
      <c r="M2960" s="30">
        <f>IF(OR(H2960="",H2960=0),"",IF(K2960="",IF(J2960="","",J2960/H2960),L2960/H2960))</f>
        <v/>
      </c>
    </row>
    <row r="2961" ht="13.35" customHeight="1" s="162">
      <c r="B2961" s="42" t="n"/>
      <c r="C2961" s="231" t="inlineStr">
        <is>
          <t>Total</t>
        </is>
      </c>
      <c r="D2961" s="159" t="n"/>
      <c r="E2961" s="42" t="n"/>
      <c r="F2961" s="42" t="n"/>
      <c r="G2961" s="43" t="n"/>
      <c r="H2961" s="43">
        <f>IF(SUM(H2941:H2960)+SUM(H2972:H3011)=0,"",SUM(H2941:H2960)+SUM(H2972:H3011))</f>
        <v/>
      </c>
      <c r="I2961" s="43" t="n"/>
      <c r="J2961" s="43">
        <f>IF(SUM(J2941:J2960)+SUM(J2972:J3011)=0,"",SUM(J2941:J2960)+SUM(J2972:J3011))</f>
        <v/>
      </c>
      <c r="K2961" s="43" t="n"/>
      <c r="L2961" s="43">
        <f>IF(SUM(L2941:L2960)+SUM(L2972:L3011)=0,"",SUM(L2941:L2960)+SUM(L2972:L3011))</f>
        <v/>
      </c>
      <c r="M2961" s="35">
        <f>IF(OR(H2961="",H2961=0),"",IF(L2961="",IF(J2961="","",J2961/H2961),L2961/H2961))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307" t="n"/>
      <c r="C3006" s="307" t="n"/>
      <c r="E3006" s="307" t="n"/>
      <c r="F3006" s="32" t="n"/>
      <c r="G3006" s="33">
        <f>IF(F3006="", "", H3006/F3006)</f>
        <v/>
      </c>
      <c r="H3006" s="33" t="n"/>
      <c r="I3006" s="33" t="n"/>
      <c r="J3006" s="33">
        <f>IF(I3006="", "", I3006*$F3006)</f>
        <v/>
      </c>
      <c r="K3006" s="33" t="n"/>
      <c r="L3006" s="33">
        <f>IF(K3006="", "", K3006*$F3006)</f>
        <v/>
      </c>
      <c r="M3006" s="30">
        <f>IF(OR(H3006="",H3006=0),"",IF(K3006="",IF(J3006="","",J3006/H3006),L3006/H3006))</f>
        <v/>
      </c>
    </row>
    <row r="3007" ht="13.35" customHeight="1" s="162">
      <c r="B3007" s="307" t="n"/>
      <c r="C3007" s="307" t="n"/>
      <c r="E3007" s="307" t="n"/>
      <c r="F3007" s="32" t="n"/>
      <c r="G3007" s="33">
        <f>IF(F3007="", "", H3007/F3007)</f>
        <v/>
      </c>
      <c r="H3007" s="33" t="n"/>
      <c r="I3007" s="33" t="n"/>
      <c r="J3007" s="33">
        <f>IF(I3007="", "", I3007*$F3007)</f>
        <v/>
      </c>
      <c r="K3007" s="33" t="n"/>
      <c r="L3007" s="33">
        <f>IF(K3007="", "", K3007*$F3007)</f>
        <v/>
      </c>
      <c r="M3007" s="30">
        <f>IF(OR(H3007="",H3007=0),"",IF(K3007="",IF(J3007="","",J3007/H3007),L3007/H3007))</f>
        <v/>
      </c>
    </row>
    <row r="3008" ht="13.35" customHeight="1" s="162">
      <c r="B3008" s="307" t="n"/>
      <c r="C3008" s="307" t="n"/>
      <c r="E3008" s="307" t="n"/>
      <c r="F3008" s="32" t="n"/>
      <c r="G3008" s="33">
        <f>IF(F3008="", "", H3008/F3008)</f>
        <v/>
      </c>
      <c r="H3008" s="33" t="n"/>
      <c r="I3008" s="33" t="n"/>
      <c r="J3008" s="33">
        <f>IF(I3008="", "", I3008*$F3008)</f>
        <v/>
      </c>
      <c r="K3008" s="33" t="n"/>
      <c r="L3008" s="33">
        <f>IF(K3008="", "", K3008*$F3008)</f>
        <v/>
      </c>
      <c r="M3008" s="30">
        <f>IF(OR(H3008="",H3008=0),"",IF(K3008="",IF(J3008="","",J3008/H3008),L3008/H3008))</f>
        <v/>
      </c>
    </row>
    <row r="3009" ht="13.35" customHeight="1" s="162">
      <c r="B3009" s="307" t="n"/>
      <c r="C3009" s="307" t="n"/>
      <c r="E3009" s="307"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307" t="n"/>
      <c r="C3010" s="307" t="n"/>
      <c r="E3010" s="307" t="n"/>
      <c r="F3010" s="32" t="n"/>
      <c r="G3010" s="33">
        <f>IF(F3010="", "", H3010/F3010)</f>
        <v/>
      </c>
      <c r="H3010" s="33" t="n"/>
      <c r="I3010" s="33" t="n"/>
      <c r="J3010" s="33">
        <f>IF(I3010="", "", I3010*$F3010)</f>
        <v/>
      </c>
      <c r="K3010" s="33" t="n"/>
      <c r="L3010" s="33">
        <f>IF(K3010="", "", K3010*$F3010)</f>
        <v/>
      </c>
      <c r="M3010" s="30">
        <f>IF(OR(H3010="",H3010=0),"",IF(K3010="",IF(J3010="","",J3010/H3010),L3010/H3010))</f>
        <v/>
      </c>
    </row>
    <row r="3011" ht="13.35" customHeight="1" s="162">
      <c r="B3011" s="307" t="n"/>
      <c r="C3011" s="307" t="n"/>
      <c r="E3011" s="307" t="n"/>
      <c r="F3011" s="32" t="n"/>
      <c r="G3011" s="33">
        <f>IF(F3011="", "", H3011/F3011)</f>
        <v/>
      </c>
      <c r="H3011" s="33" t="n"/>
      <c r="I3011" s="33" t="n"/>
      <c r="J3011" s="33">
        <f>IF(I3011="", "", I3011*$F3011)</f>
        <v/>
      </c>
      <c r="K3011" s="33" t="n"/>
      <c r="L3011" s="33">
        <f>IF(K3011="", "", K3011*$F3011)</f>
        <v/>
      </c>
      <c r="M3011" s="30">
        <f>IF(OR(H3011="",H3011=0),"",IF(K3011="",IF(J3011="","",J3011/H3011),L3011/H3011))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IF(OR(H3012="",H3012=0),"",IF(L3012="",IF(J3012="","",J3012/H3012),L3012/H3012))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F3041</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 xml:space="preserve">Static Pressures Profile </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01" t="n"/>
      <c r="D3039" s="205" t="inlineStr">
        <is>
          <t>Flt/Coil</t>
        </is>
      </c>
      <c r="E3039" s="205" t="inlineStr">
        <is>
          <t>Fan</t>
        </is>
      </c>
      <c r="F3039" s="432" t="n"/>
      <c r="G3039" s="401" t="n"/>
      <c r="H3039" s="13" t="n"/>
      <c r="I3039" s="246" t="inlineStr">
        <is>
          <t>VSD Frequency</t>
        </is>
      </c>
      <c r="J3039" s="403" t="n"/>
      <c r="K3039" s="65" t="n"/>
      <c r="L3039" s="65" t="n"/>
      <c r="M3039" s="13" t="n"/>
    </row>
    <row r="3040" ht="13.35" customHeight="1" s="162">
      <c r="B3040" s="198" t="inlineStr">
        <is>
          <t>Entering</t>
        </is>
      </c>
      <c r="C3040" s="401" t="n"/>
      <c r="D3040" s="19" t="n"/>
      <c r="E3040" s="19" t="n"/>
      <c r="F3040" s="19">
        <f>IF(E3040="", "", E3041-E3040)</f>
        <v/>
      </c>
      <c r="G3040" s="186" t="inlineStr">
        <is>
          <t>TSP</t>
        </is>
      </c>
      <c r="H3040" s="23" t="n"/>
      <c r="I3040" s="14" t="n"/>
      <c r="J3040" s="14" t="n"/>
      <c r="K3040" s="14" t="n"/>
      <c r="L3040" s="38" t="n"/>
      <c r="M3040" s="13" t="n"/>
    </row>
    <row r="3041" ht="13.35" customHeight="1" s="162">
      <c r="B3041" s="198" t="inlineStr">
        <is>
          <t>Exiting</t>
        </is>
      </c>
      <c r="C3041" s="401" t="n"/>
      <c r="D3041" s="55">
        <f>IF(E3040="", "", E3040)</f>
        <v/>
      </c>
      <c r="E3041" s="19" t="n"/>
      <c r="F3041" s="19">
        <f>IF(E3041="", "", E3041-D3040)</f>
        <v/>
      </c>
      <c r="G3041" s="186" t="inlineStr">
        <is>
          <t>ESP</t>
        </is>
      </c>
      <c r="H3041" s="23" t="n"/>
      <c r="I3041" s="13" t="n"/>
      <c r="J3041" s="13" t="n"/>
      <c r="K3041" s="13" t="n"/>
      <c r="L3041" s="13" t="n"/>
      <c r="M3041" s="13" t="n"/>
    </row>
    <row r="3042" ht="13.35" customHeight="1" s="162">
      <c r="B3042" s="453" t="inlineStr">
        <is>
          <t>Instrument:</t>
        </is>
      </c>
      <c r="C3042" s="5" t="n"/>
      <c r="D3042" s="493" t="n"/>
      <c r="E3042" s="414" t="n"/>
      <c r="F3042" s="414" t="n"/>
      <c r="G3042" s="425" t="inlineStr">
        <is>
          <t>Ak basis / notes:</t>
        </is>
      </c>
      <c r="I3042" s="494" t="n"/>
      <c r="J3042" s="414" t="n"/>
      <c r="K3042" s="414" t="n"/>
      <c r="L3042" s="414" t="n"/>
      <c r="M3042" s="414" t="n"/>
    </row>
    <row r="3043" ht="13.35" customHeight="1" s="162">
      <c r="B3043" s="188" t="inlineStr">
        <is>
          <t>Register / Grille / Diffuser Airflow</t>
        </is>
      </c>
      <c r="C3043" s="174" t="n"/>
      <c r="D3043" s="174" t="n"/>
      <c r="E3043" s="174" t="n"/>
      <c r="F3043" s="173" t="n"/>
      <c r="G3043" s="233" t="inlineStr">
        <is>
          <t>Design VEL</t>
        </is>
      </c>
      <c r="H3043" s="194" t="inlineStr">
        <is>
          <t>Design CFM</t>
        </is>
      </c>
      <c r="I3043" s="188" t="inlineStr">
        <is>
          <t>Initial</t>
        </is>
      </c>
      <c r="J3043" s="173" t="n"/>
      <c r="K3043" s="188" t="inlineStr">
        <is>
          <t>Final</t>
        </is>
      </c>
      <c r="L3043" s="173" t="n"/>
      <c r="M3043" s="188" t="inlineStr">
        <is>
          <t>%</t>
        </is>
      </c>
    </row>
    <row r="3044" ht="13.35" customHeight="1" s="162">
      <c r="B3044" s="153" t="inlineStr">
        <is>
          <t>No.</t>
        </is>
      </c>
      <c r="C3044" s="188" t="inlineStr">
        <is>
          <t>Area Served</t>
        </is>
      </c>
      <c r="D3044" s="188" t="inlineStr">
        <is>
          <t>Type</t>
        </is>
      </c>
      <c r="E3044" s="188" t="inlineStr">
        <is>
          <t>Size</t>
        </is>
      </c>
      <c r="F3044" s="188" t="inlineStr">
        <is>
          <t>Ak</t>
        </is>
      </c>
      <c r="G3044" s="440" t="n"/>
      <c r="H3044" s="440" t="n"/>
      <c r="I3044" s="188" t="inlineStr">
        <is>
          <t>VEL</t>
        </is>
      </c>
      <c r="J3044" s="188" t="inlineStr">
        <is>
          <t>CFM</t>
        </is>
      </c>
      <c r="K3044" s="188" t="inlineStr">
        <is>
          <t>VEL</t>
        </is>
      </c>
      <c r="L3044" s="188" t="inlineStr">
        <is>
          <t>CFM</t>
        </is>
      </c>
      <c r="M3044" s="440" t="n"/>
    </row>
    <row r="3045" ht="13.35" customHeight="1" s="162">
      <c r="B3045" s="307" t="n"/>
      <c r="C3045" s="307" t="n"/>
      <c r="E3045" s="307" t="n"/>
      <c r="F3045" s="32" t="n"/>
      <c r="G3045" s="33">
        <f>IF(F3045="", "", H3045/F3045)</f>
        <v/>
      </c>
      <c r="H3045" s="33" t="n"/>
      <c r="I3045" s="33" t="n"/>
      <c r="J3045" s="33">
        <f>IF(I3045="", "", I3045*$F3045)</f>
        <v/>
      </c>
      <c r="K3045" s="33" t="n"/>
      <c r="L3045" s="33">
        <f>IF(K3045="", "", K3045*$F3045)</f>
        <v/>
      </c>
      <c r="M3045" s="30">
        <f>IF(OR(H3045="",H3045=0),"",IF(K3045="",IF(J3045="","",J3045/H3045),L3045/H3045))</f>
        <v/>
      </c>
    </row>
    <row r="3046" ht="13.35" customHeight="1" s="162">
      <c r="B3046" s="307" t="n"/>
      <c r="C3046" s="307" t="n"/>
      <c r="E3046" s="307" t="n"/>
      <c r="F3046" s="32" t="n"/>
      <c r="G3046" s="33">
        <f>IF(F3046="", "", H3046/F3046)</f>
        <v/>
      </c>
      <c r="H3046" s="33" t="n"/>
      <c r="I3046" s="33" t="n"/>
      <c r="J3046" s="33">
        <f>IF(I3046="", "", I3046*$F3046)</f>
        <v/>
      </c>
      <c r="K3046" s="33" t="n"/>
      <c r="L3046" s="33">
        <f>IF(K3046="", "", K3046*$F3046)</f>
        <v/>
      </c>
      <c r="M3046" s="30">
        <f>IF(OR(H3046="",H3046=0),"",IF(K3046="",IF(J3046="","",J3046/H3046),L3046/H3046))</f>
        <v/>
      </c>
    </row>
    <row r="3047" ht="13.35" customHeight="1" s="162">
      <c r="B3047" s="307" t="n"/>
      <c r="C3047" s="307" t="n"/>
      <c r="E3047" s="307" t="n"/>
      <c r="F3047" s="32" t="n"/>
      <c r="G3047" s="33">
        <f>IF(F3047="", "", H3047/F3047)</f>
        <v/>
      </c>
      <c r="H3047" s="33" t="n"/>
      <c r="I3047" s="33" t="n"/>
      <c r="J3047" s="33">
        <f>IF(I3047="", "", I3047*$F3047)</f>
        <v/>
      </c>
      <c r="K3047" s="33" t="n"/>
      <c r="L3047" s="33">
        <f>IF(K3047="", "", K3047*$F3047)</f>
        <v/>
      </c>
      <c r="M3047" s="30">
        <f>IF(OR(H3047="",H3047=0),"",IF(K3047="",IF(J3047="","",J3047/H3047),L3047/H3047))</f>
        <v/>
      </c>
    </row>
    <row r="3048" ht="13.35" customHeight="1" s="162">
      <c r="B3048" s="307" t="n"/>
      <c r="C3048" s="307" t="n"/>
      <c r="E3048" s="307" t="n"/>
      <c r="F3048" s="32" t="n"/>
      <c r="G3048" s="33">
        <f>IF(F3048="", "", H3048/F3048)</f>
        <v/>
      </c>
      <c r="H3048" s="33" t="n"/>
      <c r="I3048" s="33" t="n"/>
      <c r="J3048" s="33">
        <f>IF(I3048="", "", I3048*$F3048)</f>
        <v/>
      </c>
      <c r="K3048" s="33" t="n"/>
      <c r="L3048" s="33">
        <f>IF(K3048="", "", K3048*$F3048)</f>
        <v/>
      </c>
      <c r="M3048" s="30">
        <f>IF(OR(H3048="",H3048=0),"",IF(K3048="",IF(J3048="","",J3048/H3048),L3048/H3048))</f>
        <v/>
      </c>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307" t="n"/>
      <c r="C3059" s="307" t="n"/>
      <c r="E3059" s="307" t="n"/>
      <c r="F3059" s="32" t="n"/>
      <c r="G3059" s="33">
        <f>IF(F3059="", "", H3059/F3059)</f>
        <v/>
      </c>
      <c r="H3059" s="33" t="n"/>
      <c r="I3059" s="33" t="n"/>
      <c r="J3059" s="33">
        <f>IF(I3059="", "", I3059*$F3059)</f>
        <v/>
      </c>
      <c r="K3059" s="33" t="n"/>
      <c r="L3059" s="33">
        <f>IF(K3059="", "", K3059*$F3059)</f>
        <v/>
      </c>
      <c r="M3059" s="30">
        <f>IF(OR(H3059="",H3059=0),"",IF(K3059="",IF(J3059="","",J3059/H3059),L3059/H3059))</f>
        <v/>
      </c>
    </row>
    <row r="3060" ht="13.35" customHeight="1" s="162">
      <c r="B3060" s="307" t="n"/>
      <c r="C3060" s="307" t="n"/>
      <c r="E3060" s="307" t="n"/>
      <c r="F3060" s="32" t="n"/>
      <c r="G3060" s="33">
        <f>IF(F3060="", "", H3060/F3060)</f>
        <v/>
      </c>
      <c r="H3060" s="33" t="n"/>
      <c r="I3060" s="33" t="n"/>
      <c r="J3060" s="33">
        <f>IF(I3060="", "", I3060*$F3060)</f>
        <v/>
      </c>
      <c r="K3060" s="33" t="n"/>
      <c r="L3060" s="33">
        <f>IF(K3060="", "", K3060*$F3060)</f>
        <v/>
      </c>
      <c r="M3060" s="30">
        <f>IF(OR(H3060="",H3060=0),"",IF(K3060="",IF(J3060="","",J3060/H3060),L3060/H3060))</f>
        <v/>
      </c>
    </row>
    <row r="3061" ht="13.35" customHeight="1" s="162">
      <c r="B3061" s="307" t="n"/>
      <c r="C3061" s="307" t="n"/>
      <c r="E3061" s="307" t="n"/>
      <c r="F3061" s="32" t="n"/>
      <c r="G3061" s="33">
        <f>IF(F3061="", "", H3061/F3061)</f>
        <v/>
      </c>
      <c r="H3061" s="33" t="n"/>
      <c r="I3061" s="33" t="n"/>
      <c r="J3061" s="33">
        <f>IF(I3061="", "", I3061*$F3061)</f>
        <v/>
      </c>
      <c r="K3061" s="33" t="n"/>
      <c r="L3061" s="33">
        <f>IF(K3061="", "", K3061*$F3061)</f>
        <v/>
      </c>
      <c r="M3061" s="30">
        <f>IF(OR(H3061="",H3061=0),"",IF(K3061="",IF(J3061="","",J3061/H3061),L3061/H3061))</f>
        <v/>
      </c>
    </row>
    <row r="3062" ht="13.35" customHeight="1" s="162">
      <c r="B3062" s="307" t="n"/>
      <c r="C3062" s="307" t="n"/>
      <c r="E3062" s="307" t="n"/>
      <c r="F3062" s="32" t="n"/>
      <c r="G3062" s="33">
        <f>IF(F3062="", "", H3062/F3062)</f>
        <v/>
      </c>
      <c r="H3062" s="33" t="n"/>
      <c r="I3062" s="33" t="n"/>
      <c r="J3062" s="33">
        <f>IF(I3062="", "", I3062*$F3062)</f>
        <v/>
      </c>
      <c r="K3062" s="33" t="n"/>
      <c r="L3062" s="33">
        <f>IF(K3062="", "", K3062*$F3062)</f>
        <v/>
      </c>
      <c r="M3062" s="30">
        <f>IF(OR(H3062="",H3062=0),"",IF(K3062="",IF(J3062="","",J3062/H3062),L3062/H3062))</f>
        <v/>
      </c>
    </row>
    <row r="3063" ht="13.35" customHeight="1" s="162">
      <c r="B3063" s="307" t="n"/>
      <c r="C3063" s="307" t="n"/>
      <c r="E3063" s="307"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307" t="n"/>
      <c r="C3064" s="307" t="n"/>
      <c r="E3064" s="307" t="n"/>
      <c r="F3064" s="32" t="n"/>
      <c r="G3064" s="33">
        <f>IF(F3064="", "", H3064/F3064)</f>
        <v/>
      </c>
      <c r="H3064" s="33" t="n"/>
      <c r="I3064" s="33" t="n"/>
      <c r="J3064" s="33">
        <f>IF(I3064="", "", I3064*$F3064)</f>
        <v/>
      </c>
      <c r="K3064" s="33" t="n"/>
      <c r="L3064" s="33">
        <f>IF(K3064="", "", K3064*$F3064)</f>
        <v/>
      </c>
      <c r="M3064" s="30">
        <f>IF(OR(H3064="",H3064=0),"",IF(K3064="",IF(J3064="","",J3064/H3064),L3064/H3064))</f>
        <v/>
      </c>
    </row>
    <row r="3065" ht="13.35" customHeight="1" s="162">
      <c r="B3065" s="42" t="n"/>
      <c r="C3065" s="231" t="inlineStr">
        <is>
          <t>Total</t>
        </is>
      </c>
      <c r="D3065" s="159" t="n"/>
      <c r="E3065" s="42" t="n"/>
      <c r="F3065" s="42" t="n"/>
      <c r="G3065" s="43" t="n"/>
      <c r="H3065" s="43">
        <f>IF(SUM(H3045:H3064)+SUM(H3076:H3115)=0,"",SUM(H3045:H3064)+SUM(H3076:H3115))</f>
        <v/>
      </c>
      <c r="I3065" s="43" t="n"/>
      <c r="J3065" s="43">
        <f>IF(SUM(J3045:J3064)+SUM(J3076:J3115)=0,"",SUM(J3045:J3064)+SUM(J3076:J3115))</f>
        <v/>
      </c>
      <c r="K3065" s="43" t="n"/>
      <c r="L3065" s="43">
        <f>IF(SUM(L3045:L3064)+SUM(L3076:L3115)=0,"",SUM(L3045:L3064)+SUM(L3076:L3115))</f>
        <v/>
      </c>
      <c r="M3065" s="35">
        <f>IF(OR(H3065="",H3065=0),"",IF(L3065="",IF(J3065="","",J3065/H3065),L3065/H3065))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307" t="n"/>
      <c r="C3110" s="307" t="n"/>
      <c r="E3110" s="307" t="n"/>
      <c r="F3110" s="32" t="n"/>
      <c r="G3110" s="33">
        <f>IF(F3110="", "", H3110/F3110)</f>
        <v/>
      </c>
      <c r="H3110" s="33" t="n"/>
      <c r="I3110" s="33" t="n"/>
      <c r="J3110" s="33">
        <f>IF(I3110="", "", I3110*$F3110)</f>
        <v/>
      </c>
      <c r="K3110" s="33" t="n"/>
      <c r="L3110" s="33">
        <f>IF(K3110="", "", K3110*$F3110)</f>
        <v/>
      </c>
      <c r="M3110" s="30">
        <f>IF(OR(H3110="",H3110=0),"",IF(K3110="",IF(J3110="","",J3110/H3110),L3110/H3110))</f>
        <v/>
      </c>
    </row>
    <row r="3111" ht="13.35" customHeight="1" s="162">
      <c r="B3111" s="307" t="n"/>
      <c r="C3111" s="307" t="n"/>
      <c r="E3111" s="307" t="n"/>
      <c r="F3111" s="32" t="n"/>
      <c r="G3111" s="33">
        <f>IF(F3111="", "", H3111/F3111)</f>
        <v/>
      </c>
      <c r="H3111" s="33" t="n"/>
      <c r="I3111" s="33" t="n"/>
      <c r="J3111" s="33">
        <f>IF(I3111="", "", I3111*$F3111)</f>
        <v/>
      </c>
      <c r="K3111" s="33" t="n"/>
      <c r="L3111" s="33">
        <f>IF(K3111="", "", K3111*$F3111)</f>
        <v/>
      </c>
      <c r="M3111" s="30">
        <f>IF(OR(H3111="",H3111=0),"",IF(K3111="",IF(J3111="","",J3111/H3111),L3111/H3111))</f>
        <v/>
      </c>
    </row>
    <row r="3112" ht="13.35" customHeight="1" s="162">
      <c r="B3112" s="307" t="n"/>
      <c r="C3112" s="307" t="n"/>
      <c r="E3112" s="307" t="n"/>
      <c r="F3112" s="32" t="n"/>
      <c r="G3112" s="33">
        <f>IF(F3112="", "", H3112/F3112)</f>
        <v/>
      </c>
      <c r="H3112" s="33" t="n"/>
      <c r="I3112" s="33" t="n"/>
      <c r="J3112" s="33">
        <f>IF(I3112="", "", I3112*$F3112)</f>
        <v/>
      </c>
      <c r="K3112" s="33" t="n"/>
      <c r="L3112" s="33">
        <f>IF(K3112="", "", K3112*$F3112)</f>
        <v/>
      </c>
      <c r="M3112" s="30">
        <f>IF(OR(H3112="",H3112=0),"",IF(K3112="",IF(J3112="","",J3112/H3112),L3112/H3112))</f>
        <v/>
      </c>
    </row>
    <row r="3113" ht="13.35" customHeight="1" s="162">
      <c r="B3113" s="307" t="n"/>
      <c r="C3113" s="307" t="n"/>
      <c r="E3113" s="307"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307" t="n"/>
      <c r="C3114" s="307" t="n"/>
      <c r="E3114" s="307" t="n"/>
      <c r="F3114" s="32" t="n"/>
      <c r="G3114" s="33">
        <f>IF(F3114="", "", H3114/F3114)</f>
        <v/>
      </c>
      <c r="H3114" s="33" t="n"/>
      <c r="I3114" s="33" t="n"/>
      <c r="J3114" s="33">
        <f>IF(I3114="", "", I3114*$F3114)</f>
        <v/>
      </c>
      <c r="K3114" s="33" t="n"/>
      <c r="L3114" s="33">
        <f>IF(K3114="", "", K3114*$F3114)</f>
        <v/>
      </c>
      <c r="M3114" s="30">
        <f>IF(OR(H3114="",H3114=0),"",IF(K3114="",IF(J3114="","",J3114/H3114),L3114/H3114))</f>
        <v/>
      </c>
    </row>
    <row r="3115" ht="13.35" customHeight="1" s="162">
      <c r="B3115" s="307" t="n"/>
      <c r="C3115" s="307" t="n"/>
      <c r="E3115" s="307" t="n"/>
      <c r="F3115" s="32" t="n"/>
      <c r="G3115" s="33">
        <f>IF(F3115="", "", H3115/F3115)</f>
        <v/>
      </c>
      <c r="H3115" s="33" t="n"/>
      <c r="I3115" s="33" t="n"/>
      <c r="J3115" s="33">
        <f>IF(I3115="", "", I3115*$F3115)</f>
        <v/>
      </c>
      <c r="K3115" s="33" t="n"/>
      <c r="L3115" s="33">
        <f>IF(K3115="", "", K3115*$F3115)</f>
        <v/>
      </c>
      <c r="M3115" s="30">
        <f>IF(OR(H3115="",H3115=0),"",IF(K3115="",IF(J3115="","",J3115/H3115),L3115/H3115))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IF(OR(H3116="",H3116=0),"",IF(L3116="",IF(J3116="","",J3116/H3116),L3116/H3116))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F3145</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 xml:space="preserve">Static Pressures Profile </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01" t="n"/>
      <c r="D3143" s="205" t="inlineStr">
        <is>
          <t>Flt/Coil</t>
        </is>
      </c>
      <c r="E3143" s="205" t="inlineStr">
        <is>
          <t>Fan</t>
        </is>
      </c>
      <c r="F3143" s="432" t="n"/>
      <c r="G3143" s="401" t="n"/>
      <c r="H3143" s="13" t="n"/>
      <c r="I3143" s="246" t="inlineStr">
        <is>
          <t>VSD Frequency</t>
        </is>
      </c>
      <c r="J3143" s="403" t="n"/>
      <c r="K3143" s="65" t="n"/>
      <c r="L3143" s="65" t="n"/>
      <c r="M3143" s="13" t="n"/>
    </row>
    <row r="3144" ht="13.35" customHeight="1" s="162">
      <c r="B3144" s="198" t="inlineStr">
        <is>
          <t>Entering</t>
        </is>
      </c>
      <c r="C3144" s="401" t="n"/>
      <c r="D3144" s="19" t="n"/>
      <c r="E3144" s="19" t="n"/>
      <c r="F3144" s="19">
        <f>IF(E3144="", "", E3145-E3144)</f>
        <v/>
      </c>
      <c r="G3144" s="186" t="inlineStr">
        <is>
          <t>TSP</t>
        </is>
      </c>
      <c r="H3144" s="23" t="n"/>
      <c r="I3144" s="14" t="n"/>
      <c r="J3144" s="14" t="n"/>
      <c r="K3144" s="14" t="n"/>
      <c r="L3144" s="38" t="n"/>
      <c r="M3144" s="13" t="n"/>
    </row>
    <row r="3145" ht="13.35" customHeight="1" s="162">
      <c r="B3145" s="198" t="inlineStr">
        <is>
          <t>Exiting</t>
        </is>
      </c>
      <c r="C3145" s="401" t="n"/>
      <c r="D3145" s="55">
        <f>IF(E3144="", "", E3144)</f>
        <v/>
      </c>
      <c r="E3145" s="19" t="n"/>
      <c r="F3145" s="19">
        <f>IF(E3145="", "", E3145-D3144)</f>
        <v/>
      </c>
      <c r="G3145" s="186" t="inlineStr">
        <is>
          <t>ESP</t>
        </is>
      </c>
      <c r="H3145" s="23" t="n"/>
      <c r="I3145" s="13" t="n"/>
      <c r="J3145" s="13" t="n"/>
      <c r="K3145" s="13" t="n"/>
      <c r="L3145" s="13" t="n"/>
      <c r="M3145" s="13" t="n"/>
    </row>
    <row r="3146" ht="13.35" customHeight="1" s="162">
      <c r="B3146" s="453" t="inlineStr">
        <is>
          <t>Instrument:</t>
        </is>
      </c>
      <c r="C3146" s="5" t="n"/>
      <c r="D3146" s="493" t="n"/>
      <c r="E3146" s="414" t="n"/>
      <c r="F3146" s="414" t="n"/>
      <c r="G3146" s="425" t="inlineStr">
        <is>
          <t>Ak basis / notes:</t>
        </is>
      </c>
      <c r="I3146" s="494" t="n"/>
      <c r="J3146" s="414" t="n"/>
      <c r="K3146" s="414" t="n"/>
      <c r="L3146" s="414" t="n"/>
      <c r="M3146" s="414" t="n"/>
    </row>
    <row r="3147" ht="13.35" customHeight="1" s="162">
      <c r="B3147" s="188" t="inlineStr">
        <is>
          <t>Register / Grille / Diffuser Airflow</t>
        </is>
      </c>
      <c r="C3147" s="174" t="n"/>
      <c r="D3147" s="174" t="n"/>
      <c r="E3147" s="174" t="n"/>
      <c r="F3147" s="173" t="n"/>
      <c r="G3147" s="233" t="inlineStr">
        <is>
          <t>Design VEL</t>
        </is>
      </c>
      <c r="H3147" s="194" t="inlineStr">
        <is>
          <t>Design CFM</t>
        </is>
      </c>
      <c r="I3147" s="188" t="inlineStr">
        <is>
          <t>Initial</t>
        </is>
      </c>
      <c r="J3147" s="173" t="n"/>
      <c r="K3147" s="188" t="inlineStr">
        <is>
          <t>Final</t>
        </is>
      </c>
      <c r="L3147" s="173" t="n"/>
      <c r="M3147" s="188" t="inlineStr">
        <is>
          <t>%</t>
        </is>
      </c>
    </row>
    <row r="3148" ht="13.35" customHeight="1" s="162">
      <c r="B3148" s="153" t="inlineStr">
        <is>
          <t>No.</t>
        </is>
      </c>
      <c r="C3148" s="188" t="inlineStr">
        <is>
          <t>Area Served</t>
        </is>
      </c>
      <c r="D3148" s="188" t="inlineStr">
        <is>
          <t>Type</t>
        </is>
      </c>
      <c r="E3148" s="188" t="inlineStr">
        <is>
          <t>Size</t>
        </is>
      </c>
      <c r="F3148" s="188" t="inlineStr">
        <is>
          <t>Ak</t>
        </is>
      </c>
      <c r="G3148" s="440" t="n"/>
      <c r="H3148" s="440" t="n"/>
      <c r="I3148" s="188" t="inlineStr">
        <is>
          <t>VEL</t>
        </is>
      </c>
      <c r="J3148" s="188" t="inlineStr">
        <is>
          <t>CFM</t>
        </is>
      </c>
      <c r="K3148" s="188" t="inlineStr">
        <is>
          <t>VEL</t>
        </is>
      </c>
      <c r="L3148" s="188" t="inlineStr">
        <is>
          <t>CFM</t>
        </is>
      </c>
      <c r="M3148" s="440" t="n"/>
    </row>
    <row r="3149" ht="13.35" customHeight="1" s="162">
      <c r="B3149" s="307" t="n"/>
      <c r="C3149" s="307" t="n"/>
      <c r="E3149" s="307" t="n"/>
      <c r="F3149" s="32" t="n"/>
      <c r="G3149" s="33">
        <f>IF(F3149="", "", H3149/F3149)</f>
        <v/>
      </c>
      <c r="H3149" s="33" t="n"/>
      <c r="I3149" s="33" t="n"/>
      <c r="J3149" s="33">
        <f>IF(I3149="", "", I3149*$F3149)</f>
        <v/>
      </c>
      <c r="K3149" s="33" t="n"/>
      <c r="L3149" s="33">
        <f>IF(K3149="", "", K3149*$F3149)</f>
        <v/>
      </c>
      <c r="M3149" s="30">
        <f>IF(OR(H3149="",H3149=0),"",IF(K3149="",IF(J3149="","",J3149/H3149),L3149/H3149))</f>
        <v/>
      </c>
    </row>
    <row r="3150" ht="13.35" customHeight="1" s="162">
      <c r="B3150" s="307" t="n"/>
      <c r="C3150" s="307" t="n"/>
      <c r="E3150" s="307" t="n"/>
      <c r="F3150" s="32" t="n"/>
      <c r="G3150" s="33">
        <f>IF(F3150="", "", H3150/F3150)</f>
        <v/>
      </c>
      <c r="H3150" s="33" t="n"/>
      <c r="I3150" s="33" t="n"/>
      <c r="J3150" s="33">
        <f>IF(I3150="", "", I3150*$F3150)</f>
        <v/>
      </c>
      <c r="K3150" s="33" t="n"/>
      <c r="L3150" s="33">
        <f>IF(K3150="", "", K3150*$F3150)</f>
        <v/>
      </c>
      <c r="M3150" s="30">
        <f>IF(OR(H3150="",H3150=0),"",IF(K3150="",IF(J3150="","",J3150/H3150),L3150/H3150))</f>
        <v/>
      </c>
    </row>
    <row r="3151" ht="13.35" customHeight="1" s="162">
      <c r="B3151" s="307" t="n"/>
      <c r="C3151" s="307" t="n"/>
      <c r="E3151" s="307" t="n"/>
      <c r="F3151" s="32" t="n"/>
      <c r="G3151" s="33">
        <f>IF(F3151="", "", H3151/F3151)</f>
        <v/>
      </c>
      <c r="H3151" s="33" t="n"/>
      <c r="I3151" s="33" t="n"/>
      <c r="J3151" s="33">
        <f>IF(I3151="", "", I3151*$F3151)</f>
        <v/>
      </c>
      <c r="K3151" s="33" t="n"/>
      <c r="L3151" s="33">
        <f>IF(K3151="", "", K3151*$F3151)</f>
        <v/>
      </c>
      <c r="M3151" s="30">
        <f>IF(OR(H3151="",H3151=0),"",IF(K3151="",IF(J3151="","",J3151/H3151),L3151/H3151))</f>
        <v/>
      </c>
    </row>
    <row r="3152" ht="13.35" customHeight="1" s="162">
      <c r="B3152" s="307" t="n"/>
      <c r="C3152" s="307" t="n"/>
      <c r="E3152" s="307" t="n"/>
      <c r="F3152" s="32" t="n"/>
      <c r="G3152" s="33">
        <f>IF(F3152="", "", H3152/F3152)</f>
        <v/>
      </c>
      <c r="H3152" s="33" t="n"/>
      <c r="I3152" s="33" t="n"/>
      <c r="J3152" s="33">
        <f>IF(I3152="", "", I3152*$F3152)</f>
        <v/>
      </c>
      <c r="K3152" s="33" t="n"/>
      <c r="L3152" s="33">
        <f>IF(K3152="", "", K3152*$F3152)</f>
        <v/>
      </c>
      <c r="M3152" s="30">
        <f>IF(OR(H3152="",H3152=0),"",IF(K3152="",IF(J3152="","",J3152/H3152),L3152/H3152))</f>
        <v/>
      </c>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307" t="n"/>
      <c r="C3163" s="307" t="n"/>
      <c r="E3163" s="307" t="n"/>
      <c r="F3163" s="32" t="n"/>
      <c r="G3163" s="33">
        <f>IF(F3163="", "", H3163/F3163)</f>
        <v/>
      </c>
      <c r="H3163" s="33" t="n"/>
      <c r="I3163" s="33" t="n"/>
      <c r="J3163" s="33">
        <f>IF(I3163="", "", I3163*$F3163)</f>
        <v/>
      </c>
      <c r="K3163" s="33" t="n"/>
      <c r="L3163" s="33">
        <f>IF(K3163="", "", K3163*$F3163)</f>
        <v/>
      </c>
      <c r="M3163" s="30">
        <f>IF(OR(H3163="",H3163=0),"",IF(K3163="",IF(J3163="","",J3163/H3163),L3163/H3163))</f>
        <v/>
      </c>
    </row>
    <row r="3164" ht="13.35" customHeight="1" s="162">
      <c r="B3164" s="307" t="n"/>
      <c r="C3164" s="307" t="n"/>
      <c r="E3164" s="307" t="n"/>
      <c r="F3164" s="32" t="n"/>
      <c r="G3164" s="33">
        <f>IF(F3164="", "", H3164/F3164)</f>
        <v/>
      </c>
      <c r="H3164" s="33" t="n"/>
      <c r="I3164" s="33" t="n"/>
      <c r="J3164" s="33">
        <f>IF(I3164="", "", I3164*$F3164)</f>
        <v/>
      </c>
      <c r="K3164" s="33" t="n"/>
      <c r="L3164" s="33">
        <f>IF(K3164="", "", K3164*$F3164)</f>
        <v/>
      </c>
      <c r="M3164" s="30">
        <f>IF(OR(H3164="",H3164=0),"",IF(K3164="",IF(J3164="","",J3164/H3164),L3164/H3164))</f>
        <v/>
      </c>
    </row>
    <row r="3165" ht="13.35" customHeight="1" s="162">
      <c r="B3165" s="307" t="n"/>
      <c r="C3165" s="307" t="n"/>
      <c r="E3165" s="307" t="n"/>
      <c r="F3165" s="32" t="n"/>
      <c r="G3165" s="33">
        <f>IF(F3165="", "", H3165/F3165)</f>
        <v/>
      </c>
      <c r="H3165" s="33" t="n"/>
      <c r="I3165" s="33" t="n"/>
      <c r="J3165" s="33">
        <f>IF(I3165="", "", I3165*$F3165)</f>
        <v/>
      </c>
      <c r="K3165" s="33" t="n"/>
      <c r="L3165" s="33">
        <f>IF(K3165="", "", K3165*$F3165)</f>
        <v/>
      </c>
      <c r="M3165" s="30">
        <f>IF(OR(H3165="",H3165=0),"",IF(K3165="",IF(J3165="","",J3165/H3165),L3165/H3165))</f>
        <v/>
      </c>
    </row>
    <row r="3166" ht="13.35" customHeight="1" s="162">
      <c r="B3166" s="307" t="n"/>
      <c r="C3166" s="307" t="n"/>
      <c r="E3166" s="307" t="n"/>
      <c r="F3166" s="32" t="n"/>
      <c r="G3166" s="33">
        <f>IF(F3166="", "", H3166/F3166)</f>
        <v/>
      </c>
      <c r="H3166" s="33" t="n"/>
      <c r="I3166" s="33" t="n"/>
      <c r="J3166" s="33">
        <f>IF(I3166="", "", I3166*$F3166)</f>
        <v/>
      </c>
      <c r="K3166" s="33" t="n"/>
      <c r="L3166" s="33">
        <f>IF(K3166="", "", K3166*$F3166)</f>
        <v/>
      </c>
      <c r="M3166" s="30">
        <f>IF(OR(H3166="",H3166=0),"",IF(K3166="",IF(J3166="","",J3166/H3166),L3166/H3166))</f>
        <v/>
      </c>
    </row>
    <row r="3167" ht="13.35" customHeight="1" s="162">
      <c r="B3167" s="307" t="n"/>
      <c r="C3167" s="307" t="n"/>
      <c r="E3167" s="307"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307" t="n"/>
      <c r="C3168" s="307" t="n"/>
      <c r="E3168" s="307" t="n"/>
      <c r="F3168" s="32" t="n"/>
      <c r="G3168" s="33">
        <f>IF(F3168="", "", H3168/F3168)</f>
        <v/>
      </c>
      <c r="H3168" s="33" t="n"/>
      <c r="I3168" s="33" t="n"/>
      <c r="J3168" s="33">
        <f>IF(I3168="", "", I3168*$F3168)</f>
        <v/>
      </c>
      <c r="K3168" s="33" t="n"/>
      <c r="L3168" s="33">
        <f>IF(K3168="", "", K3168*$F3168)</f>
        <v/>
      </c>
      <c r="M3168" s="30">
        <f>IF(OR(H3168="",H3168=0),"",IF(K3168="",IF(J3168="","",J3168/H3168),L3168/H3168))</f>
        <v/>
      </c>
    </row>
    <row r="3169" ht="13.35" customHeight="1" s="162">
      <c r="B3169" s="42" t="n"/>
      <c r="C3169" s="231" t="inlineStr">
        <is>
          <t>Total</t>
        </is>
      </c>
      <c r="D3169" s="159" t="n"/>
      <c r="E3169" s="42" t="n"/>
      <c r="F3169" s="42" t="n"/>
      <c r="G3169" s="43" t="n"/>
      <c r="H3169" s="43">
        <f>IF(SUM(H3149:H3168)+SUM(H3180:H3219)=0,"",SUM(H3149:H3168)+SUM(H3180:H3219))</f>
        <v/>
      </c>
      <c r="I3169" s="43" t="n"/>
      <c r="J3169" s="43">
        <f>IF(SUM(J3149:J3168)+SUM(J3180:J3219)=0,"",SUM(J3149:J3168)+SUM(J3180:J3219))</f>
        <v/>
      </c>
      <c r="K3169" s="43" t="n"/>
      <c r="L3169" s="43">
        <f>IF(SUM(L3149:L3168)+SUM(L3180:L3219)=0,"",SUM(L3149:L3168)+SUM(L3180:L3219))</f>
        <v/>
      </c>
      <c r="M3169" s="35">
        <f>IF(OR(H3169="",H3169=0),"",IF(L3169="",IF(J3169="","",J3169/H3169),L3169/H3169))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307" t="n"/>
      <c r="C3214" s="307" t="n"/>
      <c r="E3214" s="307" t="n"/>
      <c r="F3214" s="32" t="n"/>
      <c r="G3214" s="33">
        <f>IF(F3214="", "", H3214/F3214)</f>
        <v/>
      </c>
      <c r="H3214" s="33" t="n"/>
      <c r="I3214" s="33" t="n"/>
      <c r="J3214" s="33">
        <f>IF(I3214="", "", I3214*$F3214)</f>
        <v/>
      </c>
      <c r="K3214" s="33" t="n"/>
      <c r="L3214" s="33">
        <f>IF(K3214="", "", K3214*$F3214)</f>
        <v/>
      </c>
      <c r="M3214" s="30">
        <f>IF(OR(H3214="",H3214=0),"",IF(K3214="",IF(J3214="","",J3214/H3214),L3214/H3214))</f>
        <v/>
      </c>
    </row>
    <row r="3215" ht="13.35" customHeight="1" s="162">
      <c r="B3215" s="307" t="n"/>
      <c r="C3215" s="307" t="n"/>
      <c r="E3215" s="307" t="n"/>
      <c r="F3215" s="32" t="n"/>
      <c r="G3215" s="33">
        <f>IF(F3215="", "", H3215/F3215)</f>
        <v/>
      </c>
      <c r="H3215" s="33" t="n"/>
      <c r="I3215" s="33" t="n"/>
      <c r="J3215" s="33">
        <f>IF(I3215="", "", I3215*$F3215)</f>
        <v/>
      </c>
      <c r="K3215" s="33" t="n"/>
      <c r="L3215" s="33">
        <f>IF(K3215="", "", K3215*$F3215)</f>
        <v/>
      </c>
      <c r="M3215" s="30">
        <f>IF(OR(H3215="",H3215=0),"",IF(K3215="",IF(J3215="","",J3215/H3215),L3215/H3215))</f>
        <v/>
      </c>
    </row>
    <row r="3216" ht="13.35" customHeight="1" s="162">
      <c r="B3216" s="307" t="n"/>
      <c r="C3216" s="307" t="n"/>
      <c r="E3216" s="307" t="n"/>
      <c r="F3216" s="32" t="n"/>
      <c r="G3216" s="33">
        <f>IF(F3216="", "", H3216/F3216)</f>
        <v/>
      </c>
      <c r="H3216" s="33" t="n"/>
      <c r="I3216" s="33" t="n"/>
      <c r="J3216" s="33">
        <f>IF(I3216="", "", I3216*$F3216)</f>
        <v/>
      </c>
      <c r="K3216" s="33" t="n"/>
      <c r="L3216" s="33">
        <f>IF(K3216="", "", K3216*$F3216)</f>
        <v/>
      </c>
      <c r="M3216" s="30">
        <f>IF(OR(H3216="",H3216=0),"",IF(K3216="",IF(J3216="","",J3216/H3216),L3216/H3216))</f>
        <v/>
      </c>
    </row>
    <row r="3217" ht="13.35" customHeight="1" s="162">
      <c r="B3217" s="307" t="n"/>
      <c r="C3217" s="307" t="n"/>
      <c r="E3217" s="307"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307" t="n"/>
      <c r="C3218" s="307" t="n"/>
      <c r="E3218" s="307" t="n"/>
      <c r="F3218" s="32" t="n"/>
      <c r="G3218" s="33">
        <f>IF(F3218="", "", H3218/F3218)</f>
        <v/>
      </c>
      <c r="H3218" s="33" t="n"/>
      <c r="I3218" s="33" t="n"/>
      <c r="J3218" s="33">
        <f>IF(I3218="", "", I3218*$F3218)</f>
        <v/>
      </c>
      <c r="K3218" s="33" t="n"/>
      <c r="L3218" s="33">
        <f>IF(K3218="", "", K3218*$F3218)</f>
        <v/>
      </c>
      <c r="M3218" s="30">
        <f>IF(OR(H3218="",H3218=0),"",IF(K3218="",IF(J3218="","",J3218/H3218),L3218/H3218))</f>
        <v/>
      </c>
    </row>
    <row r="3219" ht="13.35" customHeight="1" s="162">
      <c r="B3219" s="307" t="n"/>
      <c r="C3219" s="307" t="n"/>
      <c r="E3219" s="307" t="n"/>
      <c r="F3219" s="32" t="n"/>
      <c r="G3219" s="33">
        <f>IF(F3219="", "", H3219/F3219)</f>
        <v/>
      </c>
      <c r="H3219" s="33" t="n"/>
      <c r="I3219" s="33" t="n"/>
      <c r="J3219" s="33">
        <f>IF(I3219="", "", I3219*$F3219)</f>
        <v/>
      </c>
      <c r="K3219" s="33" t="n"/>
      <c r="L3219" s="33">
        <f>IF(K3219="", "", K3219*$F3219)</f>
        <v/>
      </c>
      <c r="M3219" s="30">
        <f>IF(OR(H3219="",H3219=0),"",IF(K3219="",IF(J3219="","",J3219/H3219),L3219/H3219))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IF(OR(H3220="",H3220=0),"",IF(L3220="",IF(J3220="","",J3220/H3220),L3220/H3220))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F3249</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 xml:space="preserve">Static Pressures Profile </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01" t="n"/>
      <c r="D3247" s="205" t="inlineStr">
        <is>
          <t>Flt/Coil</t>
        </is>
      </c>
      <c r="E3247" s="205" t="inlineStr">
        <is>
          <t>Fan</t>
        </is>
      </c>
      <c r="F3247" s="432" t="n"/>
      <c r="G3247" s="401" t="n"/>
      <c r="H3247" s="13" t="n"/>
      <c r="I3247" s="246" t="inlineStr">
        <is>
          <t>VSD Frequency</t>
        </is>
      </c>
      <c r="J3247" s="403" t="n"/>
      <c r="K3247" s="65" t="n"/>
      <c r="L3247" s="65" t="n"/>
      <c r="M3247" s="13" t="n"/>
    </row>
    <row r="3248" ht="13.35" customHeight="1" s="162">
      <c r="B3248" s="198" t="inlineStr">
        <is>
          <t>Entering</t>
        </is>
      </c>
      <c r="C3248" s="401" t="n"/>
      <c r="D3248" s="19" t="n"/>
      <c r="E3248" s="19" t="n"/>
      <c r="F3248" s="19">
        <f>IF(E3248="", "", E3249-E3248)</f>
        <v/>
      </c>
      <c r="G3248" s="186" t="inlineStr">
        <is>
          <t>TSP</t>
        </is>
      </c>
      <c r="H3248" s="23" t="n"/>
      <c r="I3248" s="14" t="n"/>
      <c r="J3248" s="14" t="n"/>
      <c r="K3248" s="14" t="n"/>
      <c r="L3248" s="38" t="n"/>
      <c r="M3248" s="13" t="n"/>
    </row>
    <row r="3249" ht="13.35" customHeight="1" s="162">
      <c r="B3249" s="198" t="inlineStr">
        <is>
          <t>Exiting</t>
        </is>
      </c>
      <c r="C3249" s="401" t="n"/>
      <c r="D3249" s="55">
        <f>IF(E3248="", "", E3248)</f>
        <v/>
      </c>
      <c r="E3249" s="19" t="n"/>
      <c r="F3249" s="19">
        <f>IF(E3249="", "", E3249-D3248)</f>
        <v/>
      </c>
      <c r="G3249" s="186" t="inlineStr">
        <is>
          <t>ESP</t>
        </is>
      </c>
      <c r="H3249" s="23" t="n"/>
      <c r="I3249" s="13" t="n"/>
      <c r="J3249" s="13" t="n"/>
      <c r="K3249" s="13" t="n"/>
      <c r="L3249" s="13" t="n"/>
      <c r="M3249" s="13" t="n"/>
    </row>
    <row r="3250" ht="13.35" customHeight="1" s="162">
      <c r="B3250" s="453" t="inlineStr">
        <is>
          <t>Instrument:</t>
        </is>
      </c>
      <c r="C3250" s="5" t="n"/>
      <c r="D3250" s="493" t="n"/>
      <c r="E3250" s="414" t="n"/>
      <c r="F3250" s="414" t="n"/>
      <c r="G3250" s="425" t="inlineStr">
        <is>
          <t>Ak basis / notes:</t>
        </is>
      </c>
      <c r="I3250" s="494" t="n"/>
      <c r="J3250" s="414" t="n"/>
      <c r="K3250" s="414" t="n"/>
      <c r="L3250" s="414" t="n"/>
      <c r="M3250" s="414" t="n"/>
    </row>
    <row r="3251" ht="13.35" customHeight="1" s="162">
      <c r="B3251" s="188" t="inlineStr">
        <is>
          <t>Register / Grille / Diffuser Airflow</t>
        </is>
      </c>
      <c r="C3251" s="174" t="n"/>
      <c r="D3251" s="174" t="n"/>
      <c r="E3251" s="174" t="n"/>
      <c r="F3251" s="173" t="n"/>
      <c r="G3251" s="233" t="inlineStr">
        <is>
          <t>Design VEL</t>
        </is>
      </c>
      <c r="H3251" s="194" t="inlineStr">
        <is>
          <t>Design CFM</t>
        </is>
      </c>
      <c r="I3251" s="188" t="inlineStr">
        <is>
          <t>Initial</t>
        </is>
      </c>
      <c r="J3251" s="173" t="n"/>
      <c r="K3251" s="188" t="inlineStr">
        <is>
          <t>Final</t>
        </is>
      </c>
      <c r="L3251" s="173" t="n"/>
      <c r="M3251" s="188" t="inlineStr">
        <is>
          <t>%</t>
        </is>
      </c>
    </row>
    <row r="3252" ht="13.35" customHeight="1" s="162">
      <c r="B3252" s="153" t="inlineStr">
        <is>
          <t>No.</t>
        </is>
      </c>
      <c r="C3252" s="188" t="inlineStr">
        <is>
          <t>Area Served</t>
        </is>
      </c>
      <c r="D3252" s="188" t="inlineStr">
        <is>
          <t>Type</t>
        </is>
      </c>
      <c r="E3252" s="188" t="inlineStr">
        <is>
          <t>Size</t>
        </is>
      </c>
      <c r="F3252" s="188" t="inlineStr">
        <is>
          <t>Ak</t>
        </is>
      </c>
      <c r="G3252" s="440" t="n"/>
      <c r="H3252" s="440" t="n"/>
      <c r="I3252" s="188" t="inlineStr">
        <is>
          <t>VEL</t>
        </is>
      </c>
      <c r="J3252" s="188" t="inlineStr">
        <is>
          <t>CFM</t>
        </is>
      </c>
      <c r="K3252" s="188" t="inlineStr">
        <is>
          <t>VEL</t>
        </is>
      </c>
      <c r="L3252" s="188" t="inlineStr">
        <is>
          <t>CFM</t>
        </is>
      </c>
      <c r="M3252" s="440" t="n"/>
    </row>
    <row r="3253" ht="13.35" customHeight="1" s="162">
      <c r="B3253" s="307" t="n"/>
      <c r="C3253" s="307" t="n"/>
      <c r="E3253" s="307" t="n"/>
      <c r="F3253" s="32" t="n"/>
      <c r="G3253" s="33">
        <f>IF(F3253="", "", H3253/F3253)</f>
        <v/>
      </c>
      <c r="H3253" s="33" t="n"/>
      <c r="I3253" s="33" t="n"/>
      <c r="J3253" s="33">
        <f>IF(I3253="", "", I3253*$F3253)</f>
        <v/>
      </c>
      <c r="K3253" s="33" t="n"/>
      <c r="L3253" s="33">
        <f>IF(K3253="", "", K3253*$F3253)</f>
        <v/>
      </c>
      <c r="M3253" s="30">
        <f>IF(OR(H3253="",H3253=0),"",IF(K3253="",IF(J3253="","",J3253/H3253),L3253/H3253))</f>
        <v/>
      </c>
    </row>
    <row r="3254" ht="13.35" customHeight="1" s="162">
      <c r="B3254" s="307" t="n"/>
      <c r="C3254" s="307" t="n"/>
      <c r="E3254" s="307" t="n"/>
      <c r="F3254" s="32" t="n"/>
      <c r="G3254" s="33">
        <f>IF(F3254="", "", H3254/F3254)</f>
        <v/>
      </c>
      <c r="H3254" s="33" t="n"/>
      <c r="I3254" s="33" t="n"/>
      <c r="J3254" s="33">
        <f>IF(I3254="", "", I3254*$F3254)</f>
        <v/>
      </c>
      <c r="K3254" s="33" t="n"/>
      <c r="L3254" s="33">
        <f>IF(K3254="", "", K3254*$F3254)</f>
        <v/>
      </c>
      <c r="M3254" s="30">
        <f>IF(OR(H3254="",H3254=0),"",IF(K3254="",IF(J3254="","",J3254/H3254),L3254/H3254))</f>
        <v/>
      </c>
    </row>
    <row r="3255" ht="13.35" customHeight="1" s="162">
      <c r="B3255" s="307" t="n"/>
      <c r="C3255" s="307" t="n"/>
      <c r="E3255" s="307" t="n"/>
      <c r="F3255" s="32" t="n"/>
      <c r="G3255" s="33">
        <f>IF(F3255="", "", H3255/F3255)</f>
        <v/>
      </c>
      <c r="H3255" s="33" t="n"/>
      <c r="I3255" s="33" t="n"/>
      <c r="J3255" s="33">
        <f>IF(I3255="", "", I3255*$F3255)</f>
        <v/>
      </c>
      <c r="K3255" s="33" t="n"/>
      <c r="L3255" s="33">
        <f>IF(K3255="", "", K3255*$F3255)</f>
        <v/>
      </c>
      <c r="M3255" s="30">
        <f>IF(OR(H3255="",H3255=0),"",IF(K3255="",IF(J3255="","",J3255/H3255),L3255/H3255))</f>
        <v/>
      </c>
    </row>
    <row r="3256" ht="13.35" customHeight="1" s="162">
      <c r="B3256" s="307" t="n"/>
      <c r="C3256" s="307" t="n"/>
      <c r="E3256" s="307" t="n"/>
      <c r="F3256" s="32" t="n"/>
      <c r="G3256" s="33">
        <f>IF(F3256="", "", H3256/F3256)</f>
        <v/>
      </c>
      <c r="H3256" s="33" t="n"/>
      <c r="I3256" s="33" t="n"/>
      <c r="J3256" s="33">
        <f>IF(I3256="", "", I3256*$F3256)</f>
        <v/>
      </c>
      <c r="K3256" s="33" t="n"/>
      <c r="L3256" s="33">
        <f>IF(K3256="", "", K3256*$F3256)</f>
        <v/>
      </c>
      <c r="M3256" s="30">
        <f>IF(OR(H3256="",H3256=0),"",IF(K3256="",IF(J3256="","",J3256/H3256),L3256/H3256))</f>
        <v/>
      </c>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307" t="n"/>
      <c r="C3267" s="307" t="n"/>
      <c r="E3267" s="307" t="n"/>
      <c r="F3267" s="32" t="n"/>
      <c r="G3267" s="33">
        <f>IF(F3267="", "", H3267/F3267)</f>
        <v/>
      </c>
      <c r="H3267" s="33" t="n"/>
      <c r="I3267" s="33" t="n"/>
      <c r="J3267" s="33">
        <f>IF(I3267="", "", I3267*$F3267)</f>
        <v/>
      </c>
      <c r="K3267" s="33" t="n"/>
      <c r="L3267" s="33">
        <f>IF(K3267="", "", K3267*$F3267)</f>
        <v/>
      </c>
      <c r="M3267" s="30">
        <f>IF(OR(H3267="",H3267=0),"",IF(K3267="",IF(J3267="","",J3267/H3267),L3267/H3267))</f>
        <v/>
      </c>
    </row>
    <row r="3268" ht="13.35" customHeight="1" s="162">
      <c r="B3268" s="307" t="n"/>
      <c r="C3268" s="307" t="n"/>
      <c r="E3268" s="307" t="n"/>
      <c r="F3268" s="32" t="n"/>
      <c r="G3268" s="33">
        <f>IF(F3268="", "", H3268/F3268)</f>
        <v/>
      </c>
      <c r="H3268" s="33" t="n"/>
      <c r="I3268" s="33" t="n"/>
      <c r="J3268" s="33">
        <f>IF(I3268="", "", I3268*$F3268)</f>
        <v/>
      </c>
      <c r="K3268" s="33" t="n"/>
      <c r="L3268" s="33">
        <f>IF(K3268="", "", K3268*$F3268)</f>
        <v/>
      </c>
      <c r="M3268" s="30">
        <f>IF(OR(H3268="",H3268=0),"",IF(K3268="",IF(J3268="","",J3268/H3268),L3268/H3268))</f>
        <v/>
      </c>
    </row>
    <row r="3269" ht="13.35" customHeight="1" s="162">
      <c r="B3269" s="307" t="n"/>
      <c r="C3269" s="307" t="n"/>
      <c r="E3269" s="307" t="n"/>
      <c r="F3269" s="32" t="n"/>
      <c r="G3269" s="33">
        <f>IF(F3269="", "", H3269/F3269)</f>
        <v/>
      </c>
      <c r="H3269" s="33" t="n"/>
      <c r="I3269" s="33" t="n"/>
      <c r="J3269" s="33">
        <f>IF(I3269="", "", I3269*$F3269)</f>
        <v/>
      </c>
      <c r="K3269" s="33" t="n"/>
      <c r="L3269" s="33">
        <f>IF(K3269="", "", K3269*$F3269)</f>
        <v/>
      </c>
      <c r="M3269" s="30">
        <f>IF(OR(H3269="",H3269=0),"",IF(K3269="",IF(J3269="","",J3269/H3269),L3269/H3269))</f>
        <v/>
      </c>
    </row>
    <row r="3270" ht="13.35" customHeight="1" s="162">
      <c r="B3270" s="307" t="n"/>
      <c r="C3270" s="307" t="n"/>
      <c r="E3270" s="307" t="n"/>
      <c r="F3270" s="32" t="n"/>
      <c r="G3270" s="33">
        <f>IF(F3270="", "", H3270/F3270)</f>
        <v/>
      </c>
      <c r="H3270" s="33" t="n"/>
      <c r="I3270" s="33" t="n"/>
      <c r="J3270" s="33">
        <f>IF(I3270="", "", I3270*$F3270)</f>
        <v/>
      </c>
      <c r="K3270" s="33" t="n"/>
      <c r="L3270" s="33">
        <f>IF(K3270="", "", K3270*$F3270)</f>
        <v/>
      </c>
      <c r="M3270" s="30">
        <f>IF(OR(H3270="",H3270=0),"",IF(K3270="",IF(J3270="","",J3270/H3270),L3270/H3270))</f>
        <v/>
      </c>
    </row>
    <row r="3271" ht="13.35" customHeight="1" s="162">
      <c r="B3271" s="307" t="n"/>
      <c r="C3271" s="307" t="n"/>
      <c r="E3271" s="307"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307" t="n"/>
      <c r="C3272" s="307" t="n"/>
      <c r="E3272" s="307" t="n"/>
      <c r="F3272" s="32" t="n"/>
      <c r="G3272" s="33">
        <f>IF(F3272="", "", H3272/F3272)</f>
        <v/>
      </c>
      <c r="H3272" s="33" t="n"/>
      <c r="I3272" s="33" t="n"/>
      <c r="J3272" s="33">
        <f>IF(I3272="", "", I3272*$F3272)</f>
        <v/>
      </c>
      <c r="K3272" s="33" t="n"/>
      <c r="L3272" s="33">
        <f>IF(K3272="", "", K3272*$F3272)</f>
        <v/>
      </c>
      <c r="M3272" s="30">
        <f>IF(OR(H3272="",H3272=0),"",IF(K3272="",IF(J3272="","",J3272/H3272),L3272/H3272))</f>
        <v/>
      </c>
    </row>
    <row r="3273" ht="13.35" customHeight="1" s="162">
      <c r="B3273" s="42" t="n"/>
      <c r="C3273" s="231" t="inlineStr">
        <is>
          <t>Total</t>
        </is>
      </c>
      <c r="D3273" s="159" t="n"/>
      <c r="E3273" s="42" t="n"/>
      <c r="F3273" s="42" t="n"/>
      <c r="G3273" s="43" t="n"/>
      <c r="H3273" s="43">
        <f>IF(SUM(H3253:H3272)+SUM(H3284:H3323)=0,"",SUM(H3253:H3272)+SUM(H3284:H3323))</f>
        <v/>
      </c>
      <c r="I3273" s="43" t="n"/>
      <c r="J3273" s="43">
        <f>IF(SUM(J3253:J3272)+SUM(J3284:J3323)=0,"",SUM(J3253:J3272)+SUM(J3284:J3323))</f>
        <v/>
      </c>
      <c r="K3273" s="43" t="n"/>
      <c r="L3273" s="43">
        <f>IF(SUM(L3253:L3272)+SUM(L3284:L3323)=0,"",SUM(L3253:L3272)+SUM(L3284:L3323))</f>
        <v/>
      </c>
      <c r="M3273" s="35">
        <f>IF(OR(H3273="",H3273=0),"",IF(L3273="",IF(J3273="","",J3273/H3273),L3273/H3273))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307" t="n"/>
      <c r="C3318" s="307" t="n"/>
      <c r="E3318" s="307" t="n"/>
      <c r="F3318" s="32" t="n"/>
      <c r="G3318" s="33">
        <f>IF(F3318="", "", H3318/F3318)</f>
        <v/>
      </c>
      <c r="H3318" s="33" t="n"/>
      <c r="I3318" s="33" t="n"/>
      <c r="J3318" s="33">
        <f>IF(I3318="", "", I3318*$F3318)</f>
        <v/>
      </c>
      <c r="K3318" s="33" t="n"/>
      <c r="L3318" s="33">
        <f>IF(K3318="", "", K3318*$F3318)</f>
        <v/>
      </c>
      <c r="M3318" s="30">
        <f>IF(OR(H3318="",H3318=0),"",IF(K3318="",IF(J3318="","",J3318/H3318),L3318/H3318))</f>
        <v/>
      </c>
    </row>
    <row r="3319" ht="13.35" customHeight="1" s="162">
      <c r="B3319" s="307" t="n"/>
      <c r="C3319" s="307" t="n"/>
      <c r="E3319" s="307" t="n"/>
      <c r="F3319" s="32" t="n"/>
      <c r="G3319" s="33">
        <f>IF(F3319="", "", H3319/F3319)</f>
        <v/>
      </c>
      <c r="H3319" s="33" t="n"/>
      <c r="I3319" s="33" t="n"/>
      <c r="J3319" s="33">
        <f>IF(I3319="", "", I3319*$F3319)</f>
        <v/>
      </c>
      <c r="K3319" s="33" t="n"/>
      <c r="L3319" s="33">
        <f>IF(K3319="", "", K3319*$F3319)</f>
        <v/>
      </c>
      <c r="M3319" s="30">
        <f>IF(OR(H3319="",H3319=0),"",IF(K3319="",IF(J3319="","",J3319/H3319),L3319/H3319))</f>
        <v/>
      </c>
    </row>
    <row r="3320" ht="13.35" customHeight="1" s="162">
      <c r="B3320" s="307" t="n"/>
      <c r="C3320" s="307" t="n"/>
      <c r="E3320" s="307" t="n"/>
      <c r="F3320" s="32" t="n"/>
      <c r="G3320" s="33">
        <f>IF(F3320="", "", H3320/F3320)</f>
        <v/>
      </c>
      <c r="H3320" s="33" t="n"/>
      <c r="I3320" s="33" t="n"/>
      <c r="J3320" s="33">
        <f>IF(I3320="", "", I3320*$F3320)</f>
        <v/>
      </c>
      <c r="K3320" s="33" t="n"/>
      <c r="L3320" s="33">
        <f>IF(K3320="", "", K3320*$F3320)</f>
        <v/>
      </c>
      <c r="M3320" s="30">
        <f>IF(OR(H3320="",H3320=0),"",IF(K3320="",IF(J3320="","",J3320/H3320),L3320/H3320))</f>
        <v/>
      </c>
    </row>
    <row r="3321" ht="13.35" customHeight="1" s="162">
      <c r="B3321" s="307" t="n"/>
      <c r="C3321" s="307" t="n"/>
      <c r="E3321" s="307"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307" t="n"/>
      <c r="C3322" s="307" t="n"/>
      <c r="E3322" s="307" t="n"/>
      <c r="F3322" s="32" t="n"/>
      <c r="G3322" s="33">
        <f>IF(F3322="", "", H3322/F3322)</f>
        <v/>
      </c>
      <c r="H3322" s="33" t="n"/>
      <c r="I3322" s="33" t="n"/>
      <c r="J3322" s="33">
        <f>IF(I3322="", "", I3322*$F3322)</f>
        <v/>
      </c>
      <c r="K3322" s="33" t="n"/>
      <c r="L3322" s="33">
        <f>IF(K3322="", "", K3322*$F3322)</f>
        <v/>
      </c>
      <c r="M3322" s="30">
        <f>IF(OR(H3322="",H3322=0),"",IF(K3322="",IF(J3322="","",J3322/H3322),L3322/H3322))</f>
        <v/>
      </c>
    </row>
    <row r="3323" ht="13.35" customHeight="1" s="162">
      <c r="B3323" s="307" t="n"/>
      <c r="C3323" s="307" t="n"/>
      <c r="E3323" s="307" t="n"/>
      <c r="F3323" s="32" t="n"/>
      <c r="G3323" s="33">
        <f>IF(F3323="", "", H3323/F3323)</f>
        <v/>
      </c>
      <c r="H3323" s="33" t="n"/>
      <c r="I3323" s="33" t="n"/>
      <c r="J3323" s="33">
        <f>IF(I3323="", "", I3323*$F3323)</f>
        <v/>
      </c>
      <c r="K3323" s="33" t="n"/>
      <c r="L3323" s="33">
        <f>IF(K3323="", "", K3323*$F3323)</f>
        <v/>
      </c>
      <c r="M3323" s="30">
        <f>IF(OR(H3323="",H3323=0),"",IF(K3323="",IF(J3323="","",J3323/H3323),L3323/H3323))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IF(OR(H3324="",H3324=0),"",IF(L3324="",IF(J3324="","",J3324/H3324),L3324/H3324))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F3353</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 xml:space="preserve">Static Pressures Profile </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01" t="n"/>
      <c r="D3351" s="205" t="inlineStr">
        <is>
          <t>Flt/Coil</t>
        </is>
      </c>
      <c r="E3351" s="205" t="inlineStr">
        <is>
          <t>Fan</t>
        </is>
      </c>
      <c r="F3351" s="432" t="n"/>
      <c r="G3351" s="401" t="n"/>
      <c r="H3351" s="13" t="n"/>
      <c r="I3351" s="246" t="inlineStr">
        <is>
          <t>VSD Frequency</t>
        </is>
      </c>
      <c r="J3351" s="403" t="n"/>
      <c r="K3351" s="65" t="n"/>
      <c r="L3351" s="65" t="n"/>
      <c r="M3351" s="13" t="n"/>
    </row>
    <row r="3352" ht="13.35" customHeight="1" s="162">
      <c r="B3352" s="198" t="inlineStr">
        <is>
          <t>Entering</t>
        </is>
      </c>
      <c r="C3352" s="401" t="n"/>
      <c r="D3352" s="19" t="n"/>
      <c r="E3352" s="19" t="n"/>
      <c r="F3352" s="19">
        <f>IF(E3352="", "", E3353-E3352)</f>
        <v/>
      </c>
      <c r="G3352" s="186" t="inlineStr">
        <is>
          <t>TSP</t>
        </is>
      </c>
      <c r="H3352" s="23" t="n"/>
      <c r="I3352" s="14" t="n"/>
      <c r="J3352" s="14" t="n"/>
      <c r="K3352" s="14" t="n"/>
      <c r="L3352" s="38" t="n"/>
      <c r="M3352" s="13" t="n"/>
    </row>
    <row r="3353" ht="13.35" customHeight="1" s="162">
      <c r="B3353" s="198" t="inlineStr">
        <is>
          <t>Exiting</t>
        </is>
      </c>
      <c r="C3353" s="401" t="n"/>
      <c r="D3353" s="55">
        <f>IF(E3352="", "", E3352)</f>
        <v/>
      </c>
      <c r="E3353" s="19" t="n"/>
      <c r="F3353" s="19">
        <f>IF(E3353="", "", E3353-D3352)</f>
        <v/>
      </c>
      <c r="G3353" s="186" t="inlineStr">
        <is>
          <t>ESP</t>
        </is>
      </c>
      <c r="H3353" s="23" t="n"/>
      <c r="I3353" s="13" t="n"/>
      <c r="J3353" s="13" t="n"/>
      <c r="K3353" s="13" t="n"/>
      <c r="L3353" s="13" t="n"/>
      <c r="M3353" s="13" t="n"/>
    </row>
    <row r="3354" ht="13.35" customHeight="1" s="162">
      <c r="B3354" s="453" t="inlineStr">
        <is>
          <t>Instrument:</t>
        </is>
      </c>
      <c r="C3354" s="5" t="n"/>
      <c r="D3354" s="493" t="n"/>
      <c r="E3354" s="414" t="n"/>
      <c r="F3354" s="414" t="n"/>
      <c r="G3354" s="425" t="inlineStr">
        <is>
          <t>Ak basis / notes:</t>
        </is>
      </c>
      <c r="I3354" s="494" t="n"/>
      <c r="J3354" s="414" t="n"/>
      <c r="K3354" s="414" t="n"/>
      <c r="L3354" s="414" t="n"/>
      <c r="M3354" s="414" t="n"/>
    </row>
    <row r="3355" ht="13.35" customHeight="1" s="162">
      <c r="B3355" s="188" t="inlineStr">
        <is>
          <t>Register / Grille / Diffuser Airflow</t>
        </is>
      </c>
      <c r="C3355" s="174" t="n"/>
      <c r="D3355" s="174" t="n"/>
      <c r="E3355" s="174" t="n"/>
      <c r="F3355" s="173" t="n"/>
      <c r="G3355" s="233" t="inlineStr">
        <is>
          <t>Design VEL</t>
        </is>
      </c>
      <c r="H3355" s="194" t="inlineStr">
        <is>
          <t>Design CFM</t>
        </is>
      </c>
      <c r="I3355" s="188" t="inlineStr">
        <is>
          <t>Initial</t>
        </is>
      </c>
      <c r="J3355" s="173" t="n"/>
      <c r="K3355" s="188" t="inlineStr">
        <is>
          <t>Final</t>
        </is>
      </c>
      <c r="L3355" s="173" t="n"/>
      <c r="M3355" s="188" t="inlineStr">
        <is>
          <t>%</t>
        </is>
      </c>
    </row>
    <row r="3356" ht="13.35" customHeight="1" s="162">
      <c r="B3356" s="153" t="inlineStr">
        <is>
          <t>No.</t>
        </is>
      </c>
      <c r="C3356" s="188" t="inlineStr">
        <is>
          <t>Area Served</t>
        </is>
      </c>
      <c r="D3356" s="188" t="inlineStr">
        <is>
          <t>Type</t>
        </is>
      </c>
      <c r="E3356" s="188" t="inlineStr">
        <is>
          <t>Size</t>
        </is>
      </c>
      <c r="F3356" s="188" t="inlineStr">
        <is>
          <t>Ak</t>
        </is>
      </c>
      <c r="G3356" s="440" t="n"/>
      <c r="H3356" s="440" t="n"/>
      <c r="I3356" s="188" t="inlineStr">
        <is>
          <t>VEL</t>
        </is>
      </c>
      <c r="J3356" s="188" t="inlineStr">
        <is>
          <t>CFM</t>
        </is>
      </c>
      <c r="K3356" s="188" t="inlineStr">
        <is>
          <t>VEL</t>
        </is>
      </c>
      <c r="L3356" s="188" t="inlineStr">
        <is>
          <t>CFM</t>
        </is>
      </c>
      <c r="M3356" s="440" t="n"/>
    </row>
    <row r="3357" ht="13.35" customHeight="1" s="162">
      <c r="B3357" s="307" t="n"/>
      <c r="C3357" s="307" t="n"/>
      <c r="E3357" s="307" t="n"/>
      <c r="F3357" s="32" t="n"/>
      <c r="G3357" s="33">
        <f>IF(F3357="", "", H3357/F3357)</f>
        <v/>
      </c>
      <c r="H3357" s="33" t="n"/>
      <c r="I3357" s="33" t="n"/>
      <c r="J3357" s="33">
        <f>IF(I3357="", "", I3357*$F3357)</f>
        <v/>
      </c>
      <c r="K3357" s="33" t="n"/>
      <c r="L3357" s="33">
        <f>IF(K3357="", "", K3357*$F3357)</f>
        <v/>
      </c>
      <c r="M3357" s="30">
        <f>IF(OR(H3357="",H3357=0),"",IF(K3357="",IF(J3357="","",J3357/H3357),L3357/H3357))</f>
        <v/>
      </c>
    </row>
    <row r="3358" ht="13.35" customHeight="1" s="162">
      <c r="B3358" s="307" t="n"/>
      <c r="C3358" s="307" t="n"/>
      <c r="E3358" s="307" t="n"/>
      <c r="F3358" s="32" t="n"/>
      <c r="G3358" s="33">
        <f>IF(F3358="", "", H3358/F3358)</f>
        <v/>
      </c>
      <c r="H3358" s="33" t="n"/>
      <c r="I3358" s="33" t="n"/>
      <c r="J3358" s="33">
        <f>IF(I3358="", "", I3358*$F3358)</f>
        <v/>
      </c>
      <c r="K3358" s="33" t="n"/>
      <c r="L3358" s="33">
        <f>IF(K3358="", "", K3358*$F3358)</f>
        <v/>
      </c>
      <c r="M3358" s="30">
        <f>IF(OR(H3358="",H3358=0),"",IF(K3358="",IF(J3358="","",J3358/H3358),L3358/H3358))</f>
        <v/>
      </c>
    </row>
    <row r="3359" ht="13.35" customHeight="1" s="162">
      <c r="B3359" s="307" t="n"/>
      <c r="C3359" s="307" t="n"/>
      <c r="E3359" s="307" t="n"/>
      <c r="F3359" s="32" t="n"/>
      <c r="G3359" s="33">
        <f>IF(F3359="", "", H3359/F3359)</f>
        <v/>
      </c>
      <c r="H3359" s="33" t="n"/>
      <c r="I3359" s="33" t="n"/>
      <c r="J3359" s="33">
        <f>IF(I3359="", "", I3359*$F3359)</f>
        <v/>
      </c>
      <c r="K3359" s="33" t="n"/>
      <c r="L3359" s="33">
        <f>IF(K3359="", "", K3359*$F3359)</f>
        <v/>
      </c>
      <c r="M3359" s="30">
        <f>IF(OR(H3359="",H3359=0),"",IF(K3359="",IF(J3359="","",J3359/H3359),L3359/H3359))</f>
        <v/>
      </c>
    </row>
    <row r="3360" ht="13.35" customHeight="1" s="162">
      <c r="B3360" s="307" t="n"/>
      <c r="C3360" s="307" t="n"/>
      <c r="E3360" s="307" t="n"/>
      <c r="F3360" s="32" t="n"/>
      <c r="G3360" s="33">
        <f>IF(F3360="", "", H3360/F3360)</f>
        <v/>
      </c>
      <c r="H3360" s="33" t="n"/>
      <c r="I3360" s="33" t="n"/>
      <c r="J3360" s="33">
        <f>IF(I3360="", "", I3360*$F3360)</f>
        <v/>
      </c>
      <c r="K3360" s="33" t="n"/>
      <c r="L3360" s="33">
        <f>IF(K3360="", "", K3360*$F3360)</f>
        <v/>
      </c>
      <c r="M3360" s="30">
        <f>IF(OR(H3360="",H3360=0),"",IF(K3360="",IF(J3360="","",J3360/H3360),L3360/H3360))</f>
        <v/>
      </c>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307" t="n"/>
      <c r="C3371" s="307" t="n"/>
      <c r="E3371" s="307" t="n"/>
      <c r="F3371" s="32" t="n"/>
      <c r="G3371" s="33">
        <f>IF(F3371="", "", H3371/F3371)</f>
        <v/>
      </c>
      <c r="H3371" s="33" t="n"/>
      <c r="I3371" s="33" t="n"/>
      <c r="J3371" s="33">
        <f>IF(I3371="", "", I3371*$F3371)</f>
        <v/>
      </c>
      <c r="K3371" s="33" t="n"/>
      <c r="L3371" s="33">
        <f>IF(K3371="", "", K3371*$F3371)</f>
        <v/>
      </c>
      <c r="M3371" s="30">
        <f>IF(OR(H3371="",H3371=0),"",IF(K3371="",IF(J3371="","",J3371/H3371),L3371/H3371))</f>
        <v/>
      </c>
    </row>
    <row r="3372" ht="13.35" customHeight="1" s="162">
      <c r="B3372" s="307" t="n"/>
      <c r="C3372" s="307" t="n"/>
      <c r="E3372" s="307" t="n"/>
      <c r="F3372" s="32" t="n"/>
      <c r="G3372" s="33">
        <f>IF(F3372="", "", H3372/F3372)</f>
        <v/>
      </c>
      <c r="H3372" s="33" t="n"/>
      <c r="I3372" s="33" t="n"/>
      <c r="J3372" s="33">
        <f>IF(I3372="", "", I3372*$F3372)</f>
        <v/>
      </c>
      <c r="K3372" s="33" t="n"/>
      <c r="L3372" s="33">
        <f>IF(K3372="", "", K3372*$F3372)</f>
        <v/>
      </c>
      <c r="M3372" s="30">
        <f>IF(OR(H3372="",H3372=0),"",IF(K3372="",IF(J3372="","",J3372/H3372),L3372/H3372))</f>
        <v/>
      </c>
    </row>
    <row r="3373" ht="13.35" customHeight="1" s="162">
      <c r="B3373" s="307" t="n"/>
      <c r="C3373" s="307" t="n"/>
      <c r="E3373" s="307" t="n"/>
      <c r="F3373" s="32" t="n"/>
      <c r="G3373" s="33">
        <f>IF(F3373="", "", H3373/F3373)</f>
        <v/>
      </c>
      <c r="H3373" s="33" t="n"/>
      <c r="I3373" s="33" t="n"/>
      <c r="J3373" s="33">
        <f>IF(I3373="", "", I3373*$F3373)</f>
        <v/>
      </c>
      <c r="K3373" s="33" t="n"/>
      <c r="L3373" s="33">
        <f>IF(K3373="", "", K3373*$F3373)</f>
        <v/>
      </c>
      <c r="M3373" s="30">
        <f>IF(OR(H3373="",H3373=0),"",IF(K3373="",IF(J3373="","",J3373/H3373),L3373/H3373))</f>
        <v/>
      </c>
    </row>
    <row r="3374" ht="13.35" customHeight="1" s="162">
      <c r="B3374" s="307" t="n"/>
      <c r="C3374" s="307" t="n"/>
      <c r="E3374" s="307" t="n"/>
      <c r="F3374" s="32" t="n"/>
      <c r="G3374" s="33">
        <f>IF(F3374="", "", H3374/F3374)</f>
        <v/>
      </c>
      <c r="H3374" s="33" t="n"/>
      <c r="I3374" s="33" t="n"/>
      <c r="J3374" s="33">
        <f>IF(I3374="", "", I3374*$F3374)</f>
        <v/>
      </c>
      <c r="K3374" s="33" t="n"/>
      <c r="L3374" s="33">
        <f>IF(K3374="", "", K3374*$F3374)</f>
        <v/>
      </c>
      <c r="M3374" s="30">
        <f>IF(OR(H3374="",H3374=0),"",IF(K3374="",IF(J3374="","",J3374/H3374),L3374/H3374))</f>
        <v/>
      </c>
    </row>
    <row r="3375" ht="13.35" customHeight="1" s="162">
      <c r="B3375" s="307" t="n"/>
      <c r="C3375" s="307" t="n"/>
      <c r="E3375" s="307"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307" t="n"/>
      <c r="C3376" s="307" t="n"/>
      <c r="E3376" s="307" t="n"/>
      <c r="F3376" s="32" t="n"/>
      <c r="G3376" s="33">
        <f>IF(F3376="", "", H3376/F3376)</f>
        <v/>
      </c>
      <c r="H3376" s="33" t="n"/>
      <c r="I3376" s="33" t="n"/>
      <c r="J3376" s="33">
        <f>IF(I3376="", "", I3376*$F3376)</f>
        <v/>
      </c>
      <c r="K3376" s="33" t="n"/>
      <c r="L3376" s="33">
        <f>IF(K3376="", "", K3376*$F3376)</f>
        <v/>
      </c>
      <c r="M3376" s="30">
        <f>IF(OR(H3376="",H3376=0),"",IF(K3376="",IF(J3376="","",J3376/H3376),L3376/H3376))</f>
        <v/>
      </c>
    </row>
    <row r="3377" ht="13.35" customHeight="1" s="162">
      <c r="B3377" s="42" t="n"/>
      <c r="C3377" s="231" t="inlineStr">
        <is>
          <t>Total</t>
        </is>
      </c>
      <c r="D3377" s="159" t="n"/>
      <c r="E3377" s="42" t="n"/>
      <c r="F3377" s="42" t="n"/>
      <c r="G3377" s="43" t="n"/>
      <c r="H3377" s="43">
        <f>IF(SUM(H3357:H3376)+SUM(H3388:H3427)=0,"",SUM(H3357:H3376)+SUM(H3388:H3427))</f>
        <v/>
      </c>
      <c r="I3377" s="43" t="n"/>
      <c r="J3377" s="43">
        <f>IF(SUM(J3357:J3376)+SUM(J3388:J3427)=0,"",SUM(J3357:J3376)+SUM(J3388:J3427))</f>
        <v/>
      </c>
      <c r="K3377" s="43" t="n"/>
      <c r="L3377" s="43">
        <f>IF(SUM(L3357:L3376)+SUM(L3388:L3427)=0,"",SUM(L3357:L3376)+SUM(L3388:L3427))</f>
        <v/>
      </c>
      <c r="M3377" s="35">
        <f>IF(OR(H3377="",H3377=0),"",IF(L3377="",IF(J3377="","",J3377/H3377),L3377/H3377))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307" t="n"/>
      <c r="C3422" s="307" t="n"/>
      <c r="E3422" s="307" t="n"/>
      <c r="F3422" s="32" t="n"/>
      <c r="G3422" s="33">
        <f>IF(F3422="", "", H3422/F3422)</f>
        <v/>
      </c>
      <c r="H3422" s="33" t="n"/>
      <c r="I3422" s="33" t="n"/>
      <c r="J3422" s="33">
        <f>IF(I3422="", "", I3422*$F3422)</f>
        <v/>
      </c>
      <c r="K3422" s="33" t="n"/>
      <c r="L3422" s="33">
        <f>IF(K3422="", "", K3422*$F3422)</f>
        <v/>
      </c>
      <c r="M3422" s="30">
        <f>IF(OR(H3422="",H3422=0),"",IF(K3422="",IF(J3422="","",J3422/H3422),L3422/H3422))</f>
        <v/>
      </c>
    </row>
    <row r="3423" ht="13.35" customHeight="1" s="162">
      <c r="B3423" s="307" t="n"/>
      <c r="C3423" s="307" t="n"/>
      <c r="E3423" s="307" t="n"/>
      <c r="F3423" s="32" t="n"/>
      <c r="G3423" s="33">
        <f>IF(F3423="", "", H3423/F3423)</f>
        <v/>
      </c>
      <c r="H3423" s="33" t="n"/>
      <c r="I3423" s="33" t="n"/>
      <c r="J3423" s="33">
        <f>IF(I3423="", "", I3423*$F3423)</f>
        <v/>
      </c>
      <c r="K3423" s="33" t="n"/>
      <c r="L3423" s="33">
        <f>IF(K3423="", "", K3423*$F3423)</f>
        <v/>
      </c>
      <c r="M3423" s="30">
        <f>IF(OR(H3423="",H3423=0),"",IF(K3423="",IF(J3423="","",J3423/H3423),L3423/H3423))</f>
        <v/>
      </c>
    </row>
    <row r="3424" ht="13.35" customHeight="1" s="162">
      <c r="B3424" s="307" t="n"/>
      <c r="C3424" s="307" t="n"/>
      <c r="E3424" s="307" t="n"/>
      <c r="F3424" s="32" t="n"/>
      <c r="G3424" s="33">
        <f>IF(F3424="", "", H3424/F3424)</f>
        <v/>
      </c>
      <c r="H3424" s="33" t="n"/>
      <c r="I3424" s="33" t="n"/>
      <c r="J3424" s="33">
        <f>IF(I3424="", "", I3424*$F3424)</f>
        <v/>
      </c>
      <c r="K3424" s="33" t="n"/>
      <c r="L3424" s="33">
        <f>IF(K3424="", "", K3424*$F3424)</f>
        <v/>
      </c>
      <c r="M3424" s="30">
        <f>IF(OR(H3424="",H3424=0),"",IF(K3424="",IF(J3424="","",J3424/H3424),L3424/H3424))</f>
        <v/>
      </c>
    </row>
    <row r="3425" ht="13.35" customHeight="1" s="162">
      <c r="B3425" s="307" t="n"/>
      <c r="C3425" s="307" t="n"/>
      <c r="E3425" s="307"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307" t="n"/>
      <c r="C3426" s="307" t="n"/>
      <c r="E3426" s="307" t="n"/>
      <c r="F3426" s="32" t="n"/>
      <c r="G3426" s="33">
        <f>IF(F3426="", "", H3426/F3426)</f>
        <v/>
      </c>
      <c r="H3426" s="33" t="n"/>
      <c r="I3426" s="33" t="n"/>
      <c r="J3426" s="33">
        <f>IF(I3426="", "", I3426*$F3426)</f>
        <v/>
      </c>
      <c r="K3426" s="33" t="n"/>
      <c r="L3426" s="33">
        <f>IF(K3426="", "", K3426*$F3426)</f>
        <v/>
      </c>
      <c r="M3426" s="30">
        <f>IF(OR(H3426="",H3426=0),"",IF(K3426="",IF(J3426="","",J3426/H3426),L3426/H3426))</f>
        <v/>
      </c>
    </row>
    <row r="3427" ht="13.35" customHeight="1" s="162">
      <c r="B3427" s="307" t="n"/>
      <c r="C3427" s="307" t="n"/>
      <c r="E3427" s="307" t="n"/>
      <c r="F3427" s="32" t="n"/>
      <c r="G3427" s="33">
        <f>IF(F3427="", "", H3427/F3427)</f>
        <v/>
      </c>
      <c r="H3427" s="33" t="n"/>
      <c r="I3427" s="33" t="n"/>
      <c r="J3427" s="33">
        <f>IF(I3427="", "", I3427*$F3427)</f>
        <v/>
      </c>
      <c r="K3427" s="33" t="n"/>
      <c r="L3427" s="33">
        <f>IF(K3427="", "", K3427*$F3427)</f>
        <v/>
      </c>
      <c r="M3427" s="30">
        <f>IF(OR(H3427="",H3427=0),"",IF(K3427="",IF(J3427="","",J3427/H3427),L3427/H3427))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IF(OR(H3428="",H3428=0),"",IF(L3428="",IF(J3428="","",J3428/H3428),L3428/H3428))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F3457</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 xml:space="preserve">Static Pressures Profile </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01" t="n"/>
      <c r="D3455" s="205" t="inlineStr">
        <is>
          <t>Flt/Coil</t>
        </is>
      </c>
      <c r="E3455" s="205" t="inlineStr">
        <is>
          <t>Fan</t>
        </is>
      </c>
      <c r="F3455" s="432" t="n"/>
      <c r="G3455" s="401" t="n"/>
      <c r="H3455" s="13" t="n"/>
      <c r="I3455" s="246" t="inlineStr">
        <is>
          <t>VSD Frequency</t>
        </is>
      </c>
      <c r="J3455" s="403" t="n"/>
      <c r="K3455" s="65" t="n"/>
      <c r="L3455" s="65" t="n"/>
      <c r="M3455" s="13" t="n"/>
    </row>
    <row r="3456" ht="13.35" customHeight="1" s="162">
      <c r="B3456" s="198" t="inlineStr">
        <is>
          <t>Entering</t>
        </is>
      </c>
      <c r="C3456" s="401" t="n"/>
      <c r="D3456" s="19" t="n"/>
      <c r="E3456" s="19" t="n"/>
      <c r="F3456" s="19">
        <f>IF(E3456="", "", E3457-E3456)</f>
        <v/>
      </c>
      <c r="G3456" s="186" t="inlineStr">
        <is>
          <t>TSP</t>
        </is>
      </c>
      <c r="H3456" s="23" t="n"/>
      <c r="I3456" s="14" t="n"/>
      <c r="J3456" s="14" t="n"/>
      <c r="K3456" s="14" t="n"/>
      <c r="L3456" s="38" t="n"/>
      <c r="M3456" s="13" t="n"/>
    </row>
    <row r="3457" ht="13.35" customHeight="1" s="162">
      <c r="B3457" s="198" t="inlineStr">
        <is>
          <t>Exiting</t>
        </is>
      </c>
      <c r="C3457" s="401" t="n"/>
      <c r="D3457" s="55">
        <f>IF(E3456="", "", E3456)</f>
        <v/>
      </c>
      <c r="E3457" s="19" t="n"/>
      <c r="F3457" s="19">
        <f>IF(E3457="", "", E3457-D3456)</f>
        <v/>
      </c>
      <c r="G3457" s="186" t="inlineStr">
        <is>
          <t>ESP</t>
        </is>
      </c>
      <c r="H3457" s="23" t="n"/>
      <c r="I3457" s="13" t="n"/>
      <c r="J3457" s="13" t="n"/>
      <c r="K3457" s="13" t="n"/>
      <c r="L3457" s="13" t="n"/>
      <c r="M3457" s="13" t="n"/>
    </row>
    <row r="3458" ht="13.35" customHeight="1" s="162">
      <c r="B3458" s="453" t="inlineStr">
        <is>
          <t>Instrument:</t>
        </is>
      </c>
      <c r="C3458" s="5" t="n"/>
      <c r="D3458" s="493" t="n"/>
      <c r="E3458" s="414" t="n"/>
      <c r="F3458" s="414" t="n"/>
      <c r="G3458" s="425" t="inlineStr">
        <is>
          <t>Ak basis / notes:</t>
        </is>
      </c>
      <c r="I3458" s="494" t="n"/>
      <c r="J3458" s="414" t="n"/>
      <c r="K3458" s="414" t="n"/>
      <c r="L3458" s="414" t="n"/>
      <c r="M3458" s="414" t="n"/>
    </row>
    <row r="3459" ht="13.35" customHeight="1" s="162">
      <c r="B3459" s="188" t="inlineStr">
        <is>
          <t>Register / Grille / Diffuser Airflow</t>
        </is>
      </c>
      <c r="C3459" s="174" t="n"/>
      <c r="D3459" s="174" t="n"/>
      <c r="E3459" s="174" t="n"/>
      <c r="F3459" s="173" t="n"/>
      <c r="G3459" s="233" t="inlineStr">
        <is>
          <t>Design VEL</t>
        </is>
      </c>
      <c r="H3459" s="194" t="inlineStr">
        <is>
          <t>Design CFM</t>
        </is>
      </c>
      <c r="I3459" s="188" t="inlineStr">
        <is>
          <t>Initial</t>
        </is>
      </c>
      <c r="J3459" s="173" t="n"/>
      <c r="K3459" s="188" t="inlineStr">
        <is>
          <t>Final</t>
        </is>
      </c>
      <c r="L3459" s="173" t="n"/>
      <c r="M3459" s="188" t="inlineStr">
        <is>
          <t>%</t>
        </is>
      </c>
    </row>
    <row r="3460" ht="13.35" customHeight="1" s="162">
      <c r="B3460" s="153" t="inlineStr">
        <is>
          <t>No.</t>
        </is>
      </c>
      <c r="C3460" s="188" t="inlineStr">
        <is>
          <t>Area Served</t>
        </is>
      </c>
      <c r="D3460" s="188" t="inlineStr">
        <is>
          <t>Type</t>
        </is>
      </c>
      <c r="E3460" s="188" t="inlineStr">
        <is>
          <t>Size</t>
        </is>
      </c>
      <c r="F3460" s="188" t="inlineStr">
        <is>
          <t>Ak</t>
        </is>
      </c>
      <c r="G3460" s="440" t="n"/>
      <c r="H3460" s="440" t="n"/>
      <c r="I3460" s="188" t="inlineStr">
        <is>
          <t>VEL</t>
        </is>
      </c>
      <c r="J3460" s="188" t="inlineStr">
        <is>
          <t>CFM</t>
        </is>
      </c>
      <c r="K3460" s="188" t="inlineStr">
        <is>
          <t>VEL</t>
        </is>
      </c>
      <c r="L3460" s="188" t="inlineStr">
        <is>
          <t>CFM</t>
        </is>
      </c>
      <c r="M3460" s="440" t="n"/>
    </row>
    <row r="3461" ht="13.35" customHeight="1" s="162">
      <c r="B3461" s="307" t="n"/>
      <c r="C3461" s="307" t="n"/>
      <c r="E3461" s="307" t="n"/>
      <c r="F3461" s="32" t="n"/>
      <c r="G3461" s="33">
        <f>IF(F3461="", "", H3461/F3461)</f>
        <v/>
      </c>
      <c r="H3461" s="33" t="n"/>
      <c r="I3461" s="33" t="n"/>
      <c r="J3461" s="33">
        <f>IF(I3461="", "", I3461*$F3461)</f>
        <v/>
      </c>
      <c r="K3461" s="33" t="n"/>
      <c r="L3461" s="33">
        <f>IF(K3461="", "", K3461*$F3461)</f>
        <v/>
      </c>
      <c r="M3461" s="30">
        <f>IF(OR(H3461="",H3461=0),"",IF(K3461="",IF(J3461="","",J3461/H3461),L3461/H3461))</f>
        <v/>
      </c>
    </row>
    <row r="3462" ht="13.35" customHeight="1" s="162">
      <c r="B3462" s="307" t="n"/>
      <c r="C3462" s="307" t="n"/>
      <c r="E3462" s="307" t="n"/>
      <c r="F3462" s="32" t="n"/>
      <c r="G3462" s="33">
        <f>IF(F3462="", "", H3462/F3462)</f>
        <v/>
      </c>
      <c r="H3462" s="33" t="n"/>
      <c r="I3462" s="33" t="n"/>
      <c r="J3462" s="33">
        <f>IF(I3462="", "", I3462*$F3462)</f>
        <v/>
      </c>
      <c r="K3462" s="33" t="n"/>
      <c r="L3462" s="33">
        <f>IF(K3462="", "", K3462*$F3462)</f>
        <v/>
      </c>
      <c r="M3462" s="30">
        <f>IF(OR(H3462="",H3462=0),"",IF(K3462="",IF(J3462="","",J3462/H3462),L3462/H3462))</f>
        <v/>
      </c>
    </row>
    <row r="3463" ht="13.35" customHeight="1" s="162">
      <c r="B3463" s="307" t="n"/>
      <c r="C3463" s="307" t="n"/>
      <c r="E3463" s="307" t="n"/>
      <c r="F3463" s="32" t="n"/>
      <c r="G3463" s="33">
        <f>IF(F3463="", "", H3463/F3463)</f>
        <v/>
      </c>
      <c r="H3463" s="33" t="n"/>
      <c r="I3463" s="33" t="n"/>
      <c r="J3463" s="33">
        <f>IF(I3463="", "", I3463*$F3463)</f>
        <v/>
      </c>
      <c r="K3463" s="33" t="n"/>
      <c r="L3463" s="33">
        <f>IF(K3463="", "", K3463*$F3463)</f>
        <v/>
      </c>
      <c r="M3463" s="30">
        <f>IF(OR(H3463="",H3463=0),"",IF(K3463="",IF(J3463="","",J3463/H3463),L3463/H3463))</f>
        <v/>
      </c>
    </row>
    <row r="3464" ht="13.35" customHeight="1" s="162">
      <c r="B3464" s="307" t="n"/>
      <c r="C3464" s="307" t="n"/>
      <c r="E3464" s="307" t="n"/>
      <c r="F3464" s="32" t="n"/>
      <c r="G3464" s="33">
        <f>IF(F3464="", "", H3464/F3464)</f>
        <v/>
      </c>
      <c r="H3464" s="33" t="n"/>
      <c r="I3464" s="33" t="n"/>
      <c r="J3464" s="33">
        <f>IF(I3464="", "", I3464*$F3464)</f>
        <v/>
      </c>
      <c r="K3464" s="33" t="n"/>
      <c r="L3464" s="33">
        <f>IF(K3464="", "", K3464*$F3464)</f>
        <v/>
      </c>
      <c r="M3464" s="30">
        <f>IF(OR(H3464="",H3464=0),"",IF(K3464="",IF(J3464="","",J3464/H3464),L3464/H3464))</f>
        <v/>
      </c>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307" t="n"/>
      <c r="C3475" s="307" t="n"/>
      <c r="E3475" s="307" t="n"/>
      <c r="F3475" s="32" t="n"/>
      <c r="G3475" s="33">
        <f>IF(F3475="", "", H3475/F3475)</f>
        <v/>
      </c>
      <c r="H3475" s="33" t="n"/>
      <c r="I3475" s="33" t="n"/>
      <c r="J3475" s="33">
        <f>IF(I3475="", "", I3475*$F3475)</f>
        <v/>
      </c>
      <c r="K3475" s="33" t="n"/>
      <c r="L3475" s="33">
        <f>IF(K3475="", "", K3475*$F3475)</f>
        <v/>
      </c>
      <c r="M3475" s="30">
        <f>IF(OR(H3475="",H3475=0),"",IF(K3475="",IF(J3475="","",J3475/H3475),L3475/H3475))</f>
        <v/>
      </c>
    </row>
    <row r="3476" ht="13.35" customHeight="1" s="162">
      <c r="B3476" s="307" t="n"/>
      <c r="C3476" s="307" t="n"/>
      <c r="E3476" s="307" t="n"/>
      <c r="F3476" s="32" t="n"/>
      <c r="G3476" s="33">
        <f>IF(F3476="", "", H3476/F3476)</f>
        <v/>
      </c>
      <c r="H3476" s="33" t="n"/>
      <c r="I3476" s="33" t="n"/>
      <c r="J3476" s="33">
        <f>IF(I3476="", "", I3476*$F3476)</f>
        <v/>
      </c>
      <c r="K3476" s="33" t="n"/>
      <c r="L3476" s="33">
        <f>IF(K3476="", "", K3476*$F3476)</f>
        <v/>
      </c>
      <c r="M3476" s="30">
        <f>IF(OR(H3476="",H3476=0),"",IF(K3476="",IF(J3476="","",J3476/H3476),L3476/H3476))</f>
        <v/>
      </c>
    </row>
    <row r="3477" ht="13.35" customHeight="1" s="162">
      <c r="B3477" s="307" t="n"/>
      <c r="C3477" s="307" t="n"/>
      <c r="E3477" s="307" t="n"/>
      <c r="F3477" s="32" t="n"/>
      <c r="G3477" s="33">
        <f>IF(F3477="", "", H3477/F3477)</f>
        <v/>
      </c>
      <c r="H3477" s="33" t="n"/>
      <c r="I3477" s="33" t="n"/>
      <c r="J3477" s="33">
        <f>IF(I3477="", "", I3477*$F3477)</f>
        <v/>
      </c>
      <c r="K3477" s="33" t="n"/>
      <c r="L3477" s="33">
        <f>IF(K3477="", "", K3477*$F3477)</f>
        <v/>
      </c>
      <c r="M3477" s="30">
        <f>IF(OR(H3477="",H3477=0),"",IF(K3477="",IF(J3477="","",J3477/H3477),L3477/H3477))</f>
        <v/>
      </c>
    </row>
    <row r="3478" ht="13.35" customHeight="1" s="162">
      <c r="B3478" s="307" t="n"/>
      <c r="C3478" s="307" t="n"/>
      <c r="E3478" s="307" t="n"/>
      <c r="F3478" s="32" t="n"/>
      <c r="G3478" s="33">
        <f>IF(F3478="", "", H3478/F3478)</f>
        <v/>
      </c>
      <c r="H3478" s="33" t="n"/>
      <c r="I3478" s="33" t="n"/>
      <c r="J3478" s="33">
        <f>IF(I3478="", "", I3478*$F3478)</f>
        <v/>
      </c>
      <c r="K3478" s="33" t="n"/>
      <c r="L3478" s="33">
        <f>IF(K3478="", "", K3478*$F3478)</f>
        <v/>
      </c>
      <c r="M3478" s="30">
        <f>IF(OR(H3478="",H3478=0),"",IF(K3478="",IF(J3478="","",J3478/H3478),L3478/H3478))</f>
        <v/>
      </c>
    </row>
    <row r="3479" ht="13.35" customHeight="1" s="162">
      <c r="B3479" s="307" t="n"/>
      <c r="C3479" s="307" t="n"/>
      <c r="E3479" s="307"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307" t="n"/>
      <c r="C3480" s="307" t="n"/>
      <c r="E3480" s="307" t="n"/>
      <c r="F3480" s="32" t="n"/>
      <c r="G3480" s="33">
        <f>IF(F3480="", "", H3480/F3480)</f>
        <v/>
      </c>
      <c r="H3480" s="33" t="n"/>
      <c r="I3480" s="33" t="n"/>
      <c r="J3480" s="33">
        <f>IF(I3480="", "", I3480*$F3480)</f>
        <v/>
      </c>
      <c r="K3480" s="33" t="n"/>
      <c r="L3480" s="33">
        <f>IF(K3480="", "", K3480*$F3480)</f>
        <v/>
      </c>
      <c r="M3480" s="30">
        <f>IF(OR(H3480="",H3480=0),"",IF(K3480="",IF(J3480="","",J3480/H3480),L3480/H3480))</f>
        <v/>
      </c>
    </row>
    <row r="3481" ht="13.35" customHeight="1" s="162">
      <c r="B3481" s="42" t="n"/>
      <c r="C3481" s="231" t="inlineStr">
        <is>
          <t>Total</t>
        </is>
      </c>
      <c r="D3481" s="159" t="n"/>
      <c r="E3481" s="42" t="n"/>
      <c r="F3481" s="42" t="n"/>
      <c r="G3481" s="43" t="n"/>
      <c r="H3481" s="43">
        <f>IF(SUM(H3461:H3480)+SUM(H3492:H3531)=0,"",SUM(H3461:H3480)+SUM(H3492:H3531))</f>
        <v/>
      </c>
      <c r="I3481" s="43" t="n"/>
      <c r="J3481" s="43">
        <f>IF(SUM(J3461:J3480)+SUM(J3492:J3531)=0,"",SUM(J3461:J3480)+SUM(J3492:J3531))</f>
        <v/>
      </c>
      <c r="K3481" s="43" t="n"/>
      <c r="L3481" s="43">
        <f>IF(SUM(L3461:L3480)+SUM(L3492:L3531)=0,"",SUM(L3461:L3480)+SUM(L3492:L3531))</f>
        <v/>
      </c>
      <c r="M3481" s="35">
        <f>IF(OR(H3481="",H3481=0),"",IF(L3481="",IF(J3481="","",J3481/H3481),L3481/H3481))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307" t="n"/>
      <c r="C3526" s="307" t="n"/>
      <c r="E3526" s="307" t="n"/>
      <c r="F3526" s="32" t="n"/>
      <c r="G3526" s="33">
        <f>IF(F3526="", "", H3526/F3526)</f>
        <v/>
      </c>
      <c r="H3526" s="33" t="n"/>
      <c r="I3526" s="33" t="n"/>
      <c r="J3526" s="33">
        <f>IF(I3526="", "", I3526*$F3526)</f>
        <v/>
      </c>
      <c r="K3526" s="33" t="n"/>
      <c r="L3526" s="33">
        <f>IF(K3526="", "", K3526*$F3526)</f>
        <v/>
      </c>
      <c r="M3526" s="30">
        <f>IF(OR(H3526="",H3526=0),"",IF(K3526="",IF(J3526="","",J3526/H3526),L3526/H3526))</f>
        <v/>
      </c>
    </row>
    <row r="3527" ht="13.35" customHeight="1" s="162">
      <c r="B3527" s="307" t="n"/>
      <c r="C3527" s="307" t="n"/>
      <c r="E3527" s="307" t="n"/>
      <c r="F3527" s="32" t="n"/>
      <c r="G3527" s="33">
        <f>IF(F3527="", "", H3527/F3527)</f>
        <v/>
      </c>
      <c r="H3527" s="33" t="n"/>
      <c r="I3527" s="33" t="n"/>
      <c r="J3527" s="33">
        <f>IF(I3527="", "", I3527*$F3527)</f>
        <v/>
      </c>
      <c r="K3527" s="33" t="n"/>
      <c r="L3527" s="33">
        <f>IF(K3527="", "", K3527*$F3527)</f>
        <v/>
      </c>
      <c r="M3527" s="30">
        <f>IF(OR(H3527="",H3527=0),"",IF(K3527="",IF(J3527="","",J3527/H3527),L3527/H3527))</f>
        <v/>
      </c>
    </row>
    <row r="3528" ht="13.35" customHeight="1" s="162">
      <c r="B3528" s="307" t="n"/>
      <c r="C3528" s="307" t="n"/>
      <c r="E3528" s="307" t="n"/>
      <c r="F3528" s="32" t="n"/>
      <c r="G3528" s="33">
        <f>IF(F3528="", "", H3528/F3528)</f>
        <v/>
      </c>
      <c r="H3528" s="33" t="n"/>
      <c r="I3528" s="33" t="n"/>
      <c r="J3528" s="33">
        <f>IF(I3528="", "", I3528*$F3528)</f>
        <v/>
      </c>
      <c r="K3528" s="33" t="n"/>
      <c r="L3528" s="33">
        <f>IF(K3528="", "", K3528*$F3528)</f>
        <v/>
      </c>
      <c r="M3528" s="30">
        <f>IF(OR(H3528="",H3528=0),"",IF(K3528="",IF(J3528="","",J3528/H3528),L3528/H3528))</f>
        <v/>
      </c>
    </row>
    <row r="3529" ht="13.35" customHeight="1" s="162">
      <c r="B3529" s="307" t="n"/>
      <c r="C3529" s="307" t="n"/>
      <c r="E3529" s="307"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307" t="n"/>
      <c r="C3530" s="307" t="n"/>
      <c r="E3530" s="307" t="n"/>
      <c r="F3530" s="32" t="n"/>
      <c r="G3530" s="33">
        <f>IF(F3530="", "", H3530/F3530)</f>
        <v/>
      </c>
      <c r="H3530" s="33" t="n"/>
      <c r="I3530" s="33" t="n"/>
      <c r="J3530" s="33">
        <f>IF(I3530="", "", I3530*$F3530)</f>
        <v/>
      </c>
      <c r="K3530" s="33" t="n"/>
      <c r="L3530" s="33">
        <f>IF(K3530="", "", K3530*$F3530)</f>
        <v/>
      </c>
      <c r="M3530" s="30">
        <f>IF(OR(H3530="",H3530=0),"",IF(K3530="",IF(J3530="","",J3530/H3530),L3530/H3530))</f>
        <v/>
      </c>
    </row>
    <row r="3531" ht="13.35" customHeight="1" s="162">
      <c r="B3531" s="307" t="n"/>
      <c r="C3531" s="307" t="n"/>
      <c r="E3531" s="307" t="n"/>
      <c r="F3531" s="32" t="n"/>
      <c r="G3531" s="33">
        <f>IF(F3531="", "", H3531/F3531)</f>
        <v/>
      </c>
      <c r="H3531" s="33" t="n"/>
      <c r="I3531" s="33" t="n"/>
      <c r="J3531" s="33">
        <f>IF(I3531="", "", I3531*$F3531)</f>
        <v/>
      </c>
      <c r="K3531" s="33" t="n"/>
      <c r="L3531" s="33">
        <f>IF(K3531="", "", K3531*$F3531)</f>
        <v/>
      </c>
      <c r="M3531" s="30">
        <f>IF(OR(H3531="",H3531=0),"",IF(K3531="",IF(J3531="","",J3531/H3531),L3531/H3531))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IF(OR(H3532="",H3532=0),"",IF(L3532="",IF(J3532="","",J3532/H3532),L3532/H3532))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F3561</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 xml:space="preserve">Static Pressures Profile </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01" t="n"/>
      <c r="D3559" s="205" t="inlineStr">
        <is>
          <t>Flt/Coil</t>
        </is>
      </c>
      <c r="E3559" s="205" t="inlineStr">
        <is>
          <t>Fan</t>
        </is>
      </c>
      <c r="F3559" s="432" t="n"/>
      <c r="G3559" s="401" t="n"/>
      <c r="H3559" s="13" t="n"/>
      <c r="I3559" s="246" t="inlineStr">
        <is>
          <t>VSD Frequency</t>
        </is>
      </c>
      <c r="J3559" s="403" t="n"/>
      <c r="K3559" s="65" t="n"/>
      <c r="L3559" s="65" t="n"/>
      <c r="M3559" s="13" t="n"/>
    </row>
    <row r="3560" ht="13.35" customHeight="1" s="162">
      <c r="B3560" s="198" t="inlineStr">
        <is>
          <t>Entering</t>
        </is>
      </c>
      <c r="C3560" s="401" t="n"/>
      <c r="D3560" s="19" t="n"/>
      <c r="E3560" s="19" t="n"/>
      <c r="F3560" s="19">
        <f>IF(E3560="", "", E3561-E3560)</f>
        <v/>
      </c>
      <c r="G3560" s="186" t="inlineStr">
        <is>
          <t>TSP</t>
        </is>
      </c>
      <c r="H3560" s="23" t="n"/>
      <c r="I3560" s="14" t="n"/>
      <c r="J3560" s="14" t="n"/>
      <c r="K3560" s="14" t="n"/>
      <c r="L3560" s="38" t="n"/>
      <c r="M3560" s="13" t="n"/>
    </row>
    <row r="3561" ht="13.35" customHeight="1" s="162">
      <c r="B3561" s="198" t="inlineStr">
        <is>
          <t>Exiting</t>
        </is>
      </c>
      <c r="C3561" s="401" t="n"/>
      <c r="D3561" s="55">
        <f>IF(E3560="", "", E3560)</f>
        <v/>
      </c>
      <c r="E3561" s="19" t="n"/>
      <c r="F3561" s="19">
        <f>IF(E3561="", "", E3561-D3560)</f>
        <v/>
      </c>
      <c r="G3561" s="186" t="inlineStr">
        <is>
          <t>ESP</t>
        </is>
      </c>
      <c r="H3561" s="23" t="n"/>
      <c r="I3561" s="13" t="n"/>
      <c r="J3561" s="13" t="n"/>
      <c r="K3561" s="13" t="n"/>
      <c r="L3561" s="13" t="n"/>
      <c r="M3561" s="13" t="n"/>
    </row>
    <row r="3562" ht="13.35" customHeight="1" s="162">
      <c r="B3562" s="453" t="inlineStr">
        <is>
          <t>Instrument:</t>
        </is>
      </c>
      <c r="C3562" s="5" t="n"/>
      <c r="D3562" s="493" t="n"/>
      <c r="E3562" s="414" t="n"/>
      <c r="F3562" s="414" t="n"/>
      <c r="G3562" s="425" t="inlineStr">
        <is>
          <t>Ak basis / notes:</t>
        </is>
      </c>
      <c r="I3562" s="494" t="n"/>
      <c r="J3562" s="414" t="n"/>
      <c r="K3562" s="414" t="n"/>
      <c r="L3562" s="414" t="n"/>
      <c r="M3562" s="414" t="n"/>
    </row>
    <row r="3563" ht="13.35" customHeight="1" s="162">
      <c r="B3563" s="188" t="inlineStr">
        <is>
          <t>Register / Grille / Diffuser Airflow</t>
        </is>
      </c>
      <c r="C3563" s="174" t="n"/>
      <c r="D3563" s="174" t="n"/>
      <c r="E3563" s="174" t="n"/>
      <c r="F3563" s="173" t="n"/>
      <c r="G3563" s="233" t="inlineStr">
        <is>
          <t>Design VEL</t>
        </is>
      </c>
      <c r="H3563" s="194" t="inlineStr">
        <is>
          <t>Design CFM</t>
        </is>
      </c>
      <c r="I3563" s="188" t="inlineStr">
        <is>
          <t>Initial</t>
        </is>
      </c>
      <c r="J3563" s="173" t="n"/>
      <c r="K3563" s="188" t="inlineStr">
        <is>
          <t>Final</t>
        </is>
      </c>
      <c r="L3563" s="173" t="n"/>
      <c r="M3563" s="188" t="inlineStr">
        <is>
          <t>%</t>
        </is>
      </c>
    </row>
    <row r="3564" ht="13.35" customHeight="1" s="162">
      <c r="B3564" s="153" t="inlineStr">
        <is>
          <t>No.</t>
        </is>
      </c>
      <c r="C3564" s="188" t="inlineStr">
        <is>
          <t>Area Served</t>
        </is>
      </c>
      <c r="D3564" s="188" t="inlineStr">
        <is>
          <t>Type</t>
        </is>
      </c>
      <c r="E3564" s="188" t="inlineStr">
        <is>
          <t>Size</t>
        </is>
      </c>
      <c r="F3564" s="188" t="inlineStr">
        <is>
          <t>Ak</t>
        </is>
      </c>
      <c r="G3564" s="440" t="n"/>
      <c r="H3564" s="440" t="n"/>
      <c r="I3564" s="188" t="inlineStr">
        <is>
          <t>VEL</t>
        </is>
      </c>
      <c r="J3564" s="188" t="inlineStr">
        <is>
          <t>CFM</t>
        </is>
      </c>
      <c r="K3564" s="188" t="inlineStr">
        <is>
          <t>VEL</t>
        </is>
      </c>
      <c r="L3564" s="188" t="inlineStr">
        <is>
          <t>CFM</t>
        </is>
      </c>
      <c r="M3564" s="440" t="n"/>
    </row>
    <row r="3565" ht="13.35" customHeight="1" s="162">
      <c r="B3565" s="307" t="n"/>
      <c r="C3565" s="307" t="n"/>
      <c r="E3565" s="307" t="n"/>
      <c r="F3565" s="32" t="n"/>
      <c r="G3565" s="33">
        <f>IF(F3565="", "", H3565/F3565)</f>
        <v/>
      </c>
      <c r="H3565" s="33" t="n"/>
      <c r="I3565" s="33" t="n"/>
      <c r="J3565" s="33">
        <f>IF(I3565="", "", I3565*$F3565)</f>
        <v/>
      </c>
      <c r="K3565" s="33" t="n"/>
      <c r="L3565" s="33">
        <f>IF(K3565="", "", K3565*$F3565)</f>
        <v/>
      </c>
      <c r="M3565" s="30">
        <f>IF(OR(H3565="",H3565=0),"",IF(K3565="",IF(J3565="","",J3565/H3565),L3565/H3565))</f>
        <v/>
      </c>
    </row>
    <row r="3566" ht="13.35" customHeight="1" s="162">
      <c r="B3566" s="307" t="n"/>
      <c r="C3566" s="307" t="n"/>
      <c r="E3566" s="307" t="n"/>
      <c r="F3566" s="32" t="n"/>
      <c r="G3566" s="33">
        <f>IF(F3566="", "", H3566/F3566)</f>
        <v/>
      </c>
      <c r="H3566" s="33" t="n"/>
      <c r="I3566" s="33" t="n"/>
      <c r="J3566" s="33">
        <f>IF(I3566="", "", I3566*$F3566)</f>
        <v/>
      </c>
      <c r="K3566" s="33" t="n"/>
      <c r="L3566" s="33">
        <f>IF(K3566="", "", K3566*$F3566)</f>
        <v/>
      </c>
      <c r="M3566" s="30">
        <f>IF(OR(H3566="",H3566=0),"",IF(K3566="",IF(J3566="","",J3566/H3566),L3566/H3566))</f>
        <v/>
      </c>
    </row>
    <row r="3567" ht="13.35" customHeight="1" s="162">
      <c r="B3567" s="307" t="n"/>
      <c r="C3567" s="307" t="n"/>
      <c r="E3567" s="307" t="n"/>
      <c r="F3567" s="32" t="n"/>
      <c r="G3567" s="33">
        <f>IF(F3567="", "", H3567/F3567)</f>
        <v/>
      </c>
      <c r="H3567" s="33" t="n"/>
      <c r="I3567" s="33" t="n"/>
      <c r="J3567" s="33">
        <f>IF(I3567="", "", I3567*$F3567)</f>
        <v/>
      </c>
      <c r="K3567" s="33" t="n"/>
      <c r="L3567" s="33">
        <f>IF(K3567="", "", K3567*$F3567)</f>
        <v/>
      </c>
      <c r="M3567" s="30">
        <f>IF(OR(H3567="",H3567=0),"",IF(K3567="",IF(J3567="","",J3567/H3567),L3567/H3567))</f>
        <v/>
      </c>
    </row>
    <row r="3568" ht="13.35" customHeight="1" s="162">
      <c r="B3568" s="307" t="n"/>
      <c r="C3568" s="307" t="n"/>
      <c r="E3568" s="307" t="n"/>
      <c r="F3568" s="32" t="n"/>
      <c r="G3568" s="33">
        <f>IF(F3568="", "", H3568/F3568)</f>
        <v/>
      </c>
      <c r="H3568" s="33" t="n"/>
      <c r="I3568" s="33" t="n"/>
      <c r="J3568" s="33">
        <f>IF(I3568="", "", I3568*$F3568)</f>
        <v/>
      </c>
      <c r="K3568" s="33" t="n"/>
      <c r="L3568" s="33">
        <f>IF(K3568="", "", K3568*$F3568)</f>
        <v/>
      </c>
      <c r="M3568" s="30">
        <f>IF(OR(H3568="",H3568=0),"",IF(K3568="",IF(J3568="","",J3568/H3568),L3568/H3568))</f>
        <v/>
      </c>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307" t="n"/>
      <c r="C3579" s="307" t="n"/>
      <c r="E3579" s="307" t="n"/>
      <c r="F3579" s="32" t="n"/>
      <c r="G3579" s="33">
        <f>IF(F3579="", "", H3579/F3579)</f>
        <v/>
      </c>
      <c r="H3579" s="33" t="n"/>
      <c r="I3579" s="33" t="n"/>
      <c r="J3579" s="33">
        <f>IF(I3579="", "", I3579*$F3579)</f>
        <v/>
      </c>
      <c r="K3579" s="33" t="n"/>
      <c r="L3579" s="33">
        <f>IF(K3579="", "", K3579*$F3579)</f>
        <v/>
      </c>
      <c r="M3579" s="30">
        <f>IF(OR(H3579="",H3579=0),"",IF(K3579="",IF(J3579="","",J3579/H3579),L3579/H3579))</f>
        <v/>
      </c>
    </row>
    <row r="3580" ht="13.35" customHeight="1" s="162">
      <c r="B3580" s="307" t="n"/>
      <c r="C3580" s="307" t="n"/>
      <c r="E3580" s="307" t="n"/>
      <c r="F3580" s="32" t="n"/>
      <c r="G3580" s="33">
        <f>IF(F3580="", "", H3580/F3580)</f>
        <v/>
      </c>
      <c r="H3580" s="33" t="n"/>
      <c r="I3580" s="33" t="n"/>
      <c r="J3580" s="33">
        <f>IF(I3580="", "", I3580*$F3580)</f>
        <v/>
      </c>
      <c r="K3580" s="33" t="n"/>
      <c r="L3580" s="33">
        <f>IF(K3580="", "", K3580*$F3580)</f>
        <v/>
      </c>
      <c r="M3580" s="30">
        <f>IF(OR(H3580="",H3580=0),"",IF(K3580="",IF(J3580="","",J3580/H3580),L3580/H3580))</f>
        <v/>
      </c>
    </row>
    <row r="3581" ht="13.35" customHeight="1" s="162">
      <c r="B3581" s="307" t="n"/>
      <c r="C3581" s="307" t="n"/>
      <c r="E3581" s="307" t="n"/>
      <c r="F3581" s="32" t="n"/>
      <c r="G3581" s="33">
        <f>IF(F3581="", "", H3581/F3581)</f>
        <v/>
      </c>
      <c r="H3581" s="33" t="n"/>
      <c r="I3581" s="33" t="n"/>
      <c r="J3581" s="33">
        <f>IF(I3581="", "", I3581*$F3581)</f>
        <v/>
      </c>
      <c r="K3581" s="33" t="n"/>
      <c r="L3581" s="33">
        <f>IF(K3581="", "", K3581*$F3581)</f>
        <v/>
      </c>
      <c r="M3581" s="30">
        <f>IF(OR(H3581="",H3581=0),"",IF(K3581="",IF(J3581="","",J3581/H3581),L3581/H3581))</f>
        <v/>
      </c>
    </row>
    <row r="3582" ht="13.35" customHeight="1" s="162">
      <c r="B3582" s="307" t="n"/>
      <c r="C3582" s="307" t="n"/>
      <c r="E3582" s="307" t="n"/>
      <c r="F3582" s="32" t="n"/>
      <c r="G3582" s="33">
        <f>IF(F3582="", "", H3582/F3582)</f>
        <v/>
      </c>
      <c r="H3582" s="33" t="n"/>
      <c r="I3582" s="33" t="n"/>
      <c r="J3582" s="33">
        <f>IF(I3582="", "", I3582*$F3582)</f>
        <v/>
      </c>
      <c r="K3582" s="33" t="n"/>
      <c r="L3582" s="33">
        <f>IF(K3582="", "", K3582*$F3582)</f>
        <v/>
      </c>
      <c r="M3582" s="30">
        <f>IF(OR(H3582="",H3582=0),"",IF(K3582="",IF(J3582="","",J3582/H3582),L3582/H3582))</f>
        <v/>
      </c>
    </row>
    <row r="3583" ht="13.35" customHeight="1" s="162">
      <c r="B3583" s="307" t="n"/>
      <c r="C3583" s="307" t="n"/>
      <c r="E3583" s="307"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307" t="n"/>
      <c r="C3584" s="307" t="n"/>
      <c r="E3584" s="307" t="n"/>
      <c r="F3584" s="32" t="n"/>
      <c r="G3584" s="33">
        <f>IF(F3584="", "", H3584/F3584)</f>
        <v/>
      </c>
      <c r="H3584" s="33" t="n"/>
      <c r="I3584" s="33" t="n"/>
      <c r="J3584" s="33">
        <f>IF(I3584="", "", I3584*$F3584)</f>
        <v/>
      </c>
      <c r="K3584" s="33" t="n"/>
      <c r="L3584" s="33">
        <f>IF(K3584="", "", K3584*$F3584)</f>
        <v/>
      </c>
      <c r="M3584" s="30">
        <f>IF(OR(H3584="",H3584=0),"",IF(K3584="",IF(J3584="","",J3584/H3584),L3584/H3584))</f>
        <v/>
      </c>
    </row>
    <row r="3585" ht="13.35" customHeight="1" s="162">
      <c r="B3585" s="42" t="n"/>
      <c r="C3585" s="231" t="inlineStr">
        <is>
          <t>Total</t>
        </is>
      </c>
      <c r="D3585" s="159" t="n"/>
      <c r="E3585" s="42" t="n"/>
      <c r="F3585" s="42" t="n"/>
      <c r="G3585" s="43" t="n"/>
      <c r="H3585" s="43">
        <f>IF(SUM(H3565:H3584)+SUM(H3596:H3635)=0,"",SUM(H3565:H3584)+SUM(H3596:H3635))</f>
        <v/>
      </c>
      <c r="I3585" s="43" t="n"/>
      <c r="J3585" s="43">
        <f>IF(SUM(J3565:J3584)+SUM(J3596:J3635)=0,"",SUM(J3565:J3584)+SUM(J3596:J3635))</f>
        <v/>
      </c>
      <c r="K3585" s="43" t="n"/>
      <c r="L3585" s="43">
        <f>IF(SUM(L3565:L3584)+SUM(L3596:L3635)=0,"",SUM(L3565:L3584)+SUM(L3596:L3635))</f>
        <v/>
      </c>
      <c r="M3585" s="35">
        <f>IF(OR(H3585="",H3585=0),"",IF(L3585="",IF(J3585="","",J3585/H3585),L3585/H3585))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307" t="n"/>
      <c r="C3630" s="307" t="n"/>
      <c r="E3630" s="307" t="n"/>
      <c r="F3630" s="32" t="n"/>
      <c r="G3630" s="33">
        <f>IF(F3630="", "", H3630/F3630)</f>
        <v/>
      </c>
      <c r="H3630" s="33" t="n"/>
      <c r="I3630" s="33" t="n"/>
      <c r="J3630" s="33">
        <f>IF(I3630="", "", I3630*$F3630)</f>
        <v/>
      </c>
      <c r="K3630" s="33" t="n"/>
      <c r="L3630" s="33">
        <f>IF(K3630="", "", K3630*$F3630)</f>
        <v/>
      </c>
      <c r="M3630" s="30">
        <f>IF(OR(H3630="",H3630=0),"",IF(K3630="",IF(J3630="","",J3630/H3630),L3630/H3630))</f>
        <v/>
      </c>
    </row>
    <row r="3631" ht="13.35" customHeight="1" s="162">
      <c r="B3631" s="307" t="n"/>
      <c r="C3631" s="307" t="n"/>
      <c r="E3631" s="307" t="n"/>
      <c r="F3631" s="32" t="n"/>
      <c r="G3631" s="33">
        <f>IF(F3631="", "", H3631/F3631)</f>
        <v/>
      </c>
      <c r="H3631" s="33" t="n"/>
      <c r="I3631" s="33" t="n"/>
      <c r="J3631" s="33">
        <f>IF(I3631="", "", I3631*$F3631)</f>
        <v/>
      </c>
      <c r="K3631" s="33" t="n"/>
      <c r="L3631" s="33">
        <f>IF(K3631="", "", K3631*$F3631)</f>
        <v/>
      </c>
      <c r="M3631" s="30">
        <f>IF(OR(H3631="",H3631=0),"",IF(K3631="",IF(J3631="","",J3631/H3631),L3631/H3631))</f>
        <v/>
      </c>
    </row>
    <row r="3632" ht="13.35" customHeight="1" s="162">
      <c r="B3632" s="307" t="n"/>
      <c r="C3632" s="307" t="n"/>
      <c r="E3632" s="307" t="n"/>
      <c r="F3632" s="32" t="n"/>
      <c r="G3632" s="33">
        <f>IF(F3632="", "", H3632/F3632)</f>
        <v/>
      </c>
      <c r="H3632" s="33" t="n"/>
      <c r="I3632" s="33" t="n"/>
      <c r="J3632" s="33">
        <f>IF(I3632="", "", I3632*$F3632)</f>
        <v/>
      </c>
      <c r="K3632" s="33" t="n"/>
      <c r="L3632" s="33">
        <f>IF(K3632="", "", K3632*$F3632)</f>
        <v/>
      </c>
      <c r="M3632" s="30">
        <f>IF(OR(H3632="",H3632=0),"",IF(K3632="",IF(J3632="","",J3632/H3632),L3632/H3632))</f>
        <v/>
      </c>
    </row>
    <row r="3633" ht="13.35" customHeight="1" s="162">
      <c r="B3633" s="307" t="n"/>
      <c r="C3633" s="307" t="n"/>
      <c r="E3633" s="307"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307" t="n"/>
      <c r="C3634" s="307" t="n"/>
      <c r="E3634" s="307" t="n"/>
      <c r="F3634" s="32" t="n"/>
      <c r="G3634" s="33">
        <f>IF(F3634="", "", H3634/F3634)</f>
        <v/>
      </c>
      <c r="H3634" s="33" t="n"/>
      <c r="I3634" s="33" t="n"/>
      <c r="J3634" s="33">
        <f>IF(I3634="", "", I3634*$F3634)</f>
        <v/>
      </c>
      <c r="K3634" s="33" t="n"/>
      <c r="L3634" s="33">
        <f>IF(K3634="", "", K3634*$F3634)</f>
        <v/>
      </c>
      <c r="M3634" s="30">
        <f>IF(OR(H3634="",H3634=0),"",IF(K3634="",IF(J3634="","",J3634/H3634),L3634/H3634))</f>
        <v/>
      </c>
    </row>
    <row r="3635" ht="13.35" customHeight="1" s="162">
      <c r="B3635" s="307" t="n"/>
      <c r="C3635" s="307" t="n"/>
      <c r="E3635" s="307" t="n"/>
      <c r="F3635" s="32" t="n"/>
      <c r="G3635" s="33">
        <f>IF(F3635="", "", H3635/F3635)</f>
        <v/>
      </c>
      <c r="H3635" s="33" t="n"/>
      <c r="I3635" s="33" t="n"/>
      <c r="J3635" s="33">
        <f>IF(I3635="", "", I3635*$F3635)</f>
        <v/>
      </c>
      <c r="K3635" s="33" t="n"/>
      <c r="L3635" s="33">
        <f>IF(K3635="", "", K3635*$F3635)</f>
        <v/>
      </c>
      <c r="M3635" s="30">
        <f>IF(OR(H3635="",H3635=0),"",IF(K3635="",IF(J3635="","",J3635/H3635),L3635/H3635))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IF(OR(H3636="",H3636=0),"",IF(L3636="",IF(J3636="","",J3636/H3636),L3636/H3636))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F3665</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 xml:space="preserve">Static Pressures Profile </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01" t="n"/>
      <c r="D3663" s="205" t="inlineStr">
        <is>
          <t>Flt/Coil</t>
        </is>
      </c>
      <c r="E3663" s="205" t="inlineStr">
        <is>
          <t>Fan</t>
        </is>
      </c>
      <c r="F3663" s="432" t="n"/>
      <c r="G3663" s="401" t="n"/>
      <c r="H3663" s="13" t="n"/>
      <c r="I3663" s="246" t="inlineStr">
        <is>
          <t>VSD Frequency</t>
        </is>
      </c>
      <c r="J3663" s="403" t="n"/>
      <c r="K3663" s="65" t="n"/>
      <c r="L3663" s="65" t="n"/>
      <c r="M3663" s="13" t="n"/>
    </row>
    <row r="3664" ht="13.35" customHeight="1" s="162">
      <c r="B3664" s="198" t="inlineStr">
        <is>
          <t>Entering</t>
        </is>
      </c>
      <c r="C3664" s="401" t="n"/>
      <c r="D3664" s="19" t="n"/>
      <c r="E3664" s="19" t="n"/>
      <c r="F3664" s="19">
        <f>IF(E3664="", "", E3665-E3664)</f>
        <v/>
      </c>
      <c r="G3664" s="186" t="inlineStr">
        <is>
          <t>TSP</t>
        </is>
      </c>
      <c r="H3664" s="23" t="n"/>
      <c r="I3664" s="14" t="n"/>
      <c r="J3664" s="14" t="n"/>
      <c r="K3664" s="14" t="n"/>
      <c r="L3664" s="38" t="n"/>
      <c r="M3664" s="13" t="n"/>
    </row>
    <row r="3665" ht="13.35" customHeight="1" s="162">
      <c r="B3665" s="198" t="inlineStr">
        <is>
          <t>Exiting</t>
        </is>
      </c>
      <c r="C3665" s="401" t="n"/>
      <c r="D3665" s="55">
        <f>IF(E3664="", "", E3664)</f>
        <v/>
      </c>
      <c r="E3665" s="19" t="n"/>
      <c r="F3665" s="19">
        <f>IF(E3665="", "", E3665-D3664)</f>
        <v/>
      </c>
      <c r="G3665" s="186" t="inlineStr">
        <is>
          <t>ESP</t>
        </is>
      </c>
      <c r="H3665" s="23" t="n"/>
      <c r="I3665" s="13" t="n"/>
      <c r="J3665" s="13" t="n"/>
      <c r="K3665" s="13" t="n"/>
      <c r="L3665" s="13" t="n"/>
      <c r="M3665" s="13" t="n"/>
    </row>
    <row r="3666" ht="13.35" customHeight="1" s="162">
      <c r="B3666" s="453" t="inlineStr">
        <is>
          <t>Instrument:</t>
        </is>
      </c>
      <c r="C3666" s="5" t="n"/>
      <c r="D3666" s="493" t="n"/>
      <c r="E3666" s="414" t="n"/>
      <c r="F3666" s="414" t="n"/>
      <c r="G3666" s="425" t="inlineStr">
        <is>
          <t>Ak basis / notes:</t>
        </is>
      </c>
      <c r="I3666" s="494" t="n"/>
      <c r="J3666" s="414" t="n"/>
      <c r="K3666" s="414" t="n"/>
      <c r="L3666" s="414" t="n"/>
      <c r="M3666" s="414" t="n"/>
    </row>
    <row r="3667" ht="13.35" customHeight="1" s="162">
      <c r="B3667" s="188" t="inlineStr">
        <is>
          <t>Register / Grille / Diffuser Airflow</t>
        </is>
      </c>
      <c r="C3667" s="174" t="n"/>
      <c r="D3667" s="174" t="n"/>
      <c r="E3667" s="174" t="n"/>
      <c r="F3667" s="173" t="n"/>
      <c r="G3667" s="233" t="inlineStr">
        <is>
          <t>Design VEL</t>
        </is>
      </c>
      <c r="H3667" s="194" t="inlineStr">
        <is>
          <t>Design CFM</t>
        </is>
      </c>
      <c r="I3667" s="188" t="inlineStr">
        <is>
          <t>Initial</t>
        </is>
      </c>
      <c r="J3667" s="173" t="n"/>
      <c r="K3667" s="188" t="inlineStr">
        <is>
          <t>Final</t>
        </is>
      </c>
      <c r="L3667" s="173" t="n"/>
      <c r="M3667" s="188" t="inlineStr">
        <is>
          <t>%</t>
        </is>
      </c>
    </row>
    <row r="3668" ht="13.35" customHeight="1" s="162">
      <c r="B3668" s="153" t="inlineStr">
        <is>
          <t>No.</t>
        </is>
      </c>
      <c r="C3668" s="188" t="inlineStr">
        <is>
          <t>Area Served</t>
        </is>
      </c>
      <c r="D3668" s="188" t="inlineStr">
        <is>
          <t>Type</t>
        </is>
      </c>
      <c r="E3668" s="188" t="inlineStr">
        <is>
          <t>Size</t>
        </is>
      </c>
      <c r="F3668" s="188" t="inlineStr">
        <is>
          <t>Ak</t>
        </is>
      </c>
      <c r="G3668" s="440" t="n"/>
      <c r="H3668" s="440" t="n"/>
      <c r="I3668" s="188" t="inlineStr">
        <is>
          <t>VEL</t>
        </is>
      </c>
      <c r="J3668" s="188" t="inlineStr">
        <is>
          <t>CFM</t>
        </is>
      </c>
      <c r="K3668" s="188" t="inlineStr">
        <is>
          <t>VEL</t>
        </is>
      </c>
      <c r="L3668" s="188" t="inlineStr">
        <is>
          <t>CFM</t>
        </is>
      </c>
      <c r="M3668" s="440" t="n"/>
    </row>
    <row r="3669" ht="13.35" customHeight="1" s="162">
      <c r="B3669" s="307" t="n"/>
      <c r="C3669" s="307" t="n"/>
      <c r="E3669" s="307" t="n"/>
      <c r="F3669" s="32" t="n"/>
      <c r="G3669" s="33">
        <f>IF(F3669="", "", H3669/F3669)</f>
        <v/>
      </c>
      <c r="H3669" s="33" t="n"/>
      <c r="I3669" s="33" t="n"/>
      <c r="J3669" s="33">
        <f>IF(I3669="", "", I3669*$F3669)</f>
        <v/>
      </c>
      <c r="K3669" s="33" t="n"/>
      <c r="L3669" s="33">
        <f>IF(K3669="", "", K3669*$F3669)</f>
        <v/>
      </c>
      <c r="M3669" s="30">
        <f>IF(OR(H3669="",H3669=0),"",IF(K3669="",IF(J3669="","",J3669/H3669),L3669/H3669))</f>
        <v/>
      </c>
    </row>
    <row r="3670" ht="13.35" customHeight="1" s="162">
      <c r="B3670" s="307" t="n"/>
      <c r="C3670" s="307" t="n"/>
      <c r="E3670" s="307" t="n"/>
      <c r="F3670" s="32" t="n"/>
      <c r="G3670" s="33">
        <f>IF(F3670="", "", H3670/F3670)</f>
        <v/>
      </c>
      <c r="H3670" s="33" t="n"/>
      <c r="I3670" s="33" t="n"/>
      <c r="J3670" s="33">
        <f>IF(I3670="", "", I3670*$F3670)</f>
        <v/>
      </c>
      <c r="K3670" s="33" t="n"/>
      <c r="L3670" s="33">
        <f>IF(K3670="", "", K3670*$F3670)</f>
        <v/>
      </c>
      <c r="M3670" s="30">
        <f>IF(OR(H3670="",H3670=0),"",IF(K3670="",IF(J3670="","",J3670/H3670),L3670/H3670))</f>
        <v/>
      </c>
    </row>
    <row r="3671" ht="13.35" customHeight="1" s="162">
      <c r="B3671" s="307" t="n"/>
      <c r="C3671" s="307" t="n"/>
      <c r="E3671" s="307" t="n"/>
      <c r="F3671" s="32" t="n"/>
      <c r="G3671" s="33">
        <f>IF(F3671="", "", H3671/F3671)</f>
        <v/>
      </c>
      <c r="H3671" s="33" t="n"/>
      <c r="I3671" s="33" t="n"/>
      <c r="J3671" s="33">
        <f>IF(I3671="", "", I3671*$F3671)</f>
        <v/>
      </c>
      <c r="K3671" s="33" t="n"/>
      <c r="L3671" s="33">
        <f>IF(K3671="", "", K3671*$F3671)</f>
        <v/>
      </c>
      <c r="M3671" s="30">
        <f>IF(OR(H3671="",H3671=0),"",IF(K3671="",IF(J3671="","",J3671/H3671),L3671/H3671))</f>
        <v/>
      </c>
    </row>
    <row r="3672" ht="13.35" customHeight="1" s="162">
      <c r="B3672" s="307" t="n"/>
      <c r="C3672" s="307" t="n"/>
      <c r="E3672" s="307" t="n"/>
      <c r="F3672" s="32" t="n"/>
      <c r="G3672" s="33">
        <f>IF(F3672="", "", H3672/F3672)</f>
        <v/>
      </c>
      <c r="H3672" s="33" t="n"/>
      <c r="I3672" s="33" t="n"/>
      <c r="J3672" s="33">
        <f>IF(I3672="", "", I3672*$F3672)</f>
        <v/>
      </c>
      <c r="K3672" s="33" t="n"/>
      <c r="L3672" s="33">
        <f>IF(K3672="", "", K3672*$F3672)</f>
        <v/>
      </c>
      <c r="M3672" s="30">
        <f>IF(OR(H3672="",H3672=0),"",IF(K3672="",IF(J3672="","",J3672/H3672),L3672/H3672))</f>
        <v/>
      </c>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307" t="n"/>
      <c r="C3683" s="307" t="n"/>
      <c r="E3683" s="307" t="n"/>
      <c r="F3683" s="32" t="n"/>
      <c r="G3683" s="33">
        <f>IF(F3683="", "", H3683/F3683)</f>
        <v/>
      </c>
      <c r="H3683" s="33" t="n"/>
      <c r="I3683" s="33" t="n"/>
      <c r="J3683" s="33">
        <f>IF(I3683="", "", I3683*$F3683)</f>
        <v/>
      </c>
      <c r="K3683" s="33" t="n"/>
      <c r="L3683" s="33">
        <f>IF(K3683="", "", K3683*$F3683)</f>
        <v/>
      </c>
      <c r="M3683" s="30">
        <f>IF(OR(H3683="",H3683=0),"",IF(K3683="",IF(J3683="","",J3683/H3683),L3683/H3683))</f>
        <v/>
      </c>
    </row>
    <row r="3684" ht="13.35" customHeight="1" s="162">
      <c r="B3684" s="307" t="n"/>
      <c r="C3684" s="307" t="n"/>
      <c r="E3684" s="307" t="n"/>
      <c r="F3684" s="32" t="n"/>
      <c r="G3684" s="33">
        <f>IF(F3684="", "", H3684/F3684)</f>
        <v/>
      </c>
      <c r="H3684" s="33" t="n"/>
      <c r="I3684" s="33" t="n"/>
      <c r="J3684" s="33">
        <f>IF(I3684="", "", I3684*$F3684)</f>
        <v/>
      </c>
      <c r="K3684" s="33" t="n"/>
      <c r="L3684" s="33">
        <f>IF(K3684="", "", K3684*$F3684)</f>
        <v/>
      </c>
      <c r="M3684" s="30">
        <f>IF(OR(H3684="",H3684=0),"",IF(K3684="",IF(J3684="","",J3684/H3684),L3684/H3684))</f>
        <v/>
      </c>
    </row>
    <row r="3685" ht="13.35" customHeight="1" s="162">
      <c r="B3685" s="307" t="n"/>
      <c r="C3685" s="307" t="n"/>
      <c r="E3685" s="307" t="n"/>
      <c r="F3685" s="32" t="n"/>
      <c r="G3685" s="33">
        <f>IF(F3685="", "", H3685/F3685)</f>
        <v/>
      </c>
      <c r="H3685" s="33" t="n"/>
      <c r="I3685" s="33" t="n"/>
      <c r="J3685" s="33">
        <f>IF(I3685="", "", I3685*$F3685)</f>
        <v/>
      </c>
      <c r="K3685" s="33" t="n"/>
      <c r="L3685" s="33">
        <f>IF(K3685="", "", K3685*$F3685)</f>
        <v/>
      </c>
      <c r="M3685" s="30">
        <f>IF(OR(H3685="",H3685=0),"",IF(K3685="",IF(J3685="","",J3685/H3685),L3685/H3685))</f>
        <v/>
      </c>
    </row>
    <row r="3686" ht="13.35" customHeight="1" s="162">
      <c r="B3686" s="307" t="n"/>
      <c r="C3686" s="307" t="n"/>
      <c r="E3686" s="307" t="n"/>
      <c r="F3686" s="32" t="n"/>
      <c r="G3686" s="33">
        <f>IF(F3686="", "", H3686/F3686)</f>
        <v/>
      </c>
      <c r="H3686" s="33" t="n"/>
      <c r="I3686" s="33" t="n"/>
      <c r="J3686" s="33">
        <f>IF(I3686="", "", I3686*$F3686)</f>
        <v/>
      </c>
      <c r="K3686" s="33" t="n"/>
      <c r="L3686" s="33">
        <f>IF(K3686="", "", K3686*$F3686)</f>
        <v/>
      </c>
      <c r="M3686" s="30">
        <f>IF(OR(H3686="",H3686=0),"",IF(K3686="",IF(J3686="","",J3686/H3686),L3686/H3686))</f>
        <v/>
      </c>
    </row>
    <row r="3687" ht="13.35" customHeight="1" s="162">
      <c r="B3687" s="307" t="n"/>
      <c r="C3687" s="307" t="n"/>
      <c r="E3687" s="307"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307" t="n"/>
      <c r="C3688" s="307" t="n"/>
      <c r="E3688" s="307" t="n"/>
      <c r="F3688" s="32" t="n"/>
      <c r="G3688" s="33">
        <f>IF(F3688="", "", H3688/F3688)</f>
        <v/>
      </c>
      <c r="H3688" s="33" t="n"/>
      <c r="I3688" s="33" t="n"/>
      <c r="J3688" s="33">
        <f>IF(I3688="", "", I3688*$F3688)</f>
        <v/>
      </c>
      <c r="K3688" s="33" t="n"/>
      <c r="L3688" s="33">
        <f>IF(K3688="", "", K3688*$F3688)</f>
        <v/>
      </c>
      <c r="M3688" s="30">
        <f>IF(OR(H3688="",H3688=0),"",IF(K3688="",IF(J3688="","",J3688/H3688),L3688/H3688))</f>
        <v/>
      </c>
    </row>
    <row r="3689" ht="13.35" customHeight="1" s="162">
      <c r="B3689" s="42" t="n"/>
      <c r="C3689" s="231" t="inlineStr">
        <is>
          <t>Total</t>
        </is>
      </c>
      <c r="D3689" s="159" t="n"/>
      <c r="E3689" s="42" t="n"/>
      <c r="F3689" s="42" t="n"/>
      <c r="G3689" s="43" t="n"/>
      <c r="H3689" s="43">
        <f>IF(SUM(H3669:H3688)+SUM(H3700:H3739)=0,"",SUM(H3669:H3688)+SUM(H3700:H3739))</f>
        <v/>
      </c>
      <c r="I3689" s="43" t="n"/>
      <c r="J3689" s="43">
        <f>IF(SUM(J3669:J3688)+SUM(J3700:J3739)=0,"",SUM(J3669:J3688)+SUM(J3700:J3739))</f>
        <v/>
      </c>
      <c r="K3689" s="43" t="n"/>
      <c r="L3689" s="43">
        <f>IF(SUM(L3669:L3688)+SUM(L3700:L3739)=0,"",SUM(L3669:L3688)+SUM(L3700:L3739))</f>
        <v/>
      </c>
      <c r="M3689" s="35">
        <f>IF(OR(H3689="",H3689=0),"",IF(L3689="",IF(J3689="","",J3689/H3689),L3689/H3689))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307" t="n"/>
      <c r="C3734" s="307" t="n"/>
      <c r="E3734" s="307" t="n"/>
      <c r="F3734" s="32" t="n"/>
      <c r="G3734" s="33">
        <f>IF(F3734="", "", H3734/F3734)</f>
        <v/>
      </c>
      <c r="H3734" s="33" t="n"/>
      <c r="I3734" s="33" t="n"/>
      <c r="J3734" s="33">
        <f>IF(I3734="", "", I3734*$F3734)</f>
        <v/>
      </c>
      <c r="K3734" s="33" t="n"/>
      <c r="L3734" s="33">
        <f>IF(K3734="", "", K3734*$F3734)</f>
        <v/>
      </c>
      <c r="M3734" s="30">
        <f>IF(OR(H3734="",H3734=0),"",IF(K3734="",IF(J3734="","",J3734/H3734),L3734/H3734))</f>
        <v/>
      </c>
    </row>
    <row r="3735" ht="13.35" customHeight="1" s="162">
      <c r="B3735" s="307" t="n"/>
      <c r="C3735" s="307" t="n"/>
      <c r="E3735" s="307" t="n"/>
      <c r="F3735" s="32" t="n"/>
      <c r="G3735" s="33">
        <f>IF(F3735="", "", H3735/F3735)</f>
        <v/>
      </c>
      <c r="H3735" s="33" t="n"/>
      <c r="I3735" s="33" t="n"/>
      <c r="J3735" s="33">
        <f>IF(I3735="", "", I3735*$F3735)</f>
        <v/>
      </c>
      <c r="K3735" s="33" t="n"/>
      <c r="L3735" s="33">
        <f>IF(K3735="", "", K3735*$F3735)</f>
        <v/>
      </c>
      <c r="M3735" s="30">
        <f>IF(OR(H3735="",H3735=0),"",IF(K3735="",IF(J3735="","",J3735/H3735),L3735/H3735))</f>
        <v/>
      </c>
    </row>
    <row r="3736" ht="13.35" customHeight="1" s="162">
      <c r="B3736" s="307" t="n"/>
      <c r="C3736" s="307" t="n"/>
      <c r="E3736" s="307" t="n"/>
      <c r="F3736" s="32" t="n"/>
      <c r="G3736" s="33">
        <f>IF(F3736="", "", H3736/F3736)</f>
        <v/>
      </c>
      <c r="H3736" s="33" t="n"/>
      <c r="I3736" s="33" t="n"/>
      <c r="J3736" s="33">
        <f>IF(I3736="", "", I3736*$F3736)</f>
        <v/>
      </c>
      <c r="K3736" s="33" t="n"/>
      <c r="L3736" s="33">
        <f>IF(K3736="", "", K3736*$F3736)</f>
        <v/>
      </c>
      <c r="M3736" s="30">
        <f>IF(OR(H3736="",H3736=0),"",IF(K3736="",IF(J3736="","",J3736/H3736),L3736/H3736))</f>
        <v/>
      </c>
    </row>
    <row r="3737" ht="13.35" customHeight="1" s="162">
      <c r="B3737" s="307" t="n"/>
      <c r="C3737" s="307" t="n"/>
      <c r="E3737" s="307"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307" t="n"/>
      <c r="C3738" s="307" t="n"/>
      <c r="E3738" s="307" t="n"/>
      <c r="F3738" s="32" t="n"/>
      <c r="G3738" s="33">
        <f>IF(F3738="", "", H3738/F3738)</f>
        <v/>
      </c>
      <c r="H3738" s="33" t="n"/>
      <c r="I3738" s="33" t="n"/>
      <c r="J3738" s="33">
        <f>IF(I3738="", "", I3738*$F3738)</f>
        <v/>
      </c>
      <c r="K3738" s="33" t="n"/>
      <c r="L3738" s="33">
        <f>IF(K3738="", "", K3738*$F3738)</f>
        <v/>
      </c>
      <c r="M3738" s="30">
        <f>IF(OR(H3738="",H3738=0),"",IF(K3738="",IF(J3738="","",J3738/H3738),L3738/H3738))</f>
        <v/>
      </c>
    </row>
    <row r="3739" ht="13.35" customHeight="1" s="162">
      <c r="B3739" s="307" t="n"/>
      <c r="C3739" s="307" t="n"/>
      <c r="E3739" s="307" t="n"/>
      <c r="F3739" s="32" t="n"/>
      <c r="G3739" s="33">
        <f>IF(F3739="", "", H3739/F3739)</f>
        <v/>
      </c>
      <c r="H3739" s="33" t="n"/>
      <c r="I3739" s="33" t="n"/>
      <c r="J3739" s="33">
        <f>IF(I3739="", "", I3739*$F3739)</f>
        <v/>
      </c>
      <c r="K3739" s="33" t="n"/>
      <c r="L3739" s="33">
        <f>IF(K3739="", "", K3739*$F3739)</f>
        <v/>
      </c>
      <c r="M3739" s="30">
        <f>IF(OR(H3739="",H3739=0),"",IF(K3739="",IF(J3739="","",J3739/H3739),L3739/H3739))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IF(OR(H3740="",H3740=0),"",IF(L3740="",IF(J3740="","",J3740/H3740),L3740/H3740))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F3769</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 xml:space="preserve">Static Pressures Profile </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01" t="n"/>
      <c r="D3767" s="205" t="inlineStr">
        <is>
          <t>Flt/Coil</t>
        </is>
      </c>
      <c r="E3767" s="205" t="inlineStr">
        <is>
          <t>Fan</t>
        </is>
      </c>
      <c r="F3767" s="432" t="n"/>
      <c r="G3767" s="401" t="n"/>
      <c r="H3767" s="13" t="n"/>
      <c r="I3767" s="246" t="inlineStr">
        <is>
          <t>VSD Frequency</t>
        </is>
      </c>
      <c r="J3767" s="403" t="n"/>
      <c r="K3767" s="65" t="n"/>
      <c r="L3767" s="65" t="n"/>
      <c r="M3767" s="13" t="n"/>
    </row>
    <row r="3768" ht="13.35" customHeight="1" s="162">
      <c r="B3768" s="198" t="inlineStr">
        <is>
          <t>Entering</t>
        </is>
      </c>
      <c r="C3768" s="401" t="n"/>
      <c r="D3768" s="19" t="n"/>
      <c r="E3768" s="19" t="n"/>
      <c r="F3768" s="19">
        <f>IF(E3768="", "", E3769-E3768)</f>
        <v/>
      </c>
      <c r="G3768" s="186" t="inlineStr">
        <is>
          <t>TSP</t>
        </is>
      </c>
      <c r="H3768" s="23" t="n"/>
      <c r="I3768" s="14" t="n"/>
      <c r="J3768" s="14" t="n"/>
      <c r="K3768" s="14" t="n"/>
      <c r="L3768" s="38" t="n"/>
      <c r="M3768" s="13" t="n"/>
    </row>
    <row r="3769" ht="13.35" customHeight="1" s="162">
      <c r="B3769" s="198" t="inlineStr">
        <is>
          <t>Exiting</t>
        </is>
      </c>
      <c r="C3769" s="401" t="n"/>
      <c r="D3769" s="55">
        <f>IF(E3768="", "", E3768)</f>
        <v/>
      </c>
      <c r="E3769" s="19" t="n"/>
      <c r="F3769" s="19">
        <f>IF(E3769="", "", E3769-D3768)</f>
        <v/>
      </c>
      <c r="G3769" s="186" t="inlineStr">
        <is>
          <t>ESP</t>
        </is>
      </c>
      <c r="H3769" s="23" t="n"/>
      <c r="I3769" s="13" t="n"/>
      <c r="J3769" s="13" t="n"/>
      <c r="K3769" s="13" t="n"/>
      <c r="L3769" s="13" t="n"/>
      <c r="M3769" s="13" t="n"/>
    </row>
    <row r="3770" ht="13.35" customHeight="1" s="162">
      <c r="B3770" s="453" t="inlineStr">
        <is>
          <t>Instrument:</t>
        </is>
      </c>
      <c r="C3770" s="5" t="n"/>
      <c r="D3770" s="493" t="n"/>
      <c r="E3770" s="414" t="n"/>
      <c r="F3770" s="414" t="n"/>
      <c r="G3770" s="425" t="inlineStr">
        <is>
          <t>Ak basis / notes:</t>
        </is>
      </c>
      <c r="I3770" s="494" t="n"/>
      <c r="J3770" s="414" t="n"/>
      <c r="K3770" s="414" t="n"/>
      <c r="L3770" s="414" t="n"/>
      <c r="M3770" s="414" t="n"/>
    </row>
    <row r="3771" ht="13.35" customHeight="1" s="162">
      <c r="B3771" s="188" t="inlineStr">
        <is>
          <t>Register / Grille / Diffuser Airflow</t>
        </is>
      </c>
      <c r="C3771" s="174" t="n"/>
      <c r="D3771" s="174" t="n"/>
      <c r="E3771" s="174" t="n"/>
      <c r="F3771" s="173" t="n"/>
      <c r="G3771" s="233" t="inlineStr">
        <is>
          <t>Design VEL</t>
        </is>
      </c>
      <c r="H3771" s="194" t="inlineStr">
        <is>
          <t>Design CFM</t>
        </is>
      </c>
      <c r="I3771" s="188" t="inlineStr">
        <is>
          <t>Initial</t>
        </is>
      </c>
      <c r="J3771" s="173" t="n"/>
      <c r="K3771" s="188" t="inlineStr">
        <is>
          <t>Final</t>
        </is>
      </c>
      <c r="L3771" s="173" t="n"/>
      <c r="M3771" s="188" t="inlineStr">
        <is>
          <t>%</t>
        </is>
      </c>
    </row>
    <row r="3772" ht="13.35" customHeight="1" s="162">
      <c r="B3772" s="153" t="inlineStr">
        <is>
          <t>No.</t>
        </is>
      </c>
      <c r="C3772" s="188" t="inlineStr">
        <is>
          <t>Area Served</t>
        </is>
      </c>
      <c r="D3772" s="188" t="inlineStr">
        <is>
          <t>Type</t>
        </is>
      </c>
      <c r="E3772" s="188" t="inlineStr">
        <is>
          <t>Size</t>
        </is>
      </c>
      <c r="F3772" s="188" t="inlineStr">
        <is>
          <t>Ak</t>
        </is>
      </c>
      <c r="G3772" s="440" t="n"/>
      <c r="H3772" s="440" t="n"/>
      <c r="I3772" s="188" t="inlineStr">
        <is>
          <t>VEL</t>
        </is>
      </c>
      <c r="J3772" s="188" t="inlineStr">
        <is>
          <t>CFM</t>
        </is>
      </c>
      <c r="K3772" s="188" t="inlineStr">
        <is>
          <t>VEL</t>
        </is>
      </c>
      <c r="L3772" s="188" t="inlineStr">
        <is>
          <t>CFM</t>
        </is>
      </c>
      <c r="M3772" s="440" t="n"/>
    </row>
    <row r="3773" ht="13.35" customHeight="1" s="162">
      <c r="B3773" s="307" t="n"/>
      <c r="C3773" s="307" t="n"/>
      <c r="E3773" s="307" t="n"/>
      <c r="F3773" s="32" t="n"/>
      <c r="G3773" s="33">
        <f>IF(F3773="", "", H3773/F3773)</f>
        <v/>
      </c>
      <c r="H3773" s="33" t="n"/>
      <c r="I3773" s="33" t="n"/>
      <c r="J3773" s="33">
        <f>IF(I3773="", "", I3773*$F3773)</f>
        <v/>
      </c>
      <c r="K3773" s="33" t="n"/>
      <c r="L3773" s="33">
        <f>IF(K3773="", "", K3773*$F3773)</f>
        <v/>
      </c>
      <c r="M3773" s="30">
        <f>IF(OR(H3773="",H3773=0),"",IF(K3773="",IF(J3773="","",J3773/H3773),L3773/H3773))</f>
        <v/>
      </c>
    </row>
    <row r="3774" ht="13.35" customHeight="1" s="162">
      <c r="B3774" s="307" t="n"/>
      <c r="C3774" s="307" t="n"/>
      <c r="E3774" s="307" t="n"/>
      <c r="F3774" s="32" t="n"/>
      <c r="G3774" s="33">
        <f>IF(F3774="", "", H3774/F3774)</f>
        <v/>
      </c>
      <c r="H3774" s="33" t="n"/>
      <c r="I3774" s="33" t="n"/>
      <c r="J3774" s="33">
        <f>IF(I3774="", "", I3774*$F3774)</f>
        <v/>
      </c>
      <c r="K3774" s="33" t="n"/>
      <c r="L3774" s="33">
        <f>IF(K3774="", "", K3774*$F3774)</f>
        <v/>
      </c>
      <c r="M3774" s="30">
        <f>IF(OR(H3774="",H3774=0),"",IF(K3774="",IF(J3774="","",J3774/H3774),L3774/H3774))</f>
        <v/>
      </c>
    </row>
    <row r="3775" ht="13.35" customHeight="1" s="162">
      <c r="B3775" s="307" t="n"/>
      <c r="C3775" s="307" t="n"/>
      <c r="E3775" s="307" t="n"/>
      <c r="F3775" s="32" t="n"/>
      <c r="G3775" s="33">
        <f>IF(F3775="", "", H3775/F3775)</f>
        <v/>
      </c>
      <c r="H3775" s="33" t="n"/>
      <c r="I3775" s="33" t="n"/>
      <c r="J3775" s="33">
        <f>IF(I3775="", "", I3775*$F3775)</f>
        <v/>
      </c>
      <c r="K3775" s="33" t="n"/>
      <c r="L3775" s="33">
        <f>IF(K3775="", "", K3775*$F3775)</f>
        <v/>
      </c>
      <c r="M3775" s="30">
        <f>IF(OR(H3775="",H3775=0),"",IF(K3775="",IF(J3775="","",J3775/H3775),L3775/H3775))</f>
        <v/>
      </c>
    </row>
    <row r="3776" ht="13.35" customHeight="1" s="162">
      <c r="B3776" s="307" t="n"/>
      <c r="C3776" s="307" t="n"/>
      <c r="E3776" s="307" t="n"/>
      <c r="F3776" s="32" t="n"/>
      <c r="G3776" s="33">
        <f>IF(F3776="", "", H3776/F3776)</f>
        <v/>
      </c>
      <c r="H3776" s="33" t="n"/>
      <c r="I3776" s="33" t="n"/>
      <c r="J3776" s="33">
        <f>IF(I3776="", "", I3776*$F3776)</f>
        <v/>
      </c>
      <c r="K3776" s="33" t="n"/>
      <c r="L3776" s="33">
        <f>IF(K3776="", "", K3776*$F3776)</f>
        <v/>
      </c>
      <c r="M3776" s="30">
        <f>IF(OR(H3776="",H3776=0),"",IF(K3776="",IF(J3776="","",J3776/H3776),L3776/H3776))</f>
        <v/>
      </c>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307" t="n"/>
      <c r="C3787" s="307" t="n"/>
      <c r="E3787" s="307" t="n"/>
      <c r="F3787" s="32" t="n"/>
      <c r="G3787" s="33">
        <f>IF(F3787="", "", H3787/F3787)</f>
        <v/>
      </c>
      <c r="H3787" s="33" t="n"/>
      <c r="I3787" s="33" t="n"/>
      <c r="J3787" s="33">
        <f>IF(I3787="", "", I3787*$F3787)</f>
        <v/>
      </c>
      <c r="K3787" s="33" t="n"/>
      <c r="L3787" s="33">
        <f>IF(K3787="", "", K3787*$F3787)</f>
        <v/>
      </c>
      <c r="M3787" s="30">
        <f>IF(OR(H3787="",H3787=0),"",IF(K3787="",IF(J3787="","",J3787/H3787),L3787/H3787))</f>
        <v/>
      </c>
    </row>
    <row r="3788" ht="13.35" customHeight="1" s="162">
      <c r="B3788" s="307" t="n"/>
      <c r="C3788" s="307" t="n"/>
      <c r="E3788" s="307" t="n"/>
      <c r="F3788" s="32" t="n"/>
      <c r="G3788" s="33">
        <f>IF(F3788="", "", H3788/F3788)</f>
        <v/>
      </c>
      <c r="H3788" s="33" t="n"/>
      <c r="I3788" s="33" t="n"/>
      <c r="J3788" s="33">
        <f>IF(I3788="", "", I3788*$F3788)</f>
        <v/>
      </c>
      <c r="K3788" s="33" t="n"/>
      <c r="L3788" s="33">
        <f>IF(K3788="", "", K3788*$F3788)</f>
        <v/>
      </c>
      <c r="M3788" s="30">
        <f>IF(OR(H3788="",H3788=0),"",IF(K3788="",IF(J3788="","",J3788/H3788),L3788/H3788))</f>
        <v/>
      </c>
    </row>
    <row r="3789" ht="13.35" customHeight="1" s="162">
      <c r="B3789" s="307" t="n"/>
      <c r="C3789" s="307" t="n"/>
      <c r="E3789" s="307" t="n"/>
      <c r="F3789" s="32" t="n"/>
      <c r="G3789" s="33">
        <f>IF(F3789="", "", H3789/F3789)</f>
        <v/>
      </c>
      <c r="H3789" s="33" t="n"/>
      <c r="I3789" s="33" t="n"/>
      <c r="J3789" s="33">
        <f>IF(I3789="", "", I3789*$F3789)</f>
        <v/>
      </c>
      <c r="K3789" s="33" t="n"/>
      <c r="L3789" s="33">
        <f>IF(K3789="", "", K3789*$F3789)</f>
        <v/>
      </c>
      <c r="M3789" s="30">
        <f>IF(OR(H3789="",H3789=0),"",IF(K3789="",IF(J3789="","",J3789/H3789),L3789/H3789))</f>
        <v/>
      </c>
    </row>
    <row r="3790" ht="13.35" customHeight="1" s="162">
      <c r="B3790" s="307" t="n"/>
      <c r="C3790" s="307" t="n"/>
      <c r="E3790" s="307" t="n"/>
      <c r="F3790" s="32" t="n"/>
      <c r="G3790" s="33">
        <f>IF(F3790="", "", H3790/F3790)</f>
        <v/>
      </c>
      <c r="H3790" s="33" t="n"/>
      <c r="I3790" s="33" t="n"/>
      <c r="J3790" s="33">
        <f>IF(I3790="", "", I3790*$F3790)</f>
        <v/>
      </c>
      <c r="K3790" s="33" t="n"/>
      <c r="L3790" s="33">
        <f>IF(K3790="", "", K3790*$F3790)</f>
        <v/>
      </c>
      <c r="M3790" s="30">
        <f>IF(OR(H3790="",H3790=0),"",IF(K3790="",IF(J3790="","",J3790/H3790),L3790/H3790))</f>
        <v/>
      </c>
    </row>
    <row r="3791" ht="13.35" customHeight="1" s="162">
      <c r="B3791" s="307" t="n"/>
      <c r="C3791" s="307" t="n"/>
      <c r="E3791" s="307"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307" t="n"/>
      <c r="C3792" s="307" t="n"/>
      <c r="E3792" s="307" t="n"/>
      <c r="F3792" s="32" t="n"/>
      <c r="G3792" s="33">
        <f>IF(F3792="", "", H3792/F3792)</f>
        <v/>
      </c>
      <c r="H3792" s="33" t="n"/>
      <c r="I3792" s="33" t="n"/>
      <c r="J3792" s="33">
        <f>IF(I3792="", "", I3792*$F3792)</f>
        <v/>
      </c>
      <c r="K3792" s="33" t="n"/>
      <c r="L3792" s="33">
        <f>IF(K3792="", "", K3792*$F3792)</f>
        <v/>
      </c>
      <c r="M3792" s="30">
        <f>IF(OR(H3792="",H3792=0),"",IF(K3792="",IF(J3792="","",J3792/H3792),L3792/H3792))</f>
        <v/>
      </c>
    </row>
    <row r="3793" ht="13.35" customHeight="1" s="162">
      <c r="B3793" s="42" t="n"/>
      <c r="C3793" s="231" t="inlineStr">
        <is>
          <t>Total</t>
        </is>
      </c>
      <c r="D3793" s="159" t="n"/>
      <c r="E3793" s="42" t="n"/>
      <c r="F3793" s="42" t="n"/>
      <c r="G3793" s="43" t="n"/>
      <c r="H3793" s="43">
        <f>IF(SUM(H3773:H3792)+SUM(H3804:H3843)=0,"",SUM(H3773:H3792)+SUM(H3804:H3843))</f>
        <v/>
      </c>
      <c r="I3793" s="43" t="n"/>
      <c r="J3793" s="43">
        <f>IF(SUM(J3773:J3792)+SUM(J3804:J3843)=0,"",SUM(J3773:J3792)+SUM(J3804:J3843))</f>
        <v/>
      </c>
      <c r="K3793" s="43" t="n"/>
      <c r="L3793" s="43">
        <f>IF(SUM(L3773:L3792)+SUM(L3804:L3843)=0,"",SUM(L3773:L3792)+SUM(L3804:L3843))</f>
        <v/>
      </c>
      <c r="M3793" s="35">
        <f>IF(OR(H3793="",H3793=0),"",IF(L3793="",IF(J3793="","",J3793/H3793),L3793/H3793))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307" t="n"/>
      <c r="C3838" s="307" t="n"/>
      <c r="E3838" s="307" t="n"/>
      <c r="F3838" s="32" t="n"/>
      <c r="G3838" s="33">
        <f>IF(F3838="", "", H3838/F3838)</f>
        <v/>
      </c>
      <c r="H3838" s="33" t="n"/>
      <c r="I3838" s="33" t="n"/>
      <c r="J3838" s="33">
        <f>IF(I3838="", "", I3838*$F3838)</f>
        <v/>
      </c>
      <c r="K3838" s="33" t="n"/>
      <c r="L3838" s="33">
        <f>IF(K3838="", "", K3838*$F3838)</f>
        <v/>
      </c>
      <c r="M3838" s="30">
        <f>IF(OR(H3838="",H3838=0),"",IF(K3838="",IF(J3838="","",J3838/H3838),L3838/H3838))</f>
        <v/>
      </c>
    </row>
    <row r="3839" ht="13.35" customHeight="1" s="162">
      <c r="B3839" s="307" t="n"/>
      <c r="C3839" s="307" t="n"/>
      <c r="E3839" s="307" t="n"/>
      <c r="F3839" s="32" t="n"/>
      <c r="G3839" s="33">
        <f>IF(F3839="", "", H3839/F3839)</f>
        <v/>
      </c>
      <c r="H3839" s="33" t="n"/>
      <c r="I3839" s="33" t="n"/>
      <c r="J3839" s="33">
        <f>IF(I3839="", "", I3839*$F3839)</f>
        <v/>
      </c>
      <c r="K3839" s="33" t="n"/>
      <c r="L3839" s="33">
        <f>IF(K3839="", "", K3839*$F3839)</f>
        <v/>
      </c>
      <c r="M3839" s="30">
        <f>IF(OR(H3839="",H3839=0),"",IF(K3839="",IF(J3839="","",J3839/H3839),L3839/H3839))</f>
        <v/>
      </c>
    </row>
    <row r="3840" ht="13.35" customHeight="1" s="162">
      <c r="B3840" s="307" t="n"/>
      <c r="C3840" s="307" t="n"/>
      <c r="E3840" s="307" t="n"/>
      <c r="F3840" s="32" t="n"/>
      <c r="G3840" s="33">
        <f>IF(F3840="", "", H3840/F3840)</f>
        <v/>
      </c>
      <c r="H3840" s="33" t="n"/>
      <c r="I3840" s="33" t="n"/>
      <c r="J3840" s="33">
        <f>IF(I3840="", "", I3840*$F3840)</f>
        <v/>
      </c>
      <c r="K3840" s="33" t="n"/>
      <c r="L3840" s="33">
        <f>IF(K3840="", "", K3840*$F3840)</f>
        <v/>
      </c>
      <c r="M3840" s="30">
        <f>IF(OR(H3840="",H3840=0),"",IF(K3840="",IF(J3840="","",J3840/H3840),L3840/H3840))</f>
        <v/>
      </c>
    </row>
    <row r="3841" ht="13.35" customHeight="1" s="162">
      <c r="B3841" s="307" t="n"/>
      <c r="C3841" s="307" t="n"/>
      <c r="E3841" s="307"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307" t="n"/>
      <c r="C3842" s="307" t="n"/>
      <c r="E3842" s="307" t="n"/>
      <c r="F3842" s="32" t="n"/>
      <c r="G3842" s="33">
        <f>IF(F3842="", "", H3842/F3842)</f>
        <v/>
      </c>
      <c r="H3842" s="33" t="n"/>
      <c r="I3842" s="33" t="n"/>
      <c r="J3842" s="33">
        <f>IF(I3842="", "", I3842*$F3842)</f>
        <v/>
      </c>
      <c r="K3842" s="33" t="n"/>
      <c r="L3842" s="33">
        <f>IF(K3842="", "", K3842*$F3842)</f>
        <v/>
      </c>
      <c r="M3842" s="30">
        <f>IF(OR(H3842="",H3842=0),"",IF(K3842="",IF(J3842="","",J3842/H3842),L3842/H3842))</f>
        <v/>
      </c>
    </row>
    <row r="3843" ht="13.35" customHeight="1" s="162">
      <c r="B3843" s="307" t="n"/>
      <c r="C3843" s="307" t="n"/>
      <c r="E3843" s="307" t="n"/>
      <c r="F3843" s="32" t="n"/>
      <c r="G3843" s="33">
        <f>IF(F3843="", "", H3843/F3843)</f>
        <v/>
      </c>
      <c r="H3843" s="33" t="n"/>
      <c r="I3843" s="33" t="n"/>
      <c r="J3843" s="33">
        <f>IF(I3843="", "", I3843*$F3843)</f>
        <v/>
      </c>
      <c r="K3843" s="33" t="n"/>
      <c r="L3843" s="33">
        <f>IF(K3843="", "", K3843*$F3843)</f>
        <v/>
      </c>
      <c r="M3843" s="30">
        <f>IF(OR(H3843="",H3843=0),"",IF(K3843="",IF(J3843="","",J3843/H3843),L3843/H3843))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IF(OR(H3844="",H3844=0),"",IF(L3844="",IF(J3844="","",J3844/H3844),L3844/H3844))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F3873</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 xml:space="preserve">Static Pressures Profile </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01" t="n"/>
      <c r="D3871" s="205" t="inlineStr">
        <is>
          <t>Flt/Coil</t>
        </is>
      </c>
      <c r="E3871" s="205" t="inlineStr">
        <is>
          <t>Fan</t>
        </is>
      </c>
      <c r="F3871" s="432" t="n"/>
      <c r="G3871" s="401" t="n"/>
      <c r="H3871" s="13" t="n"/>
      <c r="I3871" s="246" t="inlineStr">
        <is>
          <t>VSD Frequency</t>
        </is>
      </c>
      <c r="J3871" s="403" t="n"/>
      <c r="K3871" s="65" t="n"/>
      <c r="L3871" s="65" t="n"/>
      <c r="M3871" s="13" t="n"/>
    </row>
    <row r="3872" ht="13.35" customHeight="1" s="162">
      <c r="B3872" s="198" t="inlineStr">
        <is>
          <t>Entering</t>
        </is>
      </c>
      <c r="C3872" s="401" t="n"/>
      <c r="D3872" s="19" t="n"/>
      <c r="E3872" s="19" t="n"/>
      <c r="F3872" s="19">
        <f>IF(E3872="", "", E3873-E3872)</f>
        <v/>
      </c>
      <c r="G3872" s="186" t="inlineStr">
        <is>
          <t>TSP</t>
        </is>
      </c>
      <c r="H3872" s="23" t="n"/>
      <c r="I3872" s="14" t="n"/>
      <c r="J3872" s="14" t="n"/>
      <c r="K3872" s="14" t="n"/>
      <c r="L3872" s="38" t="n"/>
      <c r="M3872" s="13" t="n"/>
    </row>
    <row r="3873" ht="13.35" customHeight="1" s="162">
      <c r="B3873" s="198" t="inlineStr">
        <is>
          <t>Exiting</t>
        </is>
      </c>
      <c r="C3873" s="401" t="n"/>
      <c r="D3873" s="55">
        <f>IF(E3872="", "", E3872)</f>
        <v/>
      </c>
      <c r="E3873" s="19" t="n"/>
      <c r="F3873" s="19">
        <f>IF(E3873="", "", E3873-D3872)</f>
        <v/>
      </c>
      <c r="G3873" s="186" t="inlineStr">
        <is>
          <t>ESP</t>
        </is>
      </c>
      <c r="H3873" s="23" t="n"/>
      <c r="I3873" s="13" t="n"/>
      <c r="J3873" s="13" t="n"/>
      <c r="K3873" s="13" t="n"/>
      <c r="L3873" s="13" t="n"/>
      <c r="M3873" s="13" t="n"/>
    </row>
    <row r="3874" ht="13.35" customHeight="1" s="162">
      <c r="B3874" s="453" t="inlineStr">
        <is>
          <t>Instrument:</t>
        </is>
      </c>
      <c r="C3874" s="5" t="n"/>
      <c r="D3874" s="493" t="n"/>
      <c r="E3874" s="414" t="n"/>
      <c r="F3874" s="414" t="n"/>
      <c r="G3874" s="425" t="inlineStr">
        <is>
          <t>Ak basis / notes:</t>
        </is>
      </c>
      <c r="I3874" s="494" t="n"/>
      <c r="J3874" s="414" t="n"/>
      <c r="K3874" s="414" t="n"/>
      <c r="L3874" s="414" t="n"/>
      <c r="M3874" s="414" t="n"/>
    </row>
    <row r="3875" ht="13.35" customHeight="1" s="162">
      <c r="B3875" s="188" t="inlineStr">
        <is>
          <t>Register / Grille / Diffuser Airflow</t>
        </is>
      </c>
      <c r="C3875" s="174" t="n"/>
      <c r="D3875" s="174" t="n"/>
      <c r="E3875" s="174" t="n"/>
      <c r="F3875" s="173" t="n"/>
      <c r="G3875" s="233" t="inlineStr">
        <is>
          <t>Design VEL</t>
        </is>
      </c>
      <c r="H3875" s="194" t="inlineStr">
        <is>
          <t>Design CFM</t>
        </is>
      </c>
      <c r="I3875" s="188" t="inlineStr">
        <is>
          <t>Initial</t>
        </is>
      </c>
      <c r="J3875" s="173" t="n"/>
      <c r="K3875" s="188" t="inlineStr">
        <is>
          <t>Final</t>
        </is>
      </c>
      <c r="L3875" s="173" t="n"/>
      <c r="M3875" s="188" t="inlineStr">
        <is>
          <t>%</t>
        </is>
      </c>
    </row>
    <row r="3876" ht="13.35" customHeight="1" s="162">
      <c r="B3876" s="153" t="inlineStr">
        <is>
          <t>No.</t>
        </is>
      </c>
      <c r="C3876" s="188" t="inlineStr">
        <is>
          <t>Area Served</t>
        </is>
      </c>
      <c r="D3876" s="188" t="inlineStr">
        <is>
          <t>Type</t>
        </is>
      </c>
      <c r="E3876" s="188" t="inlineStr">
        <is>
          <t>Size</t>
        </is>
      </c>
      <c r="F3876" s="188" t="inlineStr">
        <is>
          <t>Ak</t>
        </is>
      </c>
      <c r="G3876" s="440" t="n"/>
      <c r="H3876" s="440" t="n"/>
      <c r="I3876" s="188" t="inlineStr">
        <is>
          <t>VEL</t>
        </is>
      </c>
      <c r="J3876" s="188" t="inlineStr">
        <is>
          <t>CFM</t>
        </is>
      </c>
      <c r="K3876" s="188" t="inlineStr">
        <is>
          <t>VEL</t>
        </is>
      </c>
      <c r="L3876" s="188" t="inlineStr">
        <is>
          <t>CFM</t>
        </is>
      </c>
      <c r="M3876" s="440" t="n"/>
    </row>
    <row r="3877" ht="13.35" customHeight="1" s="162">
      <c r="B3877" s="307" t="n"/>
      <c r="C3877" s="307" t="n"/>
      <c r="E3877" s="307" t="n"/>
      <c r="F3877" s="32" t="n"/>
      <c r="G3877" s="33">
        <f>IF(F3877="", "", H3877/F3877)</f>
        <v/>
      </c>
      <c r="H3877" s="33" t="n"/>
      <c r="I3877" s="33" t="n"/>
      <c r="J3877" s="33">
        <f>IF(I3877="", "", I3877*$F3877)</f>
        <v/>
      </c>
      <c r="K3877" s="33" t="n"/>
      <c r="L3877" s="33">
        <f>IF(K3877="", "", K3877*$F3877)</f>
        <v/>
      </c>
      <c r="M3877" s="30">
        <f>IF(OR(H3877="",H3877=0),"",IF(K3877="",IF(J3877="","",J3877/H3877),L3877/H3877))</f>
        <v/>
      </c>
    </row>
    <row r="3878" ht="13.35" customHeight="1" s="162">
      <c r="B3878" s="307" t="n"/>
      <c r="C3878" s="307" t="n"/>
      <c r="E3878" s="307" t="n"/>
      <c r="F3878" s="32" t="n"/>
      <c r="G3878" s="33">
        <f>IF(F3878="", "", H3878/F3878)</f>
        <v/>
      </c>
      <c r="H3878" s="33" t="n"/>
      <c r="I3878" s="33" t="n"/>
      <c r="J3878" s="33">
        <f>IF(I3878="", "", I3878*$F3878)</f>
        <v/>
      </c>
      <c r="K3878" s="33" t="n"/>
      <c r="L3878" s="33">
        <f>IF(K3878="", "", K3878*$F3878)</f>
        <v/>
      </c>
      <c r="M3878" s="30">
        <f>IF(OR(H3878="",H3878=0),"",IF(K3878="",IF(J3878="","",J3878/H3878),L3878/H3878))</f>
        <v/>
      </c>
    </row>
    <row r="3879" ht="13.35" customHeight="1" s="162">
      <c r="B3879" s="307" t="n"/>
      <c r="C3879" s="307" t="n"/>
      <c r="E3879" s="307" t="n"/>
      <c r="F3879" s="32" t="n"/>
      <c r="G3879" s="33">
        <f>IF(F3879="", "", H3879/F3879)</f>
        <v/>
      </c>
      <c r="H3879" s="33" t="n"/>
      <c r="I3879" s="33" t="n"/>
      <c r="J3879" s="33">
        <f>IF(I3879="", "", I3879*$F3879)</f>
        <v/>
      </c>
      <c r="K3879" s="33" t="n"/>
      <c r="L3879" s="33">
        <f>IF(K3879="", "", K3879*$F3879)</f>
        <v/>
      </c>
      <c r="M3879" s="30">
        <f>IF(OR(H3879="",H3879=0),"",IF(K3879="",IF(J3879="","",J3879/H3879),L3879/H3879))</f>
        <v/>
      </c>
    </row>
    <row r="3880" ht="13.35" customHeight="1" s="162">
      <c r="B3880" s="307" t="n"/>
      <c r="C3880" s="307" t="n"/>
      <c r="E3880" s="307" t="n"/>
      <c r="F3880" s="32" t="n"/>
      <c r="G3880" s="33">
        <f>IF(F3880="", "", H3880/F3880)</f>
        <v/>
      </c>
      <c r="H3880" s="33" t="n"/>
      <c r="I3880" s="33" t="n"/>
      <c r="J3880" s="33">
        <f>IF(I3880="", "", I3880*$F3880)</f>
        <v/>
      </c>
      <c r="K3880" s="33" t="n"/>
      <c r="L3880" s="33">
        <f>IF(K3880="", "", K3880*$F3880)</f>
        <v/>
      </c>
      <c r="M3880" s="30">
        <f>IF(OR(H3880="",H3880=0),"",IF(K3880="",IF(J3880="","",J3880/H3880),L3880/H3880))</f>
        <v/>
      </c>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307" t="n"/>
      <c r="C3891" s="307" t="n"/>
      <c r="E3891" s="307" t="n"/>
      <c r="F3891" s="32" t="n"/>
      <c r="G3891" s="33">
        <f>IF(F3891="", "", H3891/F3891)</f>
        <v/>
      </c>
      <c r="H3891" s="33" t="n"/>
      <c r="I3891" s="33" t="n"/>
      <c r="J3891" s="33">
        <f>IF(I3891="", "", I3891*$F3891)</f>
        <v/>
      </c>
      <c r="K3891" s="33" t="n"/>
      <c r="L3891" s="33">
        <f>IF(K3891="", "", K3891*$F3891)</f>
        <v/>
      </c>
      <c r="M3891" s="30">
        <f>IF(OR(H3891="",H3891=0),"",IF(K3891="",IF(J3891="","",J3891/H3891),L3891/H3891))</f>
        <v/>
      </c>
    </row>
    <row r="3892" ht="13.35" customHeight="1" s="162">
      <c r="B3892" s="307" t="n"/>
      <c r="C3892" s="307" t="n"/>
      <c r="E3892" s="307" t="n"/>
      <c r="F3892" s="32" t="n"/>
      <c r="G3892" s="33">
        <f>IF(F3892="", "", H3892/F3892)</f>
        <v/>
      </c>
      <c r="H3892" s="33" t="n"/>
      <c r="I3892" s="33" t="n"/>
      <c r="J3892" s="33">
        <f>IF(I3892="", "", I3892*$F3892)</f>
        <v/>
      </c>
      <c r="K3892" s="33" t="n"/>
      <c r="L3892" s="33">
        <f>IF(K3892="", "", K3892*$F3892)</f>
        <v/>
      </c>
      <c r="M3892" s="30">
        <f>IF(OR(H3892="",H3892=0),"",IF(K3892="",IF(J3892="","",J3892/H3892),L3892/H3892))</f>
        <v/>
      </c>
    </row>
    <row r="3893" ht="13.35" customHeight="1" s="162">
      <c r="B3893" s="307" t="n"/>
      <c r="C3893" s="307" t="n"/>
      <c r="E3893" s="307" t="n"/>
      <c r="F3893" s="32" t="n"/>
      <c r="G3893" s="33">
        <f>IF(F3893="", "", H3893/F3893)</f>
        <v/>
      </c>
      <c r="H3893" s="33" t="n"/>
      <c r="I3893" s="33" t="n"/>
      <c r="J3893" s="33">
        <f>IF(I3893="", "", I3893*$F3893)</f>
        <v/>
      </c>
      <c r="K3893" s="33" t="n"/>
      <c r="L3893" s="33">
        <f>IF(K3893="", "", K3893*$F3893)</f>
        <v/>
      </c>
      <c r="M3893" s="30">
        <f>IF(OR(H3893="",H3893=0),"",IF(K3893="",IF(J3893="","",J3893/H3893),L3893/H3893))</f>
        <v/>
      </c>
    </row>
    <row r="3894" ht="13.35" customHeight="1" s="162">
      <c r="B3894" s="307" t="n"/>
      <c r="C3894" s="307" t="n"/>
      <c r="E3894" s="307" t="n"/>
      <c r="F3894" s="32" t="n"/>
      <c r="G3894" s="33">
        <f>IF(F3894="", "", H3894/F3894)</f>
        <v/>
      </c>
      <c r="H3894" s="33" t="n"/>
      <c r="I3894" s="33" t="n"/>
      <c r="J3894" s="33">
        <f>IF(I3894="", "", I3894*$F3894)</f>
        <v/>
      </c>
      <c r="K3894" s="33" t="n"/>
      <c r="L3894" s="33">
        <f>IF(K3894="", "", K3894*$F3894)</f>
        <v/>
      </c>
      <c r="M3894" s="30">
        <f>IF(OR(H3894="",H3894=0),"",IF(K3894="",IF(J3894="","",J3894/H3894),L3894/H3894))</f>
        <v/>
      </c>
    </row>
    <row r="3895" ht="13.35" customHeight="1" s="162">
      <c r="B3895" s="307" t="n"/>
      <c r="C3895" s="307" t="n"/>
      <c r="E3895" s="307"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307" t="n"/>
      <c r="C3896" s="307" t="n"/>
      <c r="E3896" s="307" t="n"/>
      <c r="F3896" s="32" t="n"/>
      <c r="G3896" s="33">
        <f>IF(F3896="", "", H3896/F3896)</f>
        <v/>
      </c>
      <c r="H3896" s="33" t="n"/>
      <c r="I3896" s="33" t="n"/>
      <c r="J3896" s="33">
        <f>IF(I3896="", "", I3896*$F3896)</f>
        <v/>
      </c>
      <c r="K3896" s="33" t="n"/>
      <c r="L3896" s="33">
        <f>IF(K3896="", "", K3896*$F3896)</f>
        <v/>
      </c>
      <c r="M3896" s="30">
        <f>IF(OR(H3896="",H3896=0),"",IF(K3896="",IF(J3896="","",J3896/H3896),L3896/H3896))</f>
        <v/>
      </c>
    </row>
    <row r="3897" ht="13.35" customHeight="1" s="162">
      <c r="B3897" s="42" t="n"/>
      <c r="C3897" s="231" t="inlineStr">
        <is>
          <t>Total</t>
        </is>
      </c>
      <c r="D3897" s="159" t="n"/>
      <c r="E3897" s="42" t="n"/>
      <c r="F3897" s="42" t="n"/>
      <c r="G3897" s="43" t="n"/>
      <c r="H3897" s="43">
        <f>IF(SUM(H3877:H3896)+SUM(H3908:H3947)=0,"",SUM(H3877:H3896)+SUM(H3908:H3947))</f>
        <v/>
      </c>
      <c r="I3897" s="43" t="n"/>
      <c r="J3897" s="43">
        <f>IF(SUM(J3877:J3896)+SUM(J3908:J3947)=0,"",SUM(J3877:J3896)+SUM(J3908:J3947))</f>
        <v/>
      </c>
      <c r="K3897" s="43" t="n"/>
      <c r="L3897" s="43">
        <f>IF(SUM(L3877:L3896)+SUM(L3908:L3947)=0,"",SUM(L3877:L3896)+SUM(L3908:L3947))</f>
        <v/>
      </c>
      <c r="M3897" s="35">
        <f>IF(OR(H3897="",H3897=0),"",IF(L3897="",IF(J3897="","",J3897/H3897),L3897/H3897))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307" t="n"/>
      <c r="C3942" s="307" t="n"/>
      <c r="E3942" s="307" t="n"/>
      <c r="F3942" s="32" t="n"/>
      <c r="G3942" s="33">
        <f>IF(F3942="", "", H3942/F3942)</f>
        <v/>
      </c>
      <c r="H3942" s="33" t="n"/>
      <c r="I3942" s="33" t="n"/>
      <c r="J3942" s="33">
        <f>IF(I3942="", "", I3942*$F3942)</f>
        <v/>
      </c>
      <c r="K3942" s="33" t="n"/>
      <c r="L3942" s="33">
        <f>IF(K3942="", "", K3942*$F3942)</f>
        <v/>
      </c>
      <c r="M3942" s="30">
        <f>IF(OR(H3942="",H3942=0),"",IF(K3942="",IF(J3942="","",J3942/H3942),L3942/H3942))</f>
        <v/>
      </c>
    </row>
    <row r="3943" ht="13.35" customHeight="1" s="162">
      <c r="B3943" s="307" t="n"/>
      <c r="C3943" s="307" t="n"/>
      <c r="E3943" s="307" t="n"/>
      <c r="F3943" s="32" t="n"/>
      <c r="G3943" s="33">
        <f>IF(F3943="", "", H3943/F3943)</f>
        <v/>
      </c>
      <c r="H3943" s="33" t="n"/>
      <c r="I3943" s="33" t="n"/>
      <c r="J3943" s="33">
        <f>IF(I3943="", "", I3943*$F3943)</f>
        <v/>
      </c>
      <c r="K3943" s="33" t="n"/>
      <c r="L3943" s="33">
        <f>IF(K3943="", "", K3943*$F3943)</f>
        <v/>
      </c>
      <c r="M3943" s="30">
        <f>IF(OR(H3943="",H3943=0),"",IF(K3943="",IF(J3943="","",J3943/H3943),L3943/H3943))</f>
        <v/>
      </c>
    </row>
    <row r="3944" ht="13.35" customHeight="1" s="162">
      <c r="B3944" s="307" t="n"/>
      <c r="C3944" s="307" t="n"/>
      <c r="E3944" s="307" t="n"/>
      <c r="F3944" s="32" t="n"/>
      <c r="G3944" s="33">
        <f>IF(F3944="", "", H3944/F3944)</f>
        <v/>
      </c>
      <c r="H3944" s="33" t="n"/>
      <c r="I3944" s="33" t="n"/>
      <c r="J3944" s="33">
        <f>IF(I3944="", "", I3944*$F3944)</f>
        <v/>
      </c>
      <c r="K3944" s="33" t="n"/>
      <c r="L3944" s="33">
        <f>IF(K3944="", "", K3944*$F3944)</f>
        <v/>
      </c>
      <c r="M3944" s="30">
        <f>IF(OR(H3944="",H3944=0),"",IF(K3944="",IF(J3944="","",J3944/H3944),L3944/H3944))</f>
        <v/>
      </c>
    </row>
    <row r="3945" ht="13.35" customHeight="1" s="162">
      <c r="B3945" s="307" t="n"/>
      <c r="C3945" s="307" t="n"/>
      <c r="E3945" s="307"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307" t="n"/>
      <c r="C3946" s="307" t="n"/>
      <c r="E3946" s="307" t="n"/>
      <c r="F3946" s="32" t="n"/>
      <c r="G3946" s="33">
        <f>IF(F3946="", "", H3946/F3946)</f>
        <v/>
      </c>
      <c r="H3946" s="33" t="n"/>
      <c r="I3946" s="33" t="n"/>
      <c r="J3946" s="33">
        <f>IF(I3946="", "", I3946*$F3946)</f>
        <v/>
      </c>
      <c r="K3946" s="33" t="n"/>
      <c r="L3946" s="33">
        <f>IF(K3946="", "", K3946*$F3946)</f>
        <v/>
      </c>
      <c r="M3946" s="30">
        <f>IF(OR(H3946="",H3946=0),"",IF(K3946="",IF(J3946="","",J3946/H3946),L3946/H3946))</f>
        <v/>
      </c>
    </row>
    <row r="3947" ht="13.35" customHeight="1" s="162">
      <c r="B3947" s="307" t="n"/>
      <c r="C3947" s="307" t="n"/>
      <c r="E3947" s="307" t="n"/>
      <c r="F3947" s="32" t="n"/>
      <c r="G3947" s="33">
        <f>IF(F3947="", "", H3947/F3947)</f>
        <v/>
      </c>
      <c r="H3947" s="33" t="n"/>
      <c r="I3947" s="33" t="n"/>
      <c r="J3947" s="33">
        <f>IF(I3947="", "", I3947*$F3947)</f>
        <v/>
      </c>
      <c r="K3947" s="33" t="n"/>
      <c r="L3947" s="33">
        <f>IF(K3947="", "", K3947*$F3947)</f>
        <v/>
      </c>
      <c r="M3947" s="30">
        <f>IF(OR(H3947="",H3947=0),"",IF(K3947="",IF(J3947="","",J3947/H3947),L3947/H3947))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IF(OR(H3948="",H3948=0),"",IF(L3948="",IF(J3948="","",J3948/H3948),L3948/H3948))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F3977</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 xml:space="preserve">Static Pressures Profile </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01" t="n"/>
      <c r="D3975" s="205" t="inlineStr">
        <is>
          <t>Flt/Coil</t>
        </is>
      </c>
      <c r="E3975" s="205" t="inlineStr">
        <is>
          <t>Fan</t>
        </is>
      </c>
      <c r="F3975" s="432" t="n"/>
      <c r="G3975" s="401" t="n"/>
      <c r="H3975" s="13" t="n"/>
      <c r="I3975" s="246" t="inlineStr">
        <is>
          <t>VSD Frequency</t>
        </is>
      </c>
      <c r="J3975" s="403" t="n"/>
      <c r="K3975" s="65" t="n"/>
      <c r="L3975" s="65" t="n"/>
      <c r="M3975" s="13" t="n"/>
    </row>
    <row r="3976" ht="13.35" customHeight="1" s="162">
      <c r="B3976" s="198" t="inlineStr">
        <is>
          <t>Entering</t>
        </is>
      </c>
      <c r="C3976" s="401" t="n"/>
      <c r="D3976" s="19" t="n"/>
      <c r="E3976" s="19" t="n"/>
      <c r="F3976" s="19">
        <f>IF(E3976="", "", E3977-E3976)</f>
        <v/>
      </c>
      <c r="G3976" s="186" t="inlineStr">
        <is>
          <t>TSP</t>
        </is>
      </c>
      <c r="H3976" s="23" t="n"/>
      <c r="I3976" s="14" t="n"/>
      <c r="J3976" s="14" t="n"/>
      <c r="K3976" s="14" t="n"/>
      <c r="L3976" s="38" t="n"/>
      <c r="M3976" s="13" t="n"/>
    </row>
    <row r="3977" ht="13.35" customHeight="1" s="162">
      <c r="B3977" s="198" t="inlineStr">
        <is>
          <t>Exiting</t>
        </is>
      </c>
      <c r="C3977" s="401" t="n"/>
      <c r="D3977" s="55">
        <f>IF(E3976="", "", E3976)</f>
        <v/>
      </c>
      <c r="E3977" s="19" t="n"/>
      <c r="F3977" s="19">
        <f>IF(E3977="", "", E3977-D3976)</f>
        <v/>
      </c>
      <c r="G3977" s="186" t="inlineStr">
        <is>
          <t>ESP</t>
        </is>
      </c>
      <c r="H3977" s="23" t="n"/>
      <c r="I3977" s="13" t="n"/>
      <c r="J3977" s="13" t="n"/>
      <c r="K3977" s="13" t="n"/>
      <c r="L3977" s="13" t="n"/>
      <c r="M3977" s="13" t="n"/>
    </row>
    <row r="3978" ht="13.35" customHeight="1" s="162">
      <c r="B3978" s="453" t="inlineStr">
        <is>
          <t>Instrument:</t>
        </is>
      </c>
      <c r="C3978" s="5" t="n"/>
      <c r="D3978" s="493" t="n"/>
      <c r="E3978" s="414" t="n"/>
      <c r="F3978" s="414" t="n"/>
      <c r="G3978" s="425" t="inlineStr">
        <is>
          <t>Ak basis / notes:</t>
        </is>
      </c>
      <c r="I3978" s="494" t="n"/>
      <c r="J3978" s="414" t="n"/>
      <c r="K3978" s="414" t="n"/>
      <c r="L3978" s="414" t="n"/>
      <c r="M3978" s="414" t="n"/>
    </row>
    <row r="3979" ht="13.35" customHeight="1" s="162">
      <c r="B3979" s="188" t="inlineStr">
        <is>
          <t>Register / Grille / Diffuser Airflow</t>
        </is>
      </c>
      <c r="C3979" s="174" t="n"/>
      <c r="D3979" s="174" t="n"/>
      <c r="E3979" s="174" t="n"/>
      <c r="F3979" s="173" t="n"/>
      <c r="G3979" s="233" t="inlineStr">
        <is>
          <t>Design VEL</t>
        </is>
      </c>
      <c r="H3979" s="194" t="inlineStr">
        <is>
          <t>Design CFM</t>
        </is>
      </c>
      <c r="I3979" s="188" t="inlineStr">
        <is>
          <t>Initial</t>
        </is>
      </c>
      <c r="J3979" s="173" t="n"/>
      <c r="K3979" s="188" t="inlineStr">
        <is>
          <t>Final</t>
        </is>
      </c>
      <c r="L3979" s="173" t="n"/>
      <c r="M3979" s="188" t="inlineStr">
        <is>
          <t>%</t>
        </is>
      </c>
    </row>
    <row r="3980" ht="13.35" customHeight="1" s="162">
      <c r="B3980" s="153" t="inlineStr">
        <is>
          <t>No.</t>
        </is>
      </c>
      <c r="C3980" s="188" t="inlineStr">
        <is>
          <t>Area Served</t>
        </is>
      </c>
      <c r="D3980" s="188" t="inlineStr">
        <is>
          <t>Type</t>
        </is>
      </c>
      <c r="E3980" s="188" t="inlineStr">
        <is>
          <t>Size</t>
        </is>
      </c>
      <c r="F3980" s="188" t="inlineStr">
        <is>
          <t>Ak</t>
        </is>
      </c>
      <c r="G3980" s="440" t="n"/>
      <c r="H3980" s="440" t="n"/>
      <c r="I3980" s="188" t="inlineStr">
        <is>
          <t>VEL</t>
        </is>
      </c>
      <c r="J3980" s="188" t="inlineStr">
        <is>
          <t>CFM</t>
        </is>
      </c>
      <c r="K3980" s="188" t="inlineStr">
        <is>
          <t>VEL</t>
        </is>
      </c>
      <c r="L3980" s="188" t="inlineStr">
        <is>
          <t>CFM</t>
        </is>
      </c>
      <c r="M3980" s="440" t="n"/>
    </row>
    <row r="3981" ht="13.35" customHeight="1" s="162">
      <c r="B3981" s="307" t="n"/>
      <c r="C3981" s="307" t="n"/>
      <c r="E3981" s="307" t="n"/>
      <c r="F3981" s="32" t="n"/>
      <c r="G3981" s="33">
        <f>IF(F3981="", "", H3981/F3981)</f>
        <v/>
      </c>
      <c r="H3981" s="33" t="n"/>
      <c r="I3981" s="33" t="n"/>
      <c r="J3981" s="33">
        <f>IF(I3981="", "", I3981*$F3981)</f>
        <v/>
      </c>
      <c r="K3981" s="33" t="n"/>
      <c r="L3981" s="33">
        <f>IF(K3981="", "", K3981*$F3981)</f>
        <v/>
      </c>
      <c r="M3981" s="30">
        <f>IF(OR(H3981="",H3981=0),"",IF(K3981="",IF(J3981="","",J3981/H3981),L3981/H3981))</f>
        <v/>
      </c>
    </row>
    <row r="3982" ht="13.35" customHeight="1" s="162">
      <c r="B3982" s="307" t="n"/>
      <c r="C3982" s="307" t="n"/>
      <c r="E3982" s="307" t="n"/>
      <c r="F3982" s="32" t="n"/>
      <c r="G3982" s="33">
        <f>IF(F3982="", "", H3982/F3982)</f>
        <v/>
      </c>
      <c r="H3982" s="33" t="n"/>
      <c r="I3982" s="33" t="n"/>
      <c r="J3982" s="33">
        <f>IF(I3982="", "", I3982*$F3982)</f>
        <v/>
      </c>
      <c r="K3982" s="33" t="n"/>
      <c r="L3982" s="33">
        <f>IF(K3982="", "", K3982*$F3982)</f>
        <v/>
      </c>
      <c r="M3982" s="30">
        <f>IF(OR(H3982="",H3982=0),"",IF(K3982="",IF(J3982="","",J3982/H3982),L3982/H3982))</f>
        <v/>
      </c>
    </row>
    <row r="3983" ht="13.35" customHeight="1" s="162">
      <c r="B3983" s="307" t="n"/>
      <c r="C3983" s="307" t="n"/>
      <c r="E3983" s="307" t="n"/>
      <c r="F3983" s="32" t="n"/>
      <c r="G3983" s="33">
        <f>IF(F3983="", "", H3983/F3983)</f>
        <v/>
      </c>
      <c r="H3983" s="33" t="n"/>
      <c r="I3983" s="33" t="n"/>
      <c r="J3983" s="33">
        <f>IF(I3983="", "", I3983*$F3983)</f>
        <v/>
      </c>
      <c r="K3983" s="33" t="n"/>
      <c r="L3983" s="33">
        <f>IF(K3983="", "", K3983*$F3983)</f>
        <v/>
      </c>
      <c r="M3983" s="30">
        <f>IF(OR(H3983="",H3983=0),"",IF(K3983="",IF(J3983="","",J3983/H3983),L3983/H3983))</f>
        <v/>
      </c>
    </row>
    <row r="3984" ht="13.35" customHeight="1" s="162">
      <c r="B3984" s="307" t="n"/>
      <c r="C3984" s="307" t="n"/>
      <c r="E3984" s="307" t="n"/>
      <c r="F3984" s="32" t="n"/>
      <c r="G3984" s="33">
        <f>IF(F3984="", "", H3984/F3984)</f>
        <v/>
      </c>
      <c r="H3984" s="33" t="n"/>
      <c r="I3984" s="33" t="n"/>
      <c r="J3984" s="33">
        <f>IF(I3984="", "", I3984*$F3984)</f>
        <v/>
      </c>
      <c r="K3984" s="33" t="n"/>
      <c r="L3984" s="33">
        <f>IF(K3984="", "", K3984*$F3984)</f>
        <v/>
      </c>
      <c r="M3984" s="30">
        <f>IF(OR(H3984="",H3984=0),"",IF(K3984="",IF(J3984="","",J3984/H3984),L3984/H3984))</f>
        <v/>
      </c>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307" t="n"/>
      <c r="C3995" s="307" t="n"/>
      <c r="E3995" s="307" t="n"/>
      <c r="F3995" s="32" t="n"/>
      <c r="G3995" s="33">
        <f>IF(F3995="", "", H3995/F3995)</f>
        <v/>
      </c>
      <c r="H3995" s="33" t="n"/>
      <c r="I3995" s="33" t="n"/>
      <c r="J3995" s="33">
        <f>IF(I3995="", "", I3995*$F3995)</f>
        <v/>
      </c>
      <c r="K3995" s="33" t="n"/>
      <c r="L3995" s="33">
        <f>IF(K3995="", "", K3995*$F3995)</f>
        <v/>
      </c>
      <c r="M3995" s="30">
        <f>IF(OR(H3995="",H3995=0),"",IF(K3995="",IF(J3995="","",J3995/H3995),L3995/H3995))</f>
        <v/>
      </c>
    </row>
    <row r="3996" ht="13.35" customHeight="1" s="162">
      <c r="B3996" s="307" t="n"/>
      <c r="C3996" s="307" t="n"/>
      <c r="E3996" s="307" t="n"/>
      <c r="F3996" s="32" t="n"/>
      <c r="G3996" s="33">
        <f>IF(F3996="", "", H3996/F3996)</f>
        <v/>
      </c>
      <c r="H3996" s="33" t="n"/>
      <c r="I3996" s="33" t="n"/>
      <c r="J3996" s="33">
        <f>IF(I3996="", "", I3996*$F3996)</f>
        <v/>
      </c>
      <c r="K3996" s="33" t="n"/>
      <c r="L3996" s="33">
        <f>IF(K3996="", "", K3996*$F3996)</f>
        <v/>
      </c>
      <c r="M3996" s="30">
        <f>IF(OR(H3996="",H3996=0),"",IF(K3996="",IF(J3996="","",J3996/H3996),L3996/H3996))</f>
        <v/>
      </c>
    </row>
    <row r="3997" ht="13.35" customHeight="1" s="162">
      <c r="B3997" s="307" t="n"/>
      <c r="C3997" s="307" t="n"/>
      <c r="E3997" s="307" t="n"/>
      <c r="F3997" s="32" t="n"/>
      <c r="G3997" s="33">
        <f>IF(F3997="", "", H3997/F3997)</f>
        <v/>
      </c>
      <c r="H3997" s="33" t="n"/>
      <c r="I3997" s="33" t="n"/>
      <c r="J3997" s="33">
        <f>IF(I3997="", "", I3997*$F3997)</f>
        <v/>
      </c>
      <c r="K3997" s="33" t="n"/>
      <c r="L3997" s="33">
        <f>IF(K3997="", "", K3997*$F3997)</f>
        <v/>
      </c>
      <c r="M3997" s="30">
        <f>IF(OR(H3997="",H3997=0),"",IF(K3997="",IF(J3997="","",J3997/H3997),L3997/H3997))</f>
        <v/>
      </c>
    </row>
    <row r="3998" ht="13.35" customHeight="1" s="162">
      <c r="B3998" s="307" t="n"/>
      <c r="C3998" s="307" t="n"/>
      <c r="E3998" s="307" t="n"/>
      <c r="F3998" s="32" t="n"/>
      <c r="G3998" s="33">
        <f>IF(F3998="", "", H3998/F3998)</f>
        <v/>
      </c>
      <c r="H3998" s="33" t="n"/>
      <c r="I3998" s="33" t="n"/>
      <c r="J3998" s="33">
        <f>IF(I3998="", "", I3998*$F3998)</f>
        <v/>
      </c>
      <c r="K3998" s="33" t="n"/>
      <c r="L3998" s="33">
        <f>IF(K3998="", "", K3998*$F3998)</f>
        <v/>
      </c>
      <c r="M3998" s="30">
        <f>IF(OR(H3998="",H3998=0),"",IF(K3998="",IF(J3998="","",J3998/H3998),L3998/H3998))</f>
        <v/>
      </c>
    </row>
    <row r="3999" ht="13.35" customHeight="1" s="162">
      <c r="B3999" s="307" t="n"/>
      <c r="C3999" s="307" t="n"/>
      <c r="E3999" s="307"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307" t="n"/>
      <c r="C4000" s="307" t="n"/>
      <c r="E4000" s="307" t="n"/>
      <c r="F4000" s="32" t="n"/>
      <c r="G4000" s="33">
        <f>IF(F4000="", "", H4000/F4000)</f>
        <v/>
      </c>
      <c r="H4000" s="33" t="n"/>
      <c r="I4000" s="33" t="n"/>
      <c r="J4000" s="33">
        <f>IF(I4000="", "", I4000*$F4000)</f>
        <v/>
      </c>
      <c r="K4000" s="33" t="n"/>
      <c r="L4000" s="33">
        <f>IF(K4000="", "", K4000*$F4000)</f>
        <v/>
      </c>
      <c r="M4000" s="30">
        <f>IF(OR(H4000="",H4000=0),"",IF(K4000="",IF(J4000="","",J4000/H4000),L4000/H4000))</f>
        <v/>
      </c>
    </row>
    <row r="4001" ht="13.35" customHeight="1" s="162">
      <c r="B4001" s="42" t="n"/>
      <c r="C4001" s="231" t="inlineStr">
        <is>
          <t>Total</t>
        </is>
      </c>
      <c r="D4001" s="159" t="n"/>
      <c r="E4001" s="42" t="n"/>
      <c r="F4001" s="42" t="n"/>
      <c r="G4001" s="43" t="n"/>
      <c r="H4001" s="43">
        <f>IF(SUM(H3981:H4000)+SUM(H4012:H4051)=0,"",SUM(H3981:H4000)+SUM(H4012:H4051))</f>
        <v/>
      </c>
      <c r="I4001" s="43" t="n"/>
      <c r="J4001" s="43">
        <f>IF(SUM(J3981:J4000)+SUM(J4012:J4051)=0,"",SUM(J3981:J4000)+SUM(J4012:J4051))</f>
        <v/>
      </c>
      <c r="K4001" s="43" t="n"/>
      <c r="L4001" s="43">
        <f>IF(SUM(L3981:L4000)+SUM(L4012:L4051)=0,"",SUM(L3981:L4000)+SUM(L4012:L4051))</f>
        <v/>
      </c>
      <c r="M4001" s="35">
        <f>IF(OR(H4001="",H4001=0),"",IF(L4001="",IF(J4001="","",J4001/H4001),L4001/H4001))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307" t="n"/>
      <c r="C4046" s="307" t="n"/>
      <c r="E4046" s="307" t="n"/>
      <c r="F4046" s="32" t="n"/>
      <c r="G4046" s="33">
        <f>IF(F4046="", "", H4046/F4046)</f>
        <v/>
      </c>
      <c r="H4046" s="33" t="n"/>
      <c r="I4046" s="33" t="n"/>
      <c r="J4046" s="33">
        <f>IF(I4046="", "", I4046*$F4046)</f>
        <v/>
      </c>
      <c r="K4046" s="33" t="n"/>
      <c r="L4046" s="33">
        <f>IF(K4046="", "", K4046*$F4046)</f>
        <v/>
      </c>
      <c r="M4046" s="30">
        <f>IF(OR(H4046="",H4046=0),"",IF(K4046="",IF(J4046="","",J4046/H4046),L4046/H4046))</f>
        <v/>
      </c>
    </row>
    <row r="4047" ht="13.35" customHeight="1" s="162">
      <c r="B4047" s="307" t="n"/>
      <c r="C4047" s="307" t="n"/>
      <c r="E4047" s="307" t="n"/>
      <c r="F4047" s="32" t="n"/>
      <c r="G4047" s="33">
        <f>IF(F4047="", "", H4047/F4047)</f>
        <v/>
      </c>
      <c r="H4047" s="33" t="n"/>
      <c r="I4047" s="33" t="n"/>
      <c r="J4047" s="33">
        <f>IF(I4047="", "", I4047*$F4047)</f>
        <v/>
      </c>
      <c r="K4047" s="33" t="n"/>
      <c r="L4047" s="33">
        <f>IF(K4047="", "", K4047*$F4047)</f>
        <v/>
      </c>
      <c r="M4047" s="30">
        <f>IF(OR(H4047="",H4047=0),"",IF(K4047="",IF(J4047="","",J4047/H4047),L4047/H4047))</f>
        <v/>
      </c>
    </row>
    <row r="4048" ht="13.35" customHeight="1" s="162">
      <c r="B4048" s="307" t="n"/>
      <c r="C4048" s="307" t="n"/>
      <c r="E4048" s="307" t="n"/>
      <c r="F4048" s="32" t="n"/>
      <c r="G4048" s="33">
        <f>IF(F4048="", "", H4048/F4048)</f>
        <v/>
      </c>
      <c r="H4048" s="33" t="n"/>
      <c r="I4048" s="33" t="n"/>
      <c r="J4048" s="33">
        <f>IF(I4048="", "", I4048*$F4048)</f>
        <v/>
      </c>
      <c r="K4048" s="33" t="n"/>
      <c r="L4048" s="33">
        <f>IF(K4048="", "", K4048*$F4048)</f>
        <v/>
      </c>
      <c r="M4048" s="30">
        <f>IF(OR(H4048="",H4048=0),"",IF(K4048="",IF(J4048="","",J4048/H4048),L4048/H4048))</f>
        <v/>
      </c>
    </row>
    <row r="4049" ht="13.35" customHeight="1" s="162">
      <c r="B4049" s="307" t="n"/>
      <c r="C4049" s="307" t="n"/>
      <c r="E4049" s="307"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307" t="n"/>
      <c r="C4050" s="307" t="n"/>
      <c r="E4050" s="307" t="n"/>
      <c r="F4050" s="32" t="n"/>
      <c r="G4050" s="33">
        <f>IF(F4050="", "", H4050/F4050)</f>
        <v/>
      </c>
      <c r="H4050" s="33" t="n"/>
      <c r="I4050" s="33" t="n"/>
      <c r="J4050" s="33">
        <f>IF(I4050="", "", I4050*$F4050)</f>
        <v/>
      </c>
      <c r="K4050" s="33" t="n"/>
      <c r="L4050" s="33">
        <f>IF(K4050="", "", K4050*$F4050)</f>
        <v/>
      </c>
      <c r="M4050" s="30">
        <f>IF(OR(H4050="",H4050=0),"",IF(K4050="",IF(J4050="","",J4050/H4050),L4050/H4050))</f>
        <v/>
      </c>
    </row>
    <row r="4051" ht="13.35" customHeight="1" s="162">
      <c r="B4051" s="307" t="n"/>
      <c r="C4051" s="307" t="n"/>
      <c r="E4051" s="307" t="n"/>
      <c r="F4051" s="32" t="n"/>
      <c r="G4051" s="33">
        <f>IF(F4051="", "", H4051/F4051)</f>
        <v/>
      </c>
      <c r="H4051" s="33" t="n"/>
      <c r="I4051" s="33" t="n"/>
      <c r="J4051" s="33">
        <f>IF(I4051="", "", I4051*$F4051)</f>
        <v/>
      </c>
      <c r="K4051" s="33" t="n"/>
      <c r="L4051" s="33">
        <f>IF(K4051="", "", K4051*$F4051)</f>
        <v/>
      </c>
      <c r="M4051" s="30">
        <f>IF(OR(H4051="",H4051=0),"",IF(K4051="",IF(J4051="","",J4051/H4051),L4051/H4051))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IF(OR(H4052="",H4052=0),"",IF(L4052="",IF(J4052="","",J4052/H4052),L4052/H4052))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F4081</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 xml:space="preserve">Static Pressures Profile </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01" t="n"/>
      <c r="D4079" s="205" t="inlineStr">
        <is>
          <t>Flt/Coil</t>
        </is>
      </c>
      <c r="E4079" s="205" t="inlineStr">
        <is>
          <t>Fan</t>
        </is>
      </c>
      <c r="F4079" s="432" t="n"/>
      <c r="G4079" s="401" t="n"/>
      <c r="H4079" s="13" t="n"/>
      <c r="I4079" s="246" t="inlineStr">
        <is>
          <t>VSD Frequency</t>
        </is>
      </c>
      <c r="J4079" s="403" t="n"/>
      <c r="K4079" s="65" t="n"/>
      <c r="L4079" s="65" t="n"/>
      <c r="M4079" s="13" t="n"/>
    </row>
    <row r="4080" ht="13.35" customHeight="1" s="162">
      <c r="B4080" s="198" t="inlineStr">
        <is>
          <t>Entering</t>
        </is>
      </c>
      <c r="C4080" s="401" t="n"/>
      <c r="D4080" s="19" t="n"/>
      <c r="E4080" s="19" t="n"/>
      <c r="F4080" s="19">
        <f>IF(E4080="", "", E4081-E4080)</f>
        <v/>
      </c>
      <c r="G4080" s="186" t="inlineStr">
        <is>
          <t>TSP</t>
        </is>
      </c>
      <c r="H4080" s="23" t="n"/>
      <c r="I4080" s="14" t="n"/>
      <c r="J4080" s="14" t="n"/>
      <c r="K4080" s="14" t="n"/>
      <c r="L4080" s="38" t="n"/>
      <c r="M4080" s="13" t="n"/>
    </row>
    <row r="4081" ht="13.35" customHeight="1" s="162">
      <c r="B4081" s="198" t="inlineStr">
        <is>
          <t>Exiting</t>
        </is>
      </c>
      <c r="C4081" s="401" t="n"/>
      <c r="D4081" s="55">
        <f>IF(E4080="", "", E4080)</f>
        <v/>
      </c>
      <c r="E4081" s="19" t="n"/>
      <c r="F4081" s="19">
        <f>IF(E4081="", "", E4081-D4080)</f>
        <v/>
      </c>
      <c r="G4081" s="186" t="inlineStr">
        <is>
          <t>ESP</t>
        </is>
      </c>
      <c r="H4081" s="23" t="n"/>
      <c r="I4081" s="13" t="n"/>
      <c r="J4081" s="13" t="n"/>
      <c r="K4081" s="13" t="n"/>
      <c r="L4081" s="13" t="n"/>
      <c r="M4081" s="13" t="n"/>
    </row>
    <row r="4082" ht="13.35" customHeight="1" s="162">
      <c r="B4082" s="453" t="inlineStr">
        <is>
          <t>Instrument:</t>
        </is>
      </c>
      <c r="C4082" s="5" t="n"/>
      <c r="D4082" s="493" t="n"/>
      <c r="E4082" s="414" t="n"/>
      <c r="F4082" s="414" t="n"/>
      <c r="G4082" s="425" t="inlineStr">
        <is>
          <t>Ak basis / notes:</t>
        </is>
      </c>
      <c r="I4082" s="494" t="n"/>
      <c r="J4082" s="414" t="n"/>
      <c r="K4082" s="414" t="n"/>
      <c r="L4082" s="414" t="n"/>
      <c r="M4082" s="414" t="n"/>
    </row>
    <row r="4083" ht="13.35" customHeight="1" s="162">
      <c r="B4083" s="188" t="inlineStr">
        <is>
          <t>Register / Grille / Diffuser Airflow</t>
        </is>
      </c>
      <c r="C4083" s="174" t="n"/>
      <c r="D4083" s="174" t="n"/>
      <c r="E4083" s="174" t="n"/>
      <c r="F4083" s="173" t="n"/>
      <c r="G4083" s="233" t="inlineStr">
        <is>
          <t>Design VEL</t>
        </is>
      </c>
      <c r="H4083" s="194" t="inlineStr">
        <is>
          <t>Design CFM</t>
        </is>
      </c>
      <c r="I4083" s="188" t="inlineStr">
        <is>
          <t>Initial</t>
        </is>
      </c>
      <c r="J4083" s="173" t="n"/>
      <c r="K4083" s="188" t="inlineStr">
        <is>
          <t>Final</t>
        </is>
      </c>
      <c r="L4083" s="173" t="n"/>
      <c r="M4083" s="188" t="inlineStr">
        <is>
          <t>%</t>
        </is>
      </c>
    </row>
    <row r="4084" ht="13.35" customHeight="1" s="162">
      <c r="B4084" s="153" t="inlineStr">
        <is>
          <t>No.</t>
        </is>
      </c>
      <c r="C4084" s="188" t="inlineStr">
        <is>
          <t>Area Served</t>
        </is>
      </c>
      <c r="D4084" s="188" t="inlineStr">
        <is>
          <t>Type</t>
        </is>
      </c>
      <c r="E4084" s="188" t="inlineStr">
        <is>
          <t>Size</t>
        </is>
      </c>
      <c r="F4084" s="188" t="inlineStr">
        <is>
          <t>Ak</t>
        </is>
      </c>
      <c r="G4084" s="440" t="n"/>
      <c r="H4084" s="440" t="n"/>
      <c r="I4084" s="188" t="inlineStr">
        <is>
          <t>VEL</t>
        </is>
      </c>
      <c r="J4084" s="188" t="inlineStr">
        <is>
          <t>CFM</t>
        </is>
      </c>
      <c r="K4084" s="188" t="inlineStr">
        <is>
          <t>VEL</t>
        </is>
      </c>
      <c r="L4084" s="188" t="inlineStr">
        <is>
          <t>CFM</t>
        </is>
      </c>
      <c r="M4084" s="440" t="n"/>
    </row>
    <row r="4085" ht="13.35" customHeight="1" s="162">
      <c r="B4085" s="307" t="n"/>
      <c r="C4085" s="307" t="n"/>
      <c r="E4085" s="307" t="n"/>
      <c r="F4085" s="32" t="n"/>
      <c r="G4085" s="33">
        <f>IF(F4085="", "", H4085/F4085)</f>
        <v/>
      </c>
      <c r="H4085" s="33" t="n"/>
      <c r="I4085" s="33" t="n"/>
      <c r="J4085" s="33">
        <f>IF(I4085="", "", I4085*$F4085)</f>
        <v/>
      </c>
      <c r="K4085" s="33" t="n"/>
      <c r="L4085" s="33">
        <f>IF(K4085="", "", K4085*$F4085)</f>
        <v/>
      </c>
      <c r="M4085" s="30">
        <f>IF(OR(H4085="",H4085=0),"",IF(K4085="",IF(J4085="","",J4085/H4085),L4085/H4085))</f>
        <v/>
      </c>
    </row>
    <row r="4086" ht="13.35" customHeight="1" s="162">
      <c r="B4086" s="307" t="n"/>
      <c r="C4086" s="307" t="n"/>
      <c r="E4086" s="307" t="n"/>
      <c r="F4086" s="32" t="n"/>
      <c r="G4086" s="33">
        <f>IF(F4086="", "", H4086/F4086)</f>
        <v/>
      </c>
      <c r="H4086" s="33" t="n"/>
      <c r="I4086" s="33" t="n"/>
      <c r="J4086" s="33">
        <f>IF(I4086="", "", I4086*$F4086)</f>
        <v/>
      </c>
      <c r="K4086" s="33" t="n"/>
      <c r="L4086" s="33">
        <f>IF(K4086="", "", K4086*$F4086)</f>
        <v/>
      </c>
      <c r="M4086" s="30">
        <f>IF(OR(H4086="",H4086=0),"",IF(K4086="",IF(J4086="","",J4086/H4086),L4086/H4086))</f>
        <v/>
      </c>
    </row>
    <row r="4087" ht="13.35" customHeight="1" s="162">
      <c r="B4087" s="307" t="n"/>
      <c r="C4087" s="307" t="n"/>
      <c r="E4087" s="307" t="n"/>
      <c r="F4087" s="32" t="n"/>
      <c r="G4087" s="33">
        <f>IF(F4087="", "", H4087/F4087)</f>
        <v/>
      </c>
      <c r="H4087" s="33" t="n"/>
      <c r="I4087" s="33" t="n"/>
      <c r="J4087" s="33">
        <f>IF(I4087="", "", I4087*$F4087)</f>
        <v/>
      </c>
      <c r="K4087" s="33" t="n"/>
      <c r="L4087" s="33">
        <f>IF(K4087="", "", K4087*$F4087)</f>
        <v/>
      </c>
      <c r="M4087" s="30">
        <f>IF(OR(H4087="",H4087=0),"",IF(K4087="",IF(J4087="","",J4087/H4087),L4087/H4087))</f>
        <v/>
      </c>
    </row>
    <row r="4088" ht="13.35" customHeight="1" s="162">
      <c r="B4088" s="307" t="n"/>
      <c r="C4088" s="307" t="n"/>
      <c r="E4088" s="307" t="n"/>
      <c r="F4088" s="32" t="n"/>
      <c r="G4088" s="33">
        <f>IF(F4088="", "", H4088/F4088)</f>
        <v/>
      </c>
      <c r="H4088" s="33" t="n"/>
      <c r="I4088" s="33" t="n"/>
      <c r="J4088" s="33">
        <f>IF(I4088="", "", I4088*$F4088)</f>
        <v/>
      </c>
      <c r="K4088" s="33" t="n"/>
      <c r="L4088" s="33">
        <f>IF(K4088="", "", K4088*$F4088)</f>
        <v/>
      </c>
      <c r="M4088" s="30">
        <f>IF(OR(H4088="",H4088=0),"",IF(K4088="",IF(J4088="","",J4088/H4088),L4088/H4088))</f>
        <v/>
      </c>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307" t="n"/>
      <c r="C4099" s="307" t="n"/>
      <c r="E4099" s="307" t="n"/>
      <c r="F4099" s="32" t="n"/>
      <c r="G4099" s="33">
        <f>IF(F4099="", "", H4099/F4099)</f>
        <v/>
      </c>
      <c r="H4099" s="33" t="n"/>
      <c r="I4099" s="33" t="n"/>
      <c r="J4099" s="33">
        <f>IF(I4099="", "", I4099*$F4099)</f>
        <v/>
      </c>
      <c r="K4099" s="33" t="n"/>
      <c r="L4099" s="33">
        <f>IF(K4099="", "", K4099*$F4099)</f>
        <v/>
      </c>
      <c r="M4099" s="30">
        <f>IF(OR(H4099="",H4099=0),"",IF(K4099="",IF(J4099="","",J4099/H4099),L4099/H4099))</f>
        <v/>
      </c>
    </row>
    <row r="4100" ht="13.35" customHeight="1" s="162">
      <c r="B4100" s="307" t="n"/>
      <c r="C4100" s="307" t="n"/>
      <c r="E4100" s="307" t="n"/>
      <c r="F4100" s="32" t="n"/>
      <c r="G4100" s="33">
        <f>IF(F4100="", "", H4100/F4100)</f>
        <v/>
      </c>
      <c r="H4100" s="33" t="n"/>
      <c r="I4100" s="33" t="n"/>
      <c r="J4100" s="33">
        <f>IF(I4100="", "", I4100*$F4100)</f>
        <v/>
      </c>
      <c r="K4100" s="33" t="n"/>
      <c r="L4100" s="33">
        <f>IF(K4100="", "", K4100*$F4100)</f>
        <v/>
      </c>
      <c r="M4100" s="30">
        <f>IF(OR(H4100="",H4100=0),"",IF(K4100="",IF(J4100="","",J4100/H4100),L4100/H4100))</f>
        <v/>
      </c>
    </row>
    <row r="4101" ht="13.35" customHeight="1" s="162">
      <c r="B4101" s="307" t="n"/>
      <c r="C4101" s="307" t="n"/>
      <c r="E4101" s="307" t="n"/>
      <c r="F4101" s="32" t="n"/>
      <c r="G4101" s="33">
        <f>IF(F4101="", "", H4101/F4101)</f>
        <v/>
      </c>
      <c r="H4101" s="33" t="n"/>
      <c r="I4101" s="33" t="n"/>
      <c r="J4101" s="33">
        <f>IF(I4101="", "", I4101*$F4101)</f>
        <v/>
      </c>
      <c r="K4101" s="33" t="n"/>
      <c r="L4101" s="33">
        <f>IF(K4101="", "", K4101*$F4101)</f>
        <v/>
      </c>
      <c r="M4101" s="30">
        <f>IF(OR(H4101="",H4101=0),"",IF(K4101="",IF(J4101="","",J4101/H4101),L4101/H4101))</f>
        <v/>
      </c>
    </row>
    <row r="4102" ht="13.35" customHeight="1" s="162">
      <c r="B4102" s="307" t="n"/>
      <c r="C4102" s="307" t="n"/>
      <c r="E4102" s="307" t="n"/>
      <c r="F4102" s="32" t="n"/>
      <c r="G4102" s="33">
        <f>IF(F4102="", "", H4102/F4102)</f>
        <v/>
      </c>
      <c r="H4102" s="33" t="n"/>
      <c r="I4102" s="33" t="n"/>
      <c r="J4102" s="33">
        <f>IF(I4102="", "", I4102*$F4102)</f>
        <v/>
      </c>
      <c r="K4102" s="33" t="n"/>
      <c r="L4102" s="33">
        <f>IF(K4102="", "", K4102*$F4102)</f>
        <v/>
      </c>
      <c r="M4102" s="30">
        <f>IF(OR(H4102="",H4102=0),"",IF(K4102="",IF(J4102="","",J4102/H4102),L4102/H4102))</f>
        <v/>
      </c>
    </row>
    <row r="4103" ht="13.35" customHeight="1" s="162">
      <c r="B4103" s="307" t="n"/>
      <c r="C4103" s="307" t="n"/>
      <c r="E4103" s="307"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307" t="n"/>
      <c r="C4104" s="307" t="n"/>
      <c r="E4104" s="307" t="n"/>
      <c r="F4104" s="32" t="n"/>
      <c r="G4104" s="33">
        <f>IF(F4104="", "", H4104/F4104)</f>
        <v/>
      </c>
      <c r="H4104" s="33" t="n"/>
      <c r="I4104" s="33" t="n"/>
      <c r="J4104" s="33">
        <f>IF(I4104="", "", I4104*$F4104)</f>
        <v/>
      </c>
      <c r="K4104" s="33" t="n"/>
      <c r="L4104" s="33">
        <f>IF(K4104="", "", K4104*$F4104)</f>
        <v/>
      </c>
      <c r="M4104" s="30">
        <f>IF(OR(H4104="",H4104=0),"",IF(K4104="",IF(J4104="","",J4104/H4104),L4104/H4104))</f>
        <v/>
      </c>
    </row>
    <row r="4105" ht="13.35" customHeight="1" s="162">
      <c r="B4105" s="42" t="n"/>
      <c r="C4105" s="231" t="inlineStr">
        <is>
          <t>Total</t>
        </is>
      </c>
      <c r="D4105" s="159" t="n"/>
      <c r="E4105" s="42" t="n"/>
      <c r="F4105" s="42" t="n"/>
      <c r="G4105" s="43" t="n"/>
      <c r="H4105" s="43">
        <f>IF(SUM(H4085:H4104)+SUM(H4116:H4155)=0,"",SUM(H4085:H4104)+SUM(H4116:H4155))</f>
        <v/>
      </c>
      <c r="I4105" s="43" t="n"/>
      <c r="J4105" s="43">
        <f>IF(SUM(J4085:J4104)+SUM(J4116:J4155)=0,"",SUM(J4085:J4104)+SUM(J4116:J4155))</f>
        <v/>
      </c>
      <c r="K4105" s="43" t="n"/>
      <c r="L4105" s="43">
        <f>IF(SUM(L4085:L4104)+SUM(L4116:L4155)=0,"",SUM(L4085:L4104)+SUM(L4116:L4155))</f>
        <v/>
      </c>
      <c r="M4105" s="35">
        <f>IF(OR(H4105="",H4105=0),"",IF(L4105="",IF(J4105="","",J4105/H4105),L4105/H4105))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307" t="n"/>
      <c r="C4150" s="307" t="n"/>
      <c r="E4150" s="307" t="n"/>
      <c r="F4150" s="32" t="n"/>
      <c r="G4150" s="33">
        <f>IF(F4150="", "", H4150/F4150)</f>
        <v/>
      </c>
      <c r="H4150" s="33" t="n"/>
      <c r="I4150" s="33" t="n"/>
      <c r="J4150" s="33">
        <f>IF(I4150="", "", I4150*$F4150)</f>
        <v/>
      </c>
      <c r="K4150" s="33" t="n"/>
      <c r="L4150" s="33">
        <f>IF(K4150="", "", K4150*$F4150)</f>
        <v/>
      </c>
      <c r="M4150" s="30">
        <f>IF(OR(H4150="",H4150=0),"",IF(K4150="",IF(J4150="","",J4150/H4150),L4150/H4150))</f>
        <v/>
      </c>
    </row>
    <row r="4151" ht="13.35" customHeight="1" s="162">
      <c r="B4151" s="307" t="n"/>
      <c r="C4151" s="307" t="n"/>
      <c r="E4151" s="307" t="n"/>
      <c r="F4151" s="32" t="n"/>
      <c r="G4151" s="33">
        <f>IF(F4151="", "", H4151/F4151)</f>
        <v/>
      </c>
      <c r="H4151" s="33" t="n"/>
      <c r="I4151" s="33" t="n"/>
      <c r="J4151" s="33">
        <f>IF(I4151="", "", I4151*$F4151)</f>
        <v/>
      </c>
      <c r="K4151" s="33" t="n"/>
      <c r="L4151" s="33">
        <f>IF(K4151="", "", K4151*$F4151)</f>
        <v/>
      </c>
      <c r="M4151" s="30">
        <f>IF(OR(H4151="",H4151=0),"",IF(K4151="",IF(J4151="","",J4151/H4151),L4151/H4151))</f>
        <v/>
      </c>
    </row>
    <row r="4152" ht="13.35" customHeight="1" s="162">
      <c r="B4152" s="307" t="n"/>
      <c r="C4152" s="307" t="n"/>
      <c r="E4152" s="307" t="n"/>
      <c r="F4152" s="32" t="n"/>
      <c r="G4152" s="33">
        <f>IF(F4152="", "", H4152/F4152)</f>
        <v/>
      </c>
      <c r="H4152" s="33" t="n"/>
      <c r="I4152" s="33" t="n"/>
      <c r="J4152" s="33">
        <f>IF(I4152="", "", I4152*$F4152)</f>
        <v/>
      </c>
      <c r="K4152" s="33" t="n"/>
      <c r="L4152" s="33">
        <f>IF(K4152="", "", K4152*$F4152)</f>
        <v/>
      </c>
      <c r="M4152" s="30">
        <f>IF(OR(H4152="",H4152=0),"",IF(K4152="",IF(J4152="","",J4152/H4152),L4152/H4152))</f>
        <v/>
      </c>
    </row>
    <row r="4153" ht="13.35" customHeight="1" s="162">
      <c r="B4153" s="307" t="n"/>
      <c r="C4153" s="307" t="n"/>
      <c r="E4153" s="307"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307" t="n"/>
      <c r="C4154" s="307" t="n"/>
      <c r="E4154" s="307" t="n"/>
      <c r="F4154" s="32" t="n"/>
      <c r="G4154" s="33">
        <f>IF(F4154="", "", H4154/F4154)</f>
        <v/>
      </c>
      <c r="H4154" s="33" t="n"/>
      <c r="I4154" s="33" t="n"/>
      <c r="J4154" s="33">
        <f>IF(I4154="", "", I4154*$F4154)</f>
        <v/>
      </c>
      <c r="K4154" s="33" t="n"/>
      <c r="L4154" s="33">
        <f>IF(K4154="", "", K4154*$F4154)</f>
        <v/>
      </c>
      <c r="M4154" s="30">
        <f>IF(OR(H4154="",H4154=0),"",IF(K4154="",IF(J4154="","",J4154/H4154),L4154/H4154))</f>
        <v/>
      </c>
    </row>
    <row r="4155" ht="13.35" customHeight="1" s="162">
      <c r="B4155" s="307" t="n"/>
      <c r="C4155" s="307" t="n"/>
      <c r="E4155" s="307" t="n"/>
      <c r="F4155" s="32" t="n"/>
      <c r="G4155" s="33">
        <f>IF(F4155="", "", H4155/F4155)</f>
        <v/>
      </c>
      <c r="H4155" s="33" t="n"/>
      <c r="I4155" s="33" t="n"/>
      <c r="J4155" s="33">
        <f>IF(I4155="", "", I4155*$F4155)</f>
        <v/>
      </c>
      <c r="K4155" s="33" t="n"/>
      <c r="L4155" s="33">
        <f>IF(K4155="", "", K4155*$F4155)</f>
        <v/>
      </c>
      <c r="M4155" s="30">
        <f>IF(OR(H4155="",H4155=0),"",IF(K4155="",IF(J4155="","",J4155/H4155),L4155/H4155))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IF(OR(H4156="",H4156=0),"",IF(L4156="",IF(J4156="","",J4156/H4156),L4156/H4156))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048">
    <mergeCell ref="L641:M641"/>
    <mergeCell ref="B2080:M2080"/>
    <mergeCell ref="I1576:K1576"/>
    <mergeCell ref="D4107:M4107"/>
    <mergeCell ref="I2627:J2627"/>
    <mergeCell ref="I1568:J1568"/>
    <mergeCell ref="I2621:J2621"/>
    <mergeCell ref="G4060:H4061"/>
    <mergeCell ref="B675:C675"/>
    <mergeCell ref="D2407:G2407"/>
    <mergeCell ref="D3458:F3458"/>
    <mergeCell ref="C2129:D2129"/>
    <mergeCell ref="K2211:L2211"/>
    <mergeCell ref="I2929:K2929"/>
    <mergeCell ref="I368:M369"/>
    <mergeCell ref="K3875:L3875"/>
    <mergeCell ref="B4010:F4010"/>
    <mergeCell ref="I3656:K3656"/>
    <mergeCell ref="C1401:D1401"/>
    <mergeCell ref="L3240:M3240"/>
    <mergeCell ref="B368:C369"/>
    <mergeCell ref="B578:F578"/>
    <mergeCell ref="D4066:G4066"/>
    <mergeCell ref="B2523:F2523"/>
    <mergeCell ref="B313:M313"/>
    <mergeCell ref="B3127:G3127"/>
    <mergeCell ref="I956:J956"/>
    <mergeCell ref="I2511:L2511"/>
    <mergeCell ref="B363:C363"/>
    <mergeCell ref="B2824:C2824"/>
    <mergeCell ref="L3241:M3241"/>
    <mergeCell ref="I1167:J1167"/>
    <mergeCell ref="B3551:C3551"/>
    <mergeCell ref="B2519:C2519"/>
    <mergeCell ref="B2817:C2817"/>
    <mergeCell ref="I1894:J1894"/>
    <mergeCell ref="L3446:M3446"/>
    <mergeCell ref="I1475:K1475"/>
    <mergeCell ref="D1408:F1409"/>
    <mergeCell ref="I1160:K1160"/>
    <mergeCell ref="D3031:G3031"/>
    <mergeCell ref="D946:G946"/>
    <mergeCell ref="B3486:M3486"/>
    <mergeCell ref="D3067:M3067"/>
    <mergeCell ref="D2610:G2610"/>
    <mergeCell ref="B2506:C2506"/>
    <mergeCell ref="B1067:F1067"/>
    <mergeCell ref="D3337:G3337"/>
    <mergeCell ref="C2025:D2025"/>
    <mergeCell ref="B2806:C2806"/>
    <mergeCell ref="H3594:H3595"/>
    <mergeCell ref="E1058:F1058"/>
    <mergeCell ref="G3072:H3073"/>
    <mergeCell ref="B3030:G3030"/>
    <mergeCell ref="I1463:L1463"/>
    <mergeCell ref="D1611:M1611"/>
    <mergeCell ref="B1776:C1776"/>
    <mergeCell ref="I125:J125"/>
    <mergeCell ref="I3458:M3458"/>
    <mergeCell ref="D3962:G3962"/>
    <mergeCell ref="L1161:M1161"/>
    <mergeCell ref="B2087:G2087"/>
    <mergeCell ref="B2419:F2419"/>
    <mergeCell ref="B1717:M1717"/>
    <mergeCell ref="B2720:C2720"/>
    <mergeCell ref="B3135:C3135"/>
    <mergeCell ref="I433:K433"/>
    <mergeCell ref="I127:J127"/>
    <mergeCell ref="B1050:C1050"/>
    <mergeCell ref="C1140:D1140"/>
    <mergeCell ref="I3454:J3454"/>
    <mergeCell ref="B1479:C1479"/>
    <mergeCell ref="B1777:C1777"/>
    <mergeCell ref="M235:M236"/>
    <mergeCell ref="B2446:M2446"/>
    <mergeCell ref="D1991:G1991"/>
    <mergeCell ref="I1998:J1998"/>
    <mergeCell ref="I7:L7"/>
    <mergeCell ref="G3667:G3668"/>
    <mergeCell ref="I3754:J3754"/>
    <mergeCell ref="D1257:G1257"/>
    <mergeCell ref="L433:M433"/>
    <mergeCell ref="B434:C434"/>
    <mergeCell ref="I3764:J3764"/>
    <mergeCell ref="B3847:M3847"/>
    <mergeCell ref="B15:C15"/>
    <mergeCell ref="E3658:F3658"/>
    <mergeCell ref="G963:G964"/>
    <mergeCell ref="D1259:G1259"/>
    <mergeCell ref="I3024:J3024"/>
    <mergeCell ref="B1049:C1049"/>
    <mergeCell ref="I4063:L4063"/>
    <mergeCell ref="D1170:F1170"/>
    <mergeCell ref="E18:F18"/>
    <mergeCell ref="B950:G950"/>
    <mergeCell ref="I1408:M1409"/>
    <mergeCell ref="G2032:H2033"/>
    <mergeCell ref="D2806:M2806"/>
    <mergeCell ref="B2614:G2614"/>
    <mergeCell ref="B990:M990"/>
    <mergeCell ref="I3026:J3026"/>
    <mergeCell ref="B2497:M2497"/>
    <mergeCell ref="C3012:D3012"/>
    <mergeCell ref="B1376:C1376"/>
    <mergeCell ref="I2727:J2727"/>
    <mergeCell ref="H786:H787"/>
    <mergeCell ref="C2857:D2857"/>
    <mergeCell ref="H58:H59"/>
    <mergeCell ref="L4070:M4070"/>
    <mergeCell ref="D836:F837"/>
    <mergeCell ref="B3031:C3031"/>
    <mergeCell ref="C100:D100"/>
    <mergeCell ref="B3979:F3979"/>
    <mergeCell ref="B260:M260"/>
    <mergeCell ref="D3860:G3860"/>
    <mergeCell ref="B3902:M3902"/>
    <mergeCell ref="D3132:G3132"/>
    <mergeCell ref="B2307:D2307"/>
    <mergeCell ref="G2627:G2628"/>
    <mergeCell ref="M2034:M2035"/>
    <mergeCell ref="D217:G217"/>
    <mergeCell ref="B3975:C3975"/>
    <mergeCell ref="B3431:M3431"/>
    <mergeCell ref="D428:G428"/>
    <mergeCell ref="I1096:M1097"/>
    <mergeCell ref="D1564:F1565"/>
    <mergeCell ref="E2618:F2618"/>
    <mergeCell ref="I1378:M1378"/>
    <mergeCell ref="B3336:C3336"/>
    <mergeCell ref="B1096:C1097"/>
    <mergeCell ref="I647:J647"/>
    <mergeCell ref="G3594:G3595"/>
    <mergeCell ref="B311:M311"/>
    <mergeCell ref="I2604:M2605"/>
    <mergeCell ref="I1410:J1410"/>
    <mergeCell ref="I955:K955"/>
    <mergeCell ref="I2346:J2346"/>
    <mergeCell ref="M3147:M3148"/>
    <mergeCell ref="I947:J947"/>
    <mergeCell ref="I2448:M2449"/>
    <mergeCell ref="D3280:F3281"/>
    <mergeCell ref="B3588:M3588"/>
    <mergeCell ref="D2552:F2553"/>
    <mergeCell ref="D2818:G2818"/>
    <mergeCell ref="B1275:F1275"/>
    <mergeCell ref="B2860:M2860"/>
    <mergeCell ref="K3594:L3594"/>
    <mergeCell ref="D2092:G2092"/>
    <mergeCell ref="I1159:L1159"/>
    <mergeCell ref="F2935:G2935"/>
    <mergeCell ref="D3028:G3028"/>
    <mergeCell ref="B1569:C1569"/>
    <mergeCell ref="E538:F538"/>
    <mergeCell ref="L1262:M1262"/>
    <mergeCell ref="D2303:G2303"/>
    <mergeCell ref="B1142:C1142"/>
    <mergeCell ref="I836:M837"/>
    <mergeCell ref="B3696:C3697"/>
    <mergeCell ref="L745:M745"/>
    <mergeCell ref="B1571:C1571"/>
    <mergeCell ref="G2396:H2397"/>
    <mergeCell ref="B1876:C1877"/>
    <mergeCell ref="B3870:G3870"/>
    <mergeCell ref="B3906:F3906"/>
    <mergeCell ref="B3235:C3235"/>
    <mergeCell ref="H131:H132"/>
    <mergeCell ref="B56:C57"/>
    <mergeCell ref="B3139:D3139"/>
    <mergeCell ref="L432:M432"/>
    <mergeCell ref="D26:F26"/>
    <mergeCell ref="B3560:C3560"/>
    <mergeCell ref="D3118:M3118"/>
    <mergeCell ref="B3858:C3858"/>
    <mergeCell ref="I1306:J1306"/>
    <mergeCell ref="I215:L215"/>
    <mergeCell ref="C1868:D1868"/>
    <mergeCell ref="D632:G632"/>
    <mergeCell ref="D1987:G1987"/>
    <mergeCell ref="B3868:D3868"/>
    <mergeCell ref="B3860:C3860"/>
    <mergeCell ref="K339:L339"/>
    <mergeCell ref="I847:L847"/>
    <mergeCell ref="B782:M782"/>
    <mergeCell ref="I1066:M1066"/>
    <mergeCell ref="L2:M2"/>
    <mergeCell ref="B1887:C1887"/>
    <mergeCell ref="B735:G735"/>
    <mergeCell ref="I2519:J2519"/>
    <mergeCell ref="D3961:G3961"/>
    <mergeCell ref="B1153:C1153"/>
    <mergeCell ref="F1895:G1895"/>
    <mergeCell ref="B2859:C2859"/>
    <mergeCell ref="B2098:C2098"/>
    <mergeCell ref="B1370:C1370"/>
    <mergeCell ref="G1512:H1513"/>
    <mergeCell ref="I1779:J1779"/>
    <mergeCell ref="B857:C857"/>
    <mergeCell ref="B102:C102"/>
    <mergeCell ref="D529:G529"/>
    <mergeCell ref="B1155:C1155"/>
    <mergeCell ref="I2552:M2553"/>
    <mergeCell ref="I2506:J2506"/>
    <mergeCell ref="I1789:J1789"/>
    <mergeCell ref="B2656:C2657"/>
    <mergeCell ref="L3:M3"/>
    <mergeCell ref="B3457:C3457"/>
    <mergeCell ref="I3867:K3867"/>
    <mergeCell ref="I1782:K1782"/>
    <mergeCell ref="I1476:J1476"/>
    <mergeCell ref="I2089:J2089"/>
    <mergeCell ref="B3225:M3225"/>
    <mergeCell ref="F1167:G1167"/>
    <mergeCell ref="B1672:C1672"/>
    <mergeCell ref="D472:F473"/>
    <mergeCell ref="B2242:F2242"/>
    <mergeCell ref="I3140:J3140"/>
    <mergeCell ref="K58:L58"/>
    <mergeCell ref="D2078:M2078"/>
    <mergeCell ref="I1784:K1784"/>
    <mergeCell ref="B1366:G1366"/>
    <mergeCell ref="I2720:K2720"/>
    <mergeCell ref="I1776:J1776"/>
    <mergeCell ref="B334:G334"/>
    <mergeCell ref="I2835:J2835"/>
    <mergeCell ref="M3563:M3564"/>
    <mergeCell ref="H443:H444"/>
    <mergeCell ref="I4078:J4078"/>
    <mergeCell ref="B755:F755"/>
    <mergeCell ref="I3659:K3659"/>
    <mergeCell ref="I743:L743"/>
    <mergeCell ref="B1056:C1056"/>
    <mergeCell ref="D3130:G3130"/>
    <mergeCell ref="K2138:L2138"/>
    <mergeCell ref="B24:C24"/>
    <mergeCell ref="I20:J20"/>
    <mergeCell ref="D3857:G3857"/>
    <mergeCell ref="B751:C751"/>
    <mergeCell ref="D1350:M1350"/>
    <mergeCell ref="B1058:C1058"/>
    <mergeCell ref="B332:D332"/>
    <mergeCell ref="B330:C330"/>
    <mergeCell ref="B840:C840"/>
    <mergeCell ref="I2107:J2107"/>
    <mergeCell ref="B324:C324"/>
    <mergeCell ref="D2859:M2859"/>
    <mergeCell ref="E3346:F3346"/>
    <mergeCell ref="I320:J320"/>
    <mergeCell ref="L3659:M3659"/>
    <mergeCell ref="B1456:M1456"/>
    <mergeCell ref="B786:F786"/>
    <mergeCell ref="B753:C753"/>
    <mergeCell ref="B1059:D1059"/>
    <mergeCell ref="B1996:D1996"/>
    <mergeCell ref="I749:J749"/>
    <mergeCell ref="B1614:M1614"/>
    <mergeCell ref="I2100:J2100"/>
    <mergeCell ref="L16:M16"/>
    <mergeCell ref="B2183:M2183"/>
    <mergeCell ref="B2341:M2341"/>
    <mergeCell ref="B3968:C3968"/>
    <mergeCell ref="I2827:K2827"/>
    <mergeCell ref="I1049:J1049"/>
    <mergeCell ref="B1457:M1457"/>
    <mergeCell ref="H3771:H3772"/>
    <mergeCell ref="K3251:L3251"/>
    <mergeCell ref="I953:K953"/>
    <mergeCell ref="I3651:J3651"/>
    <mergeCell ref="C4052:D4052"/>
    <mergeCell ref="G2346:G2347"/>
    <mergeCell ref="C3324:D3324"/>
    <mergeCell ref="B2714:C2714"/>
    <mergeCell ref="I162:J162"/>
    <mergeCell ref="I527:L527"/>
    <mergeCell ref="D2090:G2090"/>
    <mergeCell ref="B1988:C1988"/>
    <mergeCell ref="I472:M473"/>
    <mergeCell ref="D3441:G3441"/>
    <mergeCell ref="B3950:C3950"/>
    <mergeCell ref="K3979:L3979"/>
    <mergeCell ref="L2617:M2617"/>
    <mergeCell ref="G3251:G3252"/>
    <mergeCell ref="B2199:C2199"/>
    <mergeCell ref="D1148:F1149"/>
    <mergeCell ref="B3238:G3238"/>
    <mergeCell ref="D3443:G3443"/>
    <mergeCell ref="B2206:G2206"/>
    <mergeCell ref="D1819:M1819"/>
    <mergeCell ref="F1687:G1687"/>
    <mergeCell ref="I333:J333"/>
    <mergeCell ref="B416:M416"/>
    <mergeCell ref="L1891:M1891"/>
    <mergeCell ref="B1510:M1510"/>
    <mergeCell ref="D1055:G1055"/>
    <mergeCell ref="M1930:M1931"/>
    <mergeCell ref="M1202:M1203"/>
    <mergeCell ref="I2615:L2615"/>
    <mergeCell ref="I1271:J1271"/>
    <mergeCell ref="B2658:F2658"/>
    <mergeCell ref="D4060:F4061"/>
    <mergeCell ref="D323:G323"/>
    <mergeCell ref="H2970:H2971"/>
    <mergeCell ref="K1483:L1483"/>
    <mergeCell ref="I1264:K1264"/>
    <mergeCell ref="D1050:G1050"/>
    <mergeCell ref="B528:C528"/>
    <mergeCell ref="B1252:C1253"/>
    <mergeCell ref="G1306:G1307"/>
    <mergeCell ref="B1883:C1883"/>
    <mergeCell ref="I940:M941"/>
    <mergeCell ref="B2339:C2339"/>
    <mergeCell ref="B1171:F1171"/>
    <mergeCell ref="D2714:G2714"/>
    <mergeCell ref="B1463:G1463"/>
    <mergeCell ref="I3232:J3232"/>
    <mergeCell ref="B3971:D3971"/>
    <mergeCell ref="B1884:C1884"/>
    <mergeCell ref="B1158:G1158"/>
    <mergeCell ref="L1577:M1577"/>
    <mergeCell ref="G2240:H2241"/>
    <mergeCell ref="I3661:J3661"/>
    <mergeCell ref="G3176:H3177"/>
    <mergeCell ref="I842:J842"/>
    <mergeCell ref="B1159:C1159"/>
    <mergeCell ref="B1166:G1166"/>
    <mergeCell ref="B1880:C1880"/>
    <mergeCell ref="B836:C837"/>
    <mergeCell ref="I229:J229"/>
    <mergeCell ref="I3562:M3562"/>
    <mergeCell ref="D639:G639"/>
    <mergeCell ref="B2599:M2599"/>
    <mergeCell ref="C3065:D3065"/>
    <mergeCell ref="M162:M163"/>
    <mergeCell ref="I3865:K3865"/>
    <mergeCell ref="B7:G7"/>
    <mergeCell ref="I2831:J2831"/>
    <mergeCell ref="B1154:C1154"/>
    <mergeCell ref="I3558:J3558"/>
    <mergeCell ref="B3952:M3952"/>
    <mergeCell ref="D3020:F3021"/>
    <mergeCell ref="H1930:H1931"/>
    <mergeCell ref="I3139:K3139"/>
    <mergeCell ref="I3131:J3131"/>
    <mergeCell ref="G890:G891"/>
    <mergeCell ref="I111:L111"/>
    <mergeCell ref="B1249:M1249"/>
    <mergeCell ref="B3459:F3459"/>
    <mergeCell ref="B424:C424"/>
    <mergeCell ref="G3771:G3772"/>
    <mergeCell ref="B4063:G4063"/>
    <mergeCell ref="I3447:L3447"/>
    <mergeCell ref="B1299:C1299"/>
    <mergeCell ref="D3978:F3978"/>
    <mergeCell ref="I1587:J1587"/>
    <mergeCell ref="I2103:J2103"/>
    <mergeCell ref="I2401:J2401"/>
    <mergeCell ref="B3753:C3753"/>
    <mergeCell ref="I4060:M4061"/>
    <mergeCell ref="G2136:H2137"/>
    <mergeCell ref="I2403:J2403"/>
    <mergeCell ref="B3326:C3326"/>
    <mergeCell ref="K890:L890"/>
    <mergeCell ref="I855:J855"/>
    <mergeCell ref="M4114:M4115"/>
    <mergeCell ref="G3563:G3564"/>
    <mergeCell ref="B3755:C3755"/>
    <mergeCell ref="B519:M519"/>
    <mergeCell ref="B4060:C4061"/>
    <mergeCell ref="L2720:M2720"/>
    <mergeCell ref="G2003:G2004"/>
    <mergeCell ref="C2961:D2961"/>
    <mergeCell ref="M2627:M2628"/>
    <mergeCell ref="I2097:K2097"/>
    <mergeCell ref="I3763:K3763"/>
    <mergeCell ref="I1678:K1678"/>
    <mergeCell ref="I1372:J1372"/>
    <mergeCell ref="E1994:F1994"/>
    <mergeCell ref="B3662:G3662"/>
    <mergeCell ref="B4083:F4083"/>
    <mergeCell ref="I2399:L2399"/>
    <mergeCell ref="D56:F57"/>
    <mergeCell ref="I1680:K1680"/>
    <mergeCell ref="I1671:L1671"/>
    <mergeCell ref="D2816:G2816"/>
    <mergeCell ref="D3236:G3236"/>
    <mergeCell ref="B3352:C3352"/>
    <mergeCell ref="D3964:G3964"/>
    <mergeCell ref="F2519:G2519"/>
    <mergeCell ref="B209:M209"/>
    <mergeCell ref="G2731:G2732"/>
    <mergeCell ref="D414:M414"/>
    <mergeCell ref="B3023:G3023"/>
    <mergeCell ref="D2511:G2511"/>
    <mergeCell ref="B4079:C4079"/>
    <mergeCell ref="M1899:M1900"/>
    <mergeCell ref="B3660:D3660"/>
    <mergeCell ref="B1986:C1986"/>
    <mergeCell ref="B4071:C4071"/>
    <mergeCell ref="C2076:D2076"/>
    <mergeCell ref="I1361:J1361"/>
    <mergeCell ref="B3652:C3652"/>
    <mergeCell ref="B2713:C2713"/>
    <mergeCell ref="B4081:C4081"/>
    <mergeCell ref="H339:H340"/>
    <mergeCell ref="B2236:M2236"/>
    <mergeCell ref="D1466:G1466"/>
    <mergeCell ref="B2286:C2286"/>
    <mergeCell ref="H2939:H2940"/>
    <mergeCell ref="I943:L943"/>
    <mergeCell ref="F2415:G2415"/>
    <mergeCell ref="I3973:J3973"/>
    <mergeCell ref="D2193:G2193"/>
    <mergeCell ref="B3020:C3021"/>
    <mergeCell ref="D1468:G1468"/>
    <mergeCell ref="B951:C951"/>
    <mergeCell ref="I1514:J1514"/>
    <mergeCell ref="I1059:K1059"/>
    <mergeCell ref="D2195:G2195"/>
    <mergeCell ref="B2237:M2237"/>
    <mergeCell ref="G1148:H1149"/>
    <mergeCell ref="H4114:H4115"/>
    <mergeCell ref="D3384:F3385"/>
    <mergeCell ref="L643:M643"/>
    <mergeCell ref="D2656:F2657"/>
    <mergeCell ref="E954:F954"/>
    <mergeCell ref="D467:M467"/>
    <mergeCell ref="K3147:L3147"/>
    <mergeCell ref="G420:H421"/>
    <mergeCell ref="B946:C946"/>
    <mergeCell ref="C3948:D3948"/>
    <mergeCell ref="B3067:C3067"/>
    <mergeCell ref="B2312:C2312"/>
    <mergeCell ref="B2306:C2306"/>
    <mergeCell ref="B2610:C2610"/>
    <mergeCell ref="G1930:G1931"/>
    <mergeCell ref="I2927:L2927"/>
    <mergeCell ref="B3039:C3039"/>
    <mergeCell ref="I3488:M3489"/>
    <mergeCell ref="B3337:C3337"/>
    <mergeCell ref="I3696:M3697"/>
    <mergeCell ref="I2204:J2204"/>
    <mergeCell ref="I212:M213"/>
    <mergeCell ref="B2612:C2612"/>
    <mergeCell ref="H235:H236"/>
    <mergeCell ref="B1196:M1196"/>
    <mergeCell ref="D426:G426"/>
    <mergeCell ref="B215:G215"/>
    <mergeCell ref="I2504:J2504"/>
    <mergeCell ref="D4068:G4068"/>
    <mergeCell ref="H1899:H1900"/>
    <mergeCell ref="B3243:D3243"/>
    <mergeCell ref="I2933:J2933"/>
    <mergeCell ref="D1153:G1153"/>
    <mergeCell ref="K1930:L1930"/>
    <mergeCell ref="K1202:L1202"/>
    <mergeCell ref="G474:G475"/>
    <mergeCell ref="B1574:G1574"/>
    <mergeCell ref="M1826:M1827"/>
    <mergeCell ref="D2500:F2501"/>
    <mergeCell ref="B542:G542"/>
    <mergeCell ref="G108:H109"/>
    <mergeCell ref="B963:F963"/>
    <mergeCell ref="B2032:C2033"/>
    <mergeCell ref="B1264:C1264"/>
    <mergeCell ref="I1583:J1583"/>
    <mergeCell ref="I1170:M1170"/>
    <mergeCell ref="B1247:M1247"/>
    <mergeCell ref="B1977:M1977"/>
    <mergeCell ref="D4065:G4065"/>
    <mergeCell ref="B1148:C1149"/>
    <mergeCell ref="B994:F994"/>
    <mergeCell ref="B2027:C2027"/>
    <mergeCell ref="D830:M830"/>
    <mergeCell ref="D2396:F2397"/>
    <mergeCell ref="B2963:C2963"/>
    <mergeCell ref="B540:D540"/>
    <mergeCell ref="B538:C538"/>
    <mergeCell ref="I1891:K1891"/>
    <mergeCell ref="B532:C532"/>
    <mergeCell ref="I1883:J1883"/>
    <mergeCell ref="L224:M224"/>
    <mergeCell ref="F3975:G3975"/>
    <mergeCell ref="I853:J853"/>
    <mergeCell ref="I3971:K3971"/>
    <mergeCell ref="I1886:K1886"/>
    <mergeCell ref="H2034:H2035"/>
    <mergeCell ref="B1665:M1665"/>
    <mergeCell ref="E1474:F1474"/>
    <mergeCell ref="I3550:K3550"/>
    <mergeCell ref="D3239:G3239"/>
    <mergeCell ref="B2078:C2078"/>
    <mergeCell ref="G3332:H3333"/>
    <mergeCell ref="I3761:K3761"/>
    <mergeCell ref="B935:M935"/>
    <mergeCell ref="D2507:G2507"/>
    <mergeCell ref="B992:C993"/>
    <mergeCell ref="B224:C224"/>
    <mergeCell ref="B3866:C3866"/>
    <mergeCell ref="D3234:G3234"/>
    <mergeCell ref="B3132:C3132"/>
    <mergeCell ref="B3648:C3648"/>
    <mergeCell ref="I124:J124"/>
    <mergeCell ref="B937:M937"/>
    <mergeCell ref="L2825:M2825"/>
    <mergeCell ref="B1792:C1792"/>
    <mergeCell ref="B1716:M1716"/>
    <mergeCell ref="B436:D436"/>
    <mergeCell ref="I126:J126"/>
    <mergeCell ref="I1483:J1483"/>
    <mergeCell ref="I424:J424"/>
    <mergeCell ref="B1560:M1560"/>
    <mergeCell ref="I1783:L1783"/>
    <mergeCell ref="B1718:M1718"/>
    <mergeCell ref="D1263:G1263"/>
    <mergeCell ref="I2719:L2719"/>
    <mergeCell ref="I328:K328"/>
    <mergeCell ref="M1171:M1172"/>
    <mergeCell ref="D2314:F2314"/>
    <mergeCell ref="L3342:M3342"/>
    <mergeCell ref="K4114:L4114"/>
    <mergeCell ref="G1876:H1877"/>
    <mergeCell ref="G3386:G3387"/>
    <mergeCell ref="B2445:M2445"/>
    <mergeCell ref="B2404:C2404"/>
    <mergeCell ref="I3753:J3753"/>
    <mergeCell ref="I2396:M2397"/>
    <mergeCell ref="B527:G527"/>
    <mergeCell ref="C257:D257"/>
    <mergeCell ref="B1038:C1038"/>
    <mergeCell ref="D1465:G1465"/>
    <mergeCell ref="B2091:C2091"/>
    <mergeCell ref="I3755:J3755"/>
    <mergeCell ref="M3251:M3252"/>
    <mergeCell ref="I2725:J2725"/>
    <mergeCell ref="F439:G439"/>
    <mergeCell ref="C3428:D3428"/>
    <mergeCell ref="L1992:M1992"/>
    <mergeCell ref="D2192:G2192"/>
    <mergeCell ref="I2298:J2298"/>
    <mergeCell ref="D3742:M3742"/>
    <mergeCell ref="D1467:G1467"/>
    <mergeCell ref="B3450:C3450"/>
    <mergeCell ref="I3025:J3025"/>
    <mergeCell ref="B4161:M4161"/>
    <mergeCell ref="B3433:M3433"/>
    <mergeCell ref="B2092:C2092"/>
    <mergeCell ref="B2608:C2608"/>
    <mergeCell ref="D3014:M3014"/>
    <mergeCell ref="L2721:M2721"/>
    <mergeCell ref="B676:M676"/>
    <mergeCell ref="B2303:C2303"/>
    <mergeCell ref="I3771:J3771"/>
    <mergeCell ref="I16:K16"/>
    <mergeCell ref="B1270:G1270"/>
    <mergeCell ref="B635:C635"/>
    <mergeCell ref="B1362:C136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I650:M650"/>
    <mergeCell ref="B1722:F1722"/>
    <mergeCell ref="D2091:G2091"/>
    <mergeCell ref="I2314:M2314"/>
    <mergeCell ref="L952:M952"/>
    <mergeCell ref="D1038:M1038"/>
    <mergeCell ref="I3036:J3036"/>
    <mergeCell ref="I2617:K2617"/>
    <mergeCell ref="I2311:J2311"/>
    <mergeCell ref="L227:M227"/>
    <mergeCell ref="B1567:G1567"/>
    <mergeCell ref="I3038:J3038"/>
    <mergeCell ref="I2310:J2310"/>
    <mergeCell ref="M474:M475"/>
    <mergeCell ref="B2393:M2393"/>
    <mergeCell ref="I219:J219"/>
    <mergeCell ref="B536:C536"/>
    <mergeCell ref="B784:C785"/>
    <mergeCell ref="K859:L859"/>
    <mergeCell ref="H3563:H3564"/>
    <mergeCell ref="B266:F266"/>
    <mergeCell ref="I3667:J3667"/>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B3563:F3563"/>
    <mergeCell ref="I3551:L3551"/>
    <mergeCell ref="B3864:C3864"/>
    <mergeCell ref="C2284:D2284"/>
    <mergeCell ref="D1048:G1048"/>
    <mergeCell ref="I2207:J2207"/>
    <mergeCell ref="B3130:C3130"/>
    <mergeCell ref="M1379:M1380"/>
    <mergeCell ref="L2822:M2822"/>
    <mergeCell ref="I2970:J2970"/>
    <mergeCell ref="D3135:G3135"/>
    <mergeCell ref="I2200:K2200"/>
    <mergeCell ref="D2923:G2923"/>
    <mergeCell ref="H2523:H2524"/>
    <mergeCell ref="D3650:G3650"/>
    <mergeCell ref="L2824:M2824"/>
    <mergeCell ref="G2107:G2108"/>
    <mergeCell ref="B2399:G2399"/>
    <mergeCell ref="B1671:G1671"/>
    <mergeCell ref="L1787:M1787"/>
    <mergeCell ref="B3766:G3766"/>
    <mergeCell ref="E434:F434"/>
    <mergeCell ref="E2098:F2098"/>
    <mergeCell ref="L2094:M2094"/>
    <mergeCell ref="G4112:H4113"/>
    <mergeCell ref="B3758:G3758"/>
    <mergeCell ref="G628:H629"/>
    <mergeCell ref="B2134:M2134"/>
    <mergeCell ref="I1668:M1669"/>
    <mergeCell ref="B539:D539"/>
    <mergeCell ref="B2102:G2102"/>
    <mergeCell ref="I2503:L2503"/>
    <mergeCell ref="D2920:G2920"/>
    <mergeCell ref="B1772:C1773"/>
    <mergeCell ref="C4156:D4156"/>
    <mergeCell ref="B3456:C3456"/>
    <mergeCell ref="D1575:G1575"/>
    <mergeCell ref="I3135:L3135"/>
    <mergeCell ref="H1202:H1203"/>
    <mergeCell ref="B3448:C3448"/>
    <mergeCell ref="B1363:C1363"/>
    <mergeCell ref="G651:G652"/>
    <mergeCell ref="I3348:J3348"/>
    <mergeCell ref="B2090:C2090"/>
    <mergeCell ref="D2136:F2137"/>
    <mergeCell ref="B3178:F3178"/>
    <mergeCell ref="B638:G638"/>
    <mergeCell ref="B1404:M1404"/>
    <mergeCell ref="I4075:K4075"/>
    <mergeCell ref="I14:K14"/>
    <mergeCell ref="I3350:J3350"/>
    <mergeCell ref="D1570:G1570"/>
    <mergeCell ref="H2107:H2108"/>
    <mergeCell ref="B3451:D3451"/>
    <mergeCell ref="I3648:J3648"/>
    <mergeCell ref="I1047:L1047"/>
    <mergeCell ref="I15:L15"/>
    <mergeCell ref="I4077:J4077"/>
    <mergeCell ref="B1691:F1691"/>
    <mergeCell ref="B328:C328"/>
    <mergeCell ref="K1410:L1410"/>
    <mergeCell ref="B119:C119"/>
    <mergeCell ref="D1572:G1572"/>
    <mergeCell ref="B1688:C1688"/>
    <mergeCell ref="B1992:C1992"/>
    <mergeCell ref="D844:G844"/>
    <mergeCell ref="E3762:F3762"/>
    <mergeCell ref="I4070:K4070"/>
    <mergeCell ref="B2415:C2415"/>
    <mergeCell ref="B2719:C2719"/>
    <mergeCell ref="G1252:H1253"/>
    <mergeCell ref="B1687:C1687"/>
    <mergeCell ref="I1379:J1379"/>
    <mergeCell ref="B2240:C2241"/>
    <mergeCell ref="B2726:G2726"/>
    <mergeCell ref="B781:M781"/>
    <mergeCell ref="B1455:M1455"/>
    <mergeCell ref="B1689:C1689"/>
    <mergeCell ref="B1995:D1995"/>
    <mergeCell ref="B1987:C1987"/>
    <mergeCell ref="K682:L682"/>
    <mergeCell ref="B3119:M3119"/>
    <mergeCell ref="B2416:C2416"/>
    <mergeCell ref="B3171:C3171"/>
    <mergeCell ref="I3490:J3490"/>
    <mergeCell ref="H162:H163"/>
    <mergeCell ref="B474:F474"/>
    <mergeCell ref="I3342:K3342"/>
    <mergeCell ref="D3696:F3697"/>
    <mergeCell ref="I2308:J2308"/>
    <mergeCell ref="D1876:F1877"/>
    <mergeCell ref="B573:M573"/>
    <mergeCell ref="I1889:K1889"/>
    <mergeCell ref="D3540:F3541"/>
    <mergeCell ref="M859:M860"/>
    <mergeCell ref="B2620:D2620"/>
    <mergeCell ref="I2616:K2616"/>
    <mergeCell ref="D530:G530"/>
    <mergeCell ref="I2608:J2608"/>
    <mergeCell ref="B944:C944"/>
    <mergeCell ref="D3447:G3447"/>
    <mergeCell ref="B639:C639"/>
    <mergeCell ref="D532:G532"/>
    <mergeCell ref="I635:J635"/>
    <mergeCell ref="G2523:G2524"/>
    <mergeCell ref="I2136:M2137"/>
    <mergeCell ref="G3540:H3541"/>
    <mergeCell ref="I3969:K3969"/>
    <mergeCell ref="D420:F421"/>
    <mergeCell ref="L2616:M2616"/>
    <mergeCell ref="B3172:M3172"/>
    <mergeCell ref="B2136:C2137"/>
    <mergeCell ref="D3442:G3442"/>
    <mergeCell ref="F3351:G3351"/>
    <mergeCell ref="F2623:G2623"/>
    <mergeCell ref="B415:M415"/>
    <mergeCell ref="E226:F226"/>
    <mergeCell ref="D3770:F3770"/>
    <mergeCell ref="B2131:C2131"/>
    <mergeCell ref="I2450:J2450"/>
    <mergeCell ref="G2084:H2085"/>
    <mergeCell ref="D2712:G2712"/>
    <mergeCell ref="I536:K536"/>
    <mergeCell ref="D4071:G4071"/>
    <mergeCell ref="D1986:G1986"/>
    <mergeCell ref="D3534:M3534"/>
    <mergeCell ref="B3546:C3546"/>
    <mergeCell ref="B2514:C2514"/>
    <mergeCell ref="I56:M57"/>
    <mergeCell ref="D3343:G3343"/>
    <mergeCell ref="M3490:M3491"/>
    <mergeCell ref="B2182:C2182"/>
    <mergeCell ref="I1876:M1877"/>
    <mergeCell ref="L849:M849"/>
    <mergeCell ref="B3548:C3548"/>
    <mergeCell ref="B312:M312"/>
    <mergeCell ref="B571:C571"/>
    <mergeCell ref="L2200:M2200"/>
    <mergeCell ref="D2400:G2400"/>
    <mergeCell ref="C3636:D3636"/>
    <mergeCell ref="B3846:C3846"/>
    <mergeCell ref="I859:J859"/>
    <mergeCell ref="I2834:M2834"/>
    <mergeCell ref="F1583:G1583"/>
    <mergeCell ref="B2816:C2816"/>
    <mergeCell ref="D1066:F1066"/>
    <mergeCell ref="K2107:L2107"/>
    <mergeCell ref="M2762:M2763"/>
    <mergeCell ref="D945:G945"/>
    <mergeCell ref="I1579:K1579"/>
    <mergeCell ref="C2908:D2908"/>
    <mergeCell ref="D1672:G1672"/>
    <mergeCell ref="C2180:D2180"/>
    <mergeCell ref="C1297:D1297"/>
    <mergeCell ref="B2968:C2969"/>
    <mergeCell ref="I1887:L1887"/>
    <mergeCell ref="D219:G219"/>
    <mergeCell ref="B2200:C2200"/>
    <mergeCell ref="M1275:M1276"/>
    <mergeCell ref="I2106:M2106"/>
    <mergeCell ref="B1895:C1895"/>
    <mergeCell ref="B365:M365"/>
    <mergeCell ref="B3640:M3640"/>
    <mergeCell ref="B2202:C2202"/>
    <mergeCell ref="B3899:C3899"/>
    <mergeCell ref="B1476:D1476"/>
    <mergeCell ref="B1474:C1474"/>
    <mergeCell ref="B1468:C1468"/>
    <mergeCell ref="B2410:C2410"/>
    <mergeCell ref="I1464:J1464"/>
    <mergeCell ref="B1766:C1766"/>
    <mergeCell ref="I2102:J2102"/>
    <mergeCell ref="H859:H860"/>
    <mergeCell ref="B1897:C1897"/>
    <mergeCell ref="B4076:D4076"/>
    <mergeCell ref="B2295:G2295"/>
    <mergeCell ref="B2195:C2195"/>
    <mergeCell ref="B52:M52"/>
    <mergeCell ref="G1408:H1409"/>
    <mergeCell ref="B443:F443"/>
    <mergeCell ref="B3867:D3867"/>
    <mergeCell ref="L1160:M1160"/>
    <mergeCell ref="I2402:J2402"/>
    <mergeCell ref="D3846:M3846"/>
    <mergeCell ref="L1371:M1371"/>
    <mergeCell ref="G524:H525"/>
    <mergeCell ref="B439:C439"/>
    <mergeCell ref="B3537:M3537"/>
    <mergeCell ref="B2712:C2712"/>
    <mergeCell ref="L430:M430"/>
    <mergeCell ref="B53:M53"/>
    <mergeCell ref="B3328:M3328"/>
    <mergeCell ref="B12:C12"/>
    <mergeCell ref="H1826:H1827"/>
    <mergeCell ref="I4:M5"/>
    <mergeCell ref="I3875:J3875"/>
    <mergeCell ref="B441:C441"/>
    <mergeCell ref="B1374:G1374"/>
    <mergeCell ref="B108:C109"/>
    <mergeCell ref="B739:C739"/>
    <mergeCell ref="G58:G59"/>
    <mergeCell ref="I2090:J2090"/>
    <mergeCell ref="B1064:C1064"/>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I784:M785"/>
    <mergeCell ref="D3131:G3131"/>
    <mergeCell ref="M2242:M2243"/>
    <mergeCell ref="B25:C25"/>
    <mergeCell ref="B370:F370"/>
    <mergeCell ref="L2928:M2928"/>
    <mergeCell ref="D3858:G3858"/>
    <mergeCell ref="B2822:G2822"/>
    <mergeCell ref="D2131:M2131"/>
    <mergeCell ref="D1772:F1773"/>
    <mergeCell ref="D1403:M1403"/>
    <mergeCell ref="G1356:H1357"/>
    <mergeCell ref="B2211:F2211"/>
    <mergeCell ref="B3967:C3967"/>
    <mergeCell ref="I3231:L3231"/>
    <mergeCell ref="B520:M520"/>
    <mergeCell ref="B779:C779"/>
    <mergeCell ref="I2199:L2199"/>
    <mergeCell ref="B3028:C3028"/>
    <mergeCell ref="E2306:F2306"/>
    <mergeCell ref="K2835:L2835"/>
    <mergeCell ref="B956:D956"/>
    <mergeCell ref="B3239:C3239"/>
    <mergeCell ref="I952:K952"/>
    <mergeCell ref="I646:J646"/>
    <mergeCell ref="B3278:M3278"/>
    <mergeCell ref="I944:J944"/>
    <mergeCell ref="L2198:M2198"/>
    <mergeCell ref="M27:M28"/>
    <mergeCell ref="I2812:M2813"/>
    <mergeCell ref="B3246:G3246"/>
    <mergeCell ref="G3436:H3437"/>
    <mergeCell ref="I1373:J1373"/>
    <mergeCell ref="D1783:G1783"/>
    <mergeCell ref="L2931:M2931"/>
    <mergeCell ref="H1171:H1172"/>
    <mergeCell ref="D425:G425"/>
    <mergeCell ref="G859:G860"/>
    <mergeCell ref="B3639:M3639"/>
    <mergeCell ref="B3353:C3353"/>
    <mergeCell ref="D636:G636"/>
    <mergeCell ref="K2866:L2866"/>
    <mergeCell ref="C777:D777"/>
    <mergeCell ref="G131:G132"/>
    <mergeCell ref="D427:G427"/>
    <mergeCell ref="I222:K222"/>
    <mergeCell ref="D2300:G2300"/>
    <mergeCell ref="B841:C841"/>
    <mergeCell ref="D3027:G3027"/>
    <mergeCell ref="B1568:C1568"/>
    <mergeCell ref="I3972:J3972"/>
    <mergeCell ref="L1888:M1888"/>
    <mergeCell ref="K1379:L1379"/>
    <mergeCell ref="I851:K851"/>
    <mergeCell ref="D363:M363"/>
    <mergeCell ref="I3545:J3545"/>
    <mergeCell ref="L744:M744"/>
    <mergeCell ref="B2927:C2927"/>
    <mergeCell ref="B842:C842"/>
    <mergeCell ref="B1775:G1775"/>
    <mergeCell ref="M651:M652"/>
    <mergeCell ref="G3280:H3281"/>
    <mergeCell ref="I3547:J3547"/>
    <mergeCell ref="G2552:H2553"/>
    <mergeCell ref="I2819:J2819"/>
    <mergeCell ref="D322:G322"/>
    <mergeCell ref="B3862:G3862"/>
    <mergeCell ref="B2238:M2238"/>
    <mergeCell ref="I3546:J3546"/>
    <mergeCell ref="L1158:M1158"/>
    <mergeCell ref="B2912:M2912"/>
    <mergeCell ref="I123:K123"/>
    <mergeCell ref="I423:L423"/>
    <mergeCell ref="D1679:G1679"/>
    <mergeCell ref="C4105:D4105"/>
    <mergeCell ref="B1467:C1467"/>
    <mergeCell ref="B1047:G1047"/>
    <mergeCell ref="I2516:J2516"/>
    <mergeCell ref="I2822:K2822"/>
    <mergeCell ref="B3282:F3282"/>
    <mergeCell ref="B742:G742"/>
    <mergeCell ref="B2828:D2828"/>
    <mergeCell ref="L123:M123"/>
    <mergeCell ref="B2406:G2406"/>
    <mergeCell ref="B737:C737"/>
    <mergeCell ref="I2816:J2816"/>
    <mergeCell ref="B1353:M1353"/>
    <mergeCell ref="B264:C265"/>
    <mergeCell ref="B1371:D1371"/>
    <mergeCell ref="M1098:M1099"/>
    <mergeCell ref="G786:G787"/>
    <mergeCell ref="B2096:C2096"/>
    <mergeCell ref="I1788:J1788"/>
    <mergeCell ref="D628:F629"/>
    <mergeCell ref="B1195:C1195"/>
    <mergeCell ref="I2240:M2241"/>
    <mergeCell ref="C2649:D2649"/>
    <mergeCell ref="B3380:M3380"/>
    <mergeCell ref="I1990:K1990"/>
    <mergeCell ref="B2344:C2345"/>
    <mergeCell ref="B832:M832"/>
    <mergeCell ref="B1372:D1372"/>
    <mergeCell ref="F3559:G3559"/>
    <mergeCell ref="I3147:J3147"/>
    <mergeCell ref="I1062:J1062"/>
    <mergeCell ref="H4083:H4084"/>
    <mergeCell ref="I2715:J2715"/>
    <mergeCell ref="B3667:F3667"/>
    <mergeCell ref="B2099:D2099"/>
    <mergeCell ref="L3760:M3760"/>
    <mergeCell ref="K786:L786"/>
    <mergeCell ref="B3223:M3223"/>
    <mergeCell ref="G3043:G3044"/>
    <mergeCell ref="F127:G127"/>
    <mergeCell ref="H266:H267"/>
    <mergeCell ref="I1685:J1685"/>
    <mergeCell ref="M3667:M3668"/>
    <mergeCell ref="D3800:F3801"/>
    <mergeCell ref="D3250:F3250"/>
    <mergeCell ref="E1370:F1370"/>
    <mergeCell ref="G1564:H1565"/>
    <mergeCell ref="I1993:K1993"/>
    <mergeCell ref="D3129:G3129"/>
    <mergeCell ref="B23:C23"/>
    <mergeCell ref="B3665:C3665"/>
    <mergeCell ref="B3963:C3963"/>
    <mergeCell ref="L3656:M3656"/>
    <mergeCell ref="D3856:G3856"/>
    <mergeCell ref="B2708:C2709"/>
    <mergeCell ref="B3754:C3754"/>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H1379:H1380"/>
    <mergeCell ref="B2340:M2340"/>
    <mergeCell ref="I950:K950"/>
    <mergeCell ref="B3276:M3276"/>
    <mergeCell ref="B1304:C1305"/>
    <mergeCell ref="D2506:G2506"/>
    <mergeCell ref="F1791:G1791"/>
    <mergeCell ref="I951:L951"/>
    <mergeCell ref="F2727:G2727"/>
    <mergeCell ref="I339:J339"/>
    <mergeCell ref="B2627:F2627"/>
    <mergeCell ref="K2346:L2346"/>
    <mergeCell ref="D2508:G2508"/>
    <mergeCell ref="D2089:G2089"/>
    <mergeCell ref="B3351:C3351"/>
    <mergeCell ref="G2188:H2189"/>
    <mergeCell ref="B2623:C2623"/>
    <mergeCell ref="M2866:M2867"/>
    <mergeCell ref="B3649:C3649"/>
    <mergeCell ref="L2614:M2614"/>
    <mergeCell ref="B3176:C3177"/>
    <mergeCell ref="D1776:G1776"/>
    <mergeCell ref="D1363:G1363"/>
    <mergeCell ref="B628:C629"/>
    <mergeCell ref="B2625:C2625"/>
    <mergeCell ref="B2292:C2293"/>
    <mergeCell ref="B2923:C2923"/>
    <mergeCell ref="D3638:M3638"/>
    <mergeCell ref="B4107:C4107"/>
    <mergeCell ref="B3346:C3346"/>
    <mergeCell ref="B3650:C3650"/>
    <mergeCell ref="D1052:G1052"/>
    <mergeCell ref="I3800:M3801"/>
    <mergeCell ref="H2003:H2004"/>
    <mergeCell ref="B2503:G2503"/>
    <mergeCell ref="I3974:J3974"/>
    <mergeCell ref="L953:M953"/>
    <mergeCell ref="D108:F109"/>
    <mergeCell ref="K131:L131"/>
    <mergeCell ref="I58:J58"/>
    <mergeCell ref="B1509:M1509"/>
    <mergeCell ref="C1556:D1556"/>
    <mergeCell ref="D320:G320"/>
    <mergeCell ref="I3246:J3246"/>
    <mergeCell ref="I3544:J3544"/>
    <mergeCell ref="B1575:C1575"/>
    <mergeCell ref="G1514:G1515"/>
    <mergeCell ref="D1142:M1142"/>
    <mergeCell ref="D1049:G1049"/>
    <mergeCell ref="I1148:M1149"/>
    <mergeCell ref="D321:G321"/>
    <mergeCell ref="B1582:G1582"/>
    <mergeCell ref="B1583:C1583"/>
    <mergeCell ref="D3651:G3651"/>
    <mergeCell ref="I541:J541"/>
    <mergeCell ref="B3017:M3017"/>
    <mergeCell ref="B2936:C2936"/>
    <mergeCell ref="I2932:J2932"/>
    <mergeCell ref="I841:J841"/>
    <mergeCell ref="I1479:J1479"/>
    <mergeCell ref="D1870:M1870"/>
    <mergeCell ref="B1580:D1580"/>
    <mergeCell ref="B1578:C1578"/>
    <mergeCell ref="B3244:D3244"/>
    <mergeCell ref="L537:M537"/>
    <mergeCell ref="M370:M371"/>
    <mergeCell ref="I1472:K1472"/>
    <mergeCell ref="I1166:J1166"/>
    <mergeCell ref="I3251:J3251"/>
    <mergeCell ref="C516:D516"/>
    <mergeCell ref="I3136:K3136"/>
    <mergeCell ref="I1893:J1893"/>
    <mergeCell ref="I3557:J3557"/>
    <mergeCell ref="B2705:M2705"/>
    <mergeCell ref="I992:M993"/>
    <mergeCell ref="D2924:G2924"/>
    <mergeCell ref="B124:D124"/>
    <mergeCell ref="B535:C535"/>
    <mergeCell ref="B116:C116"/>
    <mergeCell ref="I108:M109"/>
    <mergeCell ref="B1248:M1248"/>
    <mergeCell ref="E3034:F3034"/>
    <mergeCell ref="I1795:J1795"/>
    <mergeCell ref="I8:J8"/>
    <mergeCell ref="I437:J437"/>
    <mergeCell ref="I852:J852"/>
    <mergeCell ref="I3439:L3439"/>
    <mergeCell ref="B3752:C3752"/>
    <mergeCell ref="L3865:M3865"/>
    <mergeCell ref="I10:J10"/>
    <mergeCell ref="K1098:L1098"/>
    <mergeCell ref="K3043:L3043"/>
    <mergeCell ref="B3447:C3447"/>
    <mergeCell ref="I745:K745"/>
    <mergeCell ref="I737:J737"/>
    <mergeCell ref="I2096:K2096"/>
    <mergeCell ref="C569:D569"/>
    <mergeCell ref="B4160:M4160"/>
    <mergeCell ref="I1371:K1371"/>
    <mergeCell ref="L3139:M3139"/>
    <mergeCell ref="I2823:L2823"/>
    <mergeCell ref="M2211:M2212"/>
    <mergeCell ref="G2916:H2917"/>
    <mergeCell ref="D3967:G3967"/>
    <mergeCell ref="F3455:G3455"/>
    <mergeCell ref="K4010:L4010"/>
    <mergeCell ref="L2409:M2409"/>
    <mergeCell ref="D1571:G1571"/>
    <mergeCell ref="B2702:C2702"/>
    <mergeCell ref="H3490:H3491"/>
    <mergeCell ref="G2939:G2940"/>
    <mergeCell ref="D3235:G3235"/>
    <mergeCell ref="L2411:M2411"/>
    <mergeCell ref="B2926:G2926"/>
    <mergeCell ref="D2235:M2235"/>
    <mergeCell ref="I755:J755"/>
    <mergeCell ref="G4008:H4009"/>
    <mergeCell ref="D1507:M1507"/>
    <mergeCell ref="I21:J21"/>
    <mergeCell ref="I3663:J3663"/>
    <mergeCell ref="G1460:H1461"/>
    <mergeCell ref="D1586:F1586"/>
    <mergeCell ref="B2616:C2616"/>
    <mergeCell ref="M3282:M3283"/>
    <mergeCell ref="I329:K329"/>
    <mergeCell ref="I23:J23"/>
    <mergeCell ref="K2003:L2003"/>
    <mergeCell ref="H2762:H2763"/>
    <mergeCell ref="I1056:K1056"/>
    <mergeCell ref="I750:J750"/>
    <mergeCell ref="B1044:C1045"/>
    <mergeCell ref="D2812:F2813"/>
    <mergeCell ref="D3748:F3749"/>
    <mergeCell ref="M131:M132"/>
    <mergeCell ref="I786:J786"/>
    <mergeCell ref="I331:K331"/>
    <mergeCell ref="D264:F265"/>
    <mergeCell ref="I1722:J1722"/>
    <mergeCell ref="D1887:G1887"/>
    <mergeCell ref="M1795:M1796"/>
    <mergeCell ref="B216:C216"/>
    <mergeCell ref="H1275:H1276"/>
    <mergeCell ref="I2626:M2626"/>
    <mergeCell ref="B3036:D3036"/>
    <mergeCell ref="B1255:G1255"/>
    <mergeCell ref="B3743:M3743"/>
    <mergeCell ref="K2970:L2970"/>
    <mergeCell ref="B218:C218"/>
    <mergeCell ref="B1612:M1612"/>
    <mergeCell ref="D2404:G2404"/>
    <mergeCell ref="B945:C945"/>
    <mergeCell ref="B3956:C3957"/>
    <mergeCell ref="I3349:J3349"/>
    <mergeCell ref="G1928:H1929"/>
    <mergeCell ref="B1408:C1409"/>
    <mergeCell ref="I3354:M3354"/>
    <mergeCell ref="I2922:J2922"/>
    <mergeCell ref="B3072:C3073"/>
    <mergeCell ref="B2304:C2304"/>
    <mergeCell ref="B219:C219"/>
    <mergeCell ref="I3351:J3351"/>
    <mergeCell ref="I3657:K3657"/>
    <mergeCell ref="I2623:J2623"/>
    <mergeCell ref="I3649:J3649"/>
    <mergeCell ref="M578:M579"/>
    <mergeCell ref="D3436:F3437"/>
    <mergeCell ref="I2931:K2931"/>
    <mergeCell ref="H1722:H1723"/>
    <mergeCell ref="B961:C961"/>
    <mergeCell ref="I2923:J2923"/>
    <mergeCell ref="B1306:F1306"/>
    <mergeCell ref="D2708:F2709"/>
    <mergeCell ref="B126:G126"/>
    <mergeCell ref="I1586:M1586"/>
    <mergeCell ref="E3242:F3242"/>
    <mergeCell ref="E2514:F2514"/>
    <mergeCell ref="B114:C114"/>
    <mergeCell ref="I1582:J1582"/>
    <mergeCell ref="B3118:C3118"/>
    <mergeCell ref="B2235:C2235"/>
    <mergeCell ref="D4064:G4064"/>
    <mergeCell ref="B2916:C2917"/>
    <mergeCell ref="I264:M265"/>
    <mergeCell ref="G888:H889"/>
    <mergeCell ref="B1475:D1475"/>
    <mergeCell ref="I1882:J1882"/>
    <mergeCell ref="B232:C232"/>
    <mergeCell ref="B2757:M2757"/>
    <mergeCell ref="D732:F733"/>
    <mergeCell ref="I1158:K1158"/>
    <mergeCell ref="D3176:F3177"/>
    <mergeCell ref="B3484:M3484"/>
    <mergeCell ref="I2094:K2094"/>
    <mergeCell ref="I2191:L2191"/>
    <mergeCell ref="C3844:D3844"/>
    <mergeCell ref="L1678:M1678"/>
    <mergeCell ref="B890:F890"/>
    <mergeCell ref="L3137:M3137"/>
    <mergeCell ref="B2835:F2835"/>
    <mergeCell ref="D3963:G3963"/>
    <mergeCell ref="B2600:M2600"/>
    <mergeCell ref="K2315:L2315"/>
    <mergeCell ref="B2758:M2758"/>
    <mergeCell ref="G2762:G2763"/>
    <mergeCell ref="B1356:C1357"/>
    <mergeCell ref="I1772:M1773"/>
    <mergeCell ref="B3559:C3559"/>
    <mergeCell ref="B3863:C3863"/>
    <mergeCell ref="B2831:C2831"/>
    <mergeCell ref="I578:J578"/>
    <mergeCell ref="I3436:M3437"/>
    <mergeCell ref="L3758:M3758"/>
    <mergeCell ref="I888:M889"/>
    <mergeCell ref="D1720:F1721"/>
    <mergeCell ref="L3033:M3033"/>
    <mergeCell ref="B2833:C2833"/>
    <mergeCell ref="D3233:G3233"/>
    <mergeCell ref="B127:C127"/>
    <mergeCell ref="B3131:C3131"/>
    <mergeCell ref="D3379:M3379"/>
    <mergeCell ref="B3769:C3769"/>
    <mergeCell ref="L3032:M3032"/>
    <mergeCell ref="D1260:G1260"/>
    <mergeCell ref="I631:L631"/>
    <mergeCell ref="B435:D435"/>
    <mergeCell ref="I3452:J3452"/>
    <mergeCell ref="B2653:M2653"/>
    <mergeCell ref="D1883:G1883"/>
    <mergeCell ref="D259:M259"/>
    <mergeCell ref="B2444:M2444"/>
    <mergeCell ref="I3760:K3760"/>
    <mergeCell ref="I1054:K1054"/>
    <mergeCell ref="K235:L235"/>
    <mergeCell ref="B3038:G3038"/>
    <mergeCell ref="B2310:G2310"/>
    <mergeCell ref="B2088:C2088"/>
    <mergeCell ref="B3:C3"/>
    <mergeCell ref="H3147:H3148"/>
    <mergeCell ref="I3752:J3752"/>
    <mergeCell ref="B432:C432"/>
    <mergeCell ref="B2731:F2731"/>
    <mergeCell ref="G1722:G1723"/>
    <mergeCell ref="B2728:C2728"/>
    <mergeCell ref="B3032:C3032"/>
    <mergeCell ref="B2000:C2000"/>
    <mergeCell ref="B3026:C3026"/>
    <mergeCell ref="I732:M733"/>
    <mergeCell ref="B1791:C1791"/>
    <mergeCell ref="D1159:G1159"/>
    <mergeCell ref="B2727:C2727"/>
    <mergeCell ref="I3176:M3177"/>
    <mergeCell ref="I2419:J2419"/>
    <mergeCell ref="B3280:C3281"/>
    <mergeCell ref="L2718:M2718"/>
    <mergeCell ref="M547:M548"/>
    <mergeCell ref="B2308:D2308"/>
    <mergeCell ref="G235:G236"/>
    <mergeCell ref="D680:F681"/>
    <mergeCell ref="B988:M988"/>
    <mergeCell ref="B2300:C2300"/>
    <mergeCell ref="B2552:C2553"/>
    <mergeCell ref="F3767:G3767"/>
    <mergeCell ref="I2296:J2296"/>
    <mergeCell ref="B3432:M3432"/>
    <mergeCell ref="B2762:F2762"/>
    <mergeCell ref="B2729:C2729"/>
    <mergeCell ref="B3035:D3035"/>
    <mergeCell ref="B2396:C2397"/>
    <mergeCell ref="I4076:J4076"/>
    <mergeCell ref="B4159:M4159"/>
    <mergeCell ref="F1063:G1063"/>
    <mergeCell ref="D431:G431"/>
    <mergeCell ref="D1482:F1482"/>
    <mergeCell ref="M1514:M1515"/>
    <mergeCell ref="I1720:M1721"/>
    <mergeCell ref="M3459:M3460"/>
    <mergeCell ref="B1613:M1613"/>
    <mergeCell ref="C724:D724"/>
    <mergeCell ref="D843:G843"/>
    <mergeCell ref="B1984:C1984"/>
    <mergeCell ref="B3658:C3658"/>
    <mergeCell ref="B952:C952"/>
    <mergeCell ref="H1098:H1099"/>
    <mergeCell ref="I1675:J1675"/>
    <mergeCell ref="D1246:M1246"/>
    <mergeCell ref="B960:C960"/>
    <mergeCell ref="B1715:C1715"/>
    <mergeCell ref="B954:C954"/>
    <mergeCell ref="I2003:J2003"/>
    <mergeCell ref="D3755:G3755"/>
    <mergeCell ref="I645:J645"/>
    <mergeCell ref="B728:M728"/>
    <mergeCell ref="B2079:M2079"/>
    <mergeCell ref="B2313:C2313"/>
    <mergeCell ref="D2210:F2210"/>
    <mergeCell ref="B2619:D2619"/>
    <mergeCell ref="F3663:G3663"/>
    <mergeCell ref="I218:J218"/>
    <mergeCell ref="I945:J945"/>
    <mergeCell ref="B1870:C1870"/>
    <mergeCell ref="I849:K849"/>
    <mergeCell ref="C2441:D2441"/>
    <mergeCell ref="I3967:L3967"/>
    <mergeCell ref="M2419:M2420"/>
    <mergeCell ref="I3250:M3250"/>
    <mergeCell ref="C620:D620"/>
    <mergeCell ref="I3240:K3240"/>
    <mergeCell ref="B3859:C3859"/>
    <mergeCell ref="I2515:K2515"/>
    <mergeCell ref="I3386:J3386"/>
    <mergeCell ref="B3554:C3554"/>
    <mergeCell ref="H3459:H3460"/>
    <mergeCell ref="B625:M625"/>
    <mergeCell ref="G3147:G3148"/>
    <mergeCell ref="B3439:G3439"/>
    <mergeCell ref="B3900:M3900"/>
    <mergeCell ref="D206:M206"/>
    <mergeCell ref="B1587:F1587"/>
    <mergeCell ref="D1044:F1045"/>
    <mergeCell ref="B1352:M1352"/>
    <mergeCell ref="B3134:G3134"/>
    <mergeCell ref="I963:J963"/>
    <mergeCell ref="E3138:F3138"/>
    <mergeCell ref="D1715:M1715"/>
    <mergeCell ref="D1256:G1256"/>
    <mergeCell ref="I1899:J1899"/>
    <mergeCell ref="L2515:M2515"/>
    <mergeCell ref="G1668:H1669"/>
    <mergeCell ref="B3129:C3129"/>
    <mergeCell ref="B3856:C3856"/>
    <mergeCell ref="D1258:G1258"/>
    <mergeCell ref="I537:K537"/>
    <mergeCell ref="B1156:C1156"/>
    <mergeCell ref="I2084:M2085"/>
    <mergeCell ref="L1057:M1057"/>
    <mergeCell ref="B2554:F2554"/>
    <mergeCell ref="B2188:C2189"/>
    <mergeCell ref="D3956:F3957"/>
    <mergeCell ref="I1930:J1930"/>
    <mergeCell ref="C3220:D3220"/>
    <mergeCell ref="B1678:G1678"/>
    <mergeCell ref="D987:M987"/>
    <mergeCell ref="C2337:D2337"/>
    <mergeCell ref="G1202:G1203"/>
    <mergeCell ref="L1059:M1059"/>
    <mergeCell ref="B469:M469"/>
    <mergeCell ref="I1777:J1777"/>
    <mergeCell ref="D2612:G2612"/>
    <mergeCell ref="L1054:M1054"/>
    <mergeCell ref="K651:L651"/>
    <mergeCell ref="B3455:C3455"/>
    <mergeCell ref="B1055:C1055"/>
    <mergeCell ref="D4:F5"/>
    <mergeCell ref="C1452:D1452"/>
    <mergeCell ref="I3559:J3559"/>
    <mergeCell ref="F543:G543"/>
    <mergeCell ref="B752:C752"/>
    <mergeCell ref="B2495:M2495"/>
    <mergeCell ref="B366:M366"/>
    <mergeCell ref="M3386:M3387"/>
    <mergeCell ref="B1169:C1169"/>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2730:M2730"/>
    <mergeCell ref="I3343:L3343"/>
    <mergeCell ref="D726:M726"/>
    <mergeCell ref="B1359:G1359"/>
    <mergeCell ref="B27:F27"/>
    <mergeCell ref="B989:M989"/>
    <mergeCell ref="I2088:J2088"/>
    <mergeCell ref="I2726:J2726"/>
    <mergeCell ref="I3956:M3957"/>
    <mergeCell ref="I2307:K2307"/>
    <mergeCell ref="L4075:M4075"/>
    <mergeCell ref="L14:M14"/>
    <mergeCell ref="H370:H371"/>
    <mergeCell ref="I2299:J2299"/>
    <mergeCell ref="B467:C467"/>
    <mergeCell ref="D3444:G3444"/>
    <mergeCell ref="I2302:K2302"/>
    <mergeCell ref="I3035:K3035"/>
    <mergeCell ref="L1886:M1886"/>
    <mergeCell ref="L3971:M3971"/>
    <mergeCell ref="B1065:C1065"/>
    <mergeCell ref="K578:L578"/>
    <mergeCell ref="I1061:J1061"/>
    <mergeCell ref="K2523:L2523"/>
    <mergeCell ref="D2443:M2443"/>
    <mergeCell ref="I634:J634"/>
    <mergeCell ref="B105:M105"/>
    <mergeCell ref="I3239:L3239"/>
    <mergeCell ref="I1265:K1265"/>
    <mergeCell ref="I959:J959"/>
    <mergeCell ref="H3698:H3699"/>
    <mergeCell ref="G3906:G3907"/>
    <mergeCell ref="I3963:J3963"/>
    <mergeCell ref="B2924:C2924"/>
    <mergeCell ref="B3977:C3977"/>
    <mergeCell ref="B3222:C3222"/>
    <mergeCell ref="I2916:M2917"/>
    <mergeCell ref="L1889:M1889"/>
    <mergeCell ref="I1984:J1984"/>
    <mergeCell ref="L3238:M3238"/>
    <mergeCell ref="M1067:M1068"/>
    <mergeCell ref="I1267:K1267"/>
    <mergeCell ref="G992:H993"/>
    <mergeCell ref="I1259:J1259"/>
    <mergeCell ref="I839:L839"/>
    <mergeCell ref="D2823:G2823"/>
    <mergeCell ref="H2211:H2212"/>
    <mergeCell ref="G1899:G1900"/>
    <mergeCell ref="D2106:F2106"/>
    <mergeCell ref="B1886:G1886"/>
    <mergeCell ref="K3906:L3906"/>
    <mergeCell ref="C1817:D1817"/>
    <mergeCell ref="I1262:K1262"/>
    <mergeCell ref="D1985:G1985"/>
    <mergeCell ref="B1881:C1881"/>
    <mergeCell ref="B2518:G2518"/>
    <mergeCell ref="B3550:G3550"/>
    <mergeCell ref="E850:F850"/>
    <mergeCell ref="C673:D673"/>
    <mergeCell ref="G2864:H2865"/>
    <mergeCell ref="B2939:F2939"/>
    <mergeCell ref="B1454:C1454"/>
    <mergeCell ref="G316:H317"/>
    <mergeCell ref="B1576:C1576"/>
    <mergeCell ref="K2419:L2419"/>
    <mergeCell ref="B4008:C4009"/>
    <mergeCell ref="B3240:C3240"/>
    <mergeCell ref="B524:C525"/>
    <mergeCell ref="D2608:G2608"/>
    <mergeCell ref="B2208:C2208"/>
    <mergeCell ref="B1460:C1461"/>
    <mergeCell ref="L1784:M1784"/>
    <mergeCell ref="B2935:C2935"/>
    <mergeCell ref="I682:J682"/>
    <mergeCell ref="I3540:M3541"/>
    <mergeCell ref="D635:G635"/>
    <mergeCell ref="M755:M756"/>
    <mergeCell ref="B2516:D2516"/>
    <mergeCell ref="I225:K225"/>
    <mergeCell ref="D888:F889"/>
    <mergeCell ref="M1691:M1692"/>
    <mergeCell ref="B2508:C2508"/>
    <mergeCell ref="D1824:F1825"/>
    <mergeCell ref="B3242:C3242"/>
    <mergeCell ref="H3282:H3283"/>
    <mergeCell ref="D1362:G1362"/>
    <mergeCell ref="I3859:J3859"/>
    <mergeCell ref="B2703:M2703"/>
    <mergeCell ref="B2937:C2937"/>
    <mergeCell ref="B1092:M1092"/>
    <mergeCell ref="I3563:J3563"/>
    <mergeCell ref="F1271:G1271"/>
    <mergeCell ref="D1364:G1364"/>
    <mergeCell ref="I735:L735"/>
    <mergeCell ref="B1480:C1480"/>
    <mergeCell ref="I2829:J2829"/>
    <mergeCell ref="I3556:J3556"/>
    <mergeCell ref="B122:C122"/>
    <mergeCell ref="B1470:G1470"/>
    <mergeCell ref="I3137:K3137"/>
    <mergeCell ref="B1167:C1167"/>
    <mergeCell ref="I3129:J3129"/>
    <mergeCell ref="G4:H5"/>
    <mergeCell ref="I3864:K3864"/>
    <mergeCell ref="B1478:G1478"/>
    <mergeCell ref="B2414:G2414"/>
    <mergeCell ref="B364:M364"/>
    <mergeCell ref="G1824:H1825"/>
    <mergeCell ref="B1160:C1160"/>
    <mergeCell ref="I1672:J1672"/>
    <mergeCell ref="B2911:M2911"/>
    <mergeCell ref="B2411:D2411"/>
    <mergeCell ref="B1377:C1377"/>
    <mergeCell ref="G1826:G1827"/>
    <mergeCell ref="D1454:M1454"/>
    <mergeCell ref="B1168:C1168"/>
    <mergeCell ref="K370:L370"/>
    <mergeCell ref="L1368:M1368"/>
    <mergeCell ref="B1466:C1466"/>
    <mergeCell ref="B3693:M3693"/>
    <mergeCell ref="H578:H579"/>
    <mergeCell ref="I3280:M3281"/>
    <mergeCell ref="I1375:J1375"/>
    <mergeCell ref="H2242:H2243"/>
    <mergeCell ref="D3332:F3333"/>
    <mergeCell ref="I1673:J1673"/>
    <mergeCell ref="B9:C9"/>
    <mergeCell ref="C1505:D1505"/>
    <mergeCell ref="B1872:M1872"/>
    <mergeCell ref="D784:F785"/>
    <mergeCell ref="B2412:D2412"/>
    <mergeCell ref="I2095:L2095"/>
    <mergeCell ref="F3871:G3871"/>
    <mergeCell ref="B3771:F3771"/>
    <mergeCell ref="B3536:M3536"/>
    <mergeCell ref="I840:J840"/>
    <mergeCell ref="B738:C738"/>
    <mergeCell ref="I3455:J3455"/>
    <mergeCell ref="B3767:C3767"/>
    <mergeCell ref="C3585:D3585"/>
    <mergeCell ref="M682:M683"/>
    <mergeCell ref="E2410:F2410"/>
    <mergeCell ref="G2211:G2212"/>
    <mergeCell ref="I1824:M1825"/>
    <mergeCell ref="C828:D828"/>
    <mergeCell ref="I3448:K3448"/>
    <mergeCell ref="B4067:C4067"/>
    <mergeCell ref="B831:M831"/>
    <mergeCell ref="E1266:F1266"/>
    <mergeCell ref="I27:J27"/>
    <mergeCell ref="B888:C889"/>
    <mergeCell ref="D3171:M3171"/>
    <mergeCell ref="B3762:C3762"/>
    <mergeCell ref="I26:M26"/>
    <mergeCell ref="B103:M103"/>
    <mergeCell ref="B643:D643"/>
    <mergeCell ref="B833:M833"/>
    <mergeCell ref="I2718:K2718"/>
    <mergeCell ref="D1252:F1253"/>
    <mergeCell ref="K1275:L1275"/>
    <mergeCell ref="B1819:C1819"/>
    <mergeCell ref="D1464:G1464"/>
    <mergeCell ref="I22:J22"/>
    <mergeCell ref="B316:C317"/>
    <mergeCell ref="I1992:K1992"/>
    <mergeCell ref="B160:C161"/>
    <mergeCell ref="F2831:G2831"/>
    <mergeCell ref="B3034:C3034"/>
    <mergeCell ref="D2402:G2402"/>
    <mergeCell ref="G2658:G2659"/>
    <mergeCell ref="G1171:G1172"/>
    <mergeCell ref="M2523:M2524"/>
    <mergeCell ref="B2598:C2598"/>
    <mergeCell ref="L2201:M2201"/>
    <mergeCell ref="B3698:F3698"/>
    <mergeCell ref="B3332:C3333"/>
    <mergeCell ref="B2550:M2550"/>
    <mergeCell ref="B3277:M3277"/>
    <mergeCell ref="B2504:C2504"/>
    <mergeCell ref="D754:F754"/>
    <mergeCell ref="B729:M729"/>
    <mergeCell ref="B3543:G3543"/>
    <mergeCell ref="K1795:L1795"/>
    <mergeCell ref="M2450:M2451"/>
    <mergeCell ref="D633:G633"/>
    <mergeCell ref="C1660:D1660"/>
    <mergeCell ref="D424:G424"/>
    <mergeCell ref="C2596:D2596"/>
    <mergeCell ref="D1360:G1360"/>
    <mergeCell ref="D2910:M2910"/>
    <mergeCell ref="I1575:L1575"/>
    <mergeCell ref="I858:M858"/>
    <mergeCell ref="G2242:G2243"/>
    <mergeCell ref="D2719:G2719"/>
    <mergeCell ref="B1260:C1260"/>
    <mergeCell ref="B1558:C1558"/>
    <mergeCell ref="I1252:M1253"/>
    <mergeCell ref="D2182:M2182"/>
    <mergeCell ref="B2651:C2651"/>
    <mergeCell ref="B1471:C1471"/>
    <mergeCell ref="I2939:J2939"/>
    <mergeCell ref="I1152:J1152"/>
    <mergeCell ref="H547:H548"/>
    <mergeCell ref="B1508:M1508"/>
    <mergeCell ref="F23:G23"/>
    <mergeCell ref="D1091:M1091"/>
    <mergeCell ref="I1581:J1581"/>
    <mergeCell ref="G3644:H3645"/>
    <mergeCell ref="L1163:M1163"/>
    <mergeCell ref="B3015:M3015"/>
    <mergeCell ref="L848:M848"/>
    <mergeCell ref="B3142:G3142"/>
    <mergeCell ref="B3249:C3249"/>
    <mergeCell ref="I3245:J3245"/>
    <mergeCell ref="G3488:H3489"/>
    <mergeCell ref="D442:F442"/>
    <mergeCell ref="I1154:J1154"/>
    <mergeCell ref="K2242:L2242"/>
    <mergeCell ref="G2760:H2761"/>
    <mergeCell ref="B3976:C3976"/>
    <mergeCell ref="I1881:J1881"/>
    <mergeCell ref="M2138:M2139"/>
    <mergeCell ref="B2289:M2289"/>
    <mergeCell ref="K755:L755"/>
    <mergeCell ref="M1410:M1411"/>
    <mergeCell ref="B129:C129"/>
    <mergeCell ref="D944:G944"/>
    <mergeCell ref="I1482:M1482"/>
    <mergeCell ref="L120:M120"/>
    <mergeCell ref="B14:G14"/>
    <mergeCell ref="I535:L535"/>
    <mergeCell ref="I3751:L3751"/>
    <mergeCell ref="B1561:M1561"/>
    <mergeCell ref="G4083:G4084"/>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906:H3907"/>
    <mergeCell ref="I2866:J2866"/>
    <mergeCell ref="I2411:K2411"/>
    <mergeCell ref="D3547:G3547"/>
    <mergeCell ref="D1923:M1923"/>
    <mergeCell ref="M2939:M2940"/>
    <mergeCell ref="H474:H475"/>
    <mergeCell ref="H2419:H2420"/>
    <mergeCell ref="M3875:M3876"/>
    <mergeCell ref="D3546:G3546"/>
    <mergeCell ref="D524:F525"/>
    <mergeCell ref="I442:M442"/>
    <mergeCell ref="I1983:L1983"/>
    <mergeCell ref="I9:J9"/>
    <mergeCell ref="D3548:G3548"/>
    <mergeCell ref="B3664:C3664"/>
    <mergeCell ref="B748:D748"/>
    <mergeCell ref="B2089:C2089"/>
    <mergeCell ref="B3962:C3962"/>
    <mergeCell ref="I438:J438"/>
    <mergeCell ref="L1990:M1990"/>
    <mergeCell ref="B3663:C3663"/>
    <mergeCell ref="B2030:M2030"/>
    <mergeCell ref="I11:J11"/>
    <mergeCell ref="L3654:M3654"/>
    <mergeCell ref="I4066:J4066"/>
    <mergeCell ref="B3964:C3964"/>
    <mergeCell ref="B1668:C1669"/>
    <mergeCell ref="I738:J738"/>
    <mergeCell ref="I3767:J3767"/>
    <mergeCell ref="F335:G335"/>
    <mergeCell ref="B839:G839"/>
    <mergeCell ref="I1369:K1369"/>
    <mergeCell ref="I1063:J1063"/>
    <mergeCell ref="D2032:F2033"/>
    <mergeCell ref="D2505:G2505"/>
    <mergeCell ref="G4010:G4011"/>
    <mergeCell ref="I4067:J4067"/>
    <mergeCell ref="B2450:F2450"/>
    <mergeCell ref="B2832:C2832"/>
    <mergeCell ref="D3852:F3853"/>
    <mergeCell ref="D1779:G1779"/>
    <mergeCell ref="D155:M155"/>
    <mergeCell ref="M2835:M2836"/>
    <mergeCell ref="B1256:C1256"/>
    <mergeCell ref="I3337:J3337"/>
    <mergeCell ref="B1258:C1258"/>
    <mergeCell ref="B3654:G3654"/>
    <mergeCell ref="B2622:G2622"/>
    <mergeCell ref="J2:K2"/>
    <mergeCell ref="L950:M950"/>
    <mergeCell ref="G2968:H2969"/>
    <mergeCell ref="G994:G995"/>
    <mergeCell ref="B830:C830"/>
    <mergeCell ref="I3962:J3962"/>
    <mergeCell ref="B4112:C4113"/>
    <mergeCell ref="B859:F859"/>
    <mergeCell ref="B3344:C3344"/>
    <mergeCell ref="B2391:M2391"/>
    <mergeCell ref="D4082:F4082"/>
    <mergeCell ref="D12:G12"/>
    <mergeCell ref="I2210:M2210"/>
    <mergeCell ref="H3386:H3387"/>
    <mergeCell ref="D992:F993"/>
    <mergeCell ref="B2034:F2034"/>
    <mergeCell ref="B3744:M3744"/>
    <mergeCell ref="K3459:L3459"/>
    <mergeCell ref="B854:G854"/>
    <mergeCell ref="I2206:J2206"/>
    <mergeCell ref="B2287:M2287"/>
    <mergeCell ref="B547:F547"/>
    <mergeCell ref="B544:C544"/>
    <mergeCell ref="B848:C848"/>
    <mergeCell ref="I2032:M2033"/>
    <mergeCell ref="E3554:F3554"/>
    <mergeCell ref="B624:M624"/>
    <mergeCell ref="B1271:C1271"/>
    <mergeCell ref="H3875:H3876"/>
    <mergeCell ref="B543:C543"/>
    <mergeCell ref="I3852:M3853"/>
    <mergeCell ref="B4158:C4158"/>
    <mergeCell ref="I235:J235"/>
    <mergeCell ref="B1788:D1788"/>
    <mergeCell ref="I1775:L1775"/>
    <mergeCell ref="B851:D851"/>
    <mergeCell ref="B545:C545"/>
    <mergeCell ref="B1975:M1975"/>
    <mergeCell ref="D3042:F3042"/>
    <mergeCell ref="B3797:M3797"/>
    <mergeCell ref="K4083:L4083"/>
    <mergeCell ref="I2198:K2198"/>
    <mergeCell ref="B3454:G3454"/>
    <mergeCell ref="I1164:J1164"/>
    <mergeCell ref="I3855:L3855"/>
    <mergeCell ref="B113:C113"/>
    <mergeCell ref="C1609:D1609"/>
    <mergeCell ref="B2913:M2913"/>
    <mergeCell ref="D3648:G3648"/>
    <mergeCell ref="B3875:F3875"/>
    <mergeCell ref="G472:H473"/>
    <mergeCell ref="G2866:G2867"/>
    <mergeCell ref="I3863:L3863"/>
    <mergeCell ref="I217:J217"/>
    <mergeCell ref="G3802:G3803"/>
    <mergeCell ref="B3872:C3872"/>
    <mergeCell ref="B115:C115"/>
    <mergeCell ref="B3144:C3144"/>
    <mergeCell ref="I4082:M4082"/>
    <mergeCell ref="B3871:C3871"/>
    <mergeCell ref="D1195:M1195"/>
    <mergeCell ref="I1618:J1618"/>
    <mergeCell ref="L3862:M3862"/>
    <mergeCell ref="B3452:D3452"/>
    <mergeCell ref="G1379:G1380"/>
    <mergeCell ref="I3282:J3282"/>
    <mergeCell ref="B3444:C3444"/>
    <mergeCell ref="I742:K742"/>
    <mergeCell ref="I436:J436"/>
    <mergeCell ref="D2760:F2761"/>
    <mergeCell ref="B3742:C3742"/>
    <mergeCell ref="L4073:M4073"/>
    <mergeCell ref="L1472:M1472"/>
    <mergeCell ref="B3873:C3873"/>
    <mergeCell ref="L3345:M3345"/>
    <mergeCell ref="B3540:C3541"/>
    <mergeCell ref="B2028:M2028"/>
    <mergeCell ref="I131:J131"/>
    <mergeCell ref="L3136:M3136"/>
    <mergeCell ref="B3694:M3694"/>
    <mergeCell ref="B20:D20"/>
    <mergeCell ref="B3966:G3966"/>
    <mergeCell ref="F2207:G2207"/>
    <mergeCell ref="D3275:M3275"/>
    <mergeCell ref="I736:J736"/>
    <mergeCell ref="D962:F962"/>
    <mergeCell ref="L3347:M3347"/>
    <mergeCell ref="B3751:G3751"/>
    <mergeCell ref="D2626:F2626"/>
    <mergeCell ref="M2658:M2659"/>
    <mergeCell ref="D841:G841"/>
    <mergeCell ref="L2406:M2406"/>
    <mergeCell ref="I316:M317"/>
    <mergeCell ref="I4065:J4065"/>
    <mergeCell ref="G940:H941"/>
    <mergeCell ref="D1568:G1568"/>
    <mergeCell ref="B2401:C2401"/>
    <mergeCell ref="B420:C421"/>
    <mergeCell ref="C2804:D2804"/>
    <mergeCell ref="B2417:C2417"/>
    <mergeCell ref="D3232:G3232"/>
    <mergeCell ref="B2084:C2085"/>
    <mergeCell ref="B572:M572"/>
    <mergeCell ref="D2927:G2927"/>
    <mergeCell ref="D842:G842"/>
    <mergeCell ref="F751:G751"/>
    <mergeCell ref="B1675:C1675"/>
    <mergeCell ref="D2390:M2390"/>
    <mergeCell ref="B2104:C2104"/>
    <mergeCell ref="B3795:C3795"/>
    <mergeCell ref="B3040:C3040"/>
    <mergeCell ref="D2199:G2199"/>
    <mergeCell ref="B1301:M1301"/>
    <mergeCell ref="H755:H756"/>
    <mergeCell ref="D531:G531"/>
    <mergeCell ref="B3972:D3972"/>
    <mergeCell ref="I326:K326"/>
    <mergeCell ref="I2609:J2609"/>
    <mergeCell ref="B2652:M2652"/>
    <mergeCell ref="B3763:D3763"/>
    <mergeCell ref="B3340:C3340"/>
    <mergeCell ref="B1985:C1985"/>
    <mergeCell ref="I3453:J3453"/>
    <mergeCell ref="I3336:J3336"/>
    <mergeCell ref="B642:C642"/>
    <mergeCell ref="K963:L963"/>
    <mergeCell ref="M1618:M1619"/>
    <mergeCell ref="I2760:M2761"/>
    <mergeCell ref="D737:G737"/>
    <mergeCell ref="B337:C337"/>
    <mergeCell ref="B4:C5"/>
    <mergeCell ref="C1764:D1764"/>
    <mergeCell ref="D528:G528"/>
    <mergeCell ref="C1036:D1036"/>
    <mergeCell ref="B222:G222"/>
    <mergeCell ref="B1767:M1767"/>
    <mergeCell ref="B1824:C1825"/>
    <mergeCell ref="K994:L994"/>
    <mergeCell ref="I962:M962"/>
    <mergeCell ref="B1769:M1769"/>
    <mergeCell ref="I3654:K3654"/>
    <mergeCell ref="I231:J231"/>
    <mergeCell ref="D2188:F2189"/>
    <mergeCell ref="B2496:M2496"/>
    <mergeCell ref="I529:J529"/>
    <mergeCell ref="B2755:C2755"/>
    <mergeCell ref="B885:M885"/>
    <mergeCell ref="I3043:J3043"/>
    <mergeCell ref="I958:J958"/>
    <mergeCell ref="I1256:J1256"/>
    <mergeCell ref="B2932:D2932"/>
    <mergeCell ref="H651:H652"/>
    <mergeCell ref="C308:D308"/>
    <mergeCell ref="I2622:J2622"/>
    <mergeCell ref="I2928:K2928"/>
    <mergeCell ref="G264:H265"/>
    <mergeCell ref="D3759:G3759"/>
    <mergeCell ref="I1258:J1258"/>
    <mergeCell ref="G2835:G2836"/>
    <mergeCell ref="C3481:D3481"/>
    <mergeCell ref="H682:H683"/>
    <mergeCell ref="M4083:M4084"/>
    <mergeCell ref="L2203:M2203"/>
    <mergeCell ref="B423:G423"/>
    <mergeCell ref="B230:G230"/>
    <mergeCell ref="B936:M936"/>
    <mergeCell ref="D3754:G3754"/>
    <mergeCell ref="I547:J547"/>
    <mergeCell ref="B727:M727"/>
    <mergeCell ref="B3544:C3544"/>
    <mergeCell ref="B118:G118"/>
    <mergeCell ref="D3756:G3756"/>
    <mergeCell ref="I3127:L3127"/>
    <mergeCell ref="D3024:G3024"/>
    <mergeCell ref="L3553:M3553"/>
    <mergeCell ref="I848:K848"/>
    <mergeCell ref="I542:J542"/>
    <mergeCell ref="D3488:F3489"/>
    <mergeCell ref="D3026:G3026"/>
    <mergeCell ref="I216:J216"/>
    <mergeCell ref="L3555:M3555"/>
    <mergeCell ref="G2708:H2709"/>
    <mergeCell ref="I1577:K1577"/>
    <mergeCell ref="I1367:L1367"/>
    <mergeCell ref="B2196:C2196"/>
    <mergeCell ref="D3649:G3649"/>
    <mergeCell ref="H4010:H4011"/>
    <mergeCell ref="I2188:M2189"/>
    <mergeCell ref="E746:F746"/>
    <mergeCell ref="L2097:M2097"/>
    <mergeCell ref="B3594:F3594"/>
    <mergeCell ref="H1483:H1484"/>
    <mergeCell ref="M3043:M3044"/>
    <mergeCell ref="D1299:M1299"/>
    <mergeCell ref="B1464:C1464"/>
    <mergeCell ref="I3874:M3874"/>
    <mergeCell ref="L2099:M2099"/>
    <mergeCell ref="B4078:G4078"/>
    <mergeCell ref="B3128:C3128"/>
    <mergeCell ref="D1378:F1378"/>
    <mergeCell ref="B1472:C1472"/>
    <mergeCell ref="G212:H213"/>
    <mergeCell ref="B3347:D3347"/>
    <mergeCell ref="B2823:C2823"/>
    <mergeCell ref="I121:K121"/>
    <mergeCell ref="M3074:M3075"/>
    <mergeCell ref="I113:J113"/>
    <mergeCell ref="B3768:C3768"/>
    <mergeCell ref="B4066:C4066"/>
    <mergeCell ref="D1984:G1984"/>
    <mergeCell ref="D2604:F2605"/>
    <mergeCell ref="H1514:H1515"/>
    <mergeCell ref="I3443:J3443"/>
    <mergeCell ref="K1691:L1691"/>
    <mergeCell ref="H2450:H2451"/>
    <mergeCell ref="B2095:C2095"/>
    <mergeCell ref="B740:C740"/>
    <mergeCell ref="I3966:K3966"/>
    <mergeCell ref="I115:J115"/>
    <mergeCell ref="M1587:M1588"/>
    <mergeCell ref="D2448:F2449"/>
    <mergeCell ref="B8:C8"/>
    <mergeCell ref="I2418:M2418"/>
    <mergeCell ref="I3871:J3871"/>
    <mergeCell ref="I19:K19"/>
    <mergeCell ref="I3355:J3355"/>
    <mergeCell ref="B3535:M3535"/>
    <mergeCell ref="C4001:D4001"/>
    <mergeCell ref="H27:H28"/>
    <mergeCell ref="I3968:K3968"/>
    <mergeCell ref="B339:F339"/>
    <mergeCell ref="B10:C10"/>
    <mergeCell ref="B943:G943"/>
    <mergeCell ref="I1359:L1359"/>
    <mergeCell ref="I2414:J2414"/>
    <mergeCell ref="I327:L327"/>
    <mergeCell ref="F2103:G2103"/>
    <mergeCell ref="B2209:C2209"/>
    <mergeCell ref="I3644:M3645"/>
    <mergeCell ref="K1722:L1722"/>
    <mergeCell ref="G2448:H2449"/>
    <mergeCell ref="G1720:H1721"/>
    <mergeCell ref="I1987:J1987"/>
    <mergeCell ref="D1156:G1156"/>
    <mergeCell ref="B335:C335"/>
    <mergeCell ref="B310:C310"/>
    <mergeCell ref="D3587:M3587"/>
    <mergeCell ref="B633:C633"/>
    <mergeCell ref="I2714:J2714"/>
    <mergeCell ref="L1683:M1683"/>
    <mergeCell ref="B1999:C1999"/>
    <mergeCell ref="B2297:C2297"/>
    <mergeCell ref="B3488:C3489"/>
    <mergeCell ref="B3024:C3024"/>
    <mergeCell ref="I1684:J1684"/>
    <mergeCell ref="H2138:H2139"/>
    <mergeCell ref="I3128:J3128"/>
    <mergeCell ref="K266:L266"/>
    <mergeCell ref="D2286:M2286"/>
    <mergeCell ref="I3802:J3802"/>
    <mergeCell ref="B1994:C1994"/>
    <mergeCell ref="I3347:K3347"/>
    <mergeCell ref="H1410:H1411"/>
    <mergeCell ref="B1041:M1041"/>
    <mergeCell ref="H3355:H3356"/>
    <mergeCell ref="B58:F58"/>
    <mergeCell ref="I2926:K2926"/>
    <mergeCell ref="B1768:M1768"/>
    <mergeCell ref="I2315:J2315"/>
    <mergeCell ref="D535:G535"/>
    <mergeCell ref="D3:I3"/>
    <mergeCell ref="D3146:F3146"/>
    <mergeCell ref="I1374:J1374"/>
    <mergeCell ref="B3121:M3121"/>
    <mergeCell ref="L2926:M2926"/>
    <mergeCell ref="B2138:F2138"/>
    <mergeCell ref="G680:H681"/>
    <mergeCell ref="K3563:L3563"/>
    <mergeCell ref="B1664:M1664"/>
    <mergeCell ref="G3124:H3125"/>
    <mergeCell ref="D3752:G3752"/>
    <mergeCell ref="B2604:C2605"/>
    <mergeCell ref="I1674:J1674"/>
    <mergeCell ref="B227:D227"/>
    <mergeCell ref="B2448:C2449"/>
    <mergeCell ref="B648:C648"/>
    <mergeCell ref="D2968:F2969"/>
    <mergeCell ref="I644:J644"/>
    <mergeCell ref="D1690:F1690"/>
    <mergeCell ref="B51:C51"/>
    <mergeCell ref="C932:D932"/>
    <mergeCell ref="I2762:J2762"/>
    <mergeCell ref="D2084:F2085"/>
    <mergeCell ref="B228:D228"/>
    <mergeCell ref="I1879:L1879"/>
    <mergeCell ref="C3532:D3532"/>
    <mergeCell ref="D2296:G2296"/>
    <mergeCell ref="B2192:C2192"/>
    <mergeCell ref="B2922:C2922"/>
    <mergeCell ref="I524:M525"/>
    <mergeCell ref="D2298:G2298"/>
    <mergeCell ref="D3025:G3025"/>
    <mergeCell ref="L2510:M2510"/>
    <mergeCell ref="B2826:C2826"/>
    <mergeCell ref="I3124:M3125"/>
    <mergeCell ref="B3558:G3558"/>
    <mergeCell ref="I118:K118"/>
    <mergeCell ref="B780:M780"/>
    <mergeCell ref="B2521:C2521"/>
    <mergeCell ref="F959:G959"/>
    <mergeCell ref="B3547:C3547"/>
    <mergeCell ref="B2819:C2819"/>
    <mergeCell ref="G2970:G2971"/>
    <mergeCell ref="B1795:F1795"/>
    <mergeCell ref="L2512:M2512"/>
    <mergeCell ref="B1564:C1565"/>
    <mergeCell ref="B3248:C3248"/>
    <mergeCell ref="D948:G948"/>
    <mergeCell ref="K3178:L3178"/>
    <mergeCell ref="F231:G231"/>
    <mergeCell ref="G443:G444"/>
    <mergeCell ref="D739:G739"/>
    <mergeCell ref="I2817:J2817"/>
    <mergeCell ref="D1675:G1675"/>
    <mergeCell ref="B3953:M3953"/>
    <mergeCell ref="B3556:D3556"/>
    <mergeCell ref="D1928:F1929"/>
    <mergeCell ref="K27:L27"/>
    <mergeCell ref="B1405:M1405"/>
    <mergeCell ref="L2513:M2513"/>
    <mergeCell ref="B2132:M2132"/>
    <mergeCell ref="B1793:C1793"/>
    <mergeCell ref="I3440:J3440"/>
    <mergeCell ref="C2492:D2492"/>
    <mergeCell ref="L1056:M1056"/>
    <mergeCell ref="I3869:J3869"/>
    <mergeCell ref="B1483:F1483"/>
    <mergeCell ref="B850:C850"/>
    <mergeCell ref="B2547:C2547"/>
    <mergeCell ref="G1410:G1411"/>
    <mergeCell ref="D951:G951"/>
    <mergeCell ref="D2730:F2730"/>
    <mergeCell ref="B2510:G2510"/>
    <mergeCell ref="I2968:M2969"/>
    <mergeCell ref="G3355:G3356"/>
    <mergeCell ref="I3442:J3442"/>
    <mergeCell ref="I1690:M1690"/>
    <mergeCell ref="I2412:J2412"/>
    <mergeCell ref="G3592:H3593"/>
    <mergeCell ref="I420:M421"/>
    <mergeCell ref="B2207:C2207"/>
    <mergeCell ref="G1044:H1045"/>
    <mergeCell ref="B2505:C2505"/>
    <mergeCell ref="I1171:J1171"/>
    <mergeCell ref="L1785:M1785"/>
    <mergeCell ref="L1470:M1470"/>
    <mergeCell ref="B3224:M3224"/>
    <mergeCell ref="B1060:D1060"/>
    <mergeCell ref="B1367:C1367"/>
    <mergeCell ref="I2712:J2712"/>
    <mergeCell ref="B3951:M3951"/>
    <mergeCell ref="B1787:D1787"/>
    <mergeCell ref="B1481:C1481"/>
    <mergeCell ref="B1779:C1779"/>
    <mergeCell ref="F855:G855"/>
    <mergeCell ref="I3862:K3862"/>
    <mergeCell ref="K474:L474"/>
    <mergeCell ref="D2494:M2494"/>
    <mergeCell ref="I3770:M3770"/>
    <mergeCell ref="B678:M678"/>
    <mergeCell ref="D883:M883"/>
    <mergeCell ref="I4073:K4073"/>
    <mergeCell ref="I1986:J1986"/>
    <mergeCell ref="B322:C322"/>
    <mergeCell ref="B3140:D3140"/>
    <mergeCell ref="I2830:J2830"/>
    <mergeCell ref="I430:K430"/>
    <mergeCell ref="I2713:J2713"/>
    <mergeCell ref="C2545:D2545"/>
    <mergeCell ref="B576:C577"/>
    <mergeCell ref="C412:D412"/>
    <mergeCell ref="B622:C622"/>
    <mergeCell ref="G1098:G1099"/>
    <mergeCell ref="B1051:C1051"/>
    <mergeCell ref="I3655:L3655"/>
    <mergeCell ref="D940:F941"/>
    <mergeCell ref="B1507:C1507"/>
    <mergeCell ref="B746:C746"/>
    <mergeCell ref="B3692:M3692"/>
    <mergeCell ref="G370:G371"/>
    <mergeCell ref="G2315:G2316"/>
    <mergeCell ref="M1722:M1723"/>
    <mergeCell ref="I1928:M1929"/>
    <mergeCell ref="B1144:M1144"/>
    <mergeCell ref="B3961:C3961"/>
    <mergeCell ref="D212:F213"/>
    <mergeCell ref="B1871:M1871"/>
    <mergeCell ref="B2105:C2105"/>
    <mergeCell ref="I2304:K2304"/>
    <mergeCell ref="L4072:M4072"/>
    <mergeCell ref="B1928:C1929"/>
    <mergeCell ref="F3143:G3143"/>
    <mergeCell ref="D3483:M3483"/>
    <mergeCell ref="B1873:M1873"/>
    <mergeCell ref="B3959:G3959"/>
    <mergeCell ref="D3562:F3562"/>
    <mergeCell ref="B262:M262"/>
    <mergeCell ref="M3594:M3595"/>
    <mergeCell ref="D1777:G1777"/>
    <mergeCell ref="I335:J335"/>
    <mergeCell ref="C2233:D2233"/>
    <mergeCell ref="D2292:F2293"/>
    <mergeCell ref="I3033:K3033"/>
    <mergeCell ref="I2305:K2305"/>
    <mergeCell ref="I1999:J1999"/>
    <mergeCell ref="D2504:G2504"/>
    <mergeCell ref="I2297:J2297"/>
    <mergeCell ref="I3032:K3032"/>
    <mergeCell ref="B472:C473"/>
    <mergeCell ref="I2607:L2607"/>
    <mergeCell ref="D3863:G3863"/>
    <mergeCell ref="B2920:C2920"/>
    <mergeCell ref="D3326:M3326"/>
    <mergeCell ref="I3332:M3333"/>
    <mergeCell ref="L2305:M2305"/>
    <mergeCell ref="D622:M622"/>
    <mergeCell ref="B3231:G3231"/>
    <mergeCell ref="I2138:J2138"/>
    <mergeCell ref="B2861:M2861"/>
    <mergeCell ref="D1780:G1780"/>
    <mergeCell ref="H1691:H1692"/>
    <mergeCell ref="B2194:C2194"/>
    <mergeCell ref="L2307:M2307"/>
    <mergeCell ref="B104:M104"/>
    <mergeCell ref="B2921:C2921"/>
    <mergeCell ref="E1890:F1890"/>
    <mergeCell ref="I651:J651"/>
    <mergeCell ref="D2522:F2522"/>
    <mergeCell ref="K3386:L3386"/>
    <mergeCell ref="G3904:H3905"/>
    <mergeCell ref="B3590:M3590"/>
    <mergeCell ref="B2494:C2494"/>
    <mergeCell ref="D2401:G2401"/>
    <mergeCell ref="C153:D153"/>
    <mergeCell ref="K1899:L1899"/>
    <mergeCell ref="M2554:M2555"/>
    <mergeCell ref="D2403:G2403"/>
    <mergeCell ref="D2088:G2088"/>
    <mergeCell ref="B940:C941"/>
    <mergeCell ref="B3016:M3016"/>
    <mergeCell ref="I227:K227"/>
    <mergeCell ref="E1162:F1162"/>
    <mergeCell ref="B2094:G2094"/>
    <mergeCell ref="D3950:M3950"/>
    <mergeCell ref="L747:M747"/>
    <mergeCell ref="B1151:G1151"/>
    <mergeCell ref="I1898:M1898"/>
    <mergeCell ref="I1567:L1567"/>
    <mergeCell ref="G3282:G3283"/>
    <mergeCell ref="F2311:G2311"/>
    <mergeCell ref="B1152:C1152"/>
    <mergeCell ref="B3147:F3147"/>
    <mergeCell ref="B157:M157"/>
    <mergeCell ref="L1265:M1265"/>
    <mergeCell ref="I1465:J1465"/>
    <mergeCell ref="I1098:J1098"/>
    <mergeCell ref="K443:L443"/>
    <mergeCell ref="B1821:M1821"/>
    <mergeCell ref="I224:K224"/>
    <mergeCell ref="I2192:J2192"/>
    <mergeCell ref="G3748:H3749"/>
    <mergeCell ref="G1795:G1796"/>
    <mergeCell ref="B2548:M2548"/>
    <mergeCell ref="L1267:M1267"/>
    <mergeCell ref="I1467:J1467"/>
    <mergeCell ref="M963:M964"/>
    <mergeCell ref="B1782:G1782"/>
    <mergeCell ref="B3232:C3232"/>
    <mergeCell ref="D634:G634"/>
    <mergeCell ref="G3800:H3801"/>
    <mergeCell ref="B2515:D2515"/>
    <mergeCell ref="M3178:M3179"/>
    <mergeCell ref="D1361:G1361"/>
    <mergeCell ref="I4010:J4010"/>
    <mergeCell ref="I3555:K3555"/>
    <mergeCell ref="H1618:H1619"/>
    <mergeCell ref="D2339:M2339"/>
    <mergeCell ref="B2185:M2185"/>
    <mergeCell ref="I3134:K3134"/>
    <mergeCell ref="I2828:J2828"/>
    <mergeCell ref="B1202:F1202"/>
    <mergeCell ref="I2522:M2522"/>
    <mergeCell ref="B54:M54"/>
    <mergeCell ref="B1054:G1054"/>
    <mergeCell ref="I2523:J2523"/>
    <mergeCell ref="B22:G22"/>
    <mergeCell ref="B3379:C3379"/>
    <mergeCell ref="I1153:J1153"/>
    <mergeCell ref="I1791:J1791"/>
    <mergeCell ref="B1686:G1686"/>
    <mergeCell ref="B1892:D1892"/>
    <mergeCell ref="I431:L431"/>
    <mergeCell ref="L3134:M3134"/>
    <mergeCell ref="I3748:M3749"/>
    <mergeCell ref="B744:C744"/>
    <mergeCell ref="I2554:J2554"/>
    <mergeCell ref="K1826:L1826"/>
    <mergeCell ref="I425:J425"/>
    <mergeCell ref="B468:M468"/>
    <mergeCell ref="I1155:J1155"/>
    <mergeCell ref="I1478:J1478"/>
    <mergeCell ref="I2091:J2091"/>
    <mergeCell ref="B2812:C2813"/>
    <mergeCell ref="I2205:J2205"/>
    <mergeCell ref="I2818:J2818"/>
    <mergeCell ref="B2103:C2103"/>
    <mergeCell ref="I427:J427"/>
    <mergeCell ref="I1067:J1067"/>
    <mergeCell ref="B1684:D1684"/>
    <mergeCell ref="I3335:L3335"/>
    <mergeCell ref="I2513:K2513"/>
    <mergeCell ref="F4079:G4079"/>
    <mergeCell ref="I2505:J2505"/>
    <mergeCell ref="K3698:L3698"/>
    <mergeCell ref="I3906:J3906"/>
    <mergeCell ref="I1787:K1787"/>
    <mergeCell ref="I2087:L2087"/>
    <mergeCell ref="D3859:G3859"/>
    <mergeCell ref="M3979:M3980"/>
    <mergeCell ref="B1145:M1145"/>
    <mergeCell ref="D4112:F4113"/>
    <mergeCell ref="G56:H57"/>
    <mergeCell ref="B162:F162"/>
    <mergeCell ref="B1200:C1201"/>
    <mergeCell ref="I322:J322"/>
    <mergeCell ref="B2402:C2402"/>
    <mergeCell ref="B3759:C3759"/>
    <mergeCell ref="I1057:K1057"/>
    <mergeCell ref="I751:J751"/>
    <mergeCell ref="G3698:G3699"/>
    <mergeCell ref="C881:D881"/>
    <mergeCell ref="B3970:C3970"/>
    <mergeCell ref="I2708:M2709"/>
    <mergeCell ref="B1924:M1924"/>
    <mergeCell ref="B3070:M3070"/>
    <mergeCell ref="B1974:C1974"/>
    <mergeCell ref="I1051:J1051"/>
    <mergeCell ref="B1091:C1091"/>
    <mergeCell ref="G3228:H3229"/>
    <mergeCell ref="I1991:L1991"/>
    <mergeCell ref="B1926:M1926"/>
    <mergeCell ref="F1375:G1375"/>
    <mergeCell ref="B1879:G1879"/>
    <mergeCell ref="I3961:J3961"/>
    <mergeCell ref="I1263:L1263"/>
    <mergeCell ref="F3039:G3039"/>
    <mergeCell ref="D858:F858"/>
    <mergeCell ref="B4114:F4114"/>
    <mergeCell ref="K2658:L2658"/>
    <mergeCell ref="D1794:F1794"/>
    <mergeCell ref="E642:F642"/>
    <mergeCell ref="G2656:H2657"/>
    <mergeCell ref="B2001:C2001"/>
    <mergeCell ref="B1246:C1246"/>
    <mergeCell ref="D1673:G1673"/>
    <mergeCell ref="B2299:C2299"/>
    <mergeCell ref="I3650:J3650"/>
    <mergeCell ref="H3043:H3044"/>
    <mergeCell ref="L2619:M2619"/>
    <mergeCell ref="L534:M534"/>
    <mergeCell ref="C2700:D2700"/>
    <mergeCell ref="D2819:G2819"/>
    <mergeCell ref="K1171:L1171"/>
    <mergeCell ref="G1618:G1619"/>
    <mergeCell ref="B3656:C3656"/>
    <mergeCell ref="B2928:C2928"/>
    <mergeCell ref="B212:C213"/>
    <mergeCell ref="I2620:J2620"/>
    <mergeCell ref="L536:M536"/>
    <mergeCell ref="H3074:H3075"/>
    <mergeCell ref="I628:M629"/>
    <mergeCell ref="I2292:M2293"/>
    <mergeCell ref="D3222:M3222"/>
    <mergeCell ref="B3691:C3691"/>
    <mergeCell ref="M443:M444"/>
    <mergeCell ref="D1304:F1305"/>
    <mergeCell ref="B2204:D2204"/>
    <mergeCell ref="I2034:J2034"/>
    <mergeCell ref="D576:F577"/>
    <mergeCell ref="B884:M884"/>
    <mergeCell ref="I2920:J2920"/>
    <mergeCell ref="B2930:C2930"/>
    <mergeCell ref="I3979:J3979"/>
    <mergeCell ref="H1587:H1588"/>
    <mergeCell ref="B2931:D2931"/>
    <mergeCell ref="B1899:F1899"/>
    <mergeCell ref="B4055:M4055"/>
    <mergeCell ref="B886:M886"/>
    <mergeCell ref="D116:G116"/>
    <mergeCell ref="I2194:J2194"/>
    <mergeCell ref="K3282:L3282"/>
    <mergeCell ref="B959:C959"/>
    <mergeCell ref="I2921:J2921"/>
    <mergeCell ref="D327:G327"/>
    <mergeCell ref="B1257:C1257"/>
    <mergeCell ref="C2753:D2753"/>
    <mergeCell ref="B4057:M4057"/>
    <mergeCell ref="B3074:F3074"/>
    <mergeCell ref="B1720:C1721"/>
    <mergeCell ref="G1616:H1617"/>
    <mergeCell ref="B1894:G1894"/>
    <mergeCell ref="B1930:F1930"/>
    <mergeCell ref="B233:C233"/>
    <mergeCell ref="B1259:C1259"/>
    <mergeCell ref="B531:C531"/>
    <mergeCell ref="L1579:M1579"/>
    <mergeCell ref="B3327:M3327"/>
    <mergeCell ref="B1163:D1163"/>
    <mergeCell ref="B3485:M3485"/>
    <mergeCell ref="M890:M891"/>
    <mergeCell ref="G578:G579"/>
    <mergeCell ref="L435:M435"/>
    <mergeCell ref="B1584:C1584"/>
    <mergeCell ref="G3459:G3460"/>
    <mergeCell ref="I3072:M3073"/>
    <mergeCell ref="B856:C856"/>
    <mergeCell ref="I1580:J1580"/>
    <mergeCell ref="B1882:C1882"/>
    <mergeCell ref="I1794:M1794"/>
    <mergeCell ref="D3904:F3905"/>
    <mergeCell ref="B2601:M2601"/>
    <mergeCell ref="I1275:J1275"/>
    <mergeCell ref="L1574:M1574"/>
    <mergeCell ref="B1164:D1164"/>
    <mergeCell ref="I539:K539"/>
    <mergeCell ref="B438:G438"/>
    <mergeCell ref="I1880:J1880"/>
    <mergeCell ref="D3691:M3691"/>
    <mergeCell ref="B2288:M2288"/>
    <mergeCell ref="B1891:D1891"/>
    <mergeCell ref="B1585:C1585"/>
    <mergeCell ref="B4110:M4110"/>
    <mergeCell ref="M3802:M3803"/>
    <mergeCell ref="I1363:J1363"/>
    <mergeCell ref="B128:C128"/>
    <mergeCell ref="B426:C426"/>
    <mergeCell ref="B217:C217"/>
    <mergeCell ref="I1304:M1305"/>
    <mergeCell ref="C1713:D1713"/>
    <mergeCell ref="I2934:J2934"/>
    <mergeCell ref="I576:M577"/>
    <mergeCell ref="M2315:M2316"/>
    <mergeCell ref="I530:J530"/>
    <mergeCell ref="B680:C681"/>
    <mergeCell ref="I3451:K3451"/>
    <mergeCell ref="B428:C428"/>
    <mergeCell ref="D2963:M2963"/>
    <mergeCell ref="B3350:G3350"/>
    <mergeCell ref="B3124:C3125"/>
    <mergeCell ref="I1477:J1477"/>
    <mergeCell ref="D650:F650"/>
    <mergeCell ref="L3448:M3448"/>
    <mergeCell ref="M2346:M2347"/>
    <mergeCell ref="B1611:C1611"/>
    <mergeCell ref="B521:M521"/>
    <mergeCell ref="I1470:K1470"/>
    <mergeCell ref="B3338:C3338"/>
    <mergeCell ref="I531:J531"/>
    <mergeCell ref="I2406:K2406"/>
    <mergeCell ref="G2419:G2420"/>
    <mergeCell ref="D102:M102"/>
    <mergeCell ref="B3796:M3796"/>
    <mergeCell ref="I1681:K1681"/>
    <mergeCell ref="L3449:M3449"/>
    <mergeCell ref="L3030:M3030"/>
    <mergeCell ref="K2627:L2627"/>
    <mergeCell ref="I2408:K2408"/>
    <mergeCell ref="B3027:C3027"/>
    <mergeCell ref="D1154:G1154"/>
    <mergeCell ref="I890:J890"/>
    <mergeCell ref="D3666:F3666"/>
    <mergeCell ref="M3698:M3699"/>
    <mergeCell ref="D1881:G1881"/>
    <mergeCell ref="B2607:G2607"/>
    <mergeCell ref="B726:C726"/>
    <mergeCell ref="I3904:M3905"/>
    <mergeCell ref="I2409:K2409"/>
    <mergeCell ref="B3145:C3145"/>
    <mergeCell ref="D3545:G3545"/>
    <mergeCell ref="B3490:F3490"/>
    <mergeCell ref="G836:H837"/>
    <mergeCell ref="H3802:H3803"/>
    <mergeCell ref="I2711:L2711"/>
    <mergeCell ref="B2715:C2715"/>
    <mergeCell ref="B1360:C1360"/>
    <mergeCell ref="B2296:C2296"/>
    <mergeCell ref="B3335:G3335"/>
    <mergeCell ref="B2029:M2029"/>
    <mergeCell ref="I2242:J2242"/>
    <mergeCell ref="B2965:M2965"/>
    <mergeCell ref="I3975:J3975"/>
    <mergeCell ref="I2400:J2400"/>
    <mergeCell ref="H1795:H1796"/>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D114:G114"/>
    <mergeCell ref="I2731:J2731"/>
    <mergeCell ref="B3592:C3593"/>
    <mergeCell ref="G547:G548"/>
    <mergeCell ref="B1410:F1410"/>
    <mergeCell ref="B223:C223"/>
    <mergeCell ref="E3866:F3866"/>
    <mergeCell ref="B1262:G1262"/>
    <mergeCell ref="B534:G534"/>
    <mergeCell ref="I946:J946"/>
    <mergeCell ref="B231:C231"/>
    <mergeCell ref="B529:C529"/>
    <mergeCell ref="D130:F130"/>
    <mergeCell ref="B1198:M1198"/>
    <mergeCell ref="D743:G743"/>
    <mergeCell ref="I1569:J1569"/>
    <mergeCell ref="M3771:M3772"/>
    <mergeCell ref="K547:L547"/>
    <mergeCell ref="B1925:M1925"/>
    <mergeCell ref="I3241:K3241"/>
    <mergeCell ref="B682:F682"/>
    <mergeCell ref="I2935:J2935"/>
    <mergeCell ref="G3852:H3853"/>
    <mergeCell ref="B2311:C2311"/>
    <mergeCell ref="I3662:J3662"/>
    <mergeCell ref="I1571:J1571"/>
    <mergeCell ref="D11:G11"/>
    <mergeCell ref="I3543:L3543"/>
    <mergeCell ref="D1200:F1201"/>
    <mergeCell ref="I2815:L2815"/>
    <mergeCell ref="D738:G738"/>
    <mergeCell ref="B1351:M1351"/>
    <mergeCell ref="G3875:G3876"/>
    <mergeCell ref="D1558:M1558"/>
    <mergeCell ref="D3655:G3655"/>
    <mergeCell ref="D4067:G4067"/>
    <mergeCell ref="L3243:M3243"/>
    <mergeCell ref="B1040:M1040"/>
    <mergeCell ref="I3238:K3238"/>
    <mergeCell ref="B3857:C3857"/>
    <mergeCell ref="E2826:F2826"/>
    <mergeCell ref="B3430:C3430"/>
    <mergeCell ref="I1257:J1257"/>
    <mergeCell ref="B623:M623"/>
    <mergeCell ref="C1089:D1089"/>
    <mergeCell ref="I1161:K1161"/>
    <mergeCell ref="I2658:J2658"/>
    <mergeCell ref="D3339:G3339"/>
    <mergeCell ref="I1888:K1888"/>
    <mergeCell ref="M2731:M2732"/>
    <mergeCell ref="D2864:F2865"/>
    <mergeCell ref="I1163:K1163"/>
    <mergeCell ref="D316:F317"/>
    <mergeCell ref="B3068:M3068"/>
    <mergeCell ref="I130:M130"/>
    <mergeCell ref="I1471:L1471"/>
    <mergeCell ref="F3247:G3247"/>
    <mergeCell ref="I2407:L2407"/>
    <mergeCell ref="D3340:G3340"/>
    <mergeCell ref="D2002:F2002"/>
    <mergeCell ref="K3802:L3802"/>
    <mergeCell ref="D518:M518"/>
    <mergeCell ref="D2615:G2615"/>
    <mergeCell ref="I4071:L4071"/>
    <mergeCell ref="E3450:F3450"/>
    <mergeCell ref="I3858:J3858"/>
    <mergeCell ref="L2827:M2827"/>
    <mergeCell ref="L742:M742"/>
    <mergeCell ref="I1356:M1357"/>
    <mergeCell ref="G1980:H1981"/>
    <mergeCell ref="B3143:C3143"/>
    <mergeCell ref="B3441:C3441"/>
    <mergeCell ref="G160:H161"/>
    <mergeCell ref="B1350:C1350"/>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B2107:F2107"/>
    <mergeCell ref="B1048:C1048"/>
    <mergeCell ref="I3459:J3459"/>
    <mergeCell ref="B958:G958"/>
    <mergeCell ref="B2408:C2408"/>
    <mergeCell ref="B323:C323"/>
    <mergeCell ref="H1067:H1068"/>
    <mergeCell ref="G755:G756"/>
    <mergeCell ref="L1366:M1366"/>
    <mergeCell ref="B1682:C1682"/>
    <mergeCell ref="K2762:L2762"/>
    <mergeCell ref="B1676:C1676"/>
    <mergeCell ref="I3027:J3027"/>
    <mergeCell ref="B2808:M2808"/>
    <mergeCell ref="B3748:C3749"/>
    <mergeCell ref="B2403:C2403"/>
    <mergeCell ref="L2723:M2723"/>
    <mergeCell ref="L638:M638"/>
    <mergeCell ref="H963:H964"/>
    <mergeCell ref="I1997:J1997"/>
    <mergeCell ref="B2864:C2865"/>
    <mergeCell ref="I3030:K3030"/>
    <mergeCell ref="I2002:M2002"/>
    <mergeCell ref="L640:M640"/>
    <mergeCell ref="I2724:J2724"/>
    <mergeCell ref="B2809:M2809"/>
    <mergeCell ref="D2834:F2834"/>
    <mergeCell ref="H3178:H3179"/>
    <mergeCell ref="B261:M261"/>
    <mergeCell ref="K1306:L1306"/>
    <mergeCell ref="D3228:F3229"/>
    <mergeCell ref="I3023:L3023"/>
    <mergeCell ref="B646:G646"/>
    <mergeCell ref="D3440:G3440"/>
    <mergeCell ref="I4083:J4083"/>
    <mergeCell ref="B1368:C1368"/>
    <mergeCell ref="C1972:D1972"/>
    <mergeCell ref="D220:G220"/>
    <mergeCell ref="B336:C336"/>
    <mergeCell ref="D736:G736"/>
    <mergeCell ref="D8:G8"/>
    <mergeCell ref="B634:C634"/>
    <mergeCell ref="C1244:D1244"/>
    <mergeCell ref="L3969:M3969"/>
    <mergeCell ref="B1063:C1063"/>
    <mergeCell ref="B1361:C1361"/>
    <mergeCell ref="I2619:K2619"/>
    <mergeCell ref="I534:K534"/>
    <mergeCell ref="I228:J228"/>
    <mergeCell ref="L326:M326"/>
    <mergeCell ref="B644:D644"/>
    <mergeCell ref="B2704:M2704"/>
    <mergeCell ref="B2862:M2862"/>
    <mergeCell ref="I528:J528"/>
    <mergeCell ref="B1267:D1267"/>
    <mergeCell ref="G3020:H3021"/>
    <mergeCell ref="B3589:M3589"/>
    <mergeCell ref="I957:J957"/>
    <mergeCell ref="I2614:K2614"/>
    <mergeCell ref="K3771:L3771"/>
    <mergeCell ref="D2609:G2609"/>
    <mergeCell ref="D3124:F3125"/>
    <mergeCell ref="C361:D361"/>
    <mergeCell ref="H3979:H3980"/>
    <mergeCell ref="D3336:G3336"/>
    <mergeCell ref="G2554:G2555"/>
    <mergeCell ref="D2095:G2095"/>
    <mergeCell ref="D2611:G2611"/>
    <mergeCell ref="D3874:F3874"/>
    <mergeCell ref="M3906:M3907"/>
    <mergeCell ref="I4112:M4113"/>
    <mergeCell ref="I1564:M1565"/>
    <mergeCell ref="D3338:G3338"/>
    <mergeCell ref="B987:C987"/>
    <mergeCell ref="I370:J370"/>
    <mergeCell ref="B3236:C3236"/>
    <mergeCell ref="B1093:M1093"/>
    <mergeCell ref="I3228:M3229"/>
    <mergeCell ref="D4158:M4158"/>
    <mergeCell ref="L3550:M3550"/>
    <mergeCell ref="B2511:C2511"/>
    <mergeCell ref="G1067:G1068"/>
    <mergeCell ref="I680:M681"/>
    <mergeCell ref="D1512:F1513"/>
    <mergeCell ref="B1820:M1820"/>
    <mergeCell ref="I3856:J3856"/>
    <mergeCell ref="I854:J854"/>
    <mergeCell ref="B3561:C3561"/>
    <mergeCell ref="F1999:G1999"/>
    <mergeCell ref="E122:F122"/>
    <mergeCell ref="B3228:C3229"/>
    <mergeCell ref="L3552:M3552"/>
    <mergeCell ref="B3446:G3446"/>
    <mergeCell ref="B1822:M1822"/>
    <mergeCell ref="D2027:M2027"/>
    <mergeCell ref="I432:K432"/>
    <mergeCell ref="D2418:F2418"/>
    <mergeCell ref="I3130:J3130"/>
    <mergeCell ref="B3173:M3173"/>
    <mergeCell ref="I1574:K1574"/>
    <mergeCell ref="D3592:F3593"/>
    <mergeCell ref="B2193:C2193"/>
    <mergeCell ref="C3689:D3689"/>
    <mergeCell ref="I3857:J3857"/>
    <mergeCell ref="C985:D985"/>
    <mergeCell ref="K1067:L1067"/>
    <mergeCell ref="G339:G340"/>
    <mergeCell ref="I1785:K1785"/>
    <mergeCell ref="B1888:C1888"/>
    <mergeCell ref="K2731:L2731"/>
    <mergeCell ref="L1369:M1369"/>
    <mergeCell ref="B2866:F2866"/>
    <mergeCell ref="G3178:G3179"/>
    <mergeCell ref="L2096:M2096"/>
    <mergeCell ref="B1896:C1896"/>
    <mergeCell ref="B1990:G1990"/>
    <mergeCell ref="B1890:C1890"/>
    <mergeCell ref="B3587:C3587"/>
    <mergeCell ref="D571:M571"/>
    <mergeCell ref="I994:J994"/>
    <mergeCell ref="D2922:G2922"/>
    <mergeCell ref="B2711:G2711"/>
    <mergeCell ref="B1379:F1379"/>
    <mergeCell ref="B1983:G1983"/>
    <mergeCell ref="B1680:C1680"/>
    <mergeCell ref="G27:G28"/>
    <mergeCell ref="B2407:C2407"/>
    <mergeCell ref="B1375:C1375"/>
    <mergeCell ref="I120:K120"/>
    <mergeCell ref="I3141:J3141"/>
    <mergeCell ref="G3384:H3385"/>
    <mergeCell ref="D338:F338"/>
    <mergeCell ref="B1406:M1406"/>
    <mergeCell ref="B2133:M2133"/>
    <mergeCell ref="I3449:K3449"/>
    <mergeCell ref="I3143:J3143"/>
    <mergeCell ref="I3441:J3441"/>
    <mergeCell ref="B2807:M2807"/>
    <mergeCell ref="I4079:J4079"/>
    <mergeCell ref="C3273:D3273"/>
    <mergeCell ref="I3870:J3870"/>
    <mergeCell ref="M1306:M1307"/>
    <mergeCell ref="B1616:C1617"/>
    <mergeCell ref="B2723:D2723"/>
    <mergeCell ref="D216:G216"/>
    <mergeCell ref="I754:M754"/>
    <mergeCell ref="B1826:F1826"/>
    <mergeCell ref="G2138:G2139"/>
    <mergeCell ref="D1766:M1766"/>
    <mergeCell ref="B4005:M4005"/>
    <mergeCell ref="D1980:F1981"/>
    <mergeCell ref="H890:H891"/>
    <mergeCell ref="D218:G218"/>
    <mergeCell ref="I319:L319"/>
    <mergeCell ref="I321:J321"/>
    <mergeCell ref="G3979:G3980"/>
    <mergeCell ref="B632:C632"/>
    <mergeCell ref="B677:M677"/>
    <mergeCell ref="I3592:M3593"/>
    <mergeCell ref="B2184:M2184"/>
    <mergeCell ref="B4065:C4065"/>
    <mergeCell ref="I323:J323"/>
    <mergeCell ref="L3966:M3966"/>
    <mergeCell ref="B3638:C3638"/>
    <mergeCell ref="B1991:C1991"/>
    <mergeCell ref="G2500:H2501"/>
    <mergeCell ref="I3344:K3344"/>
    <mergeCell ref="B1998:G1998"/>
    <mergeCell ref="B3644:C3645"/>
    <mergeCell ref="G2344:H2345"/>
    <mergeCell ref="L3968:M3968"/>
    <mergeCell ref="B1302:M1302"/>
    <mergeCell ref="D847:G847"/>
    <mergeCell ref="M994:M995"/>
    <mergeCell ref="B2815:G2815"/>
    <mergeCell ref="I3345:K3345"/>
    <mergeCell ref="D4008:F4009"/>
    <mergeCell ref="E1578:F1578"/>
    <mergeCell ref="H2315:H2316"/>
    <mergeCell ref="G1772:H1773"/>
    <mergeCell ref="I338:M338"/>
    <mergeCell ref="B1683:D1683"/>
    <mergeCell ref="D2:I2"/>
    <mergeCell ref="I2919:L2919"/>
    <mergeCell ref="D1662:M1662"/>
    <mergeCell ref="B2507:C2507"/>
    <mergeCell ref="B3901:M3901"/>
    <mergeCell ref="I334:J334"/>
    <mergeCell ref="B417:M417"/>
    <mergeCell ref="B3234:C3234"/>
    <mergeCell ref="M2107:M2108"/>
    <mergeCell ref="E2930:F2930"/>
    <mergeCell ref="B235:F235"/>
    <mergeCell ref="H3251:H3252"/>
    <mergeCell ref="B3534:C3534"/>
    <mergeCell ref="C1193:D1193"/>
    <mergeCell ref="I1980:M1981"/>
    <mergeCell ref="K2554:L2554"/>
    <mergeCell ref="I1151:L1151"/>
    <mergeCell ref="D2716:G2716"/>
    <mergeCell ref="D1988:G1988"/>
    <mergeCell ref="B3329:M3329"/>
    <mergeCell ref="G1483:G1484"/>
    <mergeCell ref="B2346:F2346"/>
    <mergeCell ref="D3128:G3128"/>
    <mergeCell ref="D2715:G2715"/>
    <mergeCell ref="B4056:M4056"/>
    <mergeCell ref="I3666:M3666"/>
    <mergeCell ref="B3384:C3385"/>
    <mergeCell ref="D779:M779"/>
    <mergeCell ref="L851:M851"/>
    <mergeCell ref="B2830:G2830"/>
    <mergeCell ref="B1465:C1465"/>
    <mergeCell ref="B2191:G2191"/>
    <mergeCell ref="B3251:F3251"/>
    <mergeCell ref="B3855:G3855"/>
    <mergeCell ref="H1306:H1307"/>
    <mergeCell ref="I3235:J3235"/>
    <mergeCell ref="G2450:G2451"/>
    <mergeCell ref="B2520:C2520"/>
    <mergeCell ref="B1618:F1618"/>
    <mergeCell ref="B2818:C2818"/>
    <mergeCell ref="I4008:M4009"/>
    <mergeCell ref="L846:M846"/>
    <mergeCell ref="B3247:C3247"/>
    <mergeCell ref="B3545:C3545"/>
    <mergeCell ref="I266:J266"/>
    <mergeCell ref="I2211:J2211"/>
    <mergeCell ref="D947:G947"/>
    <mergeCell ref="M2003:M2004"/>
    <mergeCell ref="B3764:D3764"/>
    <mergeCell ref="B2820:C2820"/>
    <mergeCell ref="D1674:G1674"/>
    <mergeCell ref="B131:F131"/>
    <mergeCell ref="B3555:D3555"/>
    <mergeCell ref="I119:L119"/>
    <mergeCell ref="B847:C847"/>
    <mergeCell ref="K1514:L1514"/>
    <mergeCell ref="B4003:C4003"/>
    <mergeCell ref="B1783:C1783"/>
    <mergeCell ref="D1676:G1676"/>
    <mergeCell ref="B1790:G1790"/>
    <mergeCell ref="B425:C425"/>
    <mergeCell ref="G1200:H1201"/>
    <mergeCell ref="L118:M118"/>
    <mergeCell ref="I3868:J3868"/>
    <mergeCell ref="B158:M158"/>
    <mergeCell ref="B1094:M1094"/>
    <mergeCell ref="I1466:J1466"/>
    <mergeCell ref="B2512:C2512"/>
    <mergeCell ref="B427:C427"/>
    <mergeCell ref="I1895:J1895"/>
    <mergeCell ref="B112:C112"/>
    <mergeCell ref="I2193:J2193"/>
    <mergeCell ref="B1559:M1559"/>
    <mergeCell ref="B3275:C3275"/>
    <mergeCell ref="I3594:J3594"/>
    <mergeCell ref="B1786:C1786"/>
    <mergeCell ref="D160:F161"/>
    <mergeCell ref="I2195:J2195"/>
    <mergeCell ref="I2518:J2518"/>
    <mergeCell ref="B3852:C3853"/>
    <mergeCell ref="I2099:K2099"/>
    <mergeCell ref="B326:G326"/>
    <mergeCell ref="B4004:M4004"/>
    <mergeCell ref="I3765:J3765"/>
    <mergeCell ref="D2938:F2938"/>
    <mergeCell ref="E1786:F1786"/>
    <mergeCell ref="B16:C16"/>
    <mergeCell ref="B743:C743"/>
    <mergeCell ref="D2817:G2817"/>
    <mergeCell ref="K3355:L3355"/>
    <mergeCell ref="L3763:M3763"/>
    <mergeCell ref="I3758:K3758"/>
    <mergeCell ref="B750:G750"/>
    <mergeCell ref="B18:C18"/>
    <mergeCell ref="D3544:G3544"/>
    <mergeCell ref="G368:H369"/>
    <mergeCell ref="I3759:L3759"/>
    <mergeCell ref="B19:D19"/>
    <mergeCell ref="B4072:C4072"/>
    <mergeCell ref="B11:C11"/>
    <mergeCell ref="I1362:J1362"/>
    <mergeCell ref="I3978:M3978"/>
    <mergeCell ref="B1143:M1143"/>
    <mergeCell ref="I3647:L3647"/>
    <mergeCell ref="B440:C440"/>
    <mergeCell ref="B3960:C3960"/>
    <mergeCell ref="B4074:C4074"/>
    <mergeCell ref="B3348:D3348"/>
    <mergeCell ref="I3178:J3178"/>
    <mergeCell ref="B3655:C3655"/>
    <mergeCell ref="I2723:K2723"/>
    <mergeCell ref="I638:K638"/>
    <mergeCell ref="I332:J332"/>
    <mergeCell ref="I4064:J4064"/>
    <mergeCell ref="B2081:M2081"/>
    <mergeCell ref="H2731:H2732"/>
    <mergeCell ref="B4075:D4075"/>
    <mergeCell ref="B3014:C3014"/>
    <mergeCell ref="B1098:F1098"/>
    <mergeCell ref="B3043:F3043"/>
    <mergeCell ref="I3031:L3031"/>
    <mergeCell ref="I640:K640"/>
    <mergeCell ref="B2966:M2966"/>
    <mergeCell ref="I3338:J3338"/>
    <mergeCell ref="I1691:J1691"/>
    <mergeCell ref="I632:J632"/>
    <mergeCell ref="D2196:G2196"/>
    <mergeCell ref="D1471:G1471"/>
    <mergeCell ref="J3:K3"/>
    <mergeCell ref="C3897:D3897"/>
    <mergeCell ref="D1898:F1898"/>
    <mergeCell ref="B2618:C2618"/>
    <mergeCell ref="I160:M161"/>
    <mergeCell ref="B2910:C2910"/>
    <mergeCell ref="K2939:L2939"/>
    <mergeCell ref="B3041:C3041"/>
    <mergeCell ref="D2713:G2713"/>
    <mergeCell ref="B3339:C3339"/>
    <mergeCell ref="C465:D465"/>
    <mergeCell ref="B1980:C1981"/>
    <mergeCell ref="C3740:D3740"/>
    <mergeCell ref="L2304:M2304"/>
    <mergeCell ref="B2198:G2198"/>
    <mergeCell ref="B3800:C3801"/>
    <mergeCell ref="F647:G647"/>
    <mergeCell ref="I2938:M2938"/>
    <mergeCell ref="B470:M470"/>
    <mergeCell ref="D15:G15"/>
    <mergeCell ref="B3745:M3745"/>
    <mergeCell ref="B1039:M1039"/>
    <mergeCell ref="D51:M51"/>
    <mergeCell ref="I474:J474"/>
    <mergeCell ref="B1197:M1197"/>
    <mergeCell ref="I3233:J3233"/>
    <mergeCell ref="M1483:M1484"/>
    <mergeCell ref="B2615:C2615"/>
    <mergeCell ref="I1683:K1683"/>
    <mergeCell ref="D1616:F1617"/>
    <mergeCell ref="I3074:J3074"/>
    <mergeCell ref="L2929:M2929"/>
    <mergeCell ref="H2627:H2628"/>
    <mergeCell ref="M339:M340"/>
    <mergeCell ref="I2507:J2507"/>
    <mergeCell ref="D10:G10"/>
    <mergeCell ref="B843:C843"/>
    <mergeCell ref="G266:G267"/>
    <mergeCell ref="B1272:C1272"/>
    <mergeCell ref="I3234:J3234"/>
    <mergeCell ref="B1570:C1570"/>
    <mergeCell ref="D1367:G1367"/>
    <mergeCell ref="I2656:M2657"/>
    <mergeCell ref="B2760:C2761"/>
    <mergeCell ref="B1572:C1572"/>
    <mergeCell ref="B844:C844"/>
    <mergeCell ref="H2658:H2659"/>
    <mergeCell ref="L1473:M1473"/>
    <mergeCell ref="B1273:C1273"/>
    <mergeCell ref="B2970:F2970"/>
    <mergeCell ref="B156:M156"/>
    <mergeCell ref="B3798:M3798"/>
    <mergeCell ref="L1264:M1264"/>
    <mergeCell ref="D4003:M4003"/>
    <mergeCell ref="G3956:H3957"/>
    <mergeCell ref="D2299:G2299"/>
    <mergeCell ref="B1062:G1062"/>
    <mergeCell ref="D675:M675"/>
    <mergeCell ref="L1475:M1475"/>
    <mergeCell ref="I3244:J3244"/>
    <mergeCell ref="K162:L162"/>
    <mergeCell ref="B2392:M2392"/>
    <mergeCell ref="M786:M787"/>
    <mergeCell ref="I2825:K2825"/>
    <mergeCell ref="B3641:M3641"/>
    <mergeCell ref="M58:M59"/>
    <mergeCell ref="B1784:C1784"/>
    <mergeCell ref="I3552:K3552"/>
    <mergeCell ref="C204:D204"/>
    <mergeCell ref="G3490:G3491"/>
    <mergeCell ref="B747:D747"/>
    <mergeCell ref="B3355:F3355"/>
    <mergeCell ref="G162:G163"/>
    <mergeCell ref="B259:C259"/>
    <mergeCell ref="B530:C530"/>
    <mergeCell ref="B1923:C1923"/>
    <mergeCell ref="I3247:J3247"/>
    <mergeCell ref="I3553:K3553"/>
    <mergeCell ref="C3377:D3377"/>
    <mergeCell ref="E2722:F2722"/>
    <mergeCell ref="I1616:M1617"/>
    <mergeCell ref="B319:G319"/>
    <mergeCell ref="B2100:D2100"/>
    <mergeCell ref="M3355:M3356"/>
    <mergeCell ref="I1790:J1790"/>
    <mergeCell ref="B2827:D2827"/>
    <mergeCell ref="B3440:C3440"/>
    <mergeCell ref="I2517:J2517"/>
    <mergeCell ref="B3382:M3382"/>
    <mergeCell ref="G1096:H1097"/>
    <mergeCell ref="D3354:F3354"/>
    <mergeCell ref="B4109:M4109"/>
    <mergeCell ref="B3651:C3651"/>
    <mergeCell ref="D1569:G1569"/>
    <mergeCell ref="B3442:C3442"/>
    <mergeCell ref="I2510:K2510"/>
    <mergeCell ref="C1921:D1921"/>
    <mergeCell ref="G1275:G1276"/>
    <mergeCell ref="K3667:L3667"/>
    <mergeCell ref="I2512:K2512"/>
    <mergeCell ref="B3802:F3802"/>
    <mergeCell ref="G4114:G4115"/>
    <mergeCell ref="I1995:K1995"/>
    <mergeCell ref="D2194:G2194"/>
    <mergeCell ref="I2295:L2295"/>
    <mergeCell ref="F1479:G1479"/>
    <mergeCell ref="G1691:G1692"/>
    <mergeCell ref="B2315:F2315"/>
    <mergeCell ref="B2919:G2919"/>
    <mergeCell ref="I748:J748"/>
    <mergeCell ref="I2303:L2303"/>
    <mergeCell ref="B155:C155"/>
    <mergeCell ref="E1682:F1682"/>
    <mergeCell ref="I443:J443"/>
    <mergeCell ref="G3696:H3697"/>
    <mergeCell ref="B1673:C1673"/>
    <mergeCell ref="B3974:G3974"/>
    <mergeCell ref="B2609:C2609"/>
    <mergeCell ref="L2302:M2302"/>
    <mergeCell ref="D1274:F1274"/>
    <mergeCell ref="B2400:C2400"/>
    <mergeCell ref="B2342:M2342"/>
    <mergeCell ref="I17:K17"/>
    <mergeCell ref="B3069:M3069"/>
    <mergeCell ref="B2611:C2611"/>
    <mergeCell ref="I3660:J3660"/>
    <mergeCell ref="L1576:M1576"/>
    <mergeCell ref="K1587:L1587"/>
    <mergeCell ref="D740:G740"/>
    <mergeCell ref="D1155:G1155"/>
    <mergeCell ref="D2344:F2345"/>
    <mergeCell ref="I3959:L3959"/>
    <mergeCell ref="D1882:G1882"/>
    <mergeCell ref="I3960:J3960"/>
    <mergeCell ref="B846:G846"/>
    <mergeCell ref="G3074:G3075"/>
    <mergeCell ref="D2702:M2702"/>
    <mergeCell ref="B2003:F2003"/>
    <mergeCell ref="B640:C640"/>
    <mergeCell ref="I1255:L1255"/>
    <mergeCell ref="D2820:G2820"/>
    <mergeCell ref="I223:L223"/>
    <mergeCell ref="G1587:G1588"/>
    <mergeCell ref="B1263:C1263"/>
    <mergeCell ref="I3384:M3385"/>
    <mergeCell ref="C3793:D3793"/>
    <mergeCell ref="B206:C206"/>
    <mergeCell ref="I3039:J3039"/>
    <mergeCell ref="L955:M955"/>
    <mergeCell ref="B2934:G2934"/>
    <mergeCell ref="D234:F234"/>
    <mergeCell ref="M266:M267"/>
    <mergeCell ref="B2203:D2203"/>
    <mergeCell ref="D113:G113"/>
    <mergeCell ref="I3339:J3339"/>
    <mergeCell ref="B2624:C2624"/>
    <mergeCell ref="D840:G840"/>
    <mergeCell ref="I3698:J3698"/>
    <mergeCell ref="D324:G324"/>
    <mergeCell ref="D1460:F1461"/>
    <mergeCell ref="B1266:C1266"/>
    <mergeCell ref="B3386:F3386"/>
    <mergeCell ref="D115:G115"/>
    <mergeCell ref="D1051:G1051"/>
    <mergeCell ref="I1274:M1274"/>
    <mergeCell ref="D2240:F2241"/>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B855:C855"/>
    <mergeCell ref="K3490:L3490"/>
    <mergeCell ref="D3652:G3652"/>
    <mergeCell ref="I2201:K2201"/>
    <mergeCell ref="I846:K846"/>
    <mergeCell ref="I540:J540"/>
    <mergeCell ref="H994:H995"/>
    <mergeCell ref="D9:G9"/>
    <mergeCell ref="M4010:M4011"/>
    <mergeCell ref="I2203:K2203"/>
    <mergeCell ref="B3381:M3381"/>
    <mergeCell ref="B3552:C3552"/>
    <mergeCell ref="B430:G430"/>
    <mergeCell ref="D1356:F1357"/>
    <mergeCell ref="G2292:H2293"/>
    <mergeCell ref="B4108:M4108"/>
    <mergeCell ref="I3142:J3142"/>
    <mergeCell ref="B3436:C3437"/>
    <mergeCell ref="I234:M234"/>
    <mergeCell ref="B120:C120"/>
    <mergeCell ref="I439:J439"/>
    <mergeCell ref="D2921:G2921"/>
    <mergeCell ref="B3647:G3647"/>
    <mergeCell ref="I230:J230"/>
    <mergeCell ref="I1460:M1461"/>
    <mergeCell ref="B883:C883"/>
    <mergeCell ref="L1782:M1782"/>
    <mergeCell ref="L3867:M3867"/>
    <mergeCell ref="I1202:J1202"/>
    <mergeCell ref="B3342:G3342"/>
    <mergeCell ref="I747:K747"/>
    <mergeCell ref="B2390:C2390"/>
    <mergeCell ref="I739:J739"/>
    <mergeCell ref="B123:D123"/>
    <mergeCell ref="I3146:M3146"/>
    <mergeCell ref="I1055:L1055"/>
    <mergeCell ref="B4064:C4064"/>
    <mergeCell ref="K2450:L2450"/>
    <mergeCell ref="D1884:G1884"/>
    <mergeCell ref="D546:F546"/>
    <mergeCell ref="E330:F330"/>
    <mergeCell ref="H2835:H2836"/>
    <mergeCell ref="M2970:M2971"/>
    <mergeCell ref="B636:C636"/>
    <mergeCell ref="B934:C934"/>
    <mergeCell ref="C3116:D3116"/>
    <mergeCell ref="I744:K744"/>
    <mergeCell ref="D1880:G1880"/>
    <mergeCell ref="B732:C733"/>
    <mergeCell ref="D1152:G1152"/>
    <mergeCell ref="B1778:C1778"/>
    <mergeCell ref="C2388:D2388"/>
    <mergeCell ref="L328:M328"/>
    <mergeCell ref="B4080:C4080"/>
    <mergeCell ref="I2864:M2865"/>
    <mergeCell ref="I1985:J1985"/>
    <mergeCell ref="B3483:C3483"/>
    <mergeCell ref="B2724:D2724"/>
    <mergeCell ref="B2722:C2722"/>
    <mergeCell ref="D1096:F1097"/>
    <mergeCell ref="B2716:C2716"/>
    <mergeCell ref="D368:F369"/>
    <mergeCell ref="D1974:M1974"/>
    <mergeCell ref="L1681:M1681"/>
    <mergeCell ref="B3848:M3848"/>
    <mergeCell ref="B3120:M3120"/>
    <mergeCell ref="B4006:M4006"/>
    <mergeCell ref="B1300:M1300"/>
    <mergeCell ref="L2408:M2408"/>
    <mergeCell ref="B2302:G2302"/>
    <mergeCell ref="I3037:J3037"/>
    <mergeCell ref="B3904:C3905"/>
    <mergeCell ref="B651:F651"/>
    <mergeCell ref="I639:L639"/>
    <mergeCell ref="I3042:M3042"/>
    <mergeCell ref="B574:M574"/>
    <mergeCell ref="D119:G119"/>
    <mergeCell ref="B3849:M3849"/>
    <mergeCell ref="K2034:L2034"/>
    <mergeCell ref="D4054:M4054"/>
    <mergeCell ref="G732:H733"/>
    <mergeCell ref="B1679:C1679"/>
    <mergeCell ref="D3753:G3753"/>
    <mergeCell ref="B647:C647"/>
    <mergeCell ref="B226:C226"/>
    <mergeCell ref="I1268:J1268"/>
    <mergeCell ref="B955:D955"/>
    <mergeCell ref="B649:C649"/>
    <mergeCell ref="I2611:J2611"/>
    <mergeCell ref="B947:C947"/>
    <mergeCell ref="I1996:J1996"/>
    <mergeCell ref="D934:M934"/>
    <mergeCell ref="B1403:C1403"/>
    <mergeCell ref="B1674:C1674"/>
    <mergeCell ref="D2598:M2598"/>
    <mergeCell ref="I4114:J4114"/>
    <mergeCell ref="B2964:M2964"/>
    <mergeCell ref="I546:M546"/>
    <mergeCell ref="H3667:H3668"/>
    <mergeCell ref="B948:C948"/>
  </mergeCells>
  <dataValidations count="5">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Airflow.Instrument</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11">
        <f>IF('{Equipment Data Entry}'!G233="","",'{Equipment Data Entry}'!G233)</f>
        <v/>
      </c>
      <c r="E12" s="512">
        <f>IF('{Equipment Data Entry}'!H233="","",'{Equipment Data Entry}'!H233)</f>
        <v/>
      </c>
      <c r="F12" s="512">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IF(OR(H22="",H22=0),"",IF(L22="",IF(J22="","",J22/H22),L22/H22))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11">
        <f>IF('{Equipment Data Entry}'!G234="","",'{Equipment Data Entry}'!G234)</f>
        <v/>
      </c>
      <c r="E36" s="512">
        <f>IF('{Equipment Data Entry}'!H234="","",'{Equipment Data Entry}'!H234)</f>
        <v/>
      </c>
      <c r="F36" s="512">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IF(OR(H46="",H46=0),"",IF(L46="",IF(J46="","",J46/H46),L46/H46))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11">
        <f>IF('{Equipment Data Entry}'!G235="","",'{Equipment Data Entry}'!G235)</f>
        <v/>
      </c>
      <c r="E60" s="512">
        <f>IF('{Equipment Data Entry}'!H235="","",'{Equipment Data Entry}'!H235)</f>
        <v/>
      </c>
      <c r="F60" s="512">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IF(OR(H70="",H70=0),"",IF(L70="",IF(J70="","",J70/H70),L70/H70))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11">
        <f>IF('{Equipment Data Entry}'!G236="","",'{Equipment Data Entry}'!G236)</f>
        <v/>
      </c>
      <c r="E84" s="512">
        <f>IF('{Equipment Data Entry}'!H236="","",'{Equipment Data Entry}'!H236)</f>
        <v/>
      </c>
      <c r="F84" s="512">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IF(OR(H94="",H94=0),"",IF(L94="",IF(J94="","",J94/H94),L94/H94))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11">
        <f>IF('{Equipment Data Entry}'!G237="","",'{Equipment Data Entry}'!G237)</f>
        <v/>
      </c>
      <c r="E108" s="512">
        <f>IF('{Equipment Data Entry}'!H237="","",'{Equipment Data Entry}'!H237)</f>
        <v/>
      </c>
      <c r="F108" s="512">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IF(OR(H118="",H118=0),"",IF(L118="",IF(J118="","",J118/H118),L118/H118))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11">
        <f>IF('{Equipment Data Entry}'!G238="","",'{Equipment Data Entry}'!G238)</f>
        <v/>
      </c>
      <c r="E132" s="512">
        <f>IF('{Equipment Data Entry}'!H238="","",'{Equipment Data Entry}'!H238)</f>
        <v/>
      </c>
      <c r="F132" s="512">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IF(OR(H142="",H142=0),"",IF(L142="",IF(J142="","",J142/H142),L142/H142))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11">
        <f>IF('{Equipment Data Entry}'!G239="","",'{Equipment Data Entry}'!G239)</f>
        <v/>
      </c>
      <c r="E156" s="512">
        <f>IF('{Equipment Data Entry}'!H239="","",'{Equipment Data Entry}'!H239)</f>
        <v/>
      </c>
      <c r="F156" s="512">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IF(OR(H166="",H166=0),"",IF(L166="",IF(J166="","",J166/H166),L166/H166))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11">
        <f>IF('{Equipment Data Entry}'!G240="","",'{Equipment Data Entry}'!G240)</f>
        <v/>
      </c>
      <c r="E180" s="512">
        <f>IF('{Equipment Data Entry}'!H240="","",'{Equipment Data Entry}'!H240)</f>
        <v/>
      </c>
      <c r="F180" s="512">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IF(OR(H190="",H190=0),"",IF(L190="",IF(J190="","",J190/H190),L190/H190))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11">
        <f>IF('{Equipment Data Entry}'!G241="","",'{Equipment Data Entry}'!G241)</f>
        <v/>
      </c>
      <c r="E204" s="512">
        <f>IF('{Equipment Data Entry}'!H241="","",'{Equipment Data Entry}'!H241)</f>
        <v/>
      </c>
      <c r="F204" s="512">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IF(OR(H214="",H214=0),"",IF(L214="",IF(J214="","",J214/H214),L214/H214))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11">
        <f>IF('{Equipment Data Entry}'!G242="","",'{Equipment Data Entry}'!G242)</f>
        <v/>
      </c>
      <c r="E228" s="512">
        <f>IF('{Equipment Data Entry}'!H242="","",'{Equipment Data Entry}'!H242)</f>
        <v/>
      </c>
      <c r="F228" s="512">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IF(OR(H238="",H238=0),"",IF(L238="",IF(J238="","",J238/H238),L238/H238))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11">
        <f>IF('{Equipment Data Entry}'!G243="","",'{Equipment Data Entry}'!G243)</f>
        <v/>
      </c>
      <c r="E252" s="512">
        <f>IF('{Equipment Data Entry}'!H243="","",'{Equipment Data Entry}'!H243)</f>
        <v/>
      </c>
      <c r="F252" s="512">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IF(OR(H262="",H262=0),"",IF(L262="",IF(J262="","",J262/H262),L262/H262))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11">
        <f>IF('{Equipment Data Entry}'!G244="","",'{Equipment Data Entry}'!G244)</f>
        <v/>
      </c>
      <c r="E276" s="512">
        <f>IF('{Equipment Data Entry}'!H244="","",'{Equipment Data Entry}'!H244)</f>
        <v/>
      </c>
      <c r="F276" s="512">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IF(OR(H286="",H286=0),"",IF(L286="",IF(J286="","",J286/H286),L286/H286))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11">
        <f>IF('{Equipment Data Entry}'!G245="","",'{Equipment Data Entry}'!G245)</f>
        <v/>
      </c>
      <c r="E300" s="512">
        <f>IF('{Equipment Data Entry}'!H245="","",'{Equipment Data Entry}'!H245)</f>
        <v/>
      </c>
      <c r="F300" s="512">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IF(OR(H310="",H310=0),"",IF(L310="",IF(J310="","",J310/H310),L310/H310))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11">
        <f>IF('{Equipment Data Entry}'!G246="","",'{Equipment Data Entry}'!G246)</f>
        <v/>
      </c>
      <c r="E324" s="512">
        <f>IF('{Equipment Data Entry}'!H246="","",'{Equipment Data Entry}'!H246)</f>
        <v/>
      </c>
      <c r="F324" s="512">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IF(OR(H334="",H334=0),"",IF(L334="",IF(J334="","",J334/H334),L334/H334))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11">
        <f>IF('{Equipment Data Entry}'!G247="","",'{Equipment Data Entry}'!G247)</f>
        <v/>
      </c>
      <c r="E348" s="512">
        <f>IF('{Equipment Data Entry}'!H247="","",'{Equipment Data Entry}'!H247)</f>
        <v/>
      </c>
      <c r="F348" s="512">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IF(OR(H358="",H358=0),"",IF(L358="",IF(J358="","",J358/H358),L358/H358))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11">
        <f>IF('{Equipment Data Entry}'!G248="","",'{Equipment Data Entry}'!G248)</f>
        <v/>
      </c>
      <c r="E372" s="512">
        <f>IF('{Equipment Data Entry}'!H248="","",'{Equipment Data Entry}'!H248)</f>
        <v/>
      </c>
      <c r="F372" s="512">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IF(OR(H382="",H382=0),"",IF(L382="",IF(J382="","",J382/H382),L382/H382))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11">
        <f>IF('{Equipment Data Entry}'!G249="","",'{Equipment Data Entry}'!G249)</f>
        <v/>
      </c>
      <c r="E396" s="512">
        <f>IF('{Equipment Data Entry}'!H249="","",'{Equipment Data Entry}'!H249)</f>
        <v/>
      </c>
      <c r="F396" s="512">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IF(OR(H406="",H406=0),"",IF(L406="",IF(J406="","",J406/H406),L406/H406))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11">
        <f>IF('{Equipment Data Entry}'!G250="","",'{Equipment Data Entry}'!G250)</f>
        <v/>
      </c>
      <c r="E420" s="512">
        <f>IF('{Equipment Data Entry}'!H250="","",'{Equipment Data Entry}'!H250)</f>
        <v/>
      </c>
      <c r="F420" s="512">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IF(OR(H430="",H430=0),"",IF(L430="",IF(J430="","",J430/H430),L430/H430))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11">
        <f>IF('{Equipment Data Entry}'!G251="","",'{Equipment Data Entry}'!G251)</f>
        <v/>
      </c>
      <c r="E444" s="512">
        <f>IF('{Equipment Data Entry}'!H251="","",'{Equipment Data Entry}'!H251)</f>
        <v/>
      </c>
      <c r="F444" s="512">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IF(OR(H454="",H454=0),"",IF(L454="",IF(J454="","",J454/H454),L454/H454))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11">
        <f>IF('{Equipment Data Entry}'!G252="","",'{Equipment Data Entry}'!G252)</f>
        <v/>
      </c>
      <c r="E468" s="512">
        <f>IF('{Equipment Data Entry}'!H252="","",'{Equipment Data Entry}'!H252)</f>
        <v/>
      </c>
      <c r="F468" s="512">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IF(OR(H478="",H478=0),"",IF(L478="",IF(J478="","",J478/H478),L478/H478))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11">
        <f>IF('{Equipment Data Entry}'!G253="","",'{Equipment Data Entry}'!G253)</f>
        <v/>
      </c>
      <c r="E492" s="512">
        <f>IF('{Equipment Data Entry}'!H253="","",'{Equipment Data Entry}'!H253)</f>
        <v/>
      </c>
      <c r="F492" s="512">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IF(OR(H502="",H502=0),"",IF(L502="",IF(J502="","",J502/H502),L502/H502))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11">
        <f>IF('{Equipment Data Entry}'!G254="","",'{Equipment Data Entry}'!G254)</f>
        <v/>
      </c>
      <c r="E516" s="512">
        <f>IF('{Equipment Data Entry}'!H254="","",'{Equipment Data Entry}'!H254)</f>
        <v/>
      </c>
      <c r="F516" s="512">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H520/F520)</f>
        <v/>
      </c>
      <c r="H520" s="33" t="n"/>
      <c r="I520" s="33" t="n"/>
      <c r="J520" s="33">
        <f>IF(I520="", "", I520*$F520)</f>
        <v/>
      </c>
      <c r="K520" s="33" t="n"/>
      <c r="L520" s="33">
        <f>IF(K520="", "", K520*$F520)</f>
        <v/>
      </c>
      <c r="M520" s="30">
        <f>IF(OR(H520="",H520=0),"",IF(K520="",IF(J520="","",J520/H520),L520/H520))</f>
        <v/>
      </c>
    </row>
    <row r="521" ht="13.35" customHeight="1" s="162">
      <c r="B521" s="307" t="n"/>
      <c r="C521" s="307" t="n"/>
      <c r="E521" s="307" t="n"/>
      <c r="F521" s="32" t="n"/>
      <c r="G521" s="33">
        <f>IF(F521="", "", H521/F521)</f>
        <v/>
      </c>
      <c r="H521" s="33" t="n"/>
      <c r="I521" s="33" t="n"/>
      <c r="J521" s="33">
        <f>IF(I521="", "", I521*$F521)</f>
        <v/>
      </c>
      <c r="K521" s="33" t="n"/>
      <c r="L521" s="33">
        <f>IF(K521="", "", K521*$F521)</f>
        <v/>
      </c>
      <c r="M521" s="30">
        <f>IF(OR(H521="",H521=0),"",IF(K521="",IF(J521="","",J521/H521),L521/H521))</f>
        <v/>
      </c>
    </row>
    <row r="522" ht="13.35" customHeight="1" s="162">
      <c r="B522" s="307" t="n"/>
      <c r="C522" s="307" t="n"/>
      <c r="E522" s="307" t="n"/>
      <c r="F522" s="32" t="n"/>
      <c r="G522" s="33">
        <f>IF(F522="", "", H522/F522)</f>
        <v/>
      </c>
      <c r="H522" s="33" t="n"/>
      <c r="I522" s="33" t="n"/>
      <c r="J522" s="33">
        <f>IF(I522="", "", I522*$F522)</f>
        <v/>
      </c>
      <c r="K522" s="33" t="n"/>
      <c r="L522" s="33">
        <f>IF(K522="", "", K522*$F522)</f>
        <v/>
      </c>
      <c r="M522" s="30">
        <f>IF(OR(H522="",H522=0),"",IF(K522="",IF(J522="","",J522/H522),L522/H522))</f>
        <v/>
      </c>
    </row>
    <row r="523" ht="13.35" customHeight="1" s="162">
      <c r="B523" s="307" t="n"/>
      <c r="C523" s="307" t="n"/>
      <c r="E523" s="307" t="n"/>
      <c r="F523" s="32" t="n"/>
      <c r="G523" s="33">
        <f>IF(F523="", "", H523/F523)</f>
        <v/>
      </c>
      <c r="H523" s="33" t="n"/>
      <c r="I523" s="33" t="n"/>
      <c r="J523" s="33">
        <f>IF(I523="", "", I523*$F523)</f>
        <v/>
      </c>
      <c r="K523" s="33" t="n"/>
      <c r="L523" s="33">
        <f>IF(K523="", "", K523*$F523)</f>
        <v/>
      </c>
      <c r="M523" s="30">
        <f>IF(OR(H523="",H523=0),"",IF(K523="",IF(J523="","",J523/H523),L523/H523))</f>
        <v/>
      </c>
    </row>
    <row r="524" ht="13.35" customHeight="1" s="162">
      <c r="B524" s="307" t="n"/>
      <c r="C524" s="307" t="n"/>
      <c r="E524" s="307" t="n"/>
      <c r="F524" s="32" t="n"/>
      <c r="G524" s="33">
        <f>IF(F524="", "", H524/F524)</f>
        <v/>
      </c>
      <c r="H524" s="33" t="n"/>
      <c r="I524" s="33" t="n"/>
      <c r="J524" s="33">
        <f>IF(I524="", "", I524*$F524)</f>
        <v/>
      </c>
      <c r="K524" s="33" t="n"/>
      <c r="L524" s="33">
        <f>IF(K524="", "", K524*$F524)</f>
        <v/>
      </c>
      <c r="M524" s="30">
        <f>IF(OR(H524="",H524=0),"",IF(K524="",IF(J524="","",J524/H524),L524/H524))</f>
        <v/>
      </c>
    </row>
    <row r="525" ht="13.35" customHeight="1" s="162">
      <c r="B525" s="307" t="n"/>
      <c r="C525" s="307" t="n"/>
      <c r="E525" s="307" t="n"/>
      <c r="F525" s="32" t="n"/>
      <c r="G525" s="33">
        <f>IF(F525="", "", H525/F525)</f>
        <v/>
      </c>
      <c r="H525" s="33" t="n"/>
      <c r="I525" s="33" t="n"/>
      <c r="J525" s="33">
        <f>IF(I525="", "", I525*$F525)</f>
        <v/>
      </c>
      <c r="K525" s="33" t="n"/>
      <c r="L525" s="33">
        <f>IF(K525="", "", K525*$F525)</f>
        <v/>
      </c>
      <c r="M525" s="30">
        <f>IF(OR(H525="",H525=0),"",IF(K525="",IF(J525="","",J525/H525),L525/H525))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IF(OR(H526="",H526=0),"",IF(L526="",IF(J526="","",J526/H526),L526/H526))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11">
        <f>IF('{Equipment Data Entry}'!G255="","",'{Equipment Data Entry}'!G255)</f>
        <v/>
      </c>
      <c r="E540" s="512">
        <f>IF('{Equipment Data Entry}'!H255="","",'{Equipment Data Entry}'!H255)</f>
        <v/>
      </c>
      <c r="F540" s="512">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H544/F544)</f>
        <v/>
      </c>
      <c r="H544" s="33" t="n"/>
      <c r="I544" s="33" t="n"/>
      <c r="J544" s="33">
        <f>IF(I544="", "", I544*$F544)</f>
        <v/>
      </c>
      <c r="K544" s="33" t="n"/>
      <c r="L544" s="33">
        <f>IF(K544="", "", K544*$F544)</f>
        <v/>
      </c>
      <c r="M544" s="30">
        <f>IF(OR(H544="",H544=0),"",IF(K544="",IF(J544="","",J544/H544),L544/H544))</f>
        <v/>
      </c>
    </row>
    <row r="545" ht="13.35" customHeight="1" s="162">
      <c r="B545" s="307" t="n"/>
      <c r="C545" s="307" t="n"/>
      <c r="E545" s="307" t="n"/>
      <c r="F545" s="32" t="n"/>
      <c r="G545" s="33">
        <f>IF(F545="", "", H545/F545)</f>
        <v/>
      </c>
      <c r="H545" s="33" t="n"/>
      <c r="I545" s="33" t="n"/>
      <c r="J545" s="33">
        <f>IF(I545="", "", I545*$F545)</f>
        <v/>
      </c>
      <c r="K545" s="33" t="n"/>
      <c r="L545" s="33">
        <f>IF(K545="", "", K545*$F545)</f>
        <v/>
      </c>
      <c r="M545" s="30">
        <f>IF(OR(H545="",H545=0),"",IF(K545="",IF(J545="","",J545/H545),L545/H545))</f>
        <v/>
      </c>
    </row>
    <row r="546" ht="13.35" customHeight="1" s="162">
      <c r="B546" s="307" t="n"/>
      <c r="C546" s="307" t="n"/>
      <c r="E546" s="307" t="n"/>
      <c r="F546" s="32" t="n"/>
      <c r="G546" s="33">
        <f>IF(F546="", "", H546/F546)</f>
        <v/>
      </c>
      <c r="H546" s="33" t="n"/>
      <c r="I546" s="33" t="n"/>
      <c r="J546" s="33">
        <f>IF(I546="", "", I546*$F546)</f>
        <v/>
      </c>
      <c r="K546" s="33" t="n"/>
      <c r="L546" s="33">
        <f>IF(K546="", "", K546*$F546)</f>
        <v/>
      </c>
      <c r="M546" s="30">
        <f>IF(OR(H546="",H546=0),"",IF(K546="",IF(J546="","",J546/H546),L546/H546))</f>
        <v/>
      </c>
    </row>
    <row r="547" ht="13.35" customHeight="1" s="162">
      <c r="B547" s="307" t="n"/>
      <c r="C547" s="307" t="n"/>
      <c r="E547" s="307" t="n"/>
      <c r="F547" s="32" t="n"/>
      <c r="G547" s="33">
        <f>IF(F547="", "", H547/F547)</f>
        <v/>
      </c>
      <c r="H547" s="33" t="n"/>
      <c r="I547" s="33" t="n"/>
      <c r="J547" s="33">
        <f>IF(I547="", "", I547*$F547)</f>
        <v/>
      </c>
      <c r="K547" s="33" t="n"/>
      <c r="L547" s="33">
        <f>IF(K547="", "", K547*$F547)</f>
        <v/>
      </c>
      <c r="M547" s="30">
        <f>IF(OR(H547="",H547=0),"",IF(K547="",IF(J547="","",J547/H547),L547/H547))</f>
        <v/>
      </c>
    </row>
    <row r="548" ht="13.35" customHeight="1" s="162">
      <c r="B548" s="307" t="n"/>
      <c r="C548" s="307" t="n"/>
      <c r="E548" s="307" t="n"/>
      <c r="F548" s="32" t="n"/>
      <c r="G548" s="33">
        <f>IF(F548="", "", H548/F548)</f>
        <v/>
      </c>
      <c r="H548" s="33" t="n"/>
      <c r="I548" s="33" t="n"/>
      <c r="J548" s="33">
        <f>IF(I548="", "", I548*$F548)</f>
        <v/>
      </c>
      <c r="K548" s="33" t="n"/>
      <c r="L548" s="33">
        <f>IF(K548="", "", K548*$F548)</f>
        <v/>
      </c>
      <c r="M548" s="30">
        <f>IF(OR(H548="",H548=0),"",IF(K548="",IF(J548="","",J548/H548),L548/H548))</f>
        <v/>
      </c>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IF(OR(H550="",H550=0),"",IF(L550="",IF(J550="","",J550/H550),L550/H550))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11">
        <f>IF('{Equipment Data Entry}'!G256="","",'{Equipment Data Entry}'!G256)</f>
        <v/>
      </c>
      <c r="E564" s="512">
        <f>IF('{Equipment Data Entry}'!H256="","",'{Equipment Data Entry}'!H256)</f>
        <v/>
      </c>
      <c r="F564" s="512">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307" t="n"/>
      <c r="C569" s="307" t="n"/>
      <c r="E569" s="307" t="n"/>
      <c r="F569" s="32" t="n"/>
      <c r="G569" s="33">
        <f>IF(F569="", "", H569/F569)</f>
        <v/>
      </c>
      <c r="H569" s="33" t="n"/>
      <c r="I569" s="33" t="n"/>
      <c r="J569" s="33">
        <f>IF(I569="", "", I569*$F569)</f>
        <v/>
      </c>
      <c r="K569" s="33" t="n"/>
      <c r="L569" s="33">
        <f>IF(K569="", "", K569*$F569)</f>
        <v/>
      </c>
      <c r="M569" s="30">
        <f>IF(OR(H569="",H569=0),"",IF(K569="",IF(J569="","",J569/H569),L569/H569))</f>
        <v/>
      </c>
    </row>
    <row r="570" ht="13.35" customHeight="1" s="162">
      <c r="B570" s="307" t="n"/>
      <c r="C570" s="307" t="n"/>
      <c r="E570" s="307" t="n"/>
      <c r="F570" s="32" t="n"/>
      <c r="G570" s="33">
        <f>IF(F570="", "", H570/F570)</f>
        <v/>
      </c>
      <c r="H570" s="33" t="n"/>
      <c r="I570" s="33" t="n"/>
      <c r="J570" s="33">
        <f>IF(I570="", "", I570*$F570)</f>
        <v/>
      </c>
      <c r="K570" s="33" t="n"/>
      <c r="L570" s="33">
        <f>IF(K570="", "", K570*$F570)</f>
        <v/>
      </c>
      <c r="M570" s="30">
        <f>IF(OR(H570="",H570=0),"",IF(K570="",IF(J570="","",J570/H570),L570/H570))</f>
        <v/>
      </c>
    </row>
    <row r="571" ht="13.35" customHeight="1" s="162">
      <c r="B571" s="307" t="n"/>
      <c r="C571" s="307" t="n"/>
      <c r="E571" s="307" t="n"/>
      <c r="F571" s="32" t="n"/>
      <c r="G571" s="33">
        <f>IF(F571="", "", H571/F571)</f>
        <v/>
      </c>
      <c r="H571" s="33" t="n"/>
      <c r="I571" s="33" t="n"/>
      <c r="J571" s="33">
        <f>IF(I571="", "", I571*$F571)</f>
        <v/>
      </c>
      <c r="K571" s="33" t="n"/>
      <c r="L571" s="33">
        <f>IF(K571="", "", K571*$F571)</f>
        <v/>
      </c>
      <c r="M571" s="30">
        <f>IF(OR(H571="",H571=0),"",IF(K571="",IF(J571="","",J571/H571),L571/H571))</f>
        <v/>
      </c>
    </row>
    <row r="572" ht="13.35" customHeight="1" s="162">
      <c r="B572" s="307" t="n"/>
      <c r="C572" s="307" t="n"/>
      <c r="E572" s="307" t="n"/>
      <c r="F572" s="32" t="n"/>
      <c r="G572" s="33">
        <f>IF(F572="", "", H572/F572)</f>
        <v/>
      </c>
      <c r="H572" s="33" t="n"/>
      <c r="I572" s="33" t="n"/>
      <c r="J572" s="33">
        <f>IF(I572="", "", I572*$F572)</f>
        <v/>
      </c>
      <c r="K572" s="33" t="n"/>
      <c r="L572" s="33">
        <f>IF(K572="", "", K572*$F572)</f>
        <v/>
      </c>
      <c r="M572" s="30">
        <f>IF(OR(H572="",H572=0),"",IF(K572="",IF(J572="","",J572/H572),L572/H572))</f>
        <v/>
      </c>
    </row>
    <row r="573" ht="13.35" customHeight="1" s="162">
      <c r="B573" s="307" t="n"/>
      <c r="C573" s="307" t="n"/>
      <c r="E573" s="307" t="n"/>
      <c r="F573" s="32" t="n"/>
      <c r="G573" s="33">
        <f>IF(F573="", "", H573/F573)</f>
        <v/>
      </c>
      <c r="H573" s="33" t="n"/>
      <c r="I573" s="33" t="n"/>
      <c r="J573" s="33">
        <f>IF(I573="", "", I573*$F573)</f>
        <v/>
      </c>
      <c r="K573" s="33" t="n"/>
      <c r="L573" s="33">
        <f>IF(K573="", "", K573*$F573)</f>
        <v/>
      </c>
      <c r="M573" s="30">
        <f>IF(OR(H573="",H573=0),"",IF(K573="",IF(J573="","",J573/H573),L573/H573))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IF(OR(H574="",H574=0),"",IF(L574="",IF(J574="","",J574/H574),L574/H574))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11">
        <f>IF('{Equipment Data Entry}'!G257="","",'{Equipment Data Entry}'!G257)</f>
        <v/>
      </c>
      <c r="E588" s="512">
        <f>IF('{Equipment Data Entry}'!H257="","",'{Equipment Data Entry}'!H257)</f>
        <v/>
      </c>
      <c r="F588" s="512">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IF(OR(H598="",H598=0),"",IF(L598="",IF(J598="","",J598/H598),L598/H598))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11">
        <f>IF('{Equipment Data Entry}'!G258="","",'{Equipment Data Entry}'!G258)</f>
        <v/>
      </c>
      <c r="E612" s="512">
        <f>IF('{Equipment Data Entry}'!H258="","",'{Equipment Data Entry}'!H258)</f>
        <v/>
      </c>
      <c r="F612" s="512">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IF(OR(H622="",H622=0),"",IF(L622="",IF(J622="","",J622/H622),L622/H622))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11">
        <f>IF('{Equipment Data Entry}'!G259="","",'{Equipment Data Entry}'!G259)</f>
        <v/>
      </c>
      <c r="E636" s="512">
        <f>IF('{Equipment Data Entry}'!H259="","",'{Equipment Data Entry}'!H259)</f>
        <v/>
      </c>
      <c r="F636" s="512">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H640/F640)</f>
        <v/>
      </c>
      <c r="H640" s="33" t="n"/>
      <c r="I640" s="33" t="n"/>
      <c r="J640" s="33">
        <f>IF(I640="", "", I640*$F640)</f>
        <v/>
      </c>
      <c r="K640" s="33" t="n"/>
      <c r="L640" s="33">
        <f>IF(K640="", "", K640*$F640)</f>
        <v/>
      </c>
      <c r="M640" s="30">
        <f>IF(OR(H640="",H640=0),"",IF(K640="",IF(J640="","",J640/H640),L640/H640))</f>
        <v/>
      </c>
    </row>
    <row r="641" ht="13.35" customHeight="1" s="162">
      <c r="B641" s="307" t="n"/>
      <c r="C641" s="307" t="n"/>
      <c r="E641" s="307" t="n"/>
      <c r="F641" s="32" t="n"/>
      <c r="G641" s="33">
        <f>IF(F641="", "", H641/F641)</f>
        <v/>
      </c>
      <c r="H641" s="33" t="n"/>
      <c r="I641" s="33" t="n"/>
      <c r="J641" s="33">
        <f>IF(I641="", "", I641*$F641)</f>
        <v/>
      </c>
      <c r="K641" s="33" t="n"/>
      <c r="L641" s="33">
        <f>IF(K641="", "", K641*$F641)</f>
        <v/>
      </c>
      <c r="M641" s="30">
        <f>IF(OR(H641="",H641=0),"",IF(K641="",IF(J641="","",J641/H641),L641/H641))</f>
        <v/>
      </c>
    </row>
    <row r="642" ht="13.35" customHeight="1" s="162">
      <c r="B642" s="307" t="n"/>
      <c r="C642" s="307" t="n"/>
      <c r="E642" s="307" t="n"/>
      <c r="F642" s="32" t="n"/>
      <c r="G642" s="33">
        <f>IF(F642="", "", H642/F642)</f>
        <v/>
      </c>
      <c r="H642" s="33" t="n"/>
      <c r="I642" s="33" t="n"/>
      <c r="J642" s="33">
        <f>IF(I642="", "", I642*$F642)</f>
        <v/>
      </c>
      <c r="K642" s="33" t="n"/>
      <c r="L642" s="33">
        <f>IF(K642="", "", K642*$F642)</f>
        <v/>
      </c>
      <c r="M642" s="30">
        <f>IF(OR(H642="",H642=0),"",IF(K642="",IF(J642="","",J642/H642),L642/H642))</f>
        <v/>
      </c>
    </row>
    <row r="643" ht="13.35" customHeight="1" s="162">
      <c r="B643" s="307" t="n"/>
      <c r="C643" s="307" t="n"/>
      <c r="E643" s="307" t="n"/>
      <c r="F643" s="32" t="n"/>
      <c r="G643" s="33">
        <f>IF(F643="", "", H643/F643)</f>
        <v/>
      </c>
      <c r="H643" s="33" t="n"/>
      <c r="I643" s="33" t="n"/>
      <c r="J643" s="33">
        <f>IF(I643="", "", I643*$F643)</f>
        <v/>
      </c>
      <c r="K643" s="33" t="n"/>
      <c r="L643" s="33">
        <f>IF(K643="", "", K643*$F643)</f>
        <v/>
      </c>
      <c r="M643" s="30">
        <f>IF(OR(H643="",H643=0),"",IF(K643="",IF(J643="","",J643/H643),L643/H643))</f>
        <v/>
      </c>
    </row>
    <row r="644" ht="13.35" customHeight="1" s="162">
      <c r="B644" s="307" t="n"/>
      <c r="C644" s="307" t="n"/>
      <c r="E644" s="307" t="n"/>
      <c r="F644" s="32" t="n"/>
      <c r="G644" s="33">
        <f>IF(F644="", "", H644/F644)</f>
        <v/>
      </c>
      <c r="H644" s="33" t="n"/>
      <c r="I644" s="33" t="n"/>
      <c r="J644" s="33">
        <f>IF(I644="", "", I644*$F644)</f>
        <v/>
      </c>
      <c r="K644" s="33" t="n"/>
      <c r="L644" s="33">
        <f>IF(K644="", "", K644*$F644)</f>
        <v/>
      </c>
      <c r="M644" s="30">
        <f>IF(OR(H644="",H644=0),"",IF(K644="",IF(J644="","",J644/H644),L644/H644))</f>
        <v/>
      </c>
    </row>
    <row r="645" ht="13.35" customHeight="1" s="162">
      <c r="B645" s="307" t="n"/>
      <c r="C645" s="307" t="n"/>
      <c r="E645" s="307" t="n"/>
      <c r="F645" s="32" t="n"/>
      <c r="G645" s="33">
        <f>IF(F645="", "", H645/F645)</f>
        <v/>
      </c>
      <c r="H645" s="33" t="n"/>
      <c r="I645" s="33" t="n"/>
      <c r="J645" s="33">
        <f>IF(I645="", "", I645*$F645)</f>
        <v/>
      </c>
      <c r="K645" s="33" t="n"/>
      <c r="L645" s="33">
        <f>IF(K645="", "", K645*$F645)</f>
        <v/>
      </c>
      <c r="M645" s="30">
        <f>IF(OR(H645="",H645=0),"",IF(K645="",IF(J645="","",J645/H645),L645/H645))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IF(OR(H646="",H646=0),"",IF(L646="",IF(J646="","",J646/H646),L646/H646))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11">
        <f>IF('{Equipment Data Entry}'!G260="","",'{Equipment Data Entry}'!G260)</f>
        <v/>
      </c>
      <c r="E660" s="512">
        <f>IF('{Equipment Data Entry}'!H260="","",'{Equipment Data Entry}'!H260)</f>
        <v/>
      </c>
      <c r="F660" s="512">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IF(OR(H670="",H670=0),"",IF(L670="",IF(J670="","",J670/H670),L670/H670))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11">
        <f>IF('{Equipment Data Entry}'!G261="","",'{Equipment Data Entry}'!G261)</f>
        <v/>
      </c>
      <c r="E684" s="512">
        <f>IF('{Equipment Data Entry}'!H261="","",'{Equipment Data Entry}'!H261)</f>
        <v/>
      </c>
      <c r="F684" s="512">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IF(OR(H694="",H694=0),"",IF(L694="",IF(J694="","",J694/H694),L694/H694))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11">
        <f>IF('{Equipment Data Entry}'!G262="","",'{Equipment Data Entry}'!G262)</f>
        <v/>
      </c>
      <c r="E708" s="512">
        <f>IF('{Equipment Data Entry}'!H262="","",'{Equipment Data Entry}'!H262)</f>
        <v/>
      </c>
      <c r="F708" s="512">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IF(OR(H718="",H718=0),"",IF(L718="",IF(J718="","",J718/H718),L718/H718))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11">
        <f>IF('{Equipment Data Entry}'!G263="","",'{Equipment Data Entry}'!G263)</f>
        <v/>
      </c>
      <c r="E732" s="512">
        <f>IF('{Equipment Data Entry}'!H263="","",'{Equipment Data Entry}'!H263)</f>
        <v/>
      </c>
      <c r="F732" s="512">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H736/F736)</f>
        <v/>
      </c>
      <c r="H736" s="33" t="n"/>
      <c r="I736" s="33" t="n"/>
      <c r="J736" s="33">
        <f>IF(I736="", "", I736*$F736)</f>
        <v/>
      </c>
      <c r="K736" s="33" t="n"/>
      <c r="L736" s="33">
        <f>IF(K736="", "", K736*$F736)</f>
        <v/>
      </c>
      <c r="M736" s="30">
        <f>IF(OR(H736="",H736=0),"",IF(K736="",IF(J736="","",J736/H736),L736/H736))</f>
        <v/>
      </c>
    </row>
    <row r="737" ht="13.35" customHeight="1" s="162">
      <c r="B737" s="307" t="n"/>
      <c r="C737" s="307" t="n"/>
      <c r="E737" s="307" t="n"/>
      <c r="F737" s="32" t="n"/>
      <c r="G737" s="33">
        <f>IF(F737="", "", H737/F737)</f>
        <v/>
      </c>
      <c r="H737" s="33" t="n"/>
      <c r="I737" s="33" t="n"/>
      <c r="J737" s="33">
        <f>IF(I737="", "", I737*$F737)</f>
        <v/>
      </c>
      <c r="K737" s="33" t="n"/>
      <c r="L737" s="33">
        <f>IF(K737="", "", K737*$F737)</f>
        <v/>
      </c>
      <c r="M737" s="30">
        <f>IF(OR(H737="",H737=0),"",IF(K737="",IF(J737="","",J737/H737),L737/H737))</f>
        <v/>
      </c>
    </row>
    <row r="738" ht="13.35" customHeight="1" s="162">
      <c r="B738" s="307" t="n"/>
      <c r="C738" s="307" t="n"/>
      <c r="E738" s="307" t="n"/>
      <c r="F738" s="32" t="n"/>
      <c r="G738" s="33">
        <f>IF(F738="", "", H738/F738)</f>
        <v/>
      </c>
      <c r="H738" s="33" t="n"/>
      <c r="I738" s="33" t="n"/>
      <c r="J738" s="33">
        <f>IF(I738="", "", I738*$F738)</f>
        <v/>
      </c>
      <c r="K738" s="33" t="n"/>
      <c r="L738" s="33">
        <f>IF(K738="", "", K738*$F738)</f>
        <v/>
      </c>
      <c r="M738" s="30">
        <f>IF(OR(H738="",H738=0),"",IF(K738="",IF(J738="","",J738/H738),L738/H738))</f>
        <v/>
      </c>
    </row>
    <row r="739" ht="13.35" customHeight="1" s="162">
      <c r="B739" s="307" t="n"/>
      <c r="C739" s="307" t="n"/>
      <c r="E739" s="307" t="n"/>
      <c r="F739" s="32" t="n"/>
      <c r="G739" s="33">
        <f>IF(F739="", "", H739/F739)</f>
        <v/>
      </c>
      <c r="H739" s="33" t="n"/>
      <c r="I739" s="33" t="n"/>
      <c r="J739" s="33">
        <f>IF(I739="", "", I739*$F739)</f>
        <v/>
      </c>
      <c r="K739" s="33" t="n"/>
      <c r="L739" s="33">
        <f>IF(K739="", "", K739*$F739)</f>
        <v/>
      </c>
      <c r="M739" s="30">
        <f>IF(OR(H739="",H739=0),"",IF(K739="",IF(J739="","",J739/H739),L739/H739))</f>
        <v/>
      </c>
    </row>
    <row r="740" ht="13.35" customHeight="1" s="162">
      <c r="B740" s="307" t="n"/>
      <c r="C740" s="307" t="n"/>
      <c r="E740" s="307" t="n"/>
      <c r="F740" s="32" t="n"/>
      <c r="G740" s="33">
        <f>IF(F740="", "", H740/F740)</f>
        <v/>
      </c>
      <c r="H740" s="33" t="n"/>
      <c r="I740" s="33" t="n"/>
      <c r="J740" s="33">
        <f>IF(I740="", "", I740*$F740)</f>
        <v/>
      </c>
      <c r="K740" s="33" t="n"/>
      <c r="L740" s="33">
        <f>IF(K740="", "", K740*$F740)</f>
        <v/>
      </c>
      <c r="M740" s="30">
        <f>IF(OR(H740="",H740=0),"",IF(K740="",IF(J740="","",J740/H740),L740/H740))</f>
        <v/>
      </c>
    </row>
    <row r="741" ht="13.35" customHeight="1" s="162">
      <c r="B741" s="307" t="n"/>
      <c r="C741" s="307" t="n"/>
      <c r="E741" s="307" t="n"/>
      <c r="F741" s="32" t="n"/>
      <c r="G741" s="33">
        <f>IF(F741="", "", H741/F741)</f>
        <v/>
      </c>
      <c r="H741" s="33" t="n"/>
      <c r="I741" s="33" t="n"/>
      <c r="J741" s="33">
        <f>IF(I741="", "", I741*$F741)</f>
        <v/>
      </c>
      <c r="K741" s="33" t="n"/>
      <c r="L741" s="33">
        <f>IF(K741="", "", K741*$F741)</f>
        <v/>
      </c>
      <c r="M741" s="30">
        <f>IF(OR(H741="",H741=0),"",IF(K741="",IF(J741="","",J741/H741),L741/H741))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IF(OR(H742="",H742=0),"",IF(L742="",IF(J742="","",J742/H742),L742/H742))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11">
        <f>IF('{Equipment Data Entry}'!G264="","",'{Equipment Data Entry}'!G264)</f>
        <v/>
      </c>
      <c r="E756" s="512">
        <f>IF('{Equipment Data Entry}'!H264="","",'{Equipment Data Entry}'!H264)</f>
        <v/>
      </c>
      <c r="F756" s="512">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IF(OR(H766="",H766=0),"",IF(L766="",IF(J766="","",J766/H766),L766/H766))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11">
        <f>IF('{Equipment Data Entry}'!G265="","",'{Equipment Data Entry}'!G265)</f>
        <v/>
      </c>
      <c r="E780" s="512">
        <f>IF('{Equipment Data Entry}'!H265="","",'{Equipment Data Entry}'!H265)</f>
        <v/>
      </c>
      <c r="F780" s="512">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H784/F784)</f>
        <v/>
      </c>
      <c r="H784" s="33" t="n"/>
      <c r="I784" s="33" t="n"/>
      <c r="J784" s="33">
        <f>IF(I784="", "", I784*$F784)</f>
        <v/>
      </c>
      <c r="K784" s="33" t="n"/>
      <c r="L784" s="33">
        <f>IF(K784="", "", K784*$F784)</f>
        <v/>
      </c>
      <c r="M784" s="30">
        <f>IF(OR(H784="",H784=0),"",IF(K784="",IF(J784="","",J784/H784),L784/H784))</f>
        <v/>
      </c>
    </row>
    <row r="785" ht="13.35" customHeight="1" s="162">
      <c r="B785" s="307" t="n"/>
      <c r="C785" s="307" t="n"/>
      <c r="E785" s="307" t="n"/>
      <c r="F785" s="32" t="n"/>
      <c r="G785" s="33">
        <f>IF(F785="", "", H785/F785)</f>
        <v/>
      </c>
      <c r="H785" s="33" t="n"/>
      <c r="I785" s="33" t="n"/>
      <c r="J785" s="33">
        <f>IF(I785="", "", I785*$F785)</f>
        <v/>
      </c>
      <c r="K785" s="33" t="n"/>
      <c r="L785" s="33">
        <f>IF(K785="", "", K785*$F785)</f>
        <v/>
      </c>
      <c r="M785" s="30">
        <f>IF(OR(H785="",H785=0),"",IF(K785="",IF(J785="","",J785/H785),L785/H785))</f>
        <v/>
      </c>
    </row>
    <row r="786" ht="13.35" customHeight="1" s="162">
      <c r="B786" s="307" t="n"/>
      <c r="C786" s="307" t="n"/>
      <c r="E786" s="307" t="n"/>
      <c r="F786" s="32" t="n"/>
      <c r="G786" s="33">
        <f>IF(F786="", "", H786/F786)</f>
        <v/>
      </c>
      <c r="H786" s="33" t="n"/>
      <c r="I786" s="33" t="n"/>
      <c r="J786" s="33">
        <f>IF(I786="", "", I786*$F786)</f>
        <v/>
      </c>
      <c r="K786" s="33" t="n"/>
      <c r="L786" s="33">
        <f>IF(K786="", "", K786*$F786)</f>
        <v/>
      </c>
      <c r="M786" s="30">
        <f>IF(OR(H786="",H786=0),"",IF(K786="",IF(J786="","",J786/H786),L786/H786))</f>
        <v/>
      </c>
    </row>
    <row r="787" ht="13.35" customHeight="1" s="162">
      <c r="B787" s="307" t="n"/>
      <c r="C787" s="307" t="n"/>
      <c r="E787" s="307" t="n"/>
      <c r="F787" s="32" t="n"/>
      <c r="G787" s="33">
        <f>IF(F787="", "", H787/F787)</f>
        <v/>
      </c>
      <c r="H787" s="33" t="n"/>
      <c r="I787" s="33" t="n"/>
      <c r="J787" s="33">
        <f>IF(I787="", "", I787*$F787)</f>
        <v/>
      </c>
      <c r="K787" s="33" t="n"/>
      <c r="L787" s="33">
        <f>IF(K787="", "", K787*$F787)</f>
        <v/>
      </c>
      <c r="M787" s="30">
        <f>IF(OR(H787="",H787=0),"",IF(K787="",IF(J787="","",J787/H787),L787/H787))</f>
        <v/>
      </c>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IF(OR(H790="",H790=0),"",IF(L790="",IF(J790="","",J790/H790),L790/H790))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11">
        <f>IF('{Equipment Data Entry}'!G266="","",'{Equipment Data Entry}'!G266)</f>
        <v/>
      </c>
      <c r="E804" s="512">
        <f>IF('{Equipment Data Entry}'!H266="","",'{Equipment Data Entry}'!H266)</f>
        <v/>
      </c>
      <c r="F804" s="512">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IF(OR(H814="",H814=0),"",IF(L814="",IF(J814="","",J814/H814),L814/H814))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11">
        <f>IF('{Equipment Data Entry}'!G267="","",'{Equipment Data Entry}'!G267)</f>
        <v/>
      </c>
      <c r="E828" s="512">
        <f>IF('{Equipment Data Entry}'!H267="","",'{Equipment Data Entry}'!H267)</f>
        <v/>
      </c>
      <c r="F828" s="512">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H832/F832)</f>
        <v/>
      </c>
      <c r="H832" s="33" t="n"/>
      <c r="I832" s="33" t="n"/>
      <c r="J832" s="33">
        <f>IF(I832="", "", I832*$F832)</f>
        <v/>
      </c>
      <c r="K832" s="33" t="n"/>
      <c r="L832" s="33">
        <f>IF(K832="", "", K832*$F832)</f>
        <v/>
      </c>
      <c r="M832" s="30">
        <f>IF(OR(H832="",H832=0),"",IF(K832="",IF(J832="","",J832/H832),L832/H832))</f>
        <v/>
      </c>
    </row>
    <row r="833" ht="13.35" customHeight="1" s="162">
      <c r="B833" s="307" t="n"/>
      <c r="C833" s="307" t="n"/>
      <c r="E833" s="307" t="n"/>
      <c r="F833" s="32" t="n"/>
      <c r="G833" s="33">
        <f>IF(F833="", "", H833/F833)</f>
        <v/>
      </c>
      <c r="H833" s="33" t="n"/>
      <c r="I833" s="33" t="n"/>
      <c r="J833" s="33">
        <f>IF(I833="", "", I833*$F833)</f>
        <v/>
      </c>
      <c r="K833" s="33" t="n"/>
      <c r="L833" s="33">
        <f>IF(K833="", "", K833*$F833)</f>
        <v/>
      </c>
      <c r="M833" s="30">
        <f>IF(OR(H833="",H833=0),"",IF(K833="",IF(J833="","",J833/H833),L833/H833))</f>
        <v/>
      </c>
    </row>
    <row r="834" ht="13.35" customHeight="1" s="162">
      <c r="B834" s="307" t="n"/>
      <c r="C834" s="307" t="n"/>
      <c r="E834" s="307" t="n"/>
      <c r="F834" s="32" t="n"/>
      <c r="G834" s="33">
        <f>IF(F834="", "", H834/F834)</f>
        <v/>
      </c>
      <c r="H834" s="33" t="n"/>
      <c r="I834" s="33" t="n"/>
      <c r="J834" s="33">
        <f>IF(I834="", "", I834*$F834)</f>
        <v/>
      </c>
      <c r="K834" s="33" t="n"/>
      <c r="L834" s="33">
        <f>IF(K834="", "", K834*$F834)</f>
        <v/>
      </c>
      <c r="M834" s="30">
        <f>IF(OR(H834="",H834=0),"",IF(K834="",IF(J834="","",J834/H834),L834/H834))</f>
        <v/>
      </c>
    </row>
    <row r="835" ht="13.35" customHeight="1" s="162">
      <c r="B835" s="307" t="n"/>
      <c r="C835" s="307" t="n"/>
      <c r="E835" s="307" t="n"/>
      <c r="F835" s="32" t="n"/>
      <c r="G835" s="33">
        <f>IF(F835="", "", H835/F835)</f>
        <v/>
      </c>
      <c r="H835" s="33" t="n"/>
      <c r="I835" s="33" t="n"/>
      <c r="J835" s="33">
        <f>IF(I835="", "", I835*$F835)</f>
        <v/>
      </c>
      <c r="K835" s="33" t="n"/>
      <c r="L835" s="33">
        <f>IF(K835="", "", K835*$F835)</f>
        <v/>
      </c>
      <c r="M835" s="30">
        <f>IF(OR(H835="",H835=0),"",IF(K835="",IF(J835="","",J835/H835),L835/H835))</f>
        <v/>
      </c>
    </row>
    <row r="836" ht="13.35" customHeight="1" s="162">
      <c r="B836" s="307" t="n"/>
      <c r="C836" s="307" t="n"/>
      <c r="E836" s="307" t="n"/>
      <c r="F836" s="32" t="n"/>
      <c r="G836" s="33">
        <f>IF(F836="", "", H836/F836)</f>
        <v/>
      </c>
      <c r="H836" s="33" t="n"/>
      <c r="I836" s="33" t="n"/>
      <c r="J836" s="33">
        <f>IF(I836="", "", I836*$F836)</f>
        <v/>
      </c>
      <c r="K836" s="33" t="n"/>
      <c r="L836" s="33">
        <f>IF(K836="", "", K836*$F836)</f>
        <v/>
      </c>
      <c r="M836" s="30">
        <f>IF(OR(H836="",H836=0),"",IF(K836="",IF(J836="","",J836/H836),L836/H836))</f>
        <v/>
      </c>
    </row>
    <row r="837" ht="13.35" customHeight="1" s="162">
      <c r="B837" s="307" t="n"/>
      <c r="C837" s="307" t="n"/>
      <c r="E837" s="307" t="n"/>
      <c r="F837" s="32" t="n"/>
      <c r="G837" s="33">
        <f>IF(F837="", "", H837/F837)</f>
        <v/>
      </c>
      <c r="H837" s="33" t="n"/>
      <c r="I837" s="33" t="n"/>
      <c r="J837" s="33">
        <f>IF(I837="", "", I837*$F837)</f>
        <v/>
      </c>
      <c r="K837" s="33" t="n"/>
      <c r="L837" s="33">
        <f>IF(K837="", "", K837*$F837)</f>
        <v/>
      </c>
      <c r="M837" s="30">
        <f>IF(OR(H837="",H837=0),"",IF(K837="",IF(J837="","",J837/H837),L837/H837))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IF(OR(H838="",H838=0),"",IF(L838="",IF(J838="","",J838/H838),L838/H838))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11">
        <f>IF('{Equipment Data Entry}'!G268="","",'{Equipment Data Entry}'!G268)</f>
        <v/>
      </c>
      <c r="E852" s="512">
        <f>IF('{Equipment Data Entry}'!H268="","",'{Equipment Data Entry}'!H268)</f>
        <v/>
      </c>
      <c r="F852" s="512">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H856/F856)</f>
        <v/>
      </c>
      <c r="H856" s="33" t="n"/>
      <c r="I856" s="33" t="n"/>
      <c r="J856" s="33">
        <f>IF(I856="", "", I856*$F856)</f>
        <v/>
      </c>
      <c r="K856" s="33" t="n"/>
      <c r="L856" s="33">
        <f>IF(K856="", "", K856*$F856)</f>
        <v/>
      </c>
      <c r="M856" s="30">
        <f>IF(OR(H856="",H856=0),"",IF(K856="",IF(J856="","",J856/H856),L856/H856))</f>
        <v/>
      </c>
    </row>
    <row r="857" ht="13.35" customHeight="1" s="162">
      <c r="B857" s="307" t="n"/>
      <c r="C857" s="307" t="n"/>
      <c r="E857" s="307" t="n"/>
      <c r="F857" s="32" t="n"/>
      <c r="G857" s="33">
        <f>IF(F857="", "", H857/F857)</f>
        <v/>
      </c>
      <c r="H857" s="33" t="n"/>
      <c r="I857" s="33" t="n"/>
      <c r="J857" s="33">
        <f>IF(I857="", "", I857*$F857)</f>
        <v/>
      </c>
      <c r="K857" s="33" t="n"/>
      <c r="L857" s="33">
        <f>IF(K857="", "", K857*$F857)</f>
        <v/>
      </c>
      <c r="M857" s="30">
        <f>IF(OR(H857="",H857=0),"",IF(K857="",IF(J857="","",J857/H857),L857/H857))</f>
        <v/>
      </c>
    </row>
    <row r="858" ht="13.35" customHeight="1" s="162">
      <c r="B858" s="307" t="n"/>
      <c r="C858" s="307" t="n"/>
      <c r="E858" s="307" t="n"/>
      <c r="F858" s="32" t="n"/>
      <c r="G858" s="33">
        <f>IF(F858="", "", H858/F858)</f>
        <v/>
      </c>
      <c r="H858" s="33" t="n"/>
      <c r="I858" s="33" t="n"/>
      <c r="J858" s="33">
        <f>IF(I858="", "", I858*$F858)</f>
        <v/>
      </c>
      <c r="K858" s="33" t="n"/>
      <c r="L858" s="33">
        <f>IF(K858="", "", K858*$F858)</f>
        <v/>
      </c>
      <c r="M858" s="30">
        <f>IF(OR(H858="",H858=0),"",IF(K858="",IF(J858="","",J858/H858),L858/H858))</f>
        <v/>
      </c>
    </row>
    <row r="859" ht="13.35" customHeight="1" s="162">
      <c r="B859" s="307" t="n"/>
      <c r="C859" s="307" t="n"/>
      <c r="E859" s="307" t="n"/>
      <c r="F859" s="32" t="n"/>
      <c r="G859" s="33">
        <f>IF(F859="", "", H859/F859)</f>
        <v/>
      </c>
      <c r="H859" s="33" t="n"/>
      <c r="I859" s="33" t="n"/>
      <c r="J859" s="33">
        <f>IF(I859="", "", I859*$F859)</f>
        <v/>
      </c>
      <c r="K859" s="33" t="n"/>
      <c r="L859" s="33">
        <f>IF(K859="", "", K859*$F859)</f>
        <v/>
      </c>
      <c r="M859" s="30">
        <f>IF(OR(H859="",H859=0),"",IF(K859="",IF(J859="","",J859/H859),L859/H859))</f>
        <v/>
      </c>
    </row>
    <row r="860" ht="13.35" customHeight="1" s="162">
      <c r="B860" s="307" t="n"/>
      <c r="C860" s="307" t="n"/>
      <c r="E860" s="307" t="n"/>
      <c r="F860" s="32" t="n"/>
      <c r="G860" s="33">
        <f>IF(F860="", "", H860/F860)</f>
        <v/>
      </c>
      <c r="H860" s="33" t="n"/>
      <c r="I860" s="33" t="n"/>
      <c r="J860" s="33">
        <f>IF(I860="", "", I860*$F860)</f>
        <v/>
      </c>
      <c r="K860" s="33" t="n"/>
      <c r="L860" s="33">
        <f>IF(K860="", "", K860*$F860)</f>
        <v/>
      </c>
      <c r="M860" s="30">
        <f>IF(OR(H860="",H860=0),"",IF(K860="",IF(J860="","",J860/H860),L860/H860))</f>
        <v/>
      </c>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IF(OR(H862="",H862=0),"",IF(L862="",IF(J862="","",J862/H862),L862/H862))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11">
        <f>IF('{Equipment Data Entry}'!G269="","",'{Equipment Data Entry}'!G269)</f>
        <v/>
      </c>
      <c r="E876" s="512">
        <f>IF('{Equipment Data Entry}'!H269="","",'{Equipment Data Entry}'!H269)</f>
        <v/>
      </c>
      <c r="F876" s="512">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307" t="n"/>
      <c r="C881" s="307" t="n"/>
      <c r="E881" s="307" t="n"/>
      <c r="F881" s="32" t="n"/>
      <c r="G881" s="33">
        <f>IF(F881="", "", H881/F881)</f>
        <v/>
      </c>
      <c r="H881" s="33" t="n"/>
      <c r="I881" s="33" t="n"/>
      <c r="J881" s="33">
        <f>IF(I881="", "", I881*$F881)</f>
        <v/>
      </c>
      <c r="K881" s="33" t="n"/>
      <c r="L881" s="33">
        <f>IF(K881="", "", K881*$F881)</f>
        <v/>
      </c>
      <c r="M881" s="30">
        <f>IF(OR(H881="",H881=0),"",IF(K881="",IF(J881="","",J881/H881),L881/H881))</f>
        <v/>
      </c>
    </row>
    <row r="882" ht="13.35" customHeight="1" s="162">
      <c r="B882" s="307" t="n"/>
      <c r="C882" s="307" t="n"/>
      <c r="E882" s="307" t="n"/>
      <c r="F882" s="32" t="n"/>
      <c r="G882" s="33">
        <f>IF(F882="", "", H882/F882)</f>
        <v/>
      </c>
      <c r="H882" s="33" t="n"/>
      <c r="I882" s="33" t="n"/>
      <c r="J882" s="33">
        <f>IF(I882="", "", I882*$F882)</f>
        <v/>
      </c>
      <c r="K882" s="33" t="n"/>
      <c r="L882" s="33">
        <f>IF(K882="", "", K882*$F882)</f>
        <v/>
      </c>
      <c r="M882" s="30">
        <f>IF(OR(H882="",H882=0),"",IF(K882="",IF(J882="","",J882/H882),L882/H882))</f>
        <v/>
      </c>
    </row>
    <row r="883" ht="13.35" customHeight="1" s="162">
      <c r="B883" s="307" t="n"/>
      <c r="C883" s="307" t="n"/>
      <c r="E883" s="307" t="n"/>
      <c r="F883" s="32" t="n"/>
      <c r="G883" s="33">
        <f>IF(F883="", "", H883/F883)</f>
        <v/>
      </c>
      <c r="H883" s="33" t="n"/>
      <c r="I883" s="33" t="n"/>
      <c r="J883" s="33">
        <f>IF(I883="", "", I883*$F883)</f>
        <v/>
      </c>
      <c r="K883" s="33" t="n"/>
      <c r="L883" s="33">
        <f>IF(K883="", "", K883*$F883)</f>
        <v/>
      </c>
      <c r="M883" s="30">
        <f>IF(OR(H883="",H883=0),"",IF(K883="",IF(J883="","",J883/H883),L883/H883))</f>
        <v/>
      </c>
    </row>
    <row r="884" ht="13.35" customHeight="1" s="162">
      <c r="B884" s="307" t="n"/>
      <c r="C884" s="307" t="n"/>
      <c r="E884" s="307" t="n"/>
      <c r="F884" s="32" t="n"/>
      <c r="G884" s="33">
        <f>IF(F884="", "", H884/F884)</f>
        <v/>
      </c>
      <c r="H884" s="33" t="n"/>
      <c r="I884" s="33" t="n"/>
      <c r="J884" s="33">
        <f>IF(I884="", "", I884*$F884)</f>
        <v/>
      </c>
      <c r="K884" s="33" t="n"/>
      <c r="L884" s="33">
        <f>IF(K884="", "", K884*$F884)</f>
        <v/>
      </c>
      <c r="M884" s="30">
        <f>IF(OR(H884="",H884=0),"",IF(K884="",IF(J884="","",J884/H884),L884/H884))</f>
        <v/>
      </c>
    </row>
    <row r="885" ht="13.35" customHeight="1" s="162">
      <c r="B885" s="307" t="n"/>
      <c r="C885" s="307" t="n"/>
      <c r="E885" s="307" t="n"/>
      <c r="F885" s="32" t="n"/>
      <c r="G885" s="33">
        <f>IF(F885="", "", H885/F885)</f>
        <v/>
      </c>
      <c r="H885" s="33" t="n"/>
      <c r="I885" s="33" t="n"/>
      <c r="J885" s="33">
        <f>IF(I885="", "", I885*$F885)</f>
        <v/>
      </c>
      <c r="K885" s="33" t="n"/>
      <c r="L885" s="33">
        <f>IF(K885="", "", K885*$F885)</f>
        <v/>
      </c>
      <c r="M885" s="30">
        <f>IF(OR(H885="",H885=0),"",IF(K885="",IF(J885="","",J885/H885),L885/H885))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IF(OR(H886="",H886=0),"",IF(L886="",IF(J886="","",J886/H886),L886/H886))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11">
        <f>IF('{Equipment Data Entry}'!G270="","",'{Equipment Data Entry}'!G270)</f>
        <v/>
      </c>
      <c r="E900" s="512">
        <f>IF('{Equipment Data Entry}'!H270="","",'{Equipment Data Entry}'!H270)</f>
        <v/>
      </c>
      <c r="F900" s="512">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IF(OR(H910="",H910=0),"",IF(L910="",IF(J910="","",J910/H910),L910/H910))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11">
        <f>IF('{Equipment Data Entry}'!G271="","",'{Equipment Data Entry}'!G271)</f>
        <v/>
      </c>
      <c r="E924" s="512">
        <f>IF('{Equipment Data Entry}'!H271="","",'{Equipment Data Entry}'!H271)</f>
        <v/>
      </c>
      <c r="F924" s="512">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307" t="n"/>
      <c r="C933" s="307" t="n"/>
      <c r="E933" s="307" t="n"/>
      <c r="F933" s="32" t="n"/>
      <c r="G933" s="33">
        <f>IF(F933="", "", H933/F933)</f>
        <v/>
      </c>
      <c r="H933" s="33" t="n"/>
      <c r="I933" s="33" t="n"/>
      <c r="J933" s="33">
        <f>IF(I933="", "", I933*$F933)</f>
        <v/>
      </c>
      <c r="K933" s="33" t="n"/>
      <c r="L933" s="33">
        <f>IF(K933="", "", K933*$F933)</f>
        <v/>
      </c>
      <c r="M933" s="30">
        <f>IF(OR(H933="",H933=0),"",IF(K933="",IF(J933="","",J933/H933),L933/H933))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IF(OR(H934="",H934=0),"",IF(L934="",IF(J934="","",J934/H934),L934/H934))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11">
        <f>IF('{Equipment Data Entry}'!G272="","",'{Equipment Data Entry}'!G272)</f>
        <v/>
      </c>
      <c r="E948" s="512">
        <f>IF('{Equipment Data Entry}'!H272="","",'{Equipment Data Entry}'!H272)</f>
        <v/>
      </c>
      <c r="F948" s="512">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H952/F952)</f>
        <v/>
      </c>
      <c r="H952" s="33" t="n"/>
      <c r="I952" s="33" t="n"/>
      <c r="J952" s="33">
        <f>IF(I952="", "", I952*$F952)</f>
        <v/>
      </c>
      <c r="K952" s="33" t="n"/>
      <c r="L952" s="33">
        <f>IF(K952="", "", K952*$F952)</f>
        <v/>
      </c>
      <c r="M952" s="30">
        <f>IF(OR(H952="",H952=0),"",IF(K952="",IF(J952="","",J952/H952),L952/H952))</f>
        <v/>
      </c>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row>
    <row r="954" ht="13.35" customHeight="1" s="162">
      <c r="B954" s="307" t="n"/>
      <c r="C954" s="307" t="n"/>
      <c r="E954" s="307" t="n"/>
      <c r="F954" s="32" t="n"/>
      <c r="G954" s="33">
        <f>IF(F954="", "", H954/F954)</f>
        <v/>
      </c>
      <c r="H954" s="33" t="n"/>
      <c r="I954" s="33" t="n"/>
      <c r="J954" s="33">
        <f>IF(I954="", "", I954*$F954)</f>
        <v/>
      </c>
      <c r="K954" s="33" t="n"/>
      <c r="L954" s="33">
        <f>IF(K954="", "", K954*$F954)</f>
        <v/>
      </c>
      <c r="M954" s="30">
        <f>IF(OR(H954="",H954=0),"",IF(K954="",IF(J954="","",J954/H954),L954/H954))</f>
        <v/>
      </c>
    </row>
    <row r="955" ht="13.35" customHeight="1" s="162">
      <c r="B955" s="307" t="n"/>
      <c r="C955" s="307" t="n"/>
      <c r="E955" s="307" t="n"/>
      <c r="F955" s="32" t="n"/>
      <c r="G955" s="33">
        <f>IF(F955="", "", H955/F955)</f>
        <v/>
      </c>
      <c r="H955" s="33" t="n"/>
      <c r="I955" s="33" t="n"/>
      <c r="J955" s="33">
        <f>IF(I955="", "", I955*$F955)</f>
        <v/>
      </c>
      <c r="K955" s="33" t="n"/>
      <c r="L955" s="33">
        <f>IF(K955="", "", K955*$F955)</f>
        <v/>
      </c>
      <c r="M955" s="30">
        <f>IF(OR(H955="",H955=0),"",IF(K955="",IF(J955="","",J955/H955),L955/H955))</f>
        <v/>
      </c>
    </row>
    <row r="956" ht="13.35" customHeight="1" s="162">
      <c r="B956" s="307" t="n"/>
      <c r="C956" s="307" t="n"/>
      <c r="E956" s="307" t="n"/>
      <c r="F956" s="32" t="n"/>
      <c r="G956" s="33">
        <f>IF(F956="", "", H956/F956)</f>
        <v/>
      </c>
      <c r="H956" s="33" t="n"/>
      <c r="I956" s="33" t="n"/>
      <c r="J956" s="33">
        <f>IF(I956="", "", I956*$F956)</f>
        <v/>
      </c>
      <c r="K956" s="33" t="n"/>
      <c r="L956" s="33">
        <f>IF(K956="", "", K956*$F956)</f>
        <v/>
      </c>
      <c r="M956" s="30">
        <f>IF(OR(H956="",H956=0),"",IF(K956="",IF(J956="","",J956/H956),L956/H956))</f>
        <v/>
      </c>
    </row>
    <row r="957" ht="13.35" customHeight="1" s="162">
      <c r="B957" s="307" t="n"/>
      <c r="C957" s="307" t="n"/>
      <c r="E957" s="307" t="n"/>
      <c r="F957" s="32" t="n"/>
      <c r="G957" s="33">
        <f>IF(F957="", "", H957/F957)</f>
        <v/>
      </c>
      <c r="H957" s="33" t="n"/>
      <c r="I957" s="33" t="n"/>
      <c r="J957" s="33">
        <f>IF(I957="", "", I957*$F957)</f>
        <v/>
      </c>
      <c r="K957" s="33" t="n"/>
      <c r="L957" s="33">
        <f>IF(K957="", "", K957*$F957)</f>
        <v/>
      </c>
      <c r="M957" s="30">
        <f>IF(OR(H957="",H957=0),"",IF(K957="",IF(J957="","",J957/H957),L957/H957))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IF(OR(H958="",H958=0),"",IF(L958="",IF(J958="","",J958/H958),L958/H958))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IF(OR(H23="",H23=0),"",IF(L23="",IF(J23="","",J23/H23),L23/H23))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IF(OR(H49="",H49=0),"",IF(L49="",IF(J49="","",J49/H49),L49/H49))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IF(OR(H75="",H75=0),"",IF(L75="",IF(J75="","",J75/H75),L75/H75))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IF(OR(H101="",H101=0),"",IF(L101="",IF(J101="","",J101/H101),L101/H101))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H121/F121)</f>
        <v/>
      </c>
      <c r="H121" s="33" t="n"/>
      <c r="I121" s="33" t="n"/>
      <c r="J121" s="33">
        <f>IF(I121="", "", I121*$F121)</f>
        <v/>
      </c>
      <c r="K121" s="33" t="n"/>
      <c r="L121" s="33">
        <f>IF(K121="", "", K121*$F121)</f>
        <v/>
      </c>
      <c r="M121" s="30">
        <f>IF(OR(H121="",H121=0),"",IF(K121="",IF(J121="","",J121/H121),L121/H121))</f>
        <v/>
      </c>
    </row>
    <row r="122" ht="13.35" customHeight="1" s="162">
      <c r="B122" s="307" t="n"/>
      <c r="C122" s="307" t="n"/>
      <c r="E122" s="307" t="n"/>
      <c r="F122" s="32" t="n"/>
      <c r="G122" s="33">
        <f>IF(F122="", "", H122/F122)</f>
        <v/>
      </c>
      <c r="H122" s="33" t="n"/>
      <c r="I122" s="33" t="n"/>
      <c r="J122" s="33">
        <f>IF(I122="", "", I122*$F122)</f>
        <v/>
      </c>
      <c r="K122" s="33" t="n"/>
      <c r="L122" s="33">
        <f>IF(K122="", "", K122*$F122)</f>
        <v/>
      </c>
      <c r="M122" s="30">
        <f>IF(OR(H122="",H122=0),"",IF(K122="",IF(J122="","",J122/H122),L122/H122))</f>
        <v/>
      </c>
    </row>
    <row r="123" ht="13.35" customHeight="1" s="162">
      <c r="B123" s="307" t="n"/>
      <c r="C123" s="307" t="n"/>
      <c r="E123" s="307" t="n"/>
      <c r="F123" s="32" t="n"/>
      <c r="G123" s="33">
        <f>IF(F123="", "", H123/F123)</f>
        <v/>
      </c>
      <c r="H123" s="33" t="n"/>
      <c r="I123" s="33" t="n"/>
      <c r="J123" s="33">
        <f>IF(I123="", "", I123*$F123)</f>
        <v/>
      </c>
      <c r="K123" s="33" t="n"/>
      <c r="L123" s="33">
        <f>IF(K123="", "", K123*$F123)</f>
        <v/>
      </c>
      <c r="M123" s="30">
        <f>IF(OR(H123="",H123=0),"",IF(K123="",IF(J123="","",J123/H123),L123/H123))</f>
        <v/>
      </c>
    </row>
    <row r="124" ht="13.35" customHeight="1" s="162">
      <c r="B124" s="307" t="n"/>
      <c r="C124" s="307" t="n"/>
      <c r="E124" s="307" t="n"/>
      <c r="F124" s="32" t="n"/>
      <c r="G124" s="33">
        <f>IF(F124="", "", H124/F124)</f>
        <v/>
      </c>
      <c r="H124" s="33" t="n"/>
      <c r="I124" s="33" t="n"/>
      <c r="J124" s="33">
        <f>IF(I124="", "", I124*$F124)</f>
        <v/>
      </c>
      <c r="K124" s="33" t="n"/>
      <c r="L124" s="33">
        <f>IF(K124="", "", K124*$F124)</f>
        <v/>
      </c>
      <c r="M124" s="30">
        <f>IF(OR(H124="",H124=0),"",IF(K124="",IF(J124="","",J124/H124),L124/H124))</f>
        <v/>
      </c>
    </row>
    <row r="125" ht="13.35" customHeight="1" s="162">
      <c r="B125" s="307" t="n"/>
      <c r="C125" s="307" t="n"/>
      <c r="E125" s="307" t="n"/>
      <c r="F125" s="32" t="n"/>
      <c r="G125" s="33">
        <f>IF(F125="", "", H125/F125)</f>
        <v/>
      </c>
      <c r="H125" s="33" t="n"/>
      <c r="I125" s="33" t="n"/>
      <c r="J125" s="33">
        <f>IF(I125="", "", I125*$F125)</f>
        <v/>
      </c>
      <c r="K125" s="33" t="n"/>
      <c r="L125" s="33">
        <f>IF(K125="", "", K125*$F125)</f>
        <v/>
      </c>
      <c r="M125" s="30">
        <f>IF(OR(H125="",H125=0),"",IF(K125="",IF(J125="","",J125/H125),L125/H125))</f>
        <v/>
      </c>
    </row>
    <row r="126" ht="13.35" customHeight="1" s="162">
      <c r="B126" s="307" t="n"/>
      <c r="C126" s="307" t="n"/>
      <c r="E126" s="307" t="n"/>
      <c r="F126" s="32" t="n"/>
      <c r="G126" s="33">
        <f>IF(F126="", "", H126/F126)</f>
        <v/>
      </c>
      <c r="H126" s="33" t="n"/>
      <c r="I126" s="33" t="n"/>
      <c r="J126" s="33">
        <f>IF(I126="", "", I126*$F126)</f>
        <v/>
      </c>
      <c r="K126" s="33" t="n"/>
      <c r="L126" s="33">
        <f>IF(K126="", "", K126*$F126)</f>
        <v/>
      </c>
      <c r="M126" s="30">
        <f>IF(OR(H126="",H126=0),"",IF(K126="",IF(J126="","",J126/H126),L126/H126))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IF(OR(H127="",H127=0),"",IF(L127="",IF(J127="","",J127/H127),L127/H127))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IF(OR(H153="",H153=0),"",IF(L153="",IF(J153="","",J153/H153),L153/H153))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IF(OR(H179="",H179=0),"",IF(L179="",IF(J179="","",J179/H179),L179/H179))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IF(OR(H205="",H205=0),"",IF(L205="",IF(J205="","",J205/H205),L205/H205))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H225/F225)</f>
        <v/>
      </c>
      <c r="H225" s="33" t="n"/>
      <c r="I225" s="33" t="n"/>
      <c r="J225" s="33">
        <f>IF(I225="", "", I225*$F225)</f>
        <v/>
      </c>
      <c r="K225" s="33" t="n"/>
      <c r="L225" s="33">
        <f>IF(K225="", "", K225*$F225)</f>
        <v/>
      </c>
      <c r="M225" s="30">
        <f>IF(OR(H225="",H225=0),"",IF(K225="",IF(J225="","",J225/H225),L225/H225))</f>
        <v/>
      </c>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IF(OR(H231="",H231=0),"",IF(L231="",IF(J231="","",J231/H231),L231/H231))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IF(OR(H257="",H257=0),"",IF(L257="",IF(J257="","",J257/H257),L257/H257))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IF(OR(H283="",H283=0),"",IF(L283="",IF(J283="","",J283/H283),L283/H283))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IF(OR(H309="",H309=0),"",IF(L309="",IF(J309="","",J309/H309),L309/H309))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IF(OR(H335="",H335=0),"",IF(L335="",IF(J335="","",J335/H335),L335/H335))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IF(OR(H361="",H361=0),"",IF(L361="",IF(J361="","",J361/H361),L361/H361))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IF(OR(H387="",H387=0),"",IF(L387="",IF(J387="","",J387/H387),L387/H387))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IF(OR(H413="",H413=0),"",IF(L413="",IF(J413="","",J413/H413),L413/H413))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row>
    <row r="436" ht="13.35" customHeight="1" s="162">
      <c r="B436" s="307" t="n"/>
      <c r="C436" s="307" t="n"/>
      <c r="E436" s="307" t="n"/>
      <c r="F436" s="32" t="n"/>
      <c r="G436" s="33">
        <f>IF(F436="", "", H436/F436)</f>
        <v/>
      </c>
      <c r="H436" s="33" t="n"/>
      <c r="I436" s="33" t="n"/>
      <c r="J436" s="33">
        <f>IF(I436="", "", I436*$F436)</f>
        <v/>
      </c>
      <c r="K436" s="33" t="n"/>
      <c r="L436" s="33">
        <f>IF(K436="", "", K436*$F436)</f>
        <v/>
      </c>
      <c r="M436" s="30">
        <f>IF(OR(H436="",H436=0),"",IF(K436="",IF(J436="","",J436/H436),L436/H436))</f>
        <v/>
      </c>
    </row>
    <row r="437" ht="13.35" customHeight="1" s="162">
      <c r="B437" s="307" t="n"/>
      <c r="C437" s="307" t="n"/>
      <c r="E437" s="307" t="n"/>
      <c r="F437" s="32" t="n"/>
      <c r="G437" s="33">
        <f>IF(F437="", "", H437/F437)</f>
        <v/>
      </c>
      <c r="H437" s="33" t="n"/>
      <c r="I437" s="33" t="n"/>
      <c r="J437" s="33">
        <f>IF(I437="", "", I437*$F437)</f>
        <v/>
      </c>
      <c r="K437" s="33" t="n"/>
      <c r="L437" s="33">
        <f>IF(K437="", "", K437*$F437)</f>
        <v/>
      </c>
      <c r="M437" s="30">
        <f>IF(OR(H437="",H437=0),"",IF(K437="",IF(J437="","",J437/H437),L437/H437))</f>
        <v/>
      </c>
    </row>
    <row r="438" ht="13.35" customHeight="1" s="162">
      <c r="B438" s="307" t="n"/>
      <c r="C438" s="307" t="n"/>
      <c r="E438" s="307" t="n"/>
      <c r="F438" s="32" t="n"/>
      <c r="G438" s="33">
        <f>IF(F438="", "", H438/F438)</f>
        <v/>
      </c>
      <c r="H438" s="33" t="n"/>
      <c r="I438" s="33" t="n"/>
      <c r="J438" s="33">
        <f>IF(I438="", "", I438*$F438)</f>
        <v/>
      </c>
      <c r="K438" s="33" t="n"/>
      <c r="L438" s="33">
        <f>IF(K438="", "", K438*$F438)</f>
        <v/>
      </c>
      <c r="M438" s="30">
        <f>IF(OR(H438="",H438=0),"",IF(K438="",IF(J438="","",J438/H438),L438/H438))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IF(OR(H439="",H439=0),"",IF(L439="",IF(J439="","",J439/H439),L439/H439))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IF(OR(H465="",H465=0),"",IF(L465="",IF(J465="","",J465/H465),L465/H465))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IF(OR(H491="",H491=0),"",IF(L491="",IF(J491="","",J491/H491),L491/H491))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IF(OR(H517="",H517=0),"",IF(L517="",IF(J517="","",J517/H517),L517/H517))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H537/F537)</f>
        <v/>
      </c>
      <c r="H537" s="33" t="n"/>
      <c r="I537" s="33" t="n"/>
      <c r="J537" s="33">
        <f>IF(I537="", "", I537*$F537)</f>
        <v/>
      </c>
      <c r="K537" s="33" t="n"/>
      <c r="L537" s="33">
        <f>IF(K537="", "", K537*$F537)</f>
        <v/>
      </c>
      <c r="M537" s="30">
        <f>IF(OR(H537="",H537=0),"",IF(K537="",IF(J537="","",J537/H537),L537/H537))</f>
        <v/>
      </c>
    </row>
    <row r="538" ht="13.35" customHeight="1" s="162">
      <c r="B538" s="307" t="n"/>
      <c r="C538" s="307" t="n"/>
      <c r="E538" s="307" t="n"/>
      <c r="F538" s="32" t="n"/>
      <c r="G538" s="33">
        <f>IF(F538="", "", H538/F538)</f>
        <v/>
      </c>
      <c r="H538" s="33" t="n"/>
      <c r="I538" s="33" t="n"/>
      <c r="J538" s="33">
        <f>IF(I538="", "", I538*$F538)</f>
        <v/>
      </c>
      <c r="K538" s="33" t="n"/>
      <c r="L538" s="33">
        <f>IF(K538="", "", K538*$F538)</f>
        <v/>
      </c>
      <c r="M538" s="30">
        <f>IF(OR(H538="",H538=0),"",IF(K538="",IF(J538="","",J538/H538),L538/H538))</f>
        <v/>
      </c>
    </row>
    <row r="539" ht="13.35" customHeight="1" s="162">
      <c r="B539" s="307" t="n"/>
      <c r="C539" s="307" t="n"/>
      <c r="E539" s="307" t="n"/>
      <c r="F539" s="32" t="n"/>
      <c r="G539" s="33">
        <f>IF(F539="", "", H539/F539)</f>
        <v/>
      </c>
      <c r="H539" s="33" t="n"/>
      <c r="I539" s="33" t="n"/>
      <c r="J539" s="33">
        <f>IF(I539="", "", I539*$F539)</f>
        <v/>
      </c>
      <c r="K539" s="33" t="n"/>
      <c r="L539" s="33">
        <f>IF(K539="", "", K539*$F539)</f>
        <v/>
      </c>
      <c r="M539" s="30">
        <f>IF(OR(H539="",H539=0),"",IF(K539="",IF(J539="","",J539/H539),L539/H539))</f>
        <v/>
      </c>
    </row>
    <row r="540" ht="13.35" customHeight="1" s="162">
      <c r="B540" s="307" t="n"/>
      <c r="C540" s="307" t="n"/>
      <c r="E540" s="307" t="n"/>
      <c r="F540" s="32" t="n"/>
      <c r="G540" s="33">
        <f>IF(F540="", "", H540/F540)</f>
        <v/>
      </c>
      <c r="H540" s="33" t="n"/>
      <c r="I540" s="33" t="n"/>
      <c r="J540" s="33">
        <f>IF(I540="", "", I540*$F540)</f>
        <v/>
      </c>
      <c r="K540" s="33" t="n"/>
      <c r="L540" s="33">
        <f>IF(K540="", "", K540*$F540)</f>
        <v/>
      </c>
      <c r="M540" s="30">
        <f>IF(OR(H540="",H540=0),"",IF(K540="",IF(J540="","",J540/H540),L540/H540))</f>
        <v/>
      </c>
    </row>
    <row r="541" ht="13.35" customHeight="1" s="162">
      <c r="B541" s="307" t="n"/>
      <c r="C541" s="307" t="n"/>
      <c r="E541" s="307" t="n"/>
      <c r="F541" s="32" t="n"/>
      <c r="G541" s="33">
        <f>IF(F541="", "", H541/F541)</f>
        <v/>
      </c>
      <c r="H541" s="33" t="n"/>
      <c r="I541" s="33" t="n"/>
      <c r="J541" s="33">
        <f>IF(I541="", "", I541*$F541)</f>
        <v/>
      </c>
      <c r="K541" s="33" t="n"/>
      <c r="L541" s="33">
        <f>IF(K541="", "", K541*$F541)</f>
        <v/>
      </c>
      <c r="M541" s="30">
        <f>IF(OR(H541="",H541=0),"",IF(K541="",IF(J541="","",J541/H541),L541/H541))</f>
        <v/>
      </c>
    </row>
    <row r="542" ht="13.35" customHeight="1" s="162">
      <c r="B542" s="307" t="n"/>
      <c r="C542" s="307" t="n"/>
      <c r="E542" s="307" t="n"/>
      <c r="F542" s="32" t="n"/>
      <c r="G542" s="33">
        <f>IF(F542="", "", H542/F542)</f>
        <v/>
      </c>
      <c r="H542" s="33" t="n"/>
      <c r="I542" s="33" t="n"/>
      <c r="J542" s="33">
        <f>IF(I542="", "", I542*$F542)</f>
        <v/>
      </c>
      <c r="K542" s="33" t="n"/>
      <c r="L542" s="33">
        <f>IF(K542="", "", K542*$F542)</f>
        <v/>
      </c>
      <c r="M542" s="30">
        <f>IF(OR(H542="",H542=0),"",IF(K542="",IF(J542="","",J542/H542),L542/H542))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IF(OR(H543="",H543=0),"",IF(L543="",IF(J543="","",J543/H543),L543/H543))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IF(OR(H569="",H569=0),"",IF(L569="",IF(J569="","",J569/H569),L569/H569))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IF(OR(H595="",H595=0),"",IF(L595="",IF(J595="","",J595/H595),L595/H595))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IF(OR(H621="",H621=0),"",IF(L621="",IF(J621="","",J621/H621),L621/H621))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H641/F641)</f>
        <v/>
      </c>
      <c r="H641" s="33" t="n"/>
      <c r="I641" s="33" t="n"/>
      <c r="J641" s="33">
        <f>IF(I641="", "", I641*$F641)</f>
        <v/>
      </c>
      <c r="K641" s="33" t="n"/>
      <c r="L641" s="33">
        <f>IF(K641="", "", K641*$F641)</f>
        <v/>
      </c>
      <c r="M641" s="30">
        <f>IF(OR(H641="",H641=0),"",IF(K641="",IF(J641="","",J641/H641),L641/H641))</f>
        <v/>
      </c>
    </row>
    <row r="642" ht="13.35" customHeight="1" s="162">
      <c r="B642" s="307" t="n"/>
      <c r="C642" s="307" t="n"/>
      <c r="E642" s="307" t="n"/>
      <c r="F642" s="32" t="n"/>
      <c r="G642" s="33">
        <f>IF(F642="", "", H642/F642)</f>
        <v/>
      </c>
      <c r="H642" s="33" t="n"/>
      <c r="I642" s="33" t="n"/>
      <c r="J642" s="33">
        <f>IF(I642="", "", I642*$F642)</f>
        <v/>
      </c>
      <c r="K642" s="33" t="n"/>
      <c r="L642" s="33">
        <f>IF(K642="", "", K642*$F642)</f>
        <v/>
      </c>
      <c r="M642" s="30">
        <f>IF(OR(H642="",H642=0),"",IF(K642="",IF(J642="","",J642/H642),L642/H642))</f>
        <v/>
      </c>
    </row>
    <row r="643" ht="13.35" customHeight="1" s="162">
      <c r="B643" s="307" t="n"/>
      <c r="C643" s="307" t="n"/>
      <c r="E643" s="307" t="n"/>
      <c r="F643" s="32" t="n"/>
      <c r="G643" s="33">
        <f>IF(F643="", "", H643/F643)</f>
        <v/>
      </c>
      <c r="H643" s="33" t="n"/>
      <c r="I643" s="33" t="n"/>
      <c r="J643" s="33">
        <f>IF(I643="", "", I643*$F643)</f>
        <v/>
      </c>
      <c r="K643" s="33" t="n"/>
      <c r="L643" s="33">
        <f>IF(K643="", "", K643*$F643)</f>
        <v/>
      </c>
      <c r="M643" s="30">
        <f>IF(OR(H643="",H643=0),"",IF(K643="",IF(J643="","",J643/H643),L643/H643))</f>
        <v/>
      </c>
    </row>
    <row r="644" ht="13.35" customHeight="1" s="162">
      <c r="B644" s="307" t="n"/>
      <c r="C644" s="307" t="n"/>
      <c r="E644" s="307" t="n"/>
      <c r="F644" s="32" t="n"/>
      <c r="G644" s="33">
        <f>IF(F644="", "", H644/F644)</f>
        <v/>
      </c>
      <c r="H644" s="33" t="n"/>
      <c r="I644" s="33" t="n"/>
      <c r="J644" s="33">
        <f>IF(I644="", "", I644*$F644)</f>
        <v/>
      </c>
      <c r="K644" s="33" t="n"/>
      <c r="L644" s="33">
        <f>IF(K644="", "", K644*$F644)</f>
        <v/>
      </c>
      <c r="M644" s="30">
        <f>IF(OR(H644="",H644=0),"",IF(K644="",IF(J644="","",J644/H644),L644/H644))</f>
        <v/>
      </c>
    </row>
    <row r="645" ht="13.35" customHeight="1" s="162">
      <c r="B645" s="307" t="n"/>
      <c r="C645" s="307" t="n"/>
      <c r="E645" s="307" t="n"/>
      <c r="F645" s="32" t="n"/>
      <c r="G645" s="33">
        <f>IF(F645="", "", H645/F645)</f>
        <v/>
      </c>
      <c r="H645" s="33" t="n"/>
      <c r="I645" s="33" t="n"/>
      <c r="J645" s="33">
        <f>IF(I645="", "", I645*$F645)</f>
        <v/>
      </c>
      <c r="K645" s="33" t="n"/>
      <c r="L645" s="33">
        <f>IF(K645="", "", K645*$F645)</f>
        <v/>
      </c>
      <c r="M645" s="30">
        <f>IF(OR(H645="",H645=0),"",IF(K645="",IF(J645="","",J645/H645),L645/H645))</f>
        <v/>
      </c>
    </row>
    <row r="646" ht="13.35" customHeight="1" s="162">
      <c r="B646" s="307" t="n"/>
      <c r="C646" s="307" t="n"/>
      <c r="E646" s="307" t="n"/>
      <c r="F646" s="32" t="n"/>
      <c r="G646" s="33">
        <f>IF(F646="", "", H646/F646)</f>
        <v/>
      </c>
      <c r="H646" s="33" t="n"/>
      <c r="I646" s="33" t="n"/>
      <c r="J646" s="33">
        <f>IF(I646="", "", I646*$F646)</f>
        <v/>
      </c>
      <c r="K646" s="33" t="n"/>
      <c r="L646" s="33">
        <f>IF(K646="", "", K646*$F646)</f>
        <v/>
      </c>
      <c r="M646" s="30">
        <f>IF(OR(H646="",H646=0),"",IF(K646="",IF(J646="","",J646/H646),L646/H646))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IF(OR(H647="",H647=0),"",IF(L647="",IF(J647="","",J647/H647),L647/H647))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IF(OR(H673="",H673=0),"",IF(L673="",IF(J673="","",J673/H673),L673/H673))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IF(OR(H699="",H699=0),"",IF(L699="",IF(J699="","",J699/H699),L699/H699))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IF(OR(H725="",H725=0),"",IF(L725="",IF(J725="","",J725/H725),L725/H725))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H745/F745)</f>
        <v/>
      </c>
      <c r="H745" s="33" t="n"/>
      <c r="I745" s="33" t="n"/>
      <c r="J745" s="33">
        <f>IF(I745="", "", I745*$F745)</f>
        <v/>
      </c>
      <c r="K745" s="33" t="n"/>
      <c r="L745" s="33">
        <f>IF(K745="", "", K745*$F745)</f>
        <v/>
      </c>
      <c r="M745" s="30">
        <f>IF(OR(H745="",H745=0),"",IF(K745="",IF(J745="","",J745/H745),L745/H745))</f>
        <v/>
      </c>
    </row>
    <row r="746" ht="13.35" customHeight="1" s="162">
      <c r="B746" s="307" t="n"/>
      <c r="C746" s="307" t="n"/>
      <c r="E746" s="307" t="n"/>
      <c r="F746" s="32" t="n"/>
      <c r="G746" s="33">
        <f>IF(F746="", "", H746/F746)</f>
        <v/>
      </c>
      <c r="H746" s="33" t="n"/>
      <c r="I746" s="33" t="n"/>
      <c r="J746" s="33">
        <f>IF(I746="", "", I746*$F746)</f>
        <v/>
      </c>
      <c r="K746" s="33" t="n"/>
      <c r="L746" s="33">
        <f>IF(K746="", "", K746*$F746)</f>
        <v/>
      </c>
      <c r="M746" s="30">
        <f>IF(OR(H746="",H746=0),"",IF(K746="",IF(J746="","",J746/H746),L746/H746))</f>
        <v/>
      </c>
    </row>
    <row r="747" ht="13.35" customHeight="1" s="162">
      <c r="B747" s="307" t="n"/>
      <c r="C747" s="307" t="n"/>
      <c r="E747" s="307" t="n"/>
      <c r="F747" s="32" t="n"/>
      <c r="G747" s="33">
        <f>IF(F747="", "", H747/F747)</f>
        <v/>
      </c>
      <c r="H747" s="33" t="n"/>
      <c r="I747" s="33" t="n"/>
      <c r="J747" s="33">
        <f>IF(I747="", "", I747*$F747)</f>
        <v/>
      </c>
      <c r="K747" s="33" t="n"/>
      <c r="L747" s="33">
        <f>IF(K747="", "", K747*$F747)</f>
        <v/>
      </c>
      <c r="M747" s="30">
        <f>IF(OR(H747="",H747=0),"",IF(K747="",IF(J747="","",J747/H747),L747/H747))</f>
        <v/>
      </c>
    </row>
    <row r="748" ht="13.35" customHeight="1" s="162">
      <c r="B748" s="307" t="n"/>
      <c r="C748" s="307" t="n"/>
      <c r="E748" s="307" t="n"/>
      <c r="F748" s="32" t="n"/>
      <c r="G748" s="33">
        <f>IF(F748="", "", H748/F748)</f>
        <v/>
      </c>
      <c r="H748" s="33" t="n"/>
      <c r="I748" s="33" t="n"/>
      <c r="J748" s="33">
        <f>IF(I748="", "", I748*$F748)</f>
        <v/>
      </c>
      <c r="K748" s="33" t="n"/>
      <c r="L748" s="33">
        <f>IF(K748="", "", K748*$F748)</f>
        <v/>
      </c>
      <c r="M748" s="30">
        <f>IF(OR(H748="",H748=0),"",IF(K748="",IF(J748="","",J748/H748),L748/H748))</f>
        <v/>
      </c>
    </row>
    <row r="749" ht="13.35" customHeight="1" s="162">
      <c r="B749" s="307" t="n"/>
      <c r="C749" s="307" t="n"/>
      <c r="E749" s="307" t="n"/>
      <c r="F749" s="32" t="n"/>
      <c r="G749" s="33">
        <f>IF(F749="", "", H749/F749)</f>
        <v/>
      </c>
      <c r="H749" s="33" t="n"/>
      <c r="I749" s="33" t="n"/>
      <c r="J749" s="33">
        <f>IF(I749="", "", I749*$F749)</f>
        <v/>
      </c>
      <c r="K749" s="33" t="n"/>
      <c r="L749" s="33">
        <f>IF(K749="", "", K749*$F749)</f>
        <v/>
      </c>
      <c r="M749" s="30">
        <f>IF(OR(H749="",H749=0),"",IF(K749="",IF(J749="","",J749/H749),L749/H749))</f>
        <v/>
      </c>
    </row>
    <row r="750" ht="13.35" customHeight="1" s="162">
      <c r="B750" s="307" t="n"/>
      <c r="C750" s="307" t="n"/>
      <c r="E750" s="307" t="n"/>
      <c r="F750" s="32" t="n"/>
      <c r="G750" s="33">
        <f>IF(F750="", "", H750/F750)</f>
        <v/>
      </c>
      <c r="H750" s="33" t="n"/>
      <c r="I750" s="33" t="n"/>
      <c r="J750" s="33">
        <f>IF(I750="", "", I750*$F750)</f>
        <v/>
      </c>
      <c r="K750" s="33" t="n"/>
      <c r="L750" s="33">
        <f>IF(K750="", "", K750*$F750)</f>
        <v/>
      </c>
      <c r="M750" s="30">
        <f>IF(OR(H750="",H750=0),"",IF(K750="",IF(J750="","",J750/H750),L750/H750))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IF(OR(H751="",H751=0),"",IF(L751="",IF(J751="","",J751/H751),L751/H751))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IF(OR(H777="",H777=0),"",IF(L777="",IF(J777="","",J777/H777),L777/H777))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IF(OR(H803="",H803=0),"",IF(L803="",IF(J803="","",J803/H803),L803/H803))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IF(OR(H829="",H829=0),"",IF(L829="",IF(J829="","",J829/H829),L829/H829))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H849/F849)</f>
        <v/>
      </c>
      <c r="H849" s="33" t="n"/>
      <c r="I849" s="33" t="n"/>
      <c r="J849" s="33">
        <f>IF(I849="", "", I849*$F849)</f>
        <v/>
      </c>
      <c r="K849" s="33" t="n"/>
      <c r="L849" s="33">
        <f>IF(K849="", "", K849*$F849)</f>
        <v/>
      </c>
      <c r="M849" s="30">
        <f>IF(OR(H849="",H849=0),"",IF(K849="",IF(J849="","",J849/H849),L849/H849))</f>
        <v/>
      </c>
    </row>
    <row r="850" ht="13.35" customHeight="1" s="162">
      <c r="B850" s="307" t="n"/>
      <c r="C850" s="307" t="n"/>
      <c r="E850" s="307" t="n"/>
      <c r="F850" s="32" t="n"/>
      <c r="G850" s="33">
        <f>IF(F850="", "", H850/F850)</f>
        <v/>
      </c>
      <c r="H850" s="33" t="n"/>
      <c r="I850" s="33" t="n"/>
      <c r="J850" s="33">
        <f>IF(I850="", "", I850*$F850)</f>
        <v/>
      </c>
      <c r="K850" s="33" t="n"/>
      <c r="L850" s="33">
        <f>IF(K850="", "", K850*$F850)</f>
        <v/>
      </c>
      <c r="M850" s="30">
        <f>IF(OR(H850="",H850=0),"",IF(K850="",IF(J850="","",J850/H850),L850/H850))</f>
        <v/>
      </c>
    </row>
    <row r="851" ht="13.35" customHeight="1" s="162">
      <c r="B851" s="307" t="n"/>
      <c r="C851" s="307" t="n"/>
      <c r="E851" s="307" t="n"/>
      <c r="F851" s="32" t="n"/>
      <c r="G851" s="33">
        <f>IF(F851="", "", H851/F851)</f>
        <v/>
      </c>
      <c r="H851" s="33" t="n"/>
      <c r="I851" s="33" t="n"/>
      <c r="J851" s="33">
        <f>IF(I851="", "", I851*$F851)</f>
        <v/>
      </c>
      <c r="K851" s="33" t="n"/>
      <c r="L851" s="33">
        <f>IF(K851="", "", K851*$F851)</f>
        <v/>
      </c>
      <c r="M851" s="30">
        <f>IF(OR(H851="",H851=0),"",IF(K851="",IF(J851="","",J851/H851),L851/H851))</f>
        <v/>
      </c>
    </row>
    <row r="852" ht="13.35" customHeight="1" s="162">
      <c r="B852" s="307" t="n"/>
      <c r="C852" s="307" t="n"/>
      <c r="E852" s="307" t="n"/>
      <c r="F852" s="32" t="n"/>
      <c r="G852" s="33">
        <f>IF(F852="", "", H852/F852)</f>
        <v/>
      </c>
      <c r="H852" s="33" t="n"/>
      <c r="I852" s="33" t="n"/>
      <c r="J852" s="33">
        <f>IF(I852="", "", I852*$F852)</f>
        <v/>
      </c>
      <c r="K852" s="33" t="n"/>
      <c r="L852" s="33">
        <f>IF(K852="", "", K852*$F852)</f>
        <v/>
      </c>
      <c r="M852" s="30">
        <f>IF(OR(H852="",H852=0),"",IF(K852="",IF(J852="","",J852/H852),L852/H852))</f>
        <v/>
      </c>
    </row>
    <row r="853" ht="13.35" customHeight="1" s="162">
      <c r="B853" s="307" t="n"/>
      <c r="C853" s="307" t="n"/>
      <c r="E853" s="307" t="n"/>
      <c r="F853" s="32" t="n"/>
      <c r="G853" s="33">
        <f>IF(F853="", "", H853/F853)</f>
        <v/>
      </c>
      <c r="H853" s="33" t="n"/>
      <c r="I853" s="33" t="n"/>
      <c r="J853" s="33">
        <f>IF(I853="", "", I853*$F853)</f>
        <v/>
      </c>
      <c r="K853" s="33" t="n"/>
      <c r="L853" s="33">
        <f>IF(K853="", "", K853*$F853)</f>
        <v/>
      </c>
      <c r="M853" s="30">
        <f>IF(OR(H853="",H853=0),"",IF(K853="",IF(J853="","",J853/H853),L853/H853))</f>
        <v/>
      </c>
    </row>
    <row r="854" ht="13.35" customHeight="1" s="162">
      <c r="B854" s="307" t="n"/>
      <c r="C854" s="307" t="n"/>
      <c r="E854" s="307" t="n"/>
      <c r="F854" s="32" t="n"/>
      <c r="G854" s="33">
        <f>IF(F854="", "", H854/F854)</f>
        <v/>
      </c>
      <c r="H854" s="33" t="n"/>
      <c r="I854" s="33" t="n"/>
      <c r="J854" s="33">
        <f>IF(I854="", "", I854*$F854)</f>
        <v/>
      </c>
      <c r="K854" s="33" t="n"/>
      <c r="L854" s="33">
        <f>IF(K854="", "", K854*$F854)</f>
        <v/>
      </c>
      <c r="M854" s="30">
        <f>IF(OR(H854="",H854=0),"",IF(K854="",IF(J854="","",J854/H854),L854/H854))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IF(OR(H855="",H855=0),"",IF(L855="",IF(J855="","",J855/H855),L855/H855))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IF(OR(H881="",H881=0),"",IF(L881="",IF(J881="","",J881/H881),L881/H881))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IF(OR(H907="",H907=0),"",IF(L907="",IF(J907="","",J907/H907),L907/H907))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IF(OR(H933="",H933=0),"",IF(L933="",IF(J933="","",J933/H933),L933/H933))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row>
    <row r="954" ht="13.35" customHeight="1" s="162">
      <c r="B954" s="307" t="n"/>
      <c r="C954" s="307" t="n"/>
      <c r="E954" s="307" t="n"/>
      <c r="F954" s="32" t="n"/>
      <c r="G954" s="33">
        <f>IF(F954="", "", H954/F954)</f>
        <v/>
      </c>
      <c r="H954" s="33" t="n"/>
      <c r="I954" s="33" t="n"/>
      <c r="J954" s="33">
        <f>IF(I954="", "", I954*$F954)</f>
        <v/>
      </c>
      <c r="K954" s="33" t="n"/>
      <c r="L954" s="33">
        <f>IF(K954="", "", K954*$F954)</f>
        <v/>
      </c>
      <c r="M954" s="30">
        <f>IF(OR(H954="",H954=0),"",IF(K954="",IF(J954="","",J954/H954),L954/H954))</f>
        <v/>
      </c>
    </row>
    <row r="955" ht="13.35" customHeight="1" s="162">
      <c r="B955" s="307" t="n"/>
      <c r="C955" s="307" t="n"/>
      <c r="E955" s="307" t="n"/>
      <c r="F955" s="32" t="n"/>
      <c r="G955" s="33">
        <f>IF(F955="", "", H955/F955)</f>
        <v/>
      </c>
      <c r="H955" s="33" t="n"/>
      <c r="I955" s="33" t="n"/>
      <c r="J955" s="33">
        <f>IF(I955="", "", I955*$F955)</f>
        <v/>
      </c>
      <c r="K955" s="33" t="n"/>
      <c r="L955" s="33">
        <f>IF(K955="", "", K955*$F955)</f>
        <v/>
      </c>
      <c r="M955" s="30">
        <f>IF(OR(H955="",H955=0),"",IF(K955="",IF(J955="","",J955/H955),L955/H955))</f>
        <v/>
      </c>
    </row>
    <row r="956" ht="13.35" customHeight="1" s="162">
      <c r="B956" s="307" t="n"/>
      <c r="C956" s="307" t="n"/>
      <c r="E956" s="307" t="n"/>
      <c r="F956" s="32" t="n"/>
      <c r="G956" s="33">
        <f>IF(F956="", "", H956/F956)</f>
        <v/>
      </c>
      <c r="H956" s="33" t="n"/>
      <c r="I956" s="33" t="n"/>
      <c r="J956" s="33">
        <f>IF(I956="", "", I956*$F956)</f>
        <v/>
      </c>
      <c r="K956" s="33" t="n"/>
      <c r="L956" s="33">
        <f>IF(K956="", "", K956*$F956)</f>
        <v/>
      </c>
      <c r="M956" s="30">
        <f>IF(OR(H956="",H956=0),"",IF(K956="",IF(J956="","",J956/H956),L956/H956))</f>
        <v/>
      </c>
    </row>
    <row r="957" ht="13.35" customHeight="1" s="162">
      <c r="B957" s="307" t="n"/>
      <c r="C957" s="307" t="n"/>
      <c r="E957" s="307" t="n"/>
      <c r="F957" s="32" t="n"/>
      <c r="G957" s="33">
        <f>IF(F957="", "", H957/F957)</f>
        <v/>
      </c>
      <c r="H957" s="33" t="n"/>
      <c r="I957" s="33" t="n"/>
      <c r="J957" s="33">
        <f>IF(I957="", "", I957*$F957)</f>
        <v/>
      </c>
      <c r="K957" s="33" t="n"/>
      <c r="L957" s="33">
        <f>IF(K957="", "", K957*$F957)</f>
        <v/>
      </c>
      <c r="M957" s="30">
        <f>IF(OR(H957="",H957=0),"",IF(K957="",IF(J957="","",J957/H957),L957/H957))</f>
        <v/>
      </c>
    </row>
    <row r="958" ht="13.35" customHeight="1" s="162">
      <c r="B958" s="307" t="n"/>
      <c r="C958" s="307" t="n"/>
      <c r="E958" s="307" t="n"/>
      <c r="F958" s="32" t="n"/>
      <c r="G958" s="33">
        <f>IF(F958="", "", H958/F958)</f>
        <v/>
      </c>
      <c r="H958" s="33" t="n"/>
      <c r="I958" s="33" t="n"/>
      <c r="J958" s="33">
        <f>IF(I958="", "", I958*$F958)</f>
        <v/>
      </c>
      <c r="K958" s="33" t="n"/>
      <c r="L958" s="33">
        <f>IF(K958="", "", K958*$F958)</f>
        <v/>
      </c>
      <c r="M958" s="30">
        <f>IF(OR(H958="",H958=0),"",IF(K958="",IF(J958="","",J958/H958),L958/H958))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IF(OR(H959="",H959=0),"",IF(L959="",IF(J959="","",J959/H959),L959/H959))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IF(OR(H985="",H985=0),"",IF(L985="",IF(J985="","",J985/H985),L985/H985))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IF(OR(H1011="",H1011=0),"",IF(L1011="",IF(J1011="","",J1011/H1011),L1011/H1011))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IF(OR(H1037="",H1037=0),"",IF(L1037="",IF(J1037="","",J1037/H1037),L1037/H1037))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H1057/F1057)</f>
        <v/>
      </c>
      <c r="H1057" s="33" t="n"/>
      <c r="I1057" s="33" t="n"/>
      <c r="J1057" s="33">
        <f>IF(I1057="", "", I1057*$F1057)</f>
        <v/>
      </c>
      <c r="K1057" s="33" t="n"/>
      <c r="L1057" s="33">
        <f>IF(K1057="", "", K1057*$F1057)</f>
        <v/>
      </c>
      <c r="M1057" s="30">
        <f>IF(OR(H1057="",H1057=0),"",IF(K1057="",IF(J1057="","",J1057/H1057),L1057/H1057))</f>
        <v/>
      </c>
    </row>
    <row r="1058" ht="13.35" customHeight="1" s="162">
      <c r="B1058" s="307" t="n"/>
      <c r="C1058" s="307" t="n"/>
      <c r="E1058" s="307" t="n"/>
      <c r="F1058" s="32" t="n"/>
      <c r="G1058" s="33">
        <f>IF(F1058="", "", H1058/F1058)</f>
        <v/>
      </c>
      <c r="H1058" s="33" t="n"/>
      <c r="I1058" s="33" t="n"/>
      <c r="J1058" s="33">
        <f>IF(I1058="", "", I1058*$F1058)</f>
        <v/>
      </c>
      <c r="K1058" s="33" t="n"/>
      <c r="L1058" s="33">
        <f>IF(K1058="", "", K1058*$F1058)</f>
        <v/>
      </c>
      <c r="M1058" s="30">
        <f>IF(OR(H1058="",H1058=0),"",IF(K1058="",IF(J1058="","",J1058/H1058),L1058/H1058))</f>
        <v/>
      </c>
    </row>
    <row r="1059" ht="13.35" customHeight="1" s="162">
      <c r="B1059" s="307" t="n"/>
      <c r="C1059" s="307" t="n"/>
      <c r="E1059" s="307" t="n"/>
      <c r="F1059" s="32" t="n"/>
      <c r="G1059" s="33">
        <f>IF(F1059="", "", H1059/F1059)</f>
        <v/>
      </c>
      <c r="H1059" s="33" t="n"/>
      <c r="I1059" s="33" t="n"/>
      <c r="J1059" s="33">
        <f>IF(I1059="", "", I1059*$F1059)</f>
        <v/>
      </c>
      <c r="K1059" s="33" t="n"/>
      <c r="L1059" s="33">
        <f>IF(K1059="", "", K1059*$F1059)</f>
        <v/>
      </c>
      <c r="M1059" s="30">
        <f>IF(OR(H1059="",H1059=0),"",IF(K1059="",IF(J1059="","",J1059/H1059),L1059/H1059))</f>
        <v/>
      </c>
    </row>
    <row r="1060" ht="13.35" customHeight="1" s="162">
      <c r="B1060" s="307" t="n"/>
      <c r="C1060" s="307" t="n"/>
      <c r="E1060" s="307" t="n"/>
      <c r="F1060" s="32" t="n"/>
      <c r="G1060" s="33">
        <f>IF(F1060="", "", H1060/F1060)</f>
        <v/>
      </c>
      <c r="H1060" s="33" t="n"/>
      <c r="I1060" s="33" t="n"/>
      <c r="J1060" s="33">
        <f>IF(I1060="", "", I1060*$F1060)</f>
        <v/>
      </c>
      <c r="K1060" s="33" t="n"/>
      <c r="L1060" s="33">
        <f>IF(K1060="", "", K1060*$F1060)</f>
        <v/>
      </c>
      <c r="M1060" s="30">
        <f>IF(OR(H1060="",H1060=0),"",IF(K1060="",IF(J1060="","",J1060/H1060),L1060/H1060))</f>
        <v/>
      </c>
    </row>
    <row r="1061" ht="13.35" customHeight="1" s="162">
      <c r="B1061" s="307" t="n"/>
      <c r="C1061" s="307" t="n"/>
      <c r="E1061" s="307" t="n"/>
      <c r="F1061" s="32" t="n"/>
      <c r="G1061" s="33">
        <f>IF(F1061="", "", H1061/F1061)</f>
        <v/>
      </c>
      <c r="H1061" s="33" t="n"/>
      <c r="I1061" s="33" t="n"/>
      <c r="J1061" s="33">
        <f>IF(I1061="", "", I1061*$F1061)</f>
        <v/>
      </c>
      <c r="K1061" s="33" t="n"/>
      <c r="L1061" s="33">
        <f>IF(K1061="", "", K1061*$F1061)</f>
        <v/>
      </c>
      <c r="M1061" s="30">
        <f>IF(OR(H1061="",H1061=0),"",IF(K1061="",IF(J1061="","",J1061/H1061),L1061/H1061))</f>
        <v/>
      </c>
    </row>
    <row r="1062" ht="13.35" customHeight="1" s="162">
      <c r="B1062" s="307" t="n"/>
      <c r="C1062" s="307" t="n"/>
      <c r="E1062" s="307" t="n"/>
      <c r="F1062" s="32" t="n"/>
      <c r="G1062" s="33">
        <f>IF(F1062="", "", H1062/F1062)</f>
        <v/>
      </c>
      <c r="H1062" s="33" t="n"/>
      <c r="I1062" s="33" t="n"/>
      <c r="J1062" s="33">
        <f>IF(I1062="", "", I1062*$F1062)</f>
        <v/>
      </c>
      <c r="K1062" s="33" t="n"/>
      <c r="L1062" s="33">
        <f>IF(K1062="", "", K1062*$F1062)</f>
        <v/>
      </c>
      <c r="M1062" s="30">
        <f>IF(OR(H1062="",H1062=0),"",IF(K1062="",IF(J1062="","",J1062/H1062),L1062/H1062))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IF(OR(H1063="",H1063=0),"",IF(L1063="",IF(J1063="","",J1063/H1063),L1063/H1063))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IF(OR(H1089="",H1089=0),"",IF(L1089="",IF(J1089="","",J1089/H1089),L1089/H1089))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IF(OR(H1115="",H1115=0),"",IF(L1115="",IF(J1115="","",J1115/H1115),L1115/H1115))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307" t="n"/>
      <c r="C1140" s="307" t="n"/>
      <c r="E1140" s="307" t="n"/>
      <c r="F1140" s="32" t="n"/>
      <c r="G1140" s="33">
        <f>IF(F1140="", "", H1140/F1140)</f>
        <v/>
      </c>
      <c r="H1140" s="33" t="n"/>
      <c r="I1140" s="33" t="n"/>
      <c r="J1140" s="33">
        <f>IF(I1140="", "", I1140*$F1140)</f>
        <v/>
      </c>
      <c r="K1140" s="33" t="n"/>
      <c r="L1140" s="33">
        <f>IF(K1140="", "", K1140*$F1140)</f>
        <v/>
      </c>
      <c r="M1140" s="30">
        <f>IF(OR(H1140="",H1140=0),"",IF(K1140="",IF(J1140="","",J1140/H1140),L1140/H1140))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IF(OR(H1141="",H1141=0),"",IF(L1141="",IF(J1141="","",J1141/H1141),L1141/H1141))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H1161/F1161)</f>
        <v/>
      </c>
      <c r="H1161" s="33" t="n"/>
      <c r="I1161" s="33" t="n"/>
      <c r="J1161" s="33">
        <f>IF(I1161="", "", I1161*$F1161)</f>
        <v/>
      </c>
      <c r="K1161" s="33" t="n"/>
      <c r="L1161" s="33">
        <f>IF(K1161="", "", K1161*$F1161)</f>
        <v/>
      </c>
      <c r="M1161" s="30">
        <f>IF(OR(H1161="",H1161=0),"",IF(K1161="",IF(J1161="","",J1161/H1161),L1161/H1161))</f>
        <v/>
      </c>
    </row>
    <row r="1162" ht="13.35" customHeight="1" s="162">
      <c r="B1162" s="307" t="n"/>
      <c r="C1162" s="307" t="n"/>
      <c r="E1162" s="307" t="n"/>
      <c r="F1162" s="32" t="n"/>
      <c r="G1162" s="33">
        <f>IF(F1162="", "", H1162/F1162)</f>
        <v/>
      </c>
      <c r="H1162" s="33" t="n"/>
      <c r="I1162" s="33" t="n"/>
      <c r="J1162" s="33">
        <f>IF(I1162="", "", I1162*$F1162)</f>
        <v/>
      </c>
      <c r="K1162" s="33" t="n"/>
      <c r="L1162" s="33">
        <f>IF(K1162="", "", K1162*$F1162)</f>
        <v/>
      </c>
      <c r="M1162" s="30">
        <f>IF(OR(H1162="",H1162=0),"",IF(K1162="",IF(J1162="","",J1162/H1162),L1162/H1162))</f>
        <v/>
      </c>
    </row>
    <row r="1163" ht="13.35" customHeight="1" s="162">
      <c r="B1163" s="307" t="n"/>
      <c r="C1163" s="307" t="n"/>
      <c r="E1163" s="307" t="n"/>
      <c r="F1163" s="32" t="n"/>
      <c r="G1163" s="33">
        <f>IF(F1163="", "", H1163/F1163)</f>
        <v/>
      </c>
      <c r="H1163" s="33" t="n"/>
      <c r="I1163" s="33" t="n"/>
      <c r="J1163" s="33">
        <f>IF(I1163="", "", I1163*$F1163)</f>
        <v/>
      </c>
      <c r="K1163" s="33" t="n"/>
      <c r="L1163" s="33">
        <f>IF(K1163="", "", K1163*$F1163)</f>
        <v/>
      </c>
      <c r="M1163" s="30">
        <f>IF(OR(H1163="",H1163=0),"",IF(K1163="",IF(J1163="","",J1163/H1163),L1163/H1163))</f>
        <v/>
      </c>
    </row>
    <row r="1164" ht="13.35" customHeight="1" s="162">
      <c r="B1164" s="307" t="n"/>
      <c r="C1164" s="307" t="n"/>
      <c r="E1164" s="307" t="n"/>
      <c r="F1164" s="32" t="n"/>
      <c r="G1164" s="33">
        <f>IF(F1164="", "", H1164/F1164)</f>
        <v/>
      </c>
      <c r="H1164" s="33" t="n"/>
      <c r="I1164" s="33" t="n"/>
      <c r="J1164" s="33">
        <f>IF(I1164="", "", I1164*$F1164)</f>
        <v/>
      </c>
      <c r="K1164" s="33" t="n"/>
      <c r="L1164" s="33">
        <f>IF(K1164="", "", K1164*$F1164)</f>
        <v/>
      </c>
      <c r="M1164" s="30">
        <f>IF(OR(H1164="",H1164=0),"",IF(K1164="",IF(J1164="","",J1164/H1164),L1164/H1164))</f>
        <v/>
      </c>
    </row>
    <row r="1165" ht="13.35" customHeight="1" s="162">
      <c r="B1165" s="307" t="n"/>
      <c r="C1165" s="307" t="n"/>
      <c r="E1165" s="307" t="n"/>
      <c r="F1165" s="32" t="n"/>
      <c r="G1165" s="33">
        <f>IF(F1165="", "", H1165/F1165)</f>
        <v/>
      </c>
      <c r="H1165" s="33" t="n"/>
      <c r="I1165" s="33" t="n"/>
      <c r="J1165" s="33">
        <f>IF(I1165="", "", I1165*$F1165)</f>
        <v/>
      </c>
      <c r="K1165" s="33" t="n"/>
      <c r="L1165" s="33">
        <f>IF(K1165="", "", K1165*$F1165)</f>
        <v/>
      </c>
      <c r="M1165" s="30">
        <f>IF(OR(H1165="",H1165=0),"",IF(K1165="",IF(J1165="","",J1165/H1165),L1165/H1165))</f>
        <v/>
      </c>
    </row>
    <row r="1166" ht="13.35" customHeight="1" s="162">
      <c r="B1166" s="307" t="n"/>
      <c r="C1166" s="307" t="n"/>
      <c r="E1166" s="307" t="n"/>
      <c r="F1166" s="32" t="n"/>
      <c r="G1166" s="33">
        <f>IF(F1166="", "", H1166/F1166)</f>
        <v/>
      </c>
      <c r="H1166" s="33" t="n"/>
      <c r="I1166" s="33" t="n"/>
      <c r="J1166" s="33">
        <f>IF(I1166="", "", I1166*$F1166)</f>
        <v/>
      </c>
      <c r="K1166" s="33" t="n"/>
      <c r="L1166" s="33">
        <f>IF(K1166="", "", K1166*$F1166)</f>
        <v/>
      </c>
      <c r="M1166" s="30">
        <f>IF(OR(H1166="",H1166=0),"",IF(K1166="",IF(J1166="","",J1166/H1166),L1166/H1166))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IF(OR(H1167="",H1167=0),"",IF(L1167="",IF(J1167="","",J1167/H1167),L1167/H1167))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IF(OR(H1193="",H1193=0),"",IF(L1193="",IF(J1193="","",J1193/H1193),L1193/H1193))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IF(OR(H1219="",H1219=0),"",IF(L1219="",IF(J1219="","",J1219/H1219),L1219/H1219))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307" t="n"/>
      <c r="C1244" s="307" t="n"/>
      <c r="E1244" s="307" t="n"/>
      <c r="F1244" s="32" t="n"/>
      <c r="G1244" s="33">
        <f>IF(F1244="", "", H1244/F1244)</f>
        <v/>
      </c>
      <c r="H1244" s="33" t="n"/>
      <c r="I1244" s="33" t="n"/>
      <c r="J1244" s="33">
        <f>IF(I1244="", "", I1244*$F1244)</f>
        <v/>
      </c>
      <c r="K1244" s="33" t="n"/>
      <c r="L1244" s="33">
        <f>IF(K1244="", "", K1244*$F1244)</f>
        <v/>
      </c>
      <c r="M1244" s="30">
        <f>IF(OR(H1244="",H1244=0),"",IF(K1244="",IF(J1244="","",J1244/H1244),L1244/H1244))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IF(OR(H1245="",H1245=0),"",IF(L1245="",IF(J1245="","",J1245/H1245),L1245/H1245))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H1265/F1265)</f>
        <v/>
      </c>
      <c r="H1265" s="33" t="n"/>
      <c r="I1265" s="33" t="n"/>
      <c r="J1265" s="33">
        <f>IF(I1265="", "", I1265*$F1265)</f>
        <v/>
      </c>
      <c r="K1265" s="33" t="n"/>
      <c r="L1265" s="33">
        <f>IF(K1265="", "", K1265*$F1265)</f>
        <v/>
      </c>
      <c r="M1265" s="30">
        <f>IF(OR(H1265="",H1265=0),"",IF(K1265="",IF(J1265="","",J1265/H1265),L1265/H1265))</f>
        <v/>
      </c>
    </row>
    <row r="1266" ht="13.35" customHeight="1" s="162">
      <c r="B1266" s="307" t="n"/>
      <c r="C1266" s="307" t="n"/>
      <c r="E1266" s="307" t="n"/>
      <c r="F1266" s="32" t="n"/>
      <c r="G1266" s="33">
        <f>IF(F1266="", "", H1266/F1266)</f>
        <v/>
      </c>
      <c r="H1266" s="33" t="n"/>
      <c r="I1266" s="33" t="n"/>
      <c r="J1266" s="33">
        <f>IF(I1266="", "", I1266*$F1266)</f>
        <v/>
      </c>
      <c r="K1266" s="33" t="n"/>
      <c r="L1266" s="33">
        <f>IF(K1266="", "", K1266*$F1266)</f>
        <v/>
      </c>
      <c r="M1266" s="30">
        <f>IF(OR(H1266="",H1266=0),"",IF(K1266="",IF(J1266="","",J1266/H1266),L1266/H1266))</f>
        <v/>
      </c>
    </row>
    <row r="1267" ht="13.35" customHeight="1" s="162">
      <c r="B1267" s="307" t="n"/>
      <c r="C1267" s="307" t="n"/>
      <c r="E1267" s="307" t="n"/>
      <c r="F1267" s="32" t="n"/>
      <c r="G1267" s="33">
        <f>IF(F1267="", "", H1267/F1267)</f>
        <v/>
      </c>
      <c r="H1267" s="33" t="n"/>
      <c r="I1267" s="33" t="n"/>
      <c r="J1267" s="33">
        <f>IF(I1267="", "", I1267*$F1267)</f>
        <v/>
      </c>
      <c r="K1267" s="33" t="n"/>
      <c r="L1267" s="33">
        <f>IF(K1267="", "", K1267*$F1267)</f>
        <v/>
      </c>
      <c r="M1267" s="30">
        <f>IF(OR(H1267="",H1267=0),"",IF(K1267="",IF(J1267="","",J1267/H1267),L1267/H1267))</f>
        <v/>
      </c>
    </row>
    <row r="1268" ht="13.35" customHeight="1" s="162">
      <c r="B1268" s="307" t="n"/>
      <c r="C1268" s="307" t="n"/>
      <c r="E1268" s="307" t="n"/>
      <c r="F1268" s="32" t="n"/>
      <c r="G1268" s="33">
        <f>IF(F1268="", "", H1268/F1268)</f>
        <v/>
      </c>
      <c r="H1268" s="33" t="n"/>
      <c r="I1268" s="33" t="n"/>
      <c r="J1268" s="33">
        <f>IF(I1268="", "", I1268*$F1268)</f>
        <v/>
      </c>
      <c r="K1268" s="33" t="n"/>
      <c r="L1268" s="33">
        <f>IF(K1268="", "", K1268*$F1268)</f>
        <v/>
      </c>
      <c r="M1268" s="30">
        <f>IF(OR(H1268="",H1268=0),"",IF(K1268="",IF(J1268="","",J1268/H1268),L1268/H1268))</f>
        <v/>
      </c>
    </row>
    <row r="1269" ht="13.35" customHeight="1" s="162">
      <c r="B1269" s="307" t="n"/>
      <c r="C1269" s="307" t="n"/>
      <c r="E1269" s="307" t="n"/>
      <c r="F1269" s="32" t="n"/>
      <c r="G1269" s="33">
        <f>IF(F1269="", "", H1269/F1269)</f>
        <v/>
      </c>
      <c r="H1269" s="33" t="n"/>
      <c r="I1269" s="33" t="n"/>
      <c r="J1269" s="33">
        <f>IF(I1269="", "", I1269*$F1269)</f>
        <v/>
      </c>
      <c r="K1269" s="33" t="n"/>
      <c r="L1269" s="33">
        <f>IF(K1269="", "", K1269*$F1269)</f>
        <v/>
      </c>
      <c r="M1269" s="30">
        <f>IF(OR(H1269="",H1269=0),"",IF(K1269="",IF(J1269="","",J1269/H1269),L1269/H1269))</f>
        <v/>
      </c>
    </row>
    <row r="1270" ht="13.35" customHeight="1" s="162">
      <c r="B1270" s="307" t="n"/>
      <c r="C1270" s="307" t="n"/>
      <c r="E1270" s="307" t="n"/>
      <c r="F1270" s="32" t="n"/>
      <c r="G1270" s="33">
        <f>IF(F1270="", "", H1270/F1270)</f>
        <v/>
      </c>
      <c r="H1270" s="33" t="n"/>
      <c r="I1270" s="33" t="n"/>
      <c r="J1270" s="33">
        <f>IF(I1270="", "", I1270*$F1270)</f>
        <v/>
      </c>
      <c r="K1270" s="33" t="n"/>
      <c r="L1270" s="33">
        <f>IF(K1270="", "", K1270*$F1270)</f>
        <v/>
      </c>
      <c r="M1270" s="30">
        <f>IF(OR(H1270="",H1270=0),"",IF(K1270="",IF(J1270="","",J1270/H1270),L1270/H1270))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IF(OR(H1271="",H1271=0),"",IF(L1271="",IF(J1271="","",J1271/H1271),L1271/H1271))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IF(OR(H1297="",H1297=0),"",IF(L1297="",IF(J1297="","",J1297/H1297),L1297/H1297))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IF(OR(H1323="",H1323=0),"",IF(L1323="",IF(J1323="","",J1323/H1323),L1323/H1323))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307" t="n"/>
      <c r="C1348" s="307" t="n"/>
      <c r="E1348" s="307" t="n"/>
      <c r="F1348" s="32" t="n"/>
      <c r="G1348" s="33">
        <f>IF(F1348="", "", H1348/F1348)</f>
        <v/>
      </c>
      <c r="H1348" s="33" t="n"/>
      <c r="I1348" s="33" t="n"/>
      <c r="J1348" s="33">
        <f>IF(I1348="", "", I1348*$F1348)</f>
        <v/>
      </c>
      <c r="K1348" s="33" t="n"/>
      <c r="L1348" s="33">
        <f>IF(K1348="", "", K1348*$F1348)</f>
        <v/>
      </c>
      <c r="M1348" s="30">
        <f>IF(OR(H1348="",H1348=0),"",IF(K1348="",IF(J1348="","",J1348/H1348),L1348/H1348))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IF(OR(H1349="",H1349=0),"",IF(L1349="",IF(J1349="","",J1349/H1349),L1349/H1349))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H1369/F1369)</f>
        <v/>
      </c>
      <c r="H1369" s="33" t="n"/>
      <c r="I1369" s="33" t="n"/>
      <c r="J1369" s="33">
        <f>IF(I1369="", "", I1369*$F1369)</f>
        <v/>
      </c>
      <c r="K1369" s="33" t="n"/>
      <c r="L1369" s="33">
        <f>IF(K1369="", "", K1369*$F1369)</f>
        <v/>
      </c>
      <c r="M1369" s="30">
        <f>IF(OR(H1369="",H1369=0),"",IF(K1369="",IF(J1369="","",J1369/H1369),L1369/H1369))</f>
        <v/>
      </c>
    </row>
    <row r="1370" ht="13.35" customHeight="1" s="162">
      <c r="B1370" s="307" t="n"/>
      <c r="C1370" s="307" t="n"/>
      <c r="E1370" s="307" t="n"/>
      <c r="F1370" s="32" t="n"/>
      <c r="G1370" s="33">
        <f>IF(F1370="", "", H1370/F1370)</f>
        <v/>
      </c>
      <c r="H1370" s="33" t="n"/>
      <c r="I1370" s="33" t="n"/>
      <c r="J1370" s="33">
        <f>IF(I1370="", "", I1370*$F1370)</f>
        <v/>
      </c>
      <c r="K1370" s="33" t="n"/>
      <c r="L1370" s="33">
        <f>IF(K1370="", "", K1370*$F1370)</f>
        <v/>
      </c>
      <c r="M1370" s="30">
        <f>IF(OR(H1370="",H1370=0),"",IF(K1370="",IF(J1370="","",J1370/H1370),L1370/H1370))</f>
        <v/>
      </c>
    </row>
    <row r="1371" ht="13.35" customHeight="1" s="162">
      <c r="B1371" s="307" t="n"/>
      <c r="C1371" s="307" t="n"/>
      <c r="E1371" s="307" t="n"/>
      <c r="F1371" s="32" t="n"/>
      <c r="G1371" s="33">
        <f>IF(F1371="", "", H1371/F1371)</f>
        <v/>
      </c>
      <c r="H1371" s="33" t="n"/>
      <c r="I1371" s="33" t="n"/>
      <c r="J1371" s="33">
        <f>IF(I1371="", "", I1371*$F1371)</f>
        <v/>
      </c>
      <c r="K1371" s="33" t="n"/>
      <c r="L1371" s="33">
        <f>IF(K1371="", "", K1371*$F1371)</f>
        <v/>
      </c>
      <c r="M1371" s="30">
        <f>IF(OR(H1371="",H1371=0),"",IF(K1371="",IF(J1371="","",J1371/H1371),L1371/H1371))</f>
        <v/>
      </c>
    </row>
    <row r="1372" ht="13.35" customHeight="1" s="162">
      <c r="B1372" s="307" t="n"/>
      <c r="C1372" s="307" t="n"/>
      <c r="E1372" s="307" t="n"/>
      <c r="F1372" s="32" t="n"/>
      <c r="G1372" s="33">
        <f>IF(F1372="", "", H1372/F1372)</f>
        <v/>
      </c>
      <c r="H1372" s="33" t="n"/>
      <c r="I1372" s="33" t="n"/>
      <c r="J1372" s="33">
        <f>IF(I1372="", "", I1372*$F1372)</f>
        <v/>
      </c>
      <c r="K1372" s="33" t="n"/>
      <c r="L1372" s="33">
        <f>IF(K1372="", "", K1372*$F1372)</f>
        <v/>
      </c>
      <c r="M1372" s="30">
        <f>IF(OR(H1372="",H1372=0),"",IF(K1372="",IF(J1372="","",J1372/H1372),L1372/H1372))</f>
        <v/>
      </c>
    </row>
    <row r="1373" ht="13.35" customHeight="1" s="162">
      <c r="B1373" s="307" t="n"/>
      <c r="C1373" s="307" t="n"/>
      <c r="E1373" s="307" t="n"/>
      <c r="F1373" s="32" t="n"/>
      <c r="G1373" s="33">
        <f>IF(F1373="", "", H1373/F1373)</f>
        <v/>
      </c>
      <c r="H1373" s="33" t="n"/>
      <c r="I1373" s="33" t="n"/>
      <c r="J1373" s="33">
        <f>IF(I1373="", "", I1373*$F1373)</f>
        <v/>
      </c>
      <c r="K1373" s="33" t="n"/>
      <c r="L1373" s="33">
        <f>IF(K1373="", "", K1373*$F1373)</f>
        <v/>
      </c>
      <c r="M1373" s="30">
        <f>IF(OR(H1373="",H1373=0),"",IF(K1373="",IF(J1373="","",J1373/H1373),L1373/H1373))</f>
        <v/>
      </c>
    </row>
    <row r="1374" ht="13.35" customHeight="1" s="162">
      <c r="B1374" s="307" t="n"/>
      <c r="C1374" s="307" t="n"/>
      <c r="E1374" s="307" t="n"/>
      <c r="F1374" s="32" t="n"/>
      <c r="G1374" s="33">
        <f>IF(F1374="", "", H1374/F1374)</f>
        <v/>
      </c>
      <c r="H1374" s="33" t="n"/>
      <c r="I1374" s="33" t="n"/>
      <c r="J1374" s="33">
        <f>IF(I1374="", "", I1374*$F1374)</f>
        <v/>
      </c>
      <c r="K1374" s="33" t="n"/>
      <c r="L1374" s="33">
        <f>IF(K1374="", "", K1374*$F1374)</f>
        <v/>
      </c>
      <c r="M1374" s="30">
        <f>IF(OR(H1374="",H1374=0),"",IF(K1374="",IF(J1374="","",J1374/H1374),L1374/H1374))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IF(OR(H1375="",H1375=0),"",IF(L1375="",IF(J1375="","",J1375/H1375),L1375/H1375))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IF(OR(H1401="",H1401=0),"",IF(L1401="",IF(J1401="","",J1401/H1401),L1401/H1401))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IF(OR(H1427="",H1427=0),"",IF(L1427="",IF(J1427="","",J1427/H1427),L1427/H1427))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307" t="n"/>
      <c r="C1452" s="307" t="n"/>
      <c r="E1452" s="307" t="n"/>
      <c r="F1452" s="32" t="n"/>
      <c r="G1452" s="33">
        <f>IF(F1452="", "", H1452/F1452)</f>
        <v/>
      </c>
      <c r="H1452" s="33" t="n"/>
      <c r="I1452" s="33" t="n"/>
      <c r="J1452" s="33">
        <f>IF(I1452="", "", I1452*$F1452)</f>
        <v/>
      </c>
      <c r="K1452" s="33" t="n"/>
      <c r="L1452" s="33">
        <f>IF(K1452="", "", K1452*$F1452)</f>
        <v/>
      </c>
      <c r="M1452" s="30">
        <f>IF(OR(H1452="",H1452=0),"",IF(K1452="",IF(J1452="","",J1452/H1452),L1452/H1452))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IF(OR(H1453="",H1453=0),"",IF(L1453="",IF(J1453="","",J1453/H1453),L1453/H1453))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H1473/F1473)</f>
        <v/>
      </c>
      <c r="H1473" s="33" t="n"/>
      <c r="I1473" s="33" t="n"/>
      <c r="J1473" s="33">
        <f>IF(I1473="", "", I1473*$F1473)</f>
        <v/>
      </c>
      <c r="K1473" s="33" t="n"/>
      <c r="L1473" s="33">
        <f>IF(K1473="", "", K1473*$F1473)</f>
        <v/>
      </c>
      <c r="M1473" s="30">
        <f>IF(OR(H1473="",H1473=0),"",IF(K1473="",IF(J1473="","",J1473/H1473),L1473/H1473))</f>
        <v/>
      </c>
    </row>
    <row r="1474" ht="13.35" customHeight="1" s="162">
      <c r="B1474" s="307" t="n"/>
      <c r="C1474" s="307" t="n"/>
      <c r="E1474" s="307" t="n"/>
      <c r="F1474" s="32" t="n"/>
      <c r="G1474" s="33">
        <f>IF(F1474="", "", H1474/F1474)</f>
        <v/>
      </c>
      <c r="H1474" s="33" t="n"/>
      <c r="I1474" s="33" t="n"/>
      <c r="J1474" s="33">
        <f>IF(I1474="", "", I1474*$F1474)</f>
        <v/>
      </c>
      <c r="K1474" s="33" t="n"/>
      <c r="L1474" s="33">
        <f>IF(K1474="", "", K1474*$F1474)</f>
        <v/>
      </c>
      <c r="M1474" s="30">
        <f>IF(OR(H1474="",H1474=0),"",IF(K1474="",IF(J1474="","",J1474/H1474),L1474/H1474))</f>
        <v/>
      </c>
    </row>
    <row r="1475" ht="13.35" customHeight="1" s="162">
      <c r="B1475" s="307" t="n"/>
      <c r="C1475" s="307" t="n"/>
      <c r="E1475" s="307" t="n"/>
      <c r="F1475" s="32" t="n"/>
      <c r="G1475" s="33">
        <f>IF(F1475="", "", H1475/F1475)</f>
        <v/>
      </c>
      <c r="H1475" s="33" t="n"/>
      <c r="I1475" s="33" t="n"/>
      <c r="J1475" s="33">
        <f>IF(I1475="", "", I1475*$F1475)</f>
        <v/>
      </c>
      <c r="K1475" s="33" t="n"/>
      <c r="L1475" s="33">
        <f>IF(K1475="", "", K1475*$F1475)</f>
        <v/>
      </c>
      <c r="M1475" s="30">
        <f>IF(OR(H1475="",H1475=0),"",IF(K1475="",IF(J1475="","",J1475/H1475),L1475/H1475))</f>
        <v/>
      </c>
    </row>
    <row r="1476" ht="13.35" customHeight="1" s="162">
      <c r="B1476" s="307" t="n"/>
      <c r="C1476" s="307" t="n"/>
      <c r="E1476" s="307" t="n"/>
      <c r="F1476" s="32" t="n"/>
      <c r="G1476" s="33">
        <f>IF(F1476="", "", H1476/F1476)</f>
        <v/>
      </c>
      <c r="H1476" s="33" t="n"/>
      <c r="I1476" s="33" t="n"/>
      <c r="J1476" s="33">
        <f>IF(I1476="", "", I1476*$F1476)</f>
        <v/>
      </c>
      <c r="K1476" s="33" t="n"/>
      <c r="L1476" s="33">
        <f>IF(K1476="", "", K1476*$F1476)</f>
        <v/>
      </c>
      <c r="M1476" s="30">
        <f>IF(OR(H1476="",H1476=0),"",IF(K1476="",IF(J1476="","",J1476/H1476),L1476/H1476))</f>
        <v/>
      </c>
    </row>
    <row r="1477" ht="13.35" customHeight="1" s="162">
      <c r="B1477" s="307" t="n"/>
      <c r="C1477" s="307" t="n"/>
      <c r="E1477" s="307" t="n"/>
      <c r="F1477" s="32" t="n"/>
      <c r="G1477" s="33">
        <f>IF(F1477="", "", H1477/F1477)</f>
        <v/>
      </c>
      <c r="H1477" s="33" t="n"/>
      <c r="I1477" s="33" t="n"/>
      <c r="J1477" s="33">
        <f>IF(I1477="", "", I1477*$F1477)</f>
        <v/>
      </c>
      <c r="K1477" s="33" t="n"/>
      <c r="L1477" s="33">
        <f>IF(K1477="", "", K1477*$F1477)</f>
        <v/>
      </c>
      <c r="M1477" s="30">
        <f>IF(OR(H1477="",H1477=0),"",IF(K1477="",IF(J1477="","",J1477/H1477),L1477/H1477))</f>
        <v/>
      </c>
    </row>
    <row r="1478" ht="13.35" customHeight="1" s="162">
      <c r="B1478" s="307" t="n"/>
      <c r="C1478" s="307" t="n"/>
      <c r="E1478" s="307" t="n"/>
      <c r="F1478" s="32" t="n"/>
      <c r="G1478" s="33">
        <f>IF(F1478="", "", H1478/F1478)</f>
        <v/>
      </c>
      <c r="H1478" s="33" t="n"/>
      <c r="I1478" s="33" t="n"/>
      <c r="J1478" s="33">
        <f>IF(I1478="", "", I1478*$F1478)</f>
        <v/>
      </c>
      <c r="K1478" s="33" t="n"/>
      <c r="L1478" s="33">
        <f>IF(K1478="", "", K1478*$F1478)</f>
        <v/>
      </c>
      <c r="M1478" s="30">
        <f>IF(OR(H1478="",H1478=0),"",IF(K1478="",IF(J1478="","",J1478/H1478),L1478/H1478))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IF(OR(H1479="",H1479=0),"",IF(L1479="",IF(J1479="","",J1479/H1479),L1479/H1479))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IF(OR(H1505="",H1505=0),"",IF(L1505="",IF(J1505="","",J1505/H1505),L1505/H1505))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IF(OR(H1531="",H1531=0),"",IF(L1531="",IF(J1531="","",J1531/H1531),L1531/H1531))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307" t="n"/>
      <c r="C1556" s="307" t="n"/>
      <c r="E1556" s="307" t="n"/>
      <c r="F1556" s="32" t="n"/>
      <c r="G1556" s="33">
        <f>IF(F1556="", "", H1556/F1556)</f>
        <v/>
      </c>
      <c r="H1556" s="33" t="n"/>
      <c r="I1556" s="33" t="n"/>
      <c r="J1556" s="33">
        <f>IF(I1556="", "", I1556*$F1556)</f>
        <v/>
      </c>
      <c r="K1556" s="33" t="n"/>
      <c r="L1556" s="33">
        <f>IF(K1556="", "", K1556*$F1556)</f>
        <v/>
      </c>
      <c r="M1556" s="30">
        <f>IF(OR(H1556="",H1556=0),"",IF(K1556="",IF(J1556="","",J1556/H1556),L1556/H1556))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IF(OR(H1557="",H1557=0),"",IF(L1557="",IF(J1557="","",J1557/H1557),L1557/H1557))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H1577/F1577)</f>
        <v/>
      </c>
      <c r="H1577" s="33" t="n"/>
      <c r="I1577" s="33" t="n"/>
      <c r="J1577" s="33">
        <f>IF(I1577="", "", I1577*$F1577)</f>
        <v/>
      </c>
      <c r="K1577" s="33" t="n"/>
      <c r="L1577" s="33">
        <f>IF(K1577="", "", K1577*$F1577)</f>
        <v/>
      </c>
      <c r="M1577" s="30">
        <f>IF(OR(H1577="",H1577=0),"",IF(K1577="",IF(J1577="","",J1577/H1577),L1577/H1577))</f>
        <v/>
      </c>
    </row>
    <row r="1578" ht="13.35" customHeight="1" s="162">
      <c r="B1578" s="307" t="n"/>
      <c r="C1578" s="307" t="n"/>
      <c r="E1578" s="307" t="n"/>
      <c r="F1578" s="32" t="n"/>
      <c r="G1578" s="33">
        <f>IF(F1578="", "", H1578/F1578)</f>
        <v/>
      </c>
      <c r="H1578" s="33" t="n"/>
      <c r="I1578" s="33" t="n"/>
      <c r="J1578" s="33">
        <f>IF(I1578="", "", I1578*$F1578)</f>
        <v/>
      </c>
      <c r="K1578" s="33" t="n"/>
      <c r="L1578" s="33">
        <f>IF(K1578="", "", K1578*$F1578)</f>
        <v/>
      </c>
      <c r="M1578" s="30">
        <f>IF(OR(H1578="",H1578=0),"",IF(K1578="",IF(J1578="","",J1578/H1578),L1578/H1578))</f>
        <v/>
      </c>
    </row>
    <row r="1579" ht="13.35" customHeight="1" s="162">
      <c r="B1579" s="307" t="n"/>
      <c r="C1579" s="307" t="n"/>
      <c r="E1579" s="307" t="n"/>
      <c r="F1579" s="32" t="n"/>
      <c r="G1579" s="33">
        <f>IF(F1579="", "", H1579/F1579)</f>
        <v/>
      </c>
      <c r="H1579" s="33" t="n"/>
      <c r="I1579" s="33" t="n"/>
      <c r="J1579" s="33">
        <f>IF(I1579="", "", I1579*$F1579)</f>
        <v/>
      </c>
      <c r="K1579" s="33" t="n"/>
      <c r="L1579" s="33">
        <f>IF(K1579="", "", K1579*$F1579)</f>
        <v/>
      </c>
      <c r="M1579" s="30">
        <f>IF(OR(H1579="",H1579=0),"",IF(K1579="",IF(J1579="","",J1579/H1579),L1579/H1579))</f>
        <v/>
      </c>
    </row>
    <row r="1580" ht="13.35" customHeight="1" s="162">
      <c r="B1580" s="307" t="n"/>
      <c r="C1580" s="307" t="n"/>
      <c r="E1580" s="307" t="n"/>
      <c r="F1580" s="32" t="n"/>
      <c r="G1580" s="33">
        <f>IF(F1580="", "", H1580/F1580)</f>
        <v/>
      </c>
      <c r="H1580" s="33" t="n"/>
      <c r="I1580" s="33" t="n"/>
      <c r="J1580" s="33">
        <f>IF(I1580="", "", I1580*$F1580)</f>
        <v/>
      </c>
      <c r="K1580" s="33" t="n"/>
      <c r="L1580" s="33">
        <f>IF(K1580="", "", K1580*$F1580)</f>
        <v/>
      </c>
      <c r="M1580" s="30">
        <f>IF(OR(H1580="",H1580=0),"",IF(K1580="",IF(J1580="","",J1580/H1580),L1580/H1580))</f>
        <v/>
      </c>
    </row>
    <row r="1581" ht="13.35" customHeight="1" s="162">
      <c r="B1581" s="307" t="n"/>
      <c r="C1581" s="307" t="n"/>
      <c r="E1581" s="307" t="n"/>
      <c r="F1581" s="32" t="n"/>
      <c r="G1581" s="33">
        <f>IF(F1581="", "", H1581/F1581)</f>
        <v/>
      </c>
      <c r="H1581" s="33" t="n"/>
      <c r="I1581" s="33" t="n"/>
      <c r="J1581" s="33">
        <f>IF(I1581="", "", I1581*$F1581)</f>
        <v/>
      </c>
      <c r="K1581" s="33" t="n"/>
      <c r="L1581" s="33">
        <f>IF(K1581="", "", K1581*$F1581)</f>
        <v/>
      </c>
      <c r="M1581" s="30">
        <f>IF(OR(H1581="",H1581=0),"",IF(K1581="",IF(J1581="","",J1581/H1581),L1581/H1581))</f>
        <v/>
      </c>
    </row>
    <row r="1582" ht="13.35" customHeight="1" s="162">
      <c r="B1582" s="307" t="n"/>
      <c r="C1582" s="307" t="n"/>
      <c r="E1582" s="307" t="n"/>
      <c r="F1582" s="32" t="n"/>
      <c r="G1582" s="33">
        <f>IF(F1582="", "", H1582/F1582)</f>
        <v/>
      </c>
      <c r="H1582" s="33" t="n"/>
      <c r="I1582" s="33" t="n"/>
      <c r="J1582" s="33">
        <f>IF(I1582="", "", I1582*$F1582)</f>
        <v/>
      </c>
      <c r="K1582" s="33" t="n"/>
      <c r="L1582" s="33">
        <f>IF(K1582="", "", K1582*$F1582)</f>
        <v/>
      </c>
      <c r="M1582" s="30">
        <f>IF(OR(H1582="",H1582=0),"",IF(K1582="",IF(J1582="","",J1582/H1582),L1582/H1582))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IF(OR(H1583="",H1583=0),"",IF(L1583="",IF(J1583="","",J1583/H1583),L1583/H1583))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IF(OR(H1609="",H1609=0),"",IF(L1609="",IF(J1609="","",J1609/H1609),L1609/H1609))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IF(OR(H1635="",H1635=0),"",IF(L1635="",IF(J1635="","",J1635/H1635),L1635/H1635))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07" t="n"/>
      <c r="C1660" s="307" t="n"/>
      <c r="E1660" s="307" t="n"/>
      <c r="F1660" s="32" t="n"/>
      <c r="G1660" s="33">
        <f>IF(F1660="", "", H1660/F1660)</f>
        <v/>
      </c>
      <c r="H1660" s="33" t="n"/>
      <c r="I1660" s="33" t="n"/>
      <c r="J1660" s="33">
        <f>IF(I1660="", "", I1660*$F1660)</f>
        <v/>
      </c>
      <c r="K1660" s="33" t="n"/>
      <c r="L1660" s="33">
        <f>IF(K1660="", "", K1660*$F1660)</f>
        <v/>
      </c>
      <c r="M1660" s="30">
        <f>IF(OR(H1660="",H1660=0),"",IF(K1660="",IF(J1660="","",J1660/H1660),L1660/H1660))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IF(OR(H1661="",H1661=0),"",IF(L1661="",IF(J1661="","",J1661/H1661),L1661/H1661))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H1681/F1681)</f>
        <v/>
      </c>
      <c r="H1681" s="33" t="n"/>
      <c r="I1681" s="33" t="n"/>
      <c r="J1681" s="33">
        <f>IF(I1681="", "", I1681*$F1681)</f>
        <v/>
      </c>
      <c r="K1681" s="33" t="n"/>
      <c r="L1681" s="33">
        <f>IF(K1681="", "", K1681*$F1681)</f>
        <v/>
      </c>
      <c r="M1681" s="30">
        <f>IF(OR(H1681="",H1681=0),"",IF(K1681="",IF(J1681="","",J1681/H1681),L1681/H1681))</f>
        <v/>
      </c>
    </row>
    <row r="1682" ht="13.35" customHeight="1" s="162">
      <c r="B1682" s="307" t="n"/>
      <c r="C1682" s="307" t="n"/>
      <c r="E1682" s="307" t="n"/>
      <c r="F1682" s="32" t="n"/>
      <c r="G1682" s="33">
        <f>IF(F1682="", "", H1682/F1682)</f>
        <v/>
      </c>
      <c r="H1682" s="33" t="n"/>
      <c r="I1682" s="33" t="n"/>
      <c r="J1682" s="33">
        <f>IF(I1682="", "", I1682*$F1682)</f>
        <v/>
      </c>
      <c r="K1682" s="33" t="n"/>
      <c r="L1682" s="33">
        <f>IF(K1682="", "", K1682*$F1682)</f>
        <v/>
      </c>
      <c r="M1682" s="30">
        <f>IF(OR(H1682="",H1682=0),"",IF(K1682="",IF(J1682="","",J1682/H1682),L1682/H1682))</f>
        <v/>
      </c>
    </row>
    <row r="1683" ht="13.35" customHeight="1" s="162">
      <c r="B1683" s="307" t="n"/>
      <c r="C1683" s="307" t="n"/>
      <c r="E1683" s="307" t="n"/>
      <c r="F1683" s="32" t="n"/>
      <c r="G1683" s="33">
        <f>IF(F1683="", "", H1683/F1683)</f>
        <v/>
      </c>
      <c r="H1683" s="33" t="n"/>
      <c r="I1683" s="33" t="n"/>
      <c r="J1683" s="33">
        <f>IF(I1683="", "", I1683*$F1683)</f>
        <v/>
      </c>
      <c r="K1683" s="33" t="n"/>
      <c r="L1683" s="33">
        <f>IF(K1683="", "", K1683*$F1683)</f>
        <v/>
      </c>
      <c r="M1683" s="30">
        <f>IF(OR(H1683="",H1683=0),"",IF(K1683="",IF(J1683="","",J1683/H1683),L1683/H1683))</f>
        <v/>
      </c>
    </row>
    <row r="1684" ht="13.35" customHeight="1" s="162">
      <c r="B1684" s="307" t="n"/>
      <c r="C1684" s="307" t="n"/>
      <c r="E1684" s="307" t="n"/>
      <c r="F1684" s="32" t="n"/>
      <c r="G1684" s="33">
        <f>IF(F1684="", "", H1684/F1684)</f>
        <v/>
      </c>
      <c r="H1684" s="33" t="n"/>
      <c r="I1684" s="33" t="n"/>
      <c r="J1684" s="33">
        <f>IF(I1684="", "", I1684*$F1684)</f>
        <v/>
      </c>
      <c r="K1684" s="33" t="n"/>
      <c r="L1684" s="33">
        <f>IF(K1684="", "", K1684*$F1684)</f>
        <v/>
      </c>
      <c r="M1684" s="30">
        <f>IF(OR(H1684="",H1684=0),"",IF(K1684="",IF(J1684="","",J1684/H1684),L1684/H1684))</f>
        <v/>
      </c>
    </row>
    <row r="1685" ht="13.35" customHeight="1" s="162">
      <c r="B1685" s="307" t="n"/>
      <c r="C1685" s="307" t="n"/>
      <c r="E1685" s="307" t="n"/>
      <c r="F1685" s="32" t="n"/>
      <c r="G1685" s="33">
        <f>IF(F1685="", "", H1685/F1685)</f>
        <v/>
      </c>
      <c r="H1685" s="33" t="n"/>
      <c r="I1685" s="33" t="n"/>
      <c r="J1685" s="33">
        <f>IF(I1685="", "", I1685*$F1685)</f>
        <v/>
      </c>
      <c r="K1685" s="33" t="n"/>
      <c r="L1685" s="33">
        <f>IF(K1685="", "", K1685*$F1685)</f>
        <v/>
      </c>
      <c r="M1685" s="30">
        <f>IF(OR(H1685="",H1685=0),"",IF(K1685="",IF(J1685="","",J1685/H1685),L1685/H1685))</f>
        <v/>
      </c>
    </row>
    <row r="1686" ht="13.35" customHeight="1" s="162">
      <c r="B1686" s="307" t="n"/>
      <c r="C1686" s="307" t="n"/>
      <c r="E1686" s="307" t="n"/>
      <c r="F1686" s="32" t="n"/>
      <c r="G1686" s="33">
        <f>IF(F1686="", "", H1686/F1686)</f>
        <v/>
      </c>
      <c r="H1686" s="33" t="n"/>
      <c r="I1686" s="33" t="n"/>
      <c r="J1686" s="33">
        <f>IF(I1686="", "", I1686*$F1686)</f>
        <v/>
      </c>
      <c r="K1686" s="33" t="n"/>
      <c r="L1686" s="33">
        <f>IF(K1686="", "", K1686*$F1686)</f>
        <v/>
      </c>
      <c r="M1686" s="30">
        <f>IF(OR(H1686="",H1686=0),"",IF(K1686="",IF(J1686="","",J1686/H1686),L1686/H1686))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IF(OR(H1687="",H1687=0),"",IF(L1687="",IF(J1687="","",J1687/H1687),L1687/H1687))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IF(OR(H1713="",H1713=0),"",IF(L1713="",IF(J1713="","",J1713/H1713),L1713/H1713))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IF(OR(H1739="",H1739=0),"",IF(L1739="",IF(J1739="","",J1739/H1739),L1739/H1739))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307" t="n"/>
      <c r="C1764" s="307" t="n"/>
      <c r="E1764" s="307" t="n"/>
      <c r="F1764" s="32" t="n"/>
      <c r="G1764" s="33">
        <f>IF(F1764="", "", H1764/F1764)</f>
        <v/>
      </c>
      <c r="H1764" s="33" t="n"/>
      <c r="I1764" s="33" t="n"/>
      <c r="J1764" s="33">
        <f>IF(I1764="", "", I1764*$F1764)</f>
        <v/>
      </c>
      <c r="K1764" s="33" t="n"/>
      <c r="L1764" s="33">
        <f>IF(K1764="", "", K1764*$F1764)</f>
        <v/>
      </c>
      <c r="M1764" s="30">
        <f>IF(OR(H1764="",H1764=0),"",IF(K1764="",IF(J1764="","",J1764/H1764),L1764/H1764))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IF(OR(H1765="",H1765=0),"",IF(L1765="",IF(J1765="","",J1765/H1765),L1765/H1765))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H1785/F1785)</f>
        <v/>
      </c>
      <c r="H1785" s="33" t="n"/>
      <c r="I1785" s="33" t="n"/>
      <c r="J1785" s="33">
        <f>IF(I1785="", "", I1785*$F1785)</f>
        <v/>
      </c>
      <c r="K1785" s="33" t="n"/>
      <c r="L1785" s="33">
        <f>IF(K1785="", "", K1785*$F1785)</f>
        <v/>
      </c>
      <c r="M1785" s="30">
        <f>IF(OR(H1785="",H1785=0),"",IF(K1785="",IF(J1785="","",J1785/H1785),L1785/H1785))</f>
        <v/>
      </c>
    </row>
    <row r="1786" ht="13.35" customHeight="1" s="162">
      <c r="B1786" s="307" t="n"/>
      <c r="C1786" s="307" t="n"/>
      <c r="E1786" s="307" t="n"/>
      <c r="F1786" s="32" t="n"/>
      <c r="G1786" s="33">
        <f>IF(F1786="", "", H1786/F1786)</f>
        <v/>
      </c>
      <c r="H1786" s="33" t="n"/>
      <c r="I1786" s="33" t="n"/>
      <c r="J1786" s="33">
        <f>IF(I1786="", "", I1786*$F1786)</f>
        <v/>
      </c>
      <c r="K1786" s="33" t="n"/>
      <c r="L1786" s="33">
        <f>IF(K1786="", "", K1786*$F1786)</f>
        <v/>
      </c>
      <c r="M1786" s="30">
        <f>IF(OR(H1786="",H1786=0),"",IF(K1786="",IF(J1786="","",J1786/H1786),L1786/H1786))</f>
        <v/>
      </c>
    </row>
    <row r="1787" ht="13.35" customHeight="1" s="162">
      <c r="B1787" s="307" t="n"/>
      <c r="C1787" s="307" t="n"/>
      <c r="E1787" s="307" t="n"/>
      <c r="F1787" s="32" t="n"/>
      <c r="G1787" s="33">
        <f>IF(F1787="", "", H1787/F1787)</f>
        <v/>
      </c>
      <c r="H1787" s="33" t="n"/>
      <c r="I1787" s="33" t="n"/>
      <c r="J1787" s="33">
        <f>IF(I1787="", "", I1787*$F1787)</f>
        <v/>
      </c>
      <c r="K1787" s="33" t="n"/>
      <c r="L1787" s="33">
        <f>IF(K1787="", "", K1787*$F1787)</f>
        <v/>
      </c>
      <c r="M1787" s="30">
        <f>IF(OR(H1787="",H1787=0),"",IF(K1787="",IF(J1787="","",J1787/H1787),L1787/H1787))</f>
        <v/>
      </c>
    </row>
    <row r="1788" ht="13.35" customHeight="1" s="162">
      <c r="B1788" s="307" t="n"/>
      <c r="C1788" s="307" t="n"/>
      <c r="E1788" s="307" t="n"/>
      <c r="F1788" s="32" t="n"/>
      <c r="G1788" s="33">
        <f>IF(F1788="", "", H1788/F1788)</f>
        <v/>
      </c>
      <c r="H1788" s="33" t="n"/>
      <c r="I1788" s="33" t="n"/>
      <c r="J1788" s="33">
        <f>IF(I1788="", "", I1788*$F1788)</f>
        <v/>
      </c>
      <c r="K1788" s="33" t="n"/>
      <c r="L1788" s="33">
        <f>IF(K1788="", "", K1788*$F1788)</f>
        <v/>
      </c>
      <c r="M1788" s="30">
        <f>IF(OR(H1788="",H1788=0),"",IF(K1788="",IF(J1788="","",J1788/H1788),L1788/H1788))</f>
        <v/>
      </c>
    </row>
    <row r="1789" ht="13.35" customHeight="1" s="162">
      <c r="B1789" s="307" t="n"/>
      <c r="C1789" s="307" t="n"/>
      <c r="E1789" s="307" t="n"/>
      <c r="F1789" s="32" t="n"/>
      <c r="G1789" s="33">
        <f>IF(F1789="", "", H1789/F1789)</f>
        <v/>
      </c>
      <c r="H1789" s="33" t="n"/>
      <c r="I1789" s="33" t="n"/>
      <c r="J1789" s="33">
        <f>IF(I1789="", "", I1789*$F1789)</f>
        <v/>
      </c>
      <c r="K1789" s="33" t="n"/>
      <c r="L1789" s="33">
        <f>IF(K1789="", "", K1789*$F1789)</f>
        <v/>
      </c>
      <c r="M1789" s="30">
        <f>IF(OR(H1789="",H1789=0),"",IF(K1789="",IF(J1789="","",J1789/H1789),L1789/H1789))</f>
        <v/>
      </c>
    </row>
    <row r="1790" ht="13.35" customHeight="1" s="162">
      <c r="B1790" s="307" t="n"/>
      <c r="C1790" s="307" t="n"/>
      <c r="E1790" s="307" t="n"/>
      <c r="F1790" s="32" t="n"/>
      <c r="G1790" s="33">
        <f>IF(F1790="", "", H1790/F1790)</f>
        <v/>
      </c>
      <c r="H1790" s="33" t="n"/>
      <c r="I1790" s="33" t="n"/>
      <c r="J1790" s="33">
        <f>IF(I1790="", "", I1790*$F1790)</f>
        <v/>
      </c>
      <c r="K1790" s="33" t="n"/>
      <c r="L1790" s="33">
        <f>IF(K1790="", "", K1790*$F1790)</f>
        <v/>
      </c>
      <c r="M1790" s="30">
        <f>IF(OR(H1790="",H1790=0),"",IF(K1790="",IF(J1790="","",J1790/H1790),L1790/H1790))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IF(OR(H1791="",H1791=0),"",IF(L1791="",IF(J1791="","",J1791/H1791),L1791/H1791))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IF(OR(H1817="",H1817=0),"",IF(L1817="",IF(J1817="","",J1817/H1817),L1817/H1817))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IF(OR(H1843="",H1843=0),"",IF(L1843="",IF(J1843="","",J1843/H1843),L1843/H1843))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307" t="n"/>
      <c r="C1868" s="307" t="n"/>
      <c r="E1868" s="307" t="n"/>
      <c r="F1868" s="32" t="n"/>
      <c r="G1868" s="33">
        <f>IF(F1868="", "", H1868/F1868)</f>
        <v/>
      </c>
      <c r="H1868" s="33" t="n"/>
      <c r="I1868" s="33" t="n"/>
      <c r="J1868" s="33">
        <f>IF(I1868="", "", I1868*$F1868)</f>
        <v/>
      </c>
      <c r="K1868" s="33" t="n"/>
      <c r="L1868" s="33">
        <f>IF(K1868="", "", K1868*$F1868)</f>
        <v/>
      </c>
      <c r="M1868" s="30">
        <f>IF(OR(H1868="",H1868=0),"",IF(K1868="",IF(J1868="","",J1868/H1868),L1868/H1868))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IF(OR(H1869="",H1869=0),"",IF(L1869="",IF(J1869="","",J1869/H1869),L1869/H1869))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H1889/F1889)</f>
        <v/>
      </c>
      <c r="H1889" s="33" t="n"/>
      <c r="I1889" s="33" t="n"/>
      <c r="J1889" s="33">
        <f>IF(I1889="", "", I1889*$F1889)</f>
        <v/>
      </c>
      <c r="K1889" s="33" t="n"/>
      <c r="L1889" s="33">
        <f>IF(K1889="", "", K1889*$F1889)</f>
        <v/>
      </c>
      <c r="M1889" s="30">
        <f>IF(OR(H1889="",H1889=0),"",IF(K1889="",IF(J1889="","",J1889/H1889),L1889/H1889))</f>
        <v/>
      </c>
    </row>
    <row r="1890" ht="13.35" customHeight="1" s="162">
      <c r="B1890" s="307" t="n"/>
      <c r="C1890" s="307" t="n"/>
      <c r="E1890" s="307" t="n"/>
      <c r="F1890" s="32" t="n"/>
      <c r="G1890" s="33">
        <f>IF(F1890="", "", H1890/F1890)</f>
        <v/>
      </c>
      <c r="H1890" s="33" t="n"/>
      <c r="I1890" s="33" t="n"/>
      <c r="J1890" s="33">
        <f>IF(I1890="", "", I1890*$F1890)</f>
        <v/>
      </c>
      <c r="K1890" s="33" t="n"/>
      <c r="L1890" s="33">
        <f>IF(K1890="", "", K1890*$F1890)</f>
        <v/>
      </c>
      <c r="M1890" s="30">
        <f>IF(OR(H1890="",H1890=0),"",IF(K1890="",IF(J1890="","",J1890/H1890),L1890/H1890))</f>
        <v/>
      </c>
    </row>
    <row r="1891" ht="13.35" customHeight="1" s="162">
      <c r="B1891" s="307" t="n"/>
      <c r="C1891" s="307" t="n"/>
      <c r="E1891" s="307" t="n"/>
      <c r="F1891" s="32" t="n"/>
      <c r="G1891" s="33">
        <f>IF(F1891="", "", H1891/F1891)</f>
        <v/>
      </c>
      <c r="H1891" s="33" t="n"/>
      <c r="I1891" s="33" t="n"/>
      <c r="J1891" s="33">
        <f>IF(I1891="", "", I1891*$F1891)</f>
        <v/>
      </c>
      <c r="K1891" s="33" t="n"/>
      <c r="L1891" s="33">
        <f>IF(K1891="", "", K1891*$F1891)</f>
        <v/>
      </c>
      <c r="M1891" s="30">
        <f>IF(OR(H1891="",H1891=0),"",IF(K1891="",IF(J1891="","",J1891/H1891),L1891/H1891))</f>
        <v/>
      </c>
    </row>
    <row r="1892" ht="13.35" customHeight="1" s="162">
      <c r="B1892" s="307" t="n"/>
      <c r="C1892" s="307" t="n"/>
      <c r="E1892" s="307" t="n"/>
      <c r="F1892" s="32" t="n"/>
      <c r="G1892" s="33">
        <f>IF(F1892="", "", H1892/F1892)</f>
        <v/>
      </c>
      <c r="H1892" s="33" t="n"/>
      <c r="I1892" s="33" t="n"/>
      <c r="J1892" s="33">
        <f>IF(I1892="", "", I1892*$F1892)</f>
        <v/>
      </c>
      <c r="K1892" s="33" t="n"/>
      <c r="L1892" s="33">
        <f>IF(K1892="", "", K1892*$F1892)</f>
        <v/>
      </c>
      <c r="M1892" s="30">
        <f>IF(OR(H1892="",H1892=0),"",IF(K1892="",IF(J1892="","",J1892/H1892),L1892/H1892))</f>
        <v/>
      </c>
    </row>
    <row r="1893" ht="13.35" customHeight="1" s="162">
      <c r="B1893" s="307" t="n"/>
      <c r="C1893" s="307" t="n"/>
      <c r="E1893" s="307" t="n"/>
      <c r="F1893" s="32" t="n"/>
      <c r="G1893" s="33">
        <f>IF(F1893="", "", H1893/F1893)</f>
        <v/>
      </c>
      <c r="H1893" s="33" t="n"/>
      <c r="I1893" s="33" t="n"/>
      <c r="J1893" s="33">
        <f>IF(I1893="", "", I1893*$F1893)</f>
        <v/>
      </c>
      <c r="K1893" s="33" t="n"/>
      <c r="L1893" s="33">
        <f>IF(K1893="", "", K1893*$F1893)</f>
        <v/>
      </c>
      <c r="M1893" s="30">
        <f>IF(OR(H1893="",H1893=0),"",IF(K1893="",IF(J1893="","",J1893/H1893),L1893/H1893))</f>
        <v/>
      </c>
    </row>
    <row r="1894" ht="13.35" customHeight="1" s="162">
      <c r="B1894" s="307" t="n"/>
      <c r="C1894" s="307" t="n"/>
      <c r="E1894" s="307" t="n"/>
      <c r="F1894" s="32" t="n"/>
      <c r="G1894" s="33">
        <f>IF(F1894="", "", H1894/F1894)</f>
        <v/>
      </c>
      <c r="H1894" s="33" t="n"/>
      <c r="I1894" s="33" t="n"/>
      <c r="J1894" s="33">
        <f>IF(I1894="", "", I1894*$F1894)</f>
        <v/>
      </c>
      <c r="K1894" s="33" t="n"/>
      <c r="L1894" s="33">
        <f>IF(K1894="", "", K1894*$F1894)</f>
        <v/>
      </c>
      <c r="M1894" s="30">
        <f>IF(OR(H1894="",H1894=0),"",IF(K1894="",IF(J1894="","",J1894/H1894),L1894/H1894))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IF(OR(H1895="",H1895=0),"",IF(L1895="",IF(J1895="","",J1895/H1895),L1895/H1895))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IF(OR(H1921="",H1921=0),"",IF(L1921="",IF(J1921="","",J1921/H1921),L1921/H1921))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IF(OR(H1947="",H1947=0),"",IF(L1947="",IF(J1947="","",J1947/H1947),L1947/H1947))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307" t="n"/>
      <c r="C1972" s="307" t="n"/>
      <c r="E1972" s="307" t="n"/>
      <c r="F1972" s="32" t="n"/>
      <c r="G1972" s="33">
        <f>IF(F1972="", "", H1972/F1972)</f>
        <v/>
      </c>
      <c r="H1972" s="33" t="n"/>
      <c r="I1972" s="33" t="n"/>
      <c r="J1972" s="33">
        <f>IF(I1972="", "", I1972*$F1972)</f>
        <v/>
      </c>
      <c r="K1972" s="33" t="n"/>
      <c r="L1972" s="33">
        <f>IF(K1972="", "", K1972*$F1972)</f>
        <v/>
      </c>
      <c r="M1972" s="30">
        <f>IF(OR(H1972="",H1972=0),"",IF(K1972="",IF(J1972="","",J1972/H1972),L1972/H1972))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IF(OR(H1973="",H1973=0),"",IF(L1973="",IF(J1973="","",J1973/H1973),L1973/H1973))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H1993/F1993)</f>
        <v/>
      </c>
      <c r="H1993" s="33" t="n"/>
      <c r="I1993" s="33" t="n"/>
      <c r="J1993" s="33">
        <f>IF(I1993="", "", I1993*$F1993)</f>
        <v/>
      </c>
      <c r="K1993" s="33" t="n"/>
      <c r="L1993" s="33">
        <f>IF(K1993="", "", K1993*$F1993)</f>
        <v/>
      </c>
      <c r="M1993" s="30">
        <f>IF(OR(H1993="",H1993=0),"",IF(K1993="",IF(J1993="","",J1993/H1993),L1993/H1993))</f>
        <v/>
      </c>
    </row>
    <row r="1994" ht="13.35" customHeight="1" s="162">
      <c r="B1994" s="307" t="n"/>
      <c r="C1994" s="307" t="n"/>
      <c r="E1994" s="307" t="n"/>
      <c r="F1994" s="32" t="n"/>
      <c r="G1994" s="33">
        <f>IF(F1994="", "", H1994/F1994)</f>
        <v/>
      </c>
      <c r="H1994" s="33" t="n"/>
      <c r="I1994" s="33" t="n"/>
      <c r="J1994" s="33">
        <f>IF(I1994="", "", I1994*$F1994)</f>
        <v/>
      </c>
      <c r="K1994" s="33" t="n"/>
      <c r="L1994" s="33">
        <f>IF(K1994="", "", K1994*$F1994)</f>
        <v/>
      </c>
      <c r="M1994" s="30">
        <f>IF(OR(H1994="",H1994=0),"",IF(K1994="",IF(J1994="","",J1994/H1994),L1994/H1994))</f>
        <v/>
      </c>
    </row>
    <row r="1995" ht="13.35" customHeight="1" s="162">
      <c r="B1995" s="307" t="n"/>
      <c r="C1995" s="307" t="n"/>
      <c r="E1995" s="307" t="n"/>
      <c r="F1995" s="32" t="n"/>
      <c r="G1995" s="33">
        <f>IF(F1995="", "", H1995/F1995)</f>
        <v/>
      </c>
      <c r="H1995" s="33" t="n"/>
      <c r="I1995" s="33" t="n"/>
      <c r="J1995" s="33">
        <f>IF(I1995="", "", I1995*$F1995)</f>
        <v/>
      </c>
      <c r="K1995" s="33" t="n"/>
      <c r="L1995" s="33">
        <f>IF(K1995="", "", K1995*$F1995)</f>
        <v/>
      </c>
      <c r="M1995" s="30">
        <f>IF(OR(H1995="",H1995=0),"",IF(K1995="",IF(J1995="","",J1995/H1995),L1995/H1995))</f>
        <v/>
      </c>
    </row>
    <row r="1996" ht="13.35" customHeight="1" s="162">
      <c r="B1996" s="307" t="n"/>
      <c r="C1996" s="307" t="n"/>
      <c r="E1996" s="307" t="n"/>
      <c r="F1996" s="32" t="n"/>
      <c r="G1996" s="33">
        <f>IF(F1996="", "", H1996/F1996)</f>
        <v/>
      </c>
      <c r="H1996" s="33" t="n"/>
      <c r="I1996" s="33" t="n"/>
      <c r="J1996" s="33">
        <f>IF(I1996="", "", I1996*$F1996)</f>
        <v/>
      </c>
      <c r="K1996" s="33" t="n"/>
      <c r="L1996" s="33">
        <f>IF(K1996="", "", K1996*$F1996)</f>
        <v/>
      </c>
      <c r="M1996" s="30">
        <f>IF(OR(H1996="",H1996=0),"",IF(K1996="",IF(J1996="","",J1996/H1996),L1996/H1996))</f>
        <v/>
      </c>
    </row>
    <row r="1997" ht="13.35" customHeight="1" s="162">
      <c r="B1997" s="307" t="n"/>
      <c r="C1997" s="307" t="n"/>
      <c r="E1997" s="307" t="n"/>
      <c r="F1997" s="32" t="n"/>
      <c r="G1997" s="33">
        <f>IF(F1997="", "", H1997/F1997)</f>
        <v/>
      </c>
      <c r="H1997" s="33" t="n"/>
      <c r="I1997" s="33" t="n"/>
      <c r="J1997" s="33">
        <f>IF(I1997="", "", I1997*$F1997)</f>
        <v/>
      </c>
      <c r="K1997" s="33" t="n"/>
      <c r="L1997" s="33">
        <f>IF(K1997="", "", K1997*$F1997)</f>
        <v/>
      </c>
      <c r="M1997" s="30">
        <f>IF(OR(H1997="",H1997=0),"",IF(K1997="",IF(J1997="","",J1997/H1997),L1997/H1997))</f>
        <v/>
      </c>
    </row>
    <row r="1998" ht="13.35" customHeight="1" s="162">
      <c r="B1998" s="307" t="n"/>
      <c r="C1998" s="307" t="n"/>
      <c r="E1998" s="307" t="n"/>
      <c r="F1998" s="32" t="n"/>
      <c r="G1998" s="33">
        <f>IF(F1998="", "", H1998/F1998)</f>
        <v/>
      </c>
      <c r="H1998" s="33" t="n"/>
      <c r="I1998" s="33" t="n"/>
      <c r="J1998" s="33">
        <f>IF(I1998="", "", I1998*$F1998)</f>
        <v/>
      </c>
      <c r="K1998" s="33" t="n"/>
      <c r="L1998" s="33">
        <f>IF(K1998="", "", K1998*$F1998)</f>
        <v/>
      </c>
      <c r="M1998" s="30">
        <f>IF(OR(H1998="",H1998=0),"",IF(K1998="",IF(J1998="","",J1998/H1998),L1998/H1998))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IF(OR(H1999="",H1999=0),"",IF(L1999="",IF(J1999="","",J1999/H1999),L1999/H1999))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IF(OR(H2025="",H2025=0),"",IF(L2025="",IF(J2025="","",J2025/H2025),L2025/H2025))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IF(OR(H2051="",H2051=0),"",IF(L2051="",IF(J2051="","",J2051/H2051),L2051/H2051))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307" t="n"/>
      <c r="C2076" s="307" t="n"/>
      <c r="E2076" s="307" t="n"/>
      <c r="F2076" s="32" t="n"/>
      <c r="G2076" s="33">
        <f>IF(F2076="", "", H2076/F2076)</f>
        <v/>
      </c>
      <c r="H2076" s="33" t="n"/>
      <c r="I2076" s="33" t="n"/>
      <c r="J2076" s="33">
        <f>IF(I2076="", "", I2076*$F2076)</f>
        <v/>
      </c>
      <c r="K2076" s="33" t="n"/>
      <c r="L2076" s="33">
        <f>IF(K2076="", "", K2076*$F2076)</f>
        <v/>
      </c>
      <c r="M2076" s="30">
        <f>IF(OR(H2076="",H2076=0),"",IF(K2076="",IF(J2076="","",J2076/H2076),L2076/H2076))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IF(OR(H2077="",H2077=0),"",IF(L2077="",IF(J2077="","",J2077/H2077),L2077/H2077))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IF(OR($I10="",J10=""),"",J10*IFERROR(INDEX('{Dropdowns}'!$J:$J,MATCH($E$18&amp;"|"&amp;$I10,'{Dropdowns}'!$H:$H,0)),0)*IFERROR(INDEX('{Dropdowns}'!$K:$K,MATCH($E$18&amp;"|"&amp;$I10,'{Dropdowns}'!$H:$H,0)),0))</f>
        <v/>
      </c>
      <c r="L10" s="195">
        <f>IF(COUNT(S10:U10)=0,"",AVERAGE(S10:U10))</f>
        <v/>
      </c>
      <c r="M10" s="195">
        <f>IF(OR($I10="",L10=""),"",L10*IFERROR(INDEX('{Dropdowns}'!$J:$J,MATCH($E$18&amp;"|"&amp;$I10,'{Dropdowns}'!$H:$H,0)),0)*IFERROR(INDEX('{Dropdowns}'!$K:$K,MATCH($E$18&amp;"|"&amp;$I10,'{Dropdowns}'!$H:$H,0)),0))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IF(OR($I11="",J11=""),"",J11*IFERROR(INDEX('{Dropdowns}'!$J:$J,MATCH($E$18&amp;"|"&amp;$I11,'{Dropdowns}'!$H:$H,0)),0)*IFERROR(INDEX('{Dropdowns}'!$K:$K,MATCH($E$18&amp;"|"&amp;$I11,'{Dropdowns}'!$H:$H,0)),0))</f>
        <v/>
      </c>
      <c r="L11" s="195">
        <f>IF(COUNT(S11:U11)=0,"",AVERAGE(S11:U11))</f>
        <v/>
      </c>
      <c r="M11" s="195">
        <f>IF(OR($I11="",L11=""),"",L11*IFERROR(INDEX('{Dropdowns}'!$J:$J,MATCH($E$18&amp;"|"&amp;$I11,'{Dropdowns}'!$H:$H,0)),0)*IFERROR(INDEX('{Dropdowns}'!$K:$K,MATCH($E$18&amp;"|"&amp;$I11,'{Dropdowns}'!$H:$H,0)),0))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IF(OR($I12="",J12=""),"",J12*IFERROR(INDEX('{Dropdowns}'!$J:$J,MATCH($E$18&amp;"|"&amp;$I12,'{Dropdowns}'!$H:$H,0)),0)*IFERROR(INDEX('{Dropdowns}'!$K:$K,MATCH($E$18&amp;"|"&amp;$I12,'{Dropdowns}'!$H:$H,0)),0))</f>
        <v/>
      </c>
      <c r="L12" s="195">
        <f>IF(COUNT(S12:U12)=0,"",AVERAGE(S12:U12))</f>
        <v/>
      </c>
      <c r="M12" s="195">
        <f>IF(OR($I12="",L12=""),"",L12*IFERROR(INDEX('{Dropdowns}'!$J:$J,MATCH($E$18&amp;"|"&amp;$I12,'{Dropdowns}'!$H:$H,0)),0)*IFERROR(INDEX('{Dropdowns}'!$K:$K,MATCH($E$18&amp;"|"&amp;$I12,'{Dropdowns}'!$H:$H,0)),0))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IF(OR($I13="",J13=""),"",J13*IFERROR(INDEX('{Dropdowns}'!$J:$J,MATCH($E$18&amp;"|"&amp;$I13,'{Dropdowns}'!$H:$H,0)),0)*IFERROR(INDEX('{Dropdowns}'!$K:$K,MATCH($E$18&amp;"|"&amp;$I13,'{Dropdowns}'!$H:$H,0)),0))</f>
        <v/>
      </c>
      <c r="L13" s="195">
        <f>IF(COUNT(S13:U13)=0,"",AVERAGE(S13:U13))</f>
        <v/>
      </c>
      <c r="M13" s="195">
        <f>IF(OR($I13="",L13=""),"",L13*IFERROR(INDEX('{Dropdowns}'!$J:$J,MATCH($E$18&amp;"|"&amp;$I13,'{Dropdowns}'!$H:$H,0)),0)*IFERROR(INDEX('{Dropdowns}'!$K:$K,MATCH($E$18&amp;"|"&amp;$I13,'{Dropdowns}'!$H:$H,0)),0))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IF(OR($I14="",J14=""),"",J14*IFERROR(INDEX('{Dropdowns}'!$J:$J,MATCH($E$18&amp;"|"&amp;$I14,'{Dropdowns}'!$H:$H,0)),0)*IFERROR(INDEX('{Dropdowns}'!$K:$K,MATCH($E$18&amp;"|"&amp;$I14,'{Dropdowns}'!$H:$H,0)),0))</f>
        <v/>
      </c>
      <c r="L14" s="195">
        <f>IF(COUNT(S14:U14)=0,"",AVERAGE(S14:U14))</f>
        <v/>
      </c>
      <c r="M14" s="195">
        <f>IF(OR($I14="",L14=""),"",L14*IFERROR(INDEX('{Dropdowns}'!$J:$J,MATCH($E$18&amp;"|"&amp;$I14,'{Dropdowns}'!$H:$H,0)),0)*IFERROR(INDEX('{Dropdowns}'!$K:$K,MATCH($E$18&amp;"|"&amp;$I14,'{Dropdowns}'!$H:$H,0)),0))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IF(OR($I15="",J15=""),"",J15*IFERROR(INDEX('{Dropdowns}'!$J:$J,MATCH($E$18&amp;"|"&amp;$I15,'{Dropdowns}'!$H:$H,0)),0)*IFERROR(INDEX('{Dropdowns}'!$K:$K,MATCH($E$18&amp;"|"&amp;$I15,'{Dropdowns}'!$H:$H,0)),0))</f>
        <v/>
      </c>
      <c r="L15" s="195">
        <f>IF(COUNT(S15:U15)=0,"",AVERAGE(S15:U15))</f>
        <v/>
      </c>
      <c r="M15" s="195">
        <f>IF(OR($I15="",L15=""),"",L15*IFERROR(INDEX('{Dropdowns}'!$J:$J,MATCH($E$18&amp;"|"&amp;$I15,'{Dropdowns}'!$H:$H,0)),0)*IFERROR(INDEX('{Dropdowns}'!$K:$K,MATCH($E$18&amp;"|"&amp;$I15,'{Dropdowns}'!$H:$H,0)),0))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IF(OR($I16="",J16=""),"",J16*IFERROR(INDEX('{Dropdowns}'!$J:$J,MATCH($E$18&amp;"|"&amp;$I16,'{Dropdowns}'!$H:$H,0)),0)*IFERROR(INDEX('{Dropdowns}'!$K:$K,MATCH($E$18&amp;"|"&amp;$I16,'{Dropdowns}'!$H:$H,0)),0))</f>
        <v/>
      </c>
      <c r="L16" s="195">
        <f>IF(COUNT(S16:U16)=0,"",AVERAGE(S16:U16))</f>
        <v/>
      </c>
      <c r="M16" s="195">
        <f>IF(OR($I16="",L16=""),"",L16*IFERROR(INDEX('{Dropdowns}'!$J:$J,MATCH($E$18&amp;"|"&amp;$I16,'{Dropdowns}'!$H:$H,0)),0)*IFERROR(INDEX('{Dropdowns}'!$K:$K,MATCH($E$18&amp;"|"&amp;$I16,'{Dropdowns}'!$H:$H,0)),0))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IF(OR($I17="",J17=""),"",J17*IFERROR(INDEX('{Dropdowns}'!$J:$J,MATCH($E$18&amp;"|"&amp;$I17,'{Dropdowns}'!$H:$H,0)),0)*IFERROR(INDEX('{Dropdowns}'!$K:$K,MATCH($E$18&amp;"|"&amp;$I17,'{Dropdowns}'!$H:$H,0)),0))</f>
        <v/>
      </c>
      <c r="L17" s="195">
        <f>IF(COUNT(S17:U17)=0,"",AVERAGE(S17:U17))</f>
        <v/>
      </c>
      <c r="M17" s="195">
        <f>IF(OR($I17="",L17=""),"",L17*IFERROR(INDEX('{Dropdowns}'!$J:$J,MATCH($E$18&amp;"|"&amp;$I17,'{Dropdowns}'!$H:$H,0)),0)*IFERROR(INDEX('{Dropdowns}'!$K:$K,MATCH($E$18&amp;"|"&amp;$I17,'{Dropdowns}'!$H:$H,0)),0))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IF(OR($I18="",J18=""),"",J18*IFERROR(INDEX('{Dropdowns}'!$J:$J,MATCH($E$18&amp;"|"&amp;$I18,'{Dropdowns}'!$H:$H,0)),0)*IFERROR(INDEX('{Dropdowns}'!$K:$K,MATCH($E$18&amp;"|"&amp;$I18,'{Dropdowns}'!$H:$H,0)),0))</f>
        <v/>
      </c>
      <c r="L18" s="195">
        <f>IF(COUNT(S18:U18)=0,"",AVERAGE(S18:U18))</f>
        <v/>
      </c>
      <c r="M18" s="195">
        <f>IF(OR($I18="",L18=""),"",L18*IFERROR(INDEX('{Dropdowns}'!$J:$J,MATCH($E$18&amp;"|"&amp;$I18,'{Dropdowns}'!$H:$H,0)),0)*IFERROR(INDEX('{Dropdowns}'!$K:$K,MATCH($E$18&amp;"|"&amp;$I18,'{Dropdowns}'!$H:$H,0)),0))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IF(OR($I19="",J19=""),"",J19*IFERROR(INDEX('{Dropdowns}'!$J:$J,MATCH($E$18&amp;"|"&amp;$I19,'{Dropdowns}'!$H:$H,0)),0)*IFERROR(INDEX('{Dropdowns}'!$K:$K,MATCH($E$18&amp;"|"&amp;$I19,'{Dropdowns}'!$H:$H,0)),0))</f>
        <v/>
      </c>
      <c r="L19" s="195">
        <f>IF(COUNT(S19:U19)=0,"",AVERAGE(S19:U19))</f>
        <v/>
      </c>
      <c r="M19" s="195">
        <f>IF(OR($I19="",L19=""),"",L19*IFERROR(INDEX('{Dropdowns}'!$J:$J,MATCH($E$18&amp;"|"&amp;$I19,'{Dropdowns}'!$H:$H,0)),0)*IFERROR(INDEX('{Dropdowns}'!$K:$K,MATCH($E$18&amp;"|"&amp;$I19,'{Dropdowns}'!$H:$H,0)),0))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IF(OR($I20="",J20=""),"",J20*IFERROR(INDEX('{Dropdowns}'!$J:$J,MATCH($E$18&amp;"|"&amp;$I20,'{Dropdowns}'!$H:$H,0)),0)*IFERROR(INDEX('{Dropdowns}'!$K:$K,MATCH($E$18&amp;"|"&amp;$I20,'{Dropdowns}'!$H:$H,0)),0))</f>
        <v/>
      </c>
      <c r="L20" s="195">
        <f>IF(COUNT(S20:U20)=0,"",AVERAGE(S20:U20))</f>
        <v/>
      </c>
      <c r="M20" s="195">
        <f>IF(OR($I20="",L20=""),"",L20*IFERROR(INDEX('{Dropdowns}'!$J:$J,MATCH($E$18&amp;"|"&amp;$I20,'{Dropdowns}'!$H:$H,0)),0)*IFERROR(INDEX('{Dropdowns}'!$K:$K,MATCH($E$18&amp;"|"&amp;$I20,'{Dropdowns}'!$H:$H,0)),0))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IF(OR($I21="",J21=""),"",J21*IFERROR(INDEX('{Dropdowns}'!$J:$J,MATCH($E$18&amp;"|"&amp;$I21,'{Dropdowns}'!$H:$H,0)),0)*IFERROR(INDEX('{Dropdowns}'!$K:$K,MATCH($E$18&amp;"|"&amp;$I21,'{Dropdowns}'!$H:$H,0)),0))</f>
        <v/>
      </c>
      <c r="L21" s="195">
        <f>IF(COUNT(S21:U21)=0,"",AVERAGE(S21:U21))</f>
        <v/>
      </c>
      <c r="M21" s="195">
        <f>IF(OR($I21="",L21=""),"",L21*IFERROR(INDEX('{Dropdowns}'!$J:$J,MATCH($E$18&amp;"|"&amp;$I21,'{Dropdowns}'!$H:$H,0)),0)*IFERROR(INDEX('{Dropdowns}'!$K:$K,MATCH($E$18&amp;"|"&amp;$I21,'{Dropdowns}'!$H:$H,0)),0))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IF(OR(B22="",B22=0),"",IF(F22="",IF(D22="","",D22/B22),F22/B22))</f>
        <v/>
      </c>
      <c r="I22" s="291" t="n"/>
      <c r="J22" s="195">
        <f>IF(COUNT(P22:R22)=0,"",AVERAGE(P22:R22))</f>
        <v/>
      </c>
      <c r="K22" s="195">
        <f>IF(OR($I22="",J22=""),"",J22*IFERROR(INDEX('{Dropdowns}'!$J:$J,MATCH($E$18&amp;"|"&amp;$I22,'{Dropdowns}'!$H:$H,0)),0)*IFERROR(INDEX('{Dropdowns}'!$K:$K,MATCH($E$18&amp;"|"&amp;$I22,'{Dropdowns}'!$H:$H,0)),0))</f>
        <v/>
      </c>
      <c r="L22" s="195">
        <f>IF(COUNT(S22:U22)=0,"",AVERAGE(S22:U22))</f>
        <v/>
      </c>
      <c r="M22" s="195">
        <f>IF(OR($I22="",L22=""),"",L22*IFERROR(INDEX('{Dropdowns}'!$J:$J,MATCH($E$18&amp;"|"&amp;$I22,'{Dropdowns}'!$H:$H,0)),0)*IFERROR(INDEX('{Dropdowns}'!$K:$K,MATCH($E$18&amp;"|"&amp;$I22,'{Dropdowns}'!$H:$H,0)),0))</f>
        <v/>
      </c>
      <c r="P22" s="455" t="n"/>
    </row>
    <row r="23" ht="13.35" customHeight="1" s="162">
      <c r="B23" s="195" t="inlineStr">
        <is>
          <t>CFM / ft</t>
        </is>
      </c>
      <c r="C23" s="173" t="n"/>
      <c r="D23" s="195">
        <f>IF(OR(D22="",E11="",E11=0),"",D22/E11)</f>
        <v/>
      </c>
      <c r="E23" s="173" t="n"/>
      <c r="F23" s="195">
        <f>IF(OR(F22="",E11="",E11=0),"",F22/E11)</f>
        <v/>
      </c>
      <c r="G23" s="173" t="n"/>
      <c r="I23" s="291" t="n"/>
      <c r="J23" s="195">
        <f>IF(COUNT(P23:R23)=0,"",AVERAGE(P23:R23))</f>
        <v/>
      </c>
      <c r="K23" s="195">
        <f>IF(OR($I23="",J23=""),"",J23*IFERROR(INDEX('{Dropdowns}'!$J:$J,MATCH($E$18&amp;"|"&amp;$I23,'{Dropdowns}'!$H:$H,0)),0)*IFERROR(INDEX('{Dropdowns}'!$K:$K,MATCH($E$18&amp;"|"&amp;$I23,'{Dropdowns}'!$H:$H,0)),0))</f>
        <v/>
      </c>
      <c r="L23" s="195">
        <f>IF(COUNT(S23:U23)=0,"",AVERAGE(S23:U23))</f>
        <v/>
      </c>
      <c r="M23" s="195">
        <f>IF(OR($I23="",L23=""),"",L23*IFERROR(INDEX('{Dropdowns}'!$J:$J,MATCH($E$18&amp;"|"&amp;$I23,'{Dropdowns}'!$H:$H,0)),0)*IFERROR(INDEX('{Dropdowns}'!$K:$K,MATCH($E$18&amp;"|"&amp;$I23,'{Dropdowns}'!$H:$H,0)),0))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IF(OR($I31="",J31=""),"",J31*IFERROR(INDEX('{Dropdowns}'!$J:$J,MATCH($E$39&amp;"|"&amp;$I31,'{Dropdowns}'!$H:$H,0)),0)*IFERROR(INDEX('{Dropdowns}'!$K:$K,MATCH($E$39&amp;"|"&amp;$I31,'{Dropdowns}'!$H:$H,0)),0))</f>
        <v/>
      </c>
      <c r="L31" s="195">
        <f>IF(COUNT(S31:U31)=0,"",AVERAGE(S31:U31))</f>
        <v/>
      </c>
      <c r="M31" s="195">
        <f>IF(OR($I31="",L31=""),"",L31*IFERROR(INDEX('{Dropdowns}'!$J:$J,MATCH($E$39&amp;"|"&amp;$I31,'{Dropdowns}'!$H:$H,0)),0)*IFERROR(INDEX('{Dropdowns}'!$K:$K,MATCH($E$39&amp;"|"&amp;$I31,'{Dropdowns}'!$H:$H,0)),0))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IF(OR($I32="",J32=""),"",J32*IFERROR(INDEX('{Dropdowns}'!$J:$J,MATCH($E$39&amp;"|"&amp;$I32,'{Dropdowns}'!$H:$H,0)),0)*IFERROR(INDEX('{Dropdowns}'!$K:$K,MATCH($E$39&amp;"|"&amp;$I32,'{Dropdowns}'!$H:$H,0)),0))</f>
        <v/>
      </c>
      <c r="L32" s="195">
        <f>IF(COUNT(S32:U32)=0,"",AVERAGE(S32:U32))</f>
        <v/>
      </c>
      <c r="M32" s="195">
        <f>IF(OR($I32="",L32=""),"",L32*IFERROR(INDEX('{Dropdowns}'!$J:$J,MATCH($E$39&amp;"|"&amp;$I32,'{Dropdowns}'!$H:$H,0)),0)*IFERROR(INDEX('{Dropdowns}'!$K:$K,MATCH($E$39&amp;"|"&amp;$I32,'{Dropdowns}'!$H:$H,0)),0))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IF(OR($I33="",J33=""),"",J33*IFERROR(INDEX('{Dropdowns}'!$J:$J,MATCH($E$39&amp;"|"&amp;$I33,'{Dropdowns}'!$H:$H,0)),0)*IFERROR(INDEX('{Dropdowns}'!$K:$K,MATCH($E$39&amp;"|"&amp;$I33,'{Dropdowns}'!$H:$H,0)),0))</f>
        <v/>
      </c>
      <c r="L33" s="195">
        <f>IF(COUNT(S33:U33)=0,"",AVERAGE(S33:U33))</f>
        <v/>
      </c>
      <c r="M33" s="195">
        <f>IF(OR($I33="",L33=""),"",L33*IFERROR(INDEX('{Dropdowns}'!$J:$J,MATCH($E$39&amp;"|"&amp;$I33,'{Dropdowns}'!$H:$H,0)),0)*IFERROR(INDEX('{Dropdowns}'!$K:$K,MATCH($E$39&amp;"|"&amp;$I33,'{Dropdowns}'!$H:$H,0)),0))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IF(OR($I34="",J34=""),"",J34*IFERROR(INDEX('{Dropdowns}'!$J:$J,MATCH($E$39&amp;"|"&amp;$I34,'{Dropdowns}'!$H:$H,0)),0)*IFERROR(INDEX('{Dropdowns}'!$K:$K,MATCH($E$39&amp;"|"&amp;$I34,'{Dropdowns}'!$H:$H,0)),0))</f>
        <v/>
      </c>
      <c r="L34" s="195">
        <f>IF(COUNT(S34:U34)=0,"",AVERAGE(S34:U34))</f>
        <v/>
      </c>
      <c r="M34" s="195">
        <f>IF(OR($I34="",L34=""),"",L34*IFERROR(INDEX('{Dropdowns}'!$J:$J,MATCH($E$39&amp;"|"&amp;$I34,'{Dropdowns}'!$H:$H,0)),0)*IFERROR(INDEX('{Dropdowns}'!$K:$K,MATCH($E$39&amp;"|"&amp;$I34,'{Dropdowns}'!$H:$H,0)),0))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IF(OR($I35="",J35=""),"",J35*IFERROR(INDEX('{Dropdowns}'!$J:$J,MATCH($E$39&amp;"|"&amp;$I35,'{Dropdowns}'!$H:$H,0)),0)*IFERROR(INDEX('{Dropdowns}'!$K:$K,MATCH($E$39&amp;"|"&amp;$I35,'{Dropdowns}'!$H:$H,0)),0))</f>
        <v/>
      </c>
      <c r="L35" s="195">
        <f>IF(COUNT(S35:U35)=0,"",AVERAGE(S35:U35))</f>
        <v/>
      </c>
      <c r="M35" s="195">
        <f>IF(OR($I35="",L35=""),"",L35*IFERROR(INDEX('{Dropdowns}'!$J:$J,MATCH($E$39&amp;"|"&amp;$I35,'{Dropdowns}'!$H:$H,0)),0)*IFERROR(INDEX('{Dropdowns}'!$K:$K,MATCH($E$39&amp;"|"&amp;$I35,'{Dropdowns}'!$H:$H,0)),0))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IF(OR($I36="",J36=""),"",J36*IFERROR(INDEX('{Dropdowns}'!$J:$J,MATCH($E$39&amp;"|"&amp;$I36,'{Dropdowns}'!$H:$H,0)),0)*IFERROR(INDEX('{Dropdowns}'!$K:$K,MATCH($E$39&amp;"|"&amp;$I36,'{Dropdowns}'!$H:$H,0)),0))</f>
        <v/>
      </c>
      <c r="L36" s="195">
        <f>IF(COUNT(S36:U36)=0,"",AVERAGE(S36:U36))</f>
        <v/>
      </c>
      <c r="M36" s="195">
        <f>IF(OR($I36="",L36=""),"",L36*IFERROR(INDEX('{Dropdowns}'!$J:$J,MATCH($E$39&amp;"|"&amp;$I36,'{Dropdowns}'!$H:$H,0)),0)*IFERROR(INDEX('{Dropdowns}'!$K:$K,MATCH($E$39&amp;"|"&amp;$I36,'{Dropdowns}'!$H:$H,0)),0))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IF(OR($I37="",J37=""),"",J37*IFERROR(INDEX('{Dropdowns}'!$J:$J,MATCH($E$39&amp;"|"&amp;$I37,'{Dropdowns}'!$H:$H,0)),0)*IFERROR(INDEX('{Dropdowns}'!$K:$K,MATCH($E$39&amp;"|"&amp;$I37,'{Dropdowns}'!$H:$H,0)),0))</f>
        <v/>
      </c>
      <c r="L37" s="195">
        <f>IF(COUNT(S37:U37)=0,"",AVERAGE(S37:U37))</f>
        <v/>
      </c>
      <c r="M37" s="195">
        <f>IF(OR($I37="",L37=""),"",L37*IFERROR(INDEX('{Dropdowns}'!$J:$J,MATCH($E$39&amp;"|"&amp;$I37,'{Dropdowns}'!$H:$H,0)),0)*IFERROR(INDEX('{Dropdowns}'!$K:$K,MATCH($E$39&amp;"|"&amp;$I37,'{Dropdowns}'!$H:$H,0)),0))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IF(OR($I38="",J38=""),"",J38*IFERROR(INDEX('{Dropdowns}'!$J:$J,MATCH($E$39&amp;"|"&amp;$I38,'{Dropdowns}'!$H:$H,0)),0)*IFERROR(INDEX('{Dropdowns}'!$K:$K,MATCH($E$39&amp;"|"&amp;$I38,'{Dropdowns}'!$H:$H,0)),0))</f>
        <v/>
      </c>
      <c r="L38" s="195">
        <f>IF(COUNT(S38:U38)=0,"",AVERAGE(S38:U38))</f>
        <v/>
      </c>
      <c r="M38" s="195">
        <f>IF(OR($I38="",L38=""),"",L38*IFERROR(INDEX('{Dropdowns}'!$J:$J,MATCH($E$39&amp;"|"&amp;$I38,'{Dropdowns}'!$H:$H,0)),0)*IFERROR(INDEX('{Dropdowns}'!$K:$K,MATCH($E$39&amp;"|"&amp;$I38,'{Dropdowns}'!$H:$H,0)),0))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IF(OR($I39="",J39=""),"",J39*IFERROR(INDEX('{Dropdowns}'!$J:$J,MATCH($E$39&amp;"|"&amp;$I39,'{Dropdowns}'!$H:$H,0)),0)*IFERROR(INDEX('{Dropdowns}'!$K:$K,MATCH($E$39&amp;"|"&amp;$I39,'{Dropdowns}'!$H:$H,0)),0))</f>
        <v/>
      </c>
      <c r="L39" s="195">
        <f>IF(COUNT(S39:U39)=0,"",AVERAGE(S39:U39))</f>
        <v/>
      </c>
      <c r="M39" s="195">
        <f>IF(OR($I39="",L39=""),"",L39*IFERROR(INDEX('{Dropdowns}'!$J:$J,MATCH($E$39&amp;"|"&amp;$I39,'{Dropdowns}'!$H:$H,0)),0)*IFERROR(INDEX('{Dropdowns}'!$K:$K,MATCH($E$39&amp;"|"&amp;$I39,'{Dropdowns}'!$H:$H,0)),0))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IF(OR($I40="",J40=""),"",J40*IFERROR(INDEX('{Dropdowns}'!$J:$J,MATCH($E$39&amp;"|"&amp;$I40,'{Dropdowns}'!$H:$H,0)),0)*IFERROR(INDEX('{Dropdowns}'!$K:$K,MATCH($E$39&amp;"|"&amp;$I40,'{Dropdowns}'!$H:$H,0)),0))</f>
        <v/>
      </c>
      <c r="L40" s="195">
        <f>IF(COUNT(S40:U40)=0,"",AVERAGE(S40:U40))</f>
        <v/>
      </c>
      <c r="M40" s="195">
        <f>IF(OR($I40="",L40=""),"",L40*IFERROR(INDEX('{Dropdowns}'!$J:$J,MATCH($E$39&amp;"|"&amp;$I40,'{Dropdowns}'!$H:$H,0)),0)*IFERROR(INDEX('{Dropdowns}'!$K:$K,MATCH($E$39&amp;"|"&amp;$I40,'{Dropdowns}'!$H:$H,0)),0))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IF(OR($I41="",J41=""),"",J41*IFERROR(INDEX('{Dropdowns}'!$J:$J,MATCH($E$39&amp;"|"&amp;$I41,'{Dropdowns}'!$H:$H,0)),0)*IFERROR(INDEX('{Dropdowns}'!$K:$K,MATCH($E$39&amp;"|"&amp;$I41,'{Dropdowns}'!$H:$H,0)),0))</f>
        <v/>
      </c>
      <c r="L41" s="195">
        <f>IF(COUNT(S41:U41)=0,"",AVERAGE(S41:U41))</f>
        <v/>
      </c>
      <c r="M41" s="195">
        <f>IF(OR($I41="",L41=""),"",L41*IFERROR(INDEX('{Dropdowns}'!$J:$J,MATCH($E$39&amp;"|"&amp;$I41,'{Dropdowns}'!$H:$H,0)),0)*IFERROR(INDEX('{Dropdowns}'!$K:$K,MATCH($E$39&amp;"|"&amp;$I41,'{Dropdowns}'!$H:$H,0)),0))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IF(OR($I42="",J42=""),"",J42*IFERROR(INDEX('{Dropdowns}'!$J:$J,MATCH($E$39&amp;"|"&amp;$I42,'{Dropdowns}'!$H:$H,0)),0)*IFERROR(INDEX('{Dropdowns}'!$K:$K,MATCH($E$39&amp;"|"&amp;$I42,'{Dropdowns}'!$H:$H,0)),0))</f>
        <v/>
      </c>
      <c r="L42" s="195">
        <f>IF(COUNT(S42:U42)=0,"",AVERAGE(S42:U42))</f>
        <v/>
      </c>
      <c r="M42" s="195">
        <f>IF(OR($I42="",L42=""),"",L42*IFERROR(INDEX('{Dropdowns}'!$J:$J,MATCH($E$39&amp;"|"&amp;$I42,'{Dropdowns}'!$H:$H,0)),0)*IFERROR(INDEX('{Dropdowns}'!$K:$K,MATCH($E$39&amp;"|"&amp;$I42,'{Dropdowns}'!$H:$H,0)),0))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IF(OR(B43="",B43=0),"",IF(F43="",IF(D43="","",D43/B43),F43/B43))</f>
        <v/>
      </c>
      <c r="I43" s="291" t="n"/>
      <c r="J43" s="195">
        <f>IF(COUNT(P43:R43)=0,"",AVERAGE(P43:R43))</f>
        <v/>
      </c>
      <c r="K43" s="195">
        <f>IF(OR($I43="",J43=""),"",J43*IFERROR(INDEX('{Dropdowns}'!$J:$J,MATCH($E$39&amp;"|"&amp;$I43,'{Dropdowns}'!$H:$H,0)),0)*IFERROR(INDEX('{Dropdowns}'!$K:$K,MATCH($E$39&amp;"|"&amp;$I43,'{Dropdowns}'!$H:$H,0)),0))</f>
        <v/>
      </c>
      <c r="L43" s="195">
        <f>IF(COUNT(S43:U43)=0,"",AVERAGE(S43:U43))</f>
        <v/>
      </c>
      <c r="M43" s="195">
        <f>IF(OR($I43="",L43=""),"",L43*IFERROR(INDEX('{Dropdowns}'!$J:$J,MATCH($E$39&amp;"|"&amp;$I43,'{Dropdowns}'!$H:$H,0)),0)*IFERROR(INDEX('{Dropdowns}'!$K:$K,MATCH($E$39&amp;"|"&amp;$I43,'{Dropdowns}'!$H:$H,0)),0))</f>
        <v/>
      </c>
      <c r="P43" s="455" t="n"/>
    </row>
    <row r="44" ht="13.35" customHeight="1" s="162">
      <c r="B44" s="195" t="inlineStr">
        <is>
          <t>CFM / ft</t>
        </is>
      </c>
      <c r="C44" s="173" t="n"/>
      <c r="D44" s="195">
        <f>IF(OR(D43="",E32="",E32=0),"",D43/E32)</f>
        <v/>
      </c>
      <c r="E44" s="173" t="n"/>
      <c r="F44" s="195">
        <f>IF(OR(F43="",E32="",E32=0),"",F43/E32)</f>
        <v/>
      </c>
      <c r="G44" s="173" t="n"/>
      <c r="I44" s="291" t="n"/>
      <c r="J44" s="195">
        <f>IF(COUNT(P44:R44)=0,"",AVERAGE(P44:R44))</f>
        <v/>
      </c>
      <c r="K44" s="195">
        <f>IF(OR($I44="",J44=""),"",J44*IFERROR(INDEX('{Dropdowns}'!$J:$J,MATCH($E$39&amp;"|"&amp;$I44,'{Dropdowns}'!$H:$H,0)),0)*IFERROR(INDEX('{Dropdowns}'!$K:$K,MATCH($E$39&amp;"|"&amp;$I44,'{Dropdowns}'!$H:$H,0)),0))</f>
        <v/>
      </c>
      <c r="L44" s="195">
        <f>IF(COUNT(S44:U44)=0,"",AVERAGE(S44:U44))</f>
        <v/>
      </c>
      <c r="M44" s="195">
        <f>IF(OR($I44="",L44=""),"",L44*IFERROR(INDEX('{Dropdowns}'!$J:$J,MATCH($E$39&amp;"|"&amp;$I44,'{Dropdowns}'!$H:$H,0)),0)*IFERROR(INDEX('{Dropdowns}'!$K:$K,MATCH($E$39&amp;"|"&amp;$I44,'{Dropdowns}'!$H:$H,0)),0))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IF(OR($I59="",J59=""),"",J59*IFERROR(INDEX('{Dropdowns}'!$J:$J,MATCH($E$67&amp;"|"&amp;$I59,'{Dropdowns}'!$H:$H,0)),0)*IFERROR(INDEX('{Dropdowns}'!$K:$K,MATCH($E$67&amp;"|"&amp;$I59,'{Dropdowns}'!$H:$H,0)),0))</f>
        <v/>
      </c>
      <c r="L59" s="195">
        <f>IF(COUNT(S59:U59)=0,"",AVERAGE(S59:U59))</f>
        <v/>
      </c>
      <c r="M59" s="195">
        <f>IF(OR($I59="",L59=""),"",L59*IFERROR(INDEX('{Dropdowns}'!$J:$J,MATCH($E$67&amp;"|"&amp;$I59,'{Dropdowns}'!$H:$H,0)),0)*IFERROR(INDEX('{Dropdowns}'!$K:$K,MATCH($E$67&amp;"|"&amp;$I59,'{Dropdowns}'!$H:$H,0)),0))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IF(OR($I60="",J60=""),"",J60*IFERROR(INDEX('{Dropdowns}'!$J:$J,MATCH($E$67&amp;"|"&amp;$I60,'{Dropdowns}'!$H:$H,0)),0)*IFERROR(INDEX('{Dropdowns}'!$K:$K,MATCH($E$67&amp;"|"&amp;$I60,'{Dropdowns}'!$H:$H,0)),0))</f>
        <v/>
      </c>
      <c r="L60" s="195">
        <f>IF(COUNT(S60:U60)=0,"",AVERAGE(S60:U60))</f>
        <v/>
      </c>
      <c r="M60" s="195">
        <f>IF(OR($I60="",L60=""),"",L60*IFERROR(INDEX('{Dropdowns}'!$J:$J,MATCH($E$67&amp;"|"&amp;$I60,'{Dropdowns}'!$H:$H,0)),0)*IFERROR(INDEX('{Dropdowns}'!$K:$K,MATCH($E$67&amp;"|"&amp;$I60,'{Dropdowns}'!$H:$H,0)),0))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IF(OR($I61="",J61=""),"",J61*IFERROR(INDEX('{Dropdowns}'!$J:$J,MATCH($E$67&amp;"|"&amp;$I61,'{Dropdowns}'!$H:$H,0)),0)*IFERROR(INDEX('{Dropdowns}'!$K:$K,MATCH($E$67&amp;"|"&amp;$I61,'{Dropdowns}'!$H:$H,0)),0))</f>
        <v/>
      </c>
      <c r="L61" s="195">
        <f>IF(COUNT(S61:U61)=0,"",AVERAGE(S61:U61))</f>
        <v/>
      </c>
      <c r="M61" s="195">
        <f>IF(OR($I61="",L61=""),"",L61*IFERROR(INDEX('{Dropdowns}'!$J:$J,MATCH($E$67&amp;"|"&amp;$I61,'{Dropdowns}'!$H:$H,0)),0)*IFERROR(INDEX('{Dropdowns}'!$K:$K,MATCH($E$67&amp;"|"&amp;$I61,'{Dropdowns}'!$H:$H,0)),0))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IF(OR($I62="",J62=""),"",J62*IFERROR(INDEX('{Dropdowns}'!$J:$J,MATCH($E$67&amp;"|"&amp;$I62,'{Dropdowns}'!$H:$H,0)),0)*IFERROR(INDEX('{Dropdowns}'!$K:$K,MATCH($E$67&amp;"|"&amp;$I62,'{Dropdowns}'!$H:$H,0)),0))</f>
        <v/>
      </c>
      <c r="L62" s="195">
        <f>IF(COUNT(S62:U62)=0,"",AVERAGE(S62:U62))</f>
        <v/>
      </c>
      <c r="M62" s="195">
        <f>IF(OR($I62="",L62=""),"",L62*IFERROR(INDEX('{Dropdowns}'!$J:$J,MATCH($E$67&amp;"|"&amp;$I62,'{Dropdowns}'!$H:$H,0)),0)*IFERROR(INDEX('{Dropdowns}'!$K:$K,MATCH($E$67&amp;"|"&amp;$I62,'{Dropdowns}'!$H:$H,0)),0))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IF(OR($I63="",J63=""),"",J63*IFERROR(INDEX('{Dropdowns}'!$J:$J,MATCH($E$67&amp;"|"&amp;$I63,'{Dropdowns}'!$H:$H,0)),0)*IFERROR(INDEX('{Dropdowns}'!$K:$K,MATCH($E$67&amp;"|"&amp;$I63,'{Dropdowns}'!$H:$H,0)),0))</f>
        <v/>
      </c>
      <c r="L63" s="195">
        <f>IF(COUNT(S63:U63)=0,"",AVERAGE(S63:U63))</f>
        <v/>
      </c>
      <c r="M63" s="195">
        <f>IF(OR($I63="",L63=""),"",L63*IFERROR(INDEX('{Dropdowns}'!$J:$J,MATCH($E$67&amp;"|"&amp;$I63,'{Dropdowns}'!$H:$H,0)),0)*IFERROR(INDEX('{Dropdowns}'!$K:$K,MATCH($E$67&amp;"|"&amp;$I63,'{Dropdowns}'!$H:$H,0)),0))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IF(OR($I64="",J64=""),"",J64*IFERROR(INDEX('{Dropdowns}'!$J:$J,MATCH($E$67&amp;"|"&amp;$I64,'{Dropdowns}'!$H:$H,0)),0)*IFERROR(INDEX('{Dropdowns}'!$K:$K,MATCH($E$67&amp;"|"&amp;$I64,'{Dropdowns}'!$H:$H,0)),0))</f>
        <v/>
      </c>
      <c r="L64" s="195">
        <f>IF(COUNT(S64:U64)=0,"",AVERAGE(S64:U64))</f>
        <v/>
      </c>
      <c r="M64" s="195">
        <f>IF(OR($I64="",L64=""),"",L64*IFERROR(INDEX('{Dropdowns}'!$J:$J,MATCH($E$67&amp;"|"&amp;$I64,'{Dropdowns}'!$H:$H,0)),0)*IFERROR(INDEX('{Dropdowns}'!$K:$K,MATCH($E$67&amp;"|"&amp;$I64,'{Dropdowns}'!$H:$H,0)),0))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IF(OR($I65="",J65=""),"",J65*IFERROR(INDEX('{Dropdowns}'!$J:$J,MATCH($E$67&amp;"|"&amp;$I65,'{Dropdowns}'!$H:$H,0)),0)*IFERROR(INDEX('{Dropdowns}'!$K:$K,MATCH($E$67&amp;"|"&amp;$I65,'{Dropdowns}'!$H:$H,0)),0))</f>
        <v/>
      </c>
      <c r="L65" s="195">
        <f>IF(COUNT(S65:U65)=0,"",AVERAGE(S65:U65))</f>
        <v/>
      </c>
      <c r="M65" s="195">
        <f>IF(OR($I65="",L65=""),"",L65*IFERROR(INDEX('{Dropdowns}'!$J:$J,MATCH($E$67&amp;"|"&amp;$I65,'{Dropdowns}'!$H:$H,0)),0)*IFERROR(INDEX('{Dropdowns}'!$K:$K,MATCH($E$67&amp;"|"&amp;$I65,'{Dropdowns}'!$H:$H,0)),0))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IF(OR($I66="",J66=""),"",J66*IFERROR(INDEX('{Dropdowns}'!$J:$J,MATCH($E$67&amp;"|"&amp;$I66,'{Dropdowns}'!$H:$H,0)),0)*IFERROR(INDEX('{Dropdowns}'!$K:$K,MATCH($E$67&amp;"|"&amp;$I66,'{Dropdowns}'!$H:$H,0)),0))</f>
        <v/>
      </c>
      <c r="L66" s="195">
        <f>IF(COUNT(S66:U66)=0,"",AVERAGE(S66:U66))</f>
        <v/>
      </c>
      <c r="M66" s="195">
        <f>IF(OR($I66="",L66=""),"",L66*IFERROR(INDEX('{Dropdowns}'!$J:$J,MATCH($E$67&amp;"|"&amp;$I66,'{Dropdowns}'!$H:$H,0)),0)*IFERROR(INDEX('{Dropdowns}'!$K:$K,MATCH($E$67&amp;"|"&amp;$I66,'{Dropdowns}'!$H:$H,0)),0))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IF(OR($I67="",J67=""),"",J67*IFERROR(INDEX('{Dropdowns}'!$J:$J,MATCH($E$67&amp;"|"&amp;$I67,'{Dropdowns}'!$H:$H,0)),0)*IFERROR(INDEX('{Dropdowns}'!$K:$K,MATCH($E$67&amp;"|"&amp;$I67,'{Dropdowns}'!$H:$H,0)),0))</f>
        <v/>
      </c>
      <c r="L67" s="195">
        <f>IF(COUNT(S67:U67)=0,"",AVERAGE(S67:U67))</f>
        <v/>
      </c>
      <c r="M67" s="195">
        <f>IF(OR($I67="",L67=""),"",L67*IFERROR(INDEX('{Dropdowns}'!$J:$J,MATCH($E$67&amp;"|"&amp;$I67,'{Dropdowns}'!$H:$H,0)),0)*IFERROR(INDEX('{Dropdowns}'!$K:$K,MATCH($E$67&amp;"|"&amp;$I67,'{Dropdowns}'!$H:$H,0)),0))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IF(OR($I68="",J68=""),"",J68*IFERROR(INDEX('{Dropdowns}'!$J:$J,MATCH($E$67&amp;"|"&amp;$I68,'{Dropdowns}'!$H:$H,0)),0)*IFERROR(INDEX('{Dropdowns}'!$K:$K,MATCH($E$67&amp;"|"&amp;$I68,'{Dropdowns}'!$H:$H,0)),0))</f>
        <v/>
      </c>
      <c r="L68" s="195">
        <f>IF(COUNT(S68:U68)=0,"",AVERAGE(S68:U68))</f>
        <v/>
      </c>
      <c r="M68" s="195">
        <f>IF(OR($I68="",L68=""),"",L68*IFERROR(INDEX('{Dropdowns}'!$J:$J,MATCH($E$67&amp;"|"&amp;$I68,'{Dropdowns}'!$H:$H,0)),0)*IFERROR(INDEX('{Dropdowns}'!$K:$K,MATCH($E$67&amp;"|"&amp;$I68,'{Dropdowns}'!$H:$H,0)),0))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IF(OR($I69="",J69=""),"",J69*IFERROR(INDEX('{Dropdowns}'!$J:$J,MATCH($E$67&amp;"|"&amp;$I69,'{Dropdowns}'!$H:$H,0)),0)*IFERROR(INDEX('{Dropdowns}'!$K:$K,MATCH($E$67&amp;"|"&amp;$I69,'{Dropdowns}'!$H:$H,0)),0))</f>
        <v/>
      </c>
      <c r="L69" s="195">
        <f>IF(COUNT(S69:U69)=0,"",AVERAGE(S69:U69))</f>
        <v/>
      </c>
      <c r="M69" s="195">
        <f>IF(OR($I69="",L69=""),"",L69*IFERROR(INDEX('{Dropdowns}'!$J:$J,MATCH($E$67&amp;"|"&amp;$I69,'{Dropdowns}'!$H:$H,0)),0)*IFERROR(INDEX('{Dropdowns}'!$K:$K,MATCH($E$67&amp;"|"&amp;$I69,'{Dropdowns}'!$H:$H,0)),0))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IF(OR($I70="",J70=""),"",J70*IFERROR(INDEX('{Dropdowns}'!$J:$J,MATCH($E$67&amp;"|"&amp;$I70,'{Dropdowns}'!$H:$H,0)),0)*IFERROR(INDEX('{Dropdowns}'!$K:$K,MATCH($E$67&amp;"|"&amp;$I70,'{Dropdowns}'!$H:$H,0)),0))</f>
        <v/>
      </c>
      <c r="L70" s="195">
        <f>IF(COUNT(S70:U70)=0,"",AVERAGE(S70:U70))</f>
        <v/>
      </c>
      <c r="M70" s="195">
        <f>IF(OR($I70="",L70=""),"",L70*IFERROR(INDEX('{Dropdowns}'!$J:$J,MATCH($E$67&amp;"|"&amp;$I70,'{Dropdowns}'!$H:$H,0)),0)*IFERROR(INDEX('{Dropdowns}'!$K:$K,MATCH($E$67&amp;"|"&amp;$I70,'{Dropdowns}'!$H:$H,0)),0))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IF(OR(B71="",B71=0),"",IF(F71="",IF(D71="","",D71/B71),F71/B71))</f>
        <v/>
      </c>
      <c r="I71" s="291" t="n"/>
      <c r="J71" s="195">
        <f>IF(COUNT(P71:R71)=0,"",AVERAGE(P71:R71))</f>
        <v/>
      </c>
      <c r="K71" s="195">
        <f>IF(OR($I71="",J71=""),"",J71*IFERROR(INDEX('{Dropdowns}'!$J:$J,MATCH($E$67&amp;"|"&amp;$I71,'{Dropdowns}'!$H:$H,0)),0)*IFERROR(INDEX('{Dropdowns}'!$K:$K,MATCH($E$67&amp;"|"&amp;$I71,'{Dropdowns}'!$H:$H,0)),0))</f>
        <v/>
      </c>
      <c r="L71" s="195">
        <f>IF(COUNT(S71:U71)=0,"",AVERAGE(S71:U71))</f>
        <v/>
      </c>
      <c r="M71" s="195">
        <f>IF(OR($I71="",L71=""),"",L71*IFERROR(INDEX('{Dropdowns}'!$J:$J,MATCH($E$67&amp;"|"&amp;$I71,'{Dropdowns}'!$H:$H,0)),0)*IFERROR(INDEX('{Dropdowns}'!$K:$K,MATCH($E$67&amp;"|"&amp;$I71,'{Dropdowns}'!$H:$H,0)),0))</f>
        <v/>
      </c>
      <c r="P71" s="455" t="n"/>
    </row>
    <row r="72" ht="13.35" customHeight="1" s="162">
      <c r="B72" s="195" t="inlineStr">
        <is>
          <t>CFM / ft</t>
        </is>
      </c>
      <c r="C72" s="173" t="n"/>
      <c r="D72" s="195">
        <f>IF(OR(D71="",E60="",E60=0),"",D71/E60)</f>
        <v/>
      </c>
      <c r="E72" s="173" t="n"/>
      <c r="F72" s="195">
        <f>IF(OR(F71="",E60="",E60=0),"",F71/E60)</f>
        <v/>
      </c>
      <c r="G72" s="173" t="n"/>
      <c r="I72" s="291" t="n"/>
      <c r="J72" s="195">
        <f>IF(COUNT(P72:R72)=0,"",AVERAGE(P72:R72))</f>
        <v/>
      </c>
      <c r="K72" s="195">
        <f>IF(OR($I72="",J72=""),"",J72*IFERROR(INDEX('{Dropdowns}'!$J:$J,MATCH($E$67&amp;"|"&amp;$I72,'{Dropdowns}'!$H:$H,0)),0)*IFERROR(INDEX('{Dropdowns}'!$K:$K,MATCH($E$67&amp;"|"&amp;$I72,'{Dropdowns}'!$H:$H,0)),0))</f>
        <v/>
      </c>
      <c r="L72" s="195">
        <f>IF(COUNT(S72:U72)=0,"",AVERAGE(S72:U72))</f>
        <v/>
      </c>
      <c r="M72" s="195">
        <f>IF(OR($I72="",L72=""),"",L72*IFERROR(INDEX('{Dropdowns}'!$J:$J,MATCH($E$67&amp;"|"&amp;$I72,'{Dropdowns}'!$H:$H,0)),0)*IFERROR(INDEX('{Dropdowns}'!$K:$K,MATCH($E$67&amp;"|"&amp;$I72,'{Dropdowns}'!$H:$H,0)),0))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IF(OR($I80="",J80=""),"",J80*IFERROR(INDEX('{Dropdowns}'!$J:$J,MATCH($E$88&amp;"|"&amp;$I80,'{Dropdowns}'!$H:$H,0)),0)*IFERROR(INDEX('{Dropdowns}'!$K:$K,MATCH($E$88&amp;"|"&amp;$I80,'{Dropdowns}'!$H:$H,0)),0))</f>
        <v/>
      </c>
      <c r="L80" s="195">
        <f>IF(COUNT(S80:U80)=0,"",AVERAGE(S80:U80))</f>
        <v/>
      </c>
      <c r="M80" s="195">
        <f>IF(OR($I80="",L80=""),"",L80*IFERROR(INDEX('{Dropdowns}'!$J:$J,MATCH($E$88&amp;"|"&amp;$I80,'{Dropdowns}'!$H:$H,0)),0)*IFERROR(INDEX('{Dropdowns}'!$K:$K,MATCH($E$88&amp;"|"&amp;$I80,'{Dropdowns}'!$H:$H,0)),0))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IF(OR($I81="",J81=""),"",J81*IFERROR(INDEX('{Dropdowns}'!$J:$J,MATCH($E$88&amp;"|"&amp;$I81,'{Dropdowns}'!$H:$H,0)),0)*IFERROR(INDEX('{Dropdowns}'!$K:$K,MATCH($E$88&amp;"|"&amp;$I81,'{Dropdowns}'!$H:$H,0)),0))</f>
        <v/>
      </c>
      <c r="L81" s="195">
        <f>IF(COUNT(S81:U81)=0,"",AVERAGE(S81:U81))</f>
        <v/>
      </c>
      <c r="M81" s="195">
        <f>IF(OR($I81="",L81=""),"",L81*IFERROR(INDEX('{Dropdowns}'!$J:$J,MATCH($E$88&amp;"|"&amp;$I81,'{Dropdowns}'!$H:$H,0)),0)*IFERROR(INDEX('{Dropdowns}'!$K:$K,MATCH($E$88&amp;"|"&amp;$I81,'{Dropdowns}'!$H:$H,0)),0))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IF(OR($I82="",J82=""),"",J82*IFERROR(INDEX('{Dropdowns}'!$J:$J,MATCH($E$88&amp;"|"&amp;$I82,'{Dropdowns}'!$H:$H,0)),0)*IFERROR(INDEX('{Dropdowns}'!$K:$K,MATCH($E$88&amp;"|"&amp;$I82,'{Dropdowns}'!$H:$H,0)),0))</f>
        <v/>
      </c>
      <c r="L82" s="195">
        <f>IF(COUNT(S82:U82)=0,"",AVERAGE(S82:U82))</f>
        <v/>
      </c>
      <c r="M82" s="195">
        <f>IF(OR($I82="",L82=""),"",L82*IFERROR(INDEX('{Dropdowns}'!$J:$J,MATCH($E$88&amp;"|"&amp;$I82,'{Dropdowns}'!$H:$H,0)),0)*IFERROR(INDEX('{Dropdowns}'!$K:$K,MATCH($E$88&amp;"|"&amp;$I82,'{Dropdowns}'!$H:$H,0)),0))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IF(OR($I83="",J83=""),"",J83*IFERROR(INDEX('{Dropdowns}'!$J:$J,MATCH($E$88&amp;"|"&amp;$I83,'{Dropdowns}'!$H:$H,0)),0)*IFERROR(INDEX('{Dropdowns}'!$K:$K,MATCH($E$88&amp;"|"&amp;$I83,'{Dropdowns}'!$H:$H,0)),0))</f>
        <v/>
      </c>
      <c r="L83" s="195">
        <f>IF(COUNT(S83:U83)=0,"",AVERAGE(S83:U83))</f>
        <v/>
      </c>
      <c r="M83" s="195">
        <f>IF(OR($I83="",L83=""),"",L83*IFERROR(INDEX('{Dropdowns}'!$J:$J,MATCH($E$88&amp;"|"&amp;$I83,'{Dropdowns}'!$H:$H,0)),0)*IFERROR(INDEX('{Dropdowns}'!$K:$K,MATCH($E$88&amp;"|"&amp;$I83,'{Dropdowns}'!$H:$H,0)),0))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IF(OR($I84="",J84=""),"",J84*IFERROR(INDEX('{Dropdowns}'!$J:$J,MATCH($E$88&amp;"|"&amp;$I84,'{Dropdowns}'!$H:$H,0)),0)*IFERROR(INDEX('{Dropdowns}'!$K:$K,MATCH($E$88&amp;"|"&amp;$I84,'{Dropdowns}'!$H:$H,0)),0))</f>
        <v/>
      </c>
      <c r="L84" s="195">
        <f>IF(COUNT(S84:U84)=0,"",AVERAGE(S84:U84))</f>
        <v/>
      </c>
      <c r="M84" s="195">
        <f>IF(OR($I84="",L84=""),"",L84*IFERROR(INDEX('{Dropdowns}'!$J:$J,MATCH($E$88&amp;"|"&amp;$I84,'{Dropdowns}'!$H:$H,0)),0)*IFERROR(INDEX('{Dropdowns}'!$K:$K,MATCH($E$88&amp;"|"&amp;$I84,'{Dropdowns}'!$H:$H,0)),0))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IF(OR($I85="",J85=""),"",J85*IFERROR(INDEX('{Dropdowns}'!$J:$J,MATCH($E$88&amp;"|"&amp;$I85,'{Dropdowns}'!$H:$H,0)),0)*IFERROR(INDEX('{Dropdowns}'!$K:$K,MATCH($E$88&amp;"|"&amp;$I85,'{Dropdowns}'!$H:$H,0)),0))</f>
        <v/>
      </c>
      <c r="L85" s="195">
        <f>IF(COUNT(S85:U85)=0,"",AVERAGE(S85:U85))</f>
        <v/>
      </c>
      <c r="M85" s="195">
        <f>IF(OR($I85="",L85=""),"",L85*IFERROR(INDEX('{Dropdowns}'!$J:$J,MATCH($E$88&amp;"|"&amp;$I85,'{Dropdowns}'!$H:$H,0)),0)*IFERROR(INDEX('{Dropdowns}'!$K:$K,MATCH($E$88&amp;"|"&amp;$I85,'{Dropdowns}'!$H:$H,0)),0))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IF(OR($I86="",J86=""),"",J86*IFERROR(INDEX('{Dropdowns}'!$J:$J,MATCH($E$88&amp;"|"&amp;$I86,'{Dropdowns}'!$H:$H,0)),0)*IFERROR(INDEX('{Dropdowns}'!$K:$K,MATCH($E$88&amp;"|"&amp;$I86,'{Dropdowns}'!$H:$H,0)),0))</f>
        <v/>
      </c>
      <c r="L86" s="195">
        <f>IF(COUNT(S86:U86)=0,"",AVERAGE(S86:U86))</f>
        <v/>
      </c>
      <c r="M86" s="195">
        <f>IF(OR($I86="",L86=""),"",L86*IFERROR(INDEX('{Dropdowns}'!$J:$J,MATCH($E$88&amp;"|"&amp;$I86,'{Dropdowns}'!$H:$H,0)),0)*IFERROR(INDEX('{Dropdowns}'!$K:$K,MATCH($E$88&amp;"|"&amp;$I86,'{Dropdowns}'!$H:$H,0)),0))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IF(OR($I87="",J87=""),"",J87*IFERROR(INDEX('{Dropdowns}'!$J:$J,MATCH($E$88&amp;"|"&amp;$I87,'{Dropdowns}'!$H:$H,0)),0)*IFERROR(INDEX('{Dropdowns}'!$K:$K,MATCH($E$88&amp;"|"&amp;$I87,'{Dropdowns}'!$H:$H,0)),0))</f>
        <v/>
      </c>
      <c r="L87" s="195">
        <f>IF(COUNT(S87:U87)=0,"",AVERAGE(S87:U87))</f>
        <v/>
      </c>
      <c r="M87" s="195">
        <f>IF(OR($I87="",L87=""),"",L87*IFERROR(INDEX('{Dropdowns}'!$J:$J,MATCH($E$88&amp;"|"&amp;$I87,'{Dropdowns}'!$H:$H,0)),0)*IFERROR(INDEX('{Dropdowns}'!$K:$K,MATCH($E$88&amp;"|"&amp;$I87,'{Dropdowns}'!$H:$H,0)),0))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IF(OR($I88="",J88=""),"",J88*IFERROR(INDEX('{Dropdowns}'!$J:$J,MATCH($E$88&amp;"|"&amp;$I88,'{Dropdowns}'!$H:$H,0)),0)*IFERROR(INDEX('{Dropdowns}'!$K:$K,MATCH($E$88&amp;"|"&amp;$I88,'{Dropdowns}'!$H:$H,0)),0))</f>
        <v/>
      </c>
      <c r="L88" s="195">
        <f>IF(COUNT(S88:U88)=0,"",AVERAGE(S88:U88))</f>
        <v/>
      </c>
      <c r="M88" s="195">
        <f>IF(OR($I88="",L88=""),"",L88*IFERROR(INDEX('{Dropdowns}'!$J:$J,MATCH($E$88&amp;"|"&amp;$I88,'{Dropdowns}'!$H:$H,0)),0)*IFERROR(INDEX('{Dropdowns}'!$K:$K,MATCH($E$88&amp;"|"&amp;$I88,'{Dropdowns}'!$H:$H,0)),0))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IF(OR($I89="",J89=""),"",J89*IFERROR(INDEX('{Dropdowns}'!$J:$J,MATCH($E$88&amp;"|"&amp;$I89,'{Dropdowns}'!$H:$H,0)),0)*IFERROR(INDEX('{Dropdowns}'!$K:$K,MATCH($E$88&amp;"|"&amp;$I89,'{Dropdowns}'!$H:$H,0)),0))</f>
        <v/>
      </c>
      <c r="L89" s="195">
        <f>IF(COUNT(S89:U89)=0,"",AVERAGE(S89:U89))</f>
        <v/>
      </c>
      <c r="M89" s="195">
        <f>IF(OR($I89="",L89=""),"",L89*IFERROR(INDEX('{Dropdowns}'!$J:$J,MATCH($E$88&amp;"|"&amp;$I89,'{Dropdowns}'!$H:$H,0)),0)*IFERROR(INDEX('{Dropdowns}'!$K:$K,MATCH($E$88&amp;"|"&amp;$I89,'{Dropdowns}'!$H:$H,0)),0))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IF(OR($I90="",J90=""),"",J90*IFERROR(INDEX('{Dropdowns}'!$J:$J,MATCH($E$88&amp;"|"&amp;$I90,'{Dropdowns}'!$H:$H,0)),0)*IFERROR(INDEX('{Dropdowns}'!$K:$K,MATCH($E$88&amp;"|"&amp;$I90,'{Dropdowns}'!$H:$H,0)),0))</f>
        <v/>
      </c>
      <c r="L90" s="195">
        <f>IF(COUNT(S90:U90)=0,"",AVERAGE(S90:U90))</f>
        <v/>
      </c>
      <c r="M90" s="195">
        <f>IF(OR($I90="",L90=""),"",L90*IFERROR(INDEX('{Dropdowns}'!$J:$J,MATCH($E$88&amp;"|"&amp;$I90,'{Dropdowns}'!$H:$H,0)),0)*IFERROR(INDEX('{Dropdowns}'!$K:$K,MATCH($E$88&amp;"|"&amp;$I90,'{Dropdowns}'!$H:$H,0)),0))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IF(OR($I91="",J91=""),"",J91*IFERROR(INDEX('{Dropdowns}'!$J:$J,MATCH($E$88&amp;"|"&amp;$I91,'{Dropdowns}'!$H:$H,0)),0)*IFERROR(INDEX('{Dropdowns}'!$K:$K,MATCH($E$88&amp;"|"&amp;$I91,'{Dropdowns}'!$H:$H,0)),0))</f>
        <v/>
      </c>
      <c r="L91" s="195">
        <f>IF(COUNT(S91:U91)=0,"",AVERAGE(S91:U91))</f>
        <v/>
      </c>
      <c r="M91" s="195">
        <f>IF(OR($I91="",L91=""),"",L91*IFERROR(INDEX('{Dropdowns}'!$J:$J,MATCH($E$88&amp;"|"&amp;$I91,'{Dropdowns}'!$H:$H,0)),0)*IFERROR(INDEX('{Dropdowns}'!$K:$K,MATCH($E$88&amp;"|"&amp;$I91,'{Dropdowns}'!$H:$H,0)),0))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IF(OR(B92="",B92=0),"",IF(F92="",IF(D92="","",D92/B92),F92/B92))</f>
        <v/>
      </c>
      <c r="I92" s="291" t="n"/>
      <c r="J92" s="195">
        <f>IF(COUNT(P92:R92)=0,"",AVERAGE(P92:R92))</f>
        <v/>
      </c>
      <c r="K92" s="195">
        <f>IF(OR($I92="",J92=""),"",J92*IFERROR(INDEX('{Dropdowns}'!$J:$J,MATCH($E$88&amp;"|"&amp;$I92,'{Dropdowns}'!$H:$H,0)),0)*IFERROR(INDEX('{Dropdowns}'!$K:$K,MATCH($E$88&amp;"|"&amp;$I92,'{Dropdowns}'!$H:$H,0)),0))</f>
        <v/>
      </c>
      <c r="L92" s="195">
        <f>IF(COUNT(S92:U92)=0,"",AVERAGE(S92:U92))</f>
        <v/>
      </c>
      <c r="M92" s="195">
        <f>IF(OR($I92="",L92=""),"",L92*IFERROR(INDEX('{Dropdowns}'!$J:$J,MATCH($E$88&amp;"|"&amp;$I92,'{Dropdowns}'!$H:$H,0)),0)*IFERROR(INDEX('{Dropdowns}'!$K:$K,MATCH($E$88&amp;"|"&amp;$I92,'{Dropdowns}'!$H:$H,0)),0))</f>
        <v/>
      </c>
      <c r="P92" s="455" t="n"/>
    </row>
    <row r="93" ht="13.35" customHeight="1" s="162">
      <c r="B93" s="195" t="inlineStr">
        <is>
          <t>CFM / ft</t>
        </is>
      </c>
      <c r="C93" s="173" t="n"/>
      <c r="D93" s="195">
        <f>IF(OR(D92="",E81="",E81=0),"",D92/E81)</f>
        <v/>
      </c>
      <c r="E93" s="173" t="n"/>
      <c r="F93" s="195">
        <f>IF(OR(F92="",E81="",E81=0),"",F92/E81)</f>
        <v/>
      </c>
      <c r="G93" s="173" t="n"/>
      <c r="I93" s="291" t="n"/>
      <c r="J93" s="195">
        <f>IF(COUNT(P93:R93)=0,"",AVERAGE(P93:R93))</f>
        <v/>
      </c>
      <c r="K93" s="195">
        <f>IF(OR($I93="",J93=""),"",J93*IFERROR(INDEX('{Dropdowns}'!$J:$J,MATCH($E$88&amp;"|"&amp;$I93,'{Dropdowns}'!$H:$H,0)),0)*IFERROR(INDEX('{Dropdowns}'!$K:$K,MATCH($E$88&amp;"|"&amp;$I93,'{Dropdowns}'!$H:$H,0)),0))</f>
        <v/>
      </c>
      <c r="L93" s="195">
        <f>IF(COUNT(S93:U93)=0,"",AVERAGE(S93:U93))</f>
        <v/>
      </c>
      <c r="M93" s="195">
        <f>IF(OR($I93="",L93=""),"",L93*IFERROR(INDEX('{Dropdowns}'!$J:$J,MATCH($E$88&amp;"|"&amp;$I93,'{Dropdowns}'!$H:$H,0)),0)*IFERROR(INDEX('{Dropdowns}'!$K:$K,MATCH($E$88&amp;"|"&amp;$I93,'{Dropdowns}'!$H:$H,0)),0))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IF(OR($I108="",J108=""),"",J108*IFERROR(INDEX('{Dropdowns}'!$J:$J,MATCH($E$116&amp;"|"&amp;$I108,'{Dropdowns}'!$H:$H,0)),0)*IFERROR(INDEX('{Dropdowns}'!$K:$K,MATCH($E$116&amp;"|"&amp;$I108,'{Dropdowns}'!$H:$H,0)),0))</f>
        <v/>
      </c>
      <c r="L108" s="195">
        <f>IF(COUNT(S108:U108)=0,"",AVERAGE(S108:U108))</f>
        <v/>
      </c>
      <c r="M108" s="195">
        <f>IF(OR($I108="",L108=""),"",L108*IFERROR(INDEX('{Dropdowns}'!$J:$J,MATCH($E$116&amp;"|"&amp;$I108,'{Dropdowns}'!$H:$H,0)),0)*IFERROR(INDEX('{Dropdowns}'!$K:$K,MATCH($E$116&amp;"|"&amp;$I108,'{Dropdowns}'!$H:$H,0)),0))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IF(OR($I109="",J109=""),"",J109*IFERROR(INDEX('{Dropdowns}'!$J:$J,MATCH($E$116&amp;"|"&amp;$I109,'{Dropdowns}'!$H:$H,0)),0)*IFERROR(INDEX('{Dropdowns}'!$K:$K,MATCH($E$116&amp;"|"&amp;$I109,'{Dropdowns}'!$H:$H,0)),0))</f>
        <v/>
      </c>
      <c r="L109" s="195">
        <f>IF(COUNT(S109:U109)=0,"",AVERAGE(S109:U109))</f>
        <v/>
      </c>
      <c r="M109" s="195">
        <f>IF(OR($I109="",L109=""),"",L109*IFERROR(INDEX('{Dropdowns}'!$J:$J,MATCH($E$116&amp;"|"&amp;$I109,'{Dropdowns}'!$H:$H,0)),0)*IFERROR(INDEX('{Dropdowns}'!$K:$K,MATCH($E$116&amp;"|"&amp;$I109,'{Dropdowns}'!$H:$H,0)),0))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IF(OR($I110="",J110=""),"",J110*IFERROR(INDEX('{Dropdowns}'!$J:$J,MATCH($E$116&amp;"|"&amp;$I110,'{Dropdowns}'!$H:$H,0)),0)*IFERROR(INDEX('{Dropdowns}'!$K:$K,MATCH($E$116&amp;"|"&amp;$I110,'{Dropdowns}'!$H:$H,0)),0))</f>
        <v/>
      </c>
      <c r="L110" s="195">
        <f>IF(COUNT(S110:U110)=0,"",AVERAGE(S110:U110))</f>
        <v/>
      </c>
      <c r="M110" s="195">
        <f>IF(OR($I110="",L110=""),"",L110*IFERROR(INDEX('{Dropdowns}'!$J:$J,MATCH($E$116&amp;"|"&amp;$I110,'{Dropdowns}'!$H:$H,0)),0)*IFERROR(INDEX('{Dropdowns}'!$K:$K,MATCH($E$116&amp;"|"&amp;$I110,'{Dropdowns}'!$H:$H,0)),0))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IF(OR($I111="",J111=""),"",J111*IFERROR(INDEX('{Dropdowns}'!$J:$J,MATCH($E$116&amp;"|"&amp;$I111,'{Dropdowns}'!$H:$H,0)),0)*IFERROR(INDEX('{Dropdowns}'!$K:$K,MATCH($E$116&amp;"|"&amp;$I111,'{Dropdowns}'!$H:$H,0)),0))</f>
        <v/>
      </c>
      <c r="L111" s="195">
        <f>IF(COUNT(S111:U111)=0,"",AVERAGE(S111:U111))</f>
        <v/>
      </c>
      <c r="M111" s="195">
        <f>IF(OR($I111="",L111=""),"",L111*IFERROR(INDEX('{Dropdowns}'!$J:$J,MATCH($E$116&amp;"|"&amp;$I111,'{Dropdowns}'!$H:$H,0)),0)*IFERROR(INDEX('{Dropdowns}'!$K:$K,MATCH($E$116&amp;"|"&amp;$I111,'{Dropdowns}'!$H:$H,0)),0))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IF(OR($I112="",J112=""),"",J112*IFERROR(INDEX('{Dropdowns}'!$J:$J,MATCH($E$116&amp;"|"&amp;$I112,'{Dropdowns}'!$H:$H,0)),0)*IFERROR(INDEX('{Dropdowns}'!$K:$K,MATCH($E$116&amp;"|"&amp;$I112,'{Dropdowns}'!$H:$H,0)),0))</f>
        <v/>
      </c>
      <c r="L112" s="195">
        <f>IF(COUNT(S112:U112)=0,"",AVERAGE(S112:U112))</f>
        <v/>
      </c>
      <c r="M112" s="195">
        <f>IF(OR($I112="",L112=""),"",L112*IFERROR(INDEX('{Dropdowns}'!$J:$J,MATCH($E$116&amp;"|"&amp;$I112,'{Dropdowns}'!$H:$H,0)),0)*IFERROR(INDEX('{Dropdowns}'!$K:$K,MATCH($E$116&amp;"|"&amp;$I112,'{Dropdowns}'!$H:$H,0)),0))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IF(OR($I113="",J113=""),"",J113*IFERROR(INDEX('{Dropdowns}'!$J:$J,MATCH($E$116&amp;"|"&amp;$I113,'{Dropdowns}'!$H:$H,0)),0)*IFERROR(INDEX('{Dropdowns}'!$K:$K,MATCH($E$116&amp;"|"&amp;$I113,'{Dropdowns}'!$H:$H,0)),0))</f>
        <v/>
      </c>
      <c r="L113" s="195">
        <f>IF(COUNT(S113:U113)=0,"",AVERAGE(S113:U113))</f>
        <v/>
      </c>
      <c r="M113" s="195">
        <f>IF(OR($I113="",L113=""),"",L113*IFERROR(INDEX('{Dropdowns}'!$J:$J,MATCH($E$116&amp;"|"&amp;$I113,'{Dropdowns}'!$H:$H,0)),0)*IFERROR(INDEX('{Dropdowns}'!$K:$K,MATCH($E$116&amp;"|"&amp;$I113,'{Dropdowns}'!$H:$H,0)),0))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IF(OR($I114="",J114=""),"",J114*IFERROR(INDEX('{Dropdowns}'!$J:$J,MATCH($E$116&amp;"|"&amp;$I114,'{Dropdowns}'!$H:$H,0)),0)*IFERROR(INDEX('{Dropdowns}'!$K:$K,MATCH($E$116&amp;"|"&amp;$I114,'{Dropdowns}'!$H:$H,0)),0))</f>
        <v/>
      </c>
      <c r="L114" s="195">
        <f>IF(COUNT(S114:U114)=0,"",AVERAGE(S114:U114))</f>
        <v/>
      </c>
      <c r="M114" s="195">
        <f>IF(OR($I114="",L114=""),"",L114*IFERROR(INDEX('{Dropdowns}'!$J:$J,MATCH($E$116&amp;"|"&amp;$I114,'{Dropdowns}'!$H:$H,0)),0)*IFERROR(INDEX('{Dropdowns}'!$K:$K,MATCH($E$116&amp;"|"&amp;$I114,'{Dropdowns}'!$H:$H,0)),0))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IF(OR($I115="",J115=""),"",J115*IFERROR(INDEX('{Dropdowns}'!$J:$J,MATCH($E$116&amp;"|"&amp;$I115,'{Dropdowns}'!$H:$H,0)),0)*IFERROR(INDEX('{Dropdowns}'!$K:$K,MATCH($E$116&amp;"|"&amp;$I115,'{Dropdowns}'!$H:$H,0)),0))</f>
        <v/>
      </c>
      <c r="L115" s="195">
        <f>IF(COUNT(S115:U115)=0,"",AVERAGE(S115:U115))</f>
        <v/>
      </c>
      <c r="M115" s="195">
        <f>IF(OR($I115="",L115=""),"",L115*IFERROR(INDEX('{Dropdowns}'!$J:$J,MATCH($E$116&amp;"|"&amp;$I115,'{Dropdowns}'!$H:$H,0)),0)*IFERROR(INDEX('{Dropdowns}'!$K:$K,MATCH($E$116&amp;"|"&amp;$I115,'{Dropdowns}'!$H:$H,0)),0))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IF(OR($I116="",J116=""),"",J116*IFERROR(INDEX('{Dropdowns}'!$J:$J,MATCH($E$116&amp;"|"&amp;$I116,'{Dropdowns}'!$H:$H,0)),0)*IFERROR(INDEX('{Dropdowns}'!$K:$K,MATCH($E$116&amp;"|"&amp;$I116,'{Dropdowns}'!$H:$H,0)),0))</f>
        <v/>
      </c>
      <c r="L116" s="195">
        <f>IF(COUNT(S116:U116)=0,"",AVERAGE(S116:U116))</f>
        <v/>
      </c>
      <c r="M116" s="195">
        <f>IF(OR($I116="",L116=""),"",L116*IFERROR(INDEX('{Dropdowns}'!$J:$J,MATCH($E$116&amp;"|"&amp;$I116,'{Dropdowns}'!$H:$H,0)),0)*IFERROR(INDEX('{Dropdowns}'!$K:$K,MATCH($E$116&amp;"|"&amp;$I116,'{Dropdowns}'!$H:$H,0)),0))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IF(OR($I117="",J117=""),"",J117*IFERROR(INDEX('{Dropdowns}'!$J:$J,MATCH($E$116&amp;"|"&amp;$I117,'{Dropdowns}'!$H:$H,0)),0)*IFERROR(INDEX('{Dropdowns}'!$K:$K,MATCH($E$116&amp;"|"&amp;$I117,'{Dropdowns}'!$H:$H,0)),0))</f>
        <v/>
      </c>
      <c r="L117" s="195">
        <f>IF(COUNT(S117:U117)=0,"",AVERAGE(S117:U117))</f>
        <v/>
      </c>
      <c r="M117" s="195">
        <f>IF(OR($I117="",L117=""),"",L117*IFERROR(INDEX('{Dropdowns}'!$J:$J,MATCH($E$116&amp;"|"&amp;$I117,'{Dropdowns}'!$H:$H,0)),0)*IFERROR(INDEX('{Dropdowns}'!$K:$K,MATCH($E$116&amp;"|"&amp;$I117,'{Dropdowns}'!$H:$H,0)),0))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IF(OR($I118="",J118=""),"",J118*IFERROR(INDEX('{Dropdowns}'!$J:$J,MATCH($E$116&amp;"|"&amp;$I118,'{Dropdowns}'!$H:$H,0)),0)*IFERROR(INDEX('{Dropdowns}'!$K:$K,MATCH($E$116&amp;"|"&amp;$I118,'{Dropdowns}'!$H:$H,0)),0))</f>
        <v/>
      </c>
      <c r="L118" s="195">
        <f>IF(COUNT(S118:U118)=0,"",AVERAGE(S118:U118))</f>
        <v/>
      </c>
      <c r="M118" s="195">
        <f>IF(OR($I118="",L118=""),"",L118*IFERROR(INDEX('{Dropdowns}'!$J:$J,MATCH($E$116&amp;"|"&amp;$I118,'{Dropdowns}'!$H:$H,0)),0)*IFERROR(INDEX('{Dropdowns}'!$K:$K,MATCH($E$116&amp;"|"&amp;$I118,'{Dropdowns}'!$H:$H,0)),0))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IF(OR($I119="",J119=""),"",J119*IFERROR(INDEX('{Dropdowns}'!$J:$J,MATCH($E$116&amp;"|"&amp;$I119,'{Dropdowns}'!$H:$H,0)),0)*IFERROR(INDEX('{Dropdowns}'!$K:$K,MATCH($E$116&amp;"|"&amp;$I119,'{Dropdowns}'!$H:$H,0)),0))</f>
        <v/>
      </c>
      <c r="L119" s="195">
        <f>IF(COUNT(S119:U119)=0,"",AVERAGE(S119:U119))</f>
        <v/>
      </c>
      <c r="M119" s="195">
        <f>IF(OR($I119="",L119=""),"",L119*IFERROR(INDEX('{Dropdowns}'!$J:$J,MATCH($E$116&amp;"|"&amp;$I119,'{Dropdowns}'!$H:$H,0)),0)*IFERROR(INDEX('{Dropdowns}'!$K:$K,MATCH($E$116&amp;"|"&amp;$I119,'{Dropdowns}'!$H:$H,0)),0))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IF(OR(B120="",B120=0),"",IF(F120="",IF(D120="","",D120/B120),F120/B120))</f>
        <v/>
      </c>
      <c r="I120" s="291" t="n"/>
      <c r="J120" s="195">
        <f>IF(COUNT(P120:R120)=0,"",AVERAGE(P120:R120))</f>
        <v/>
      </c>
      <c r="K120" s="195">
        <f>IF(OR($I120="",J120=""),"",J120*IFERROR(INDEX('{Dropdowns}'!$J:$J,MATCH($E$116&amp;"|"&amp;$I120,'{Dropdowns}'!$H:$H,0)),0)*IFERROR(INDEX('{Dropdowns}'!$K:$K,MATCH($E$116&amp;"|"&amp;$I120,'{Dropdowns}'!$H:$H,0)),0))</f>
        <v/>
      </c>
      <c r="L120" s="195">
        <f>IF(COUNT(S120:U120)=0,"",AVERAGE(S120:U120))</f>
        <v/>
      </c>
      <c r="M120" s="195">
        <f>IF(OR($I120="",L120=""),"",L120*IFERROR(INDEX('{Dropdowns}'!$J:$J,MATCH($E$116&amp;"|"&amp;$I120,'{Dropdowns}'!$H:$H,0)),0)*IFERROR(INDEX('{Dropdowns}'!$K:$K,MATCH($E$116&amp;"|"&amp;$I120,'{Dropdowns}'!$H:$H,0)),0))</f>
        <v/>
      </c>
      <c r="P120" s="455" t="n"/>
    </row>
    <row r="121" ht="13.35" customHeight="1" s="162">
      <c r="B121" s="195" t="inlineStr">
        <is>
          <t>CFM / ft</t>
        </is>
      </c>
      <c r="C121" s="173" t="n"/>
      <c r="D121" s="195">
        <f>IF(OR(D120="",E109="",E109=0),"",D120/E109)</f>
        <v/>
      </c>
      <c r="E121" s="173" t="n"/>
      <c r="F121" s="195">
        <f>IF(OR(F120="",E109="",E109=0),"",F120/E109)</f>
        <v/>
      </c>
      <c r="G121" s="173" t="n"/>
      <c r="I121" s="291" t="n"/>
      <c r="J121" s="195">
        <f>IF(COUNT(P121:R121)=0,"",AVERAGE(P121:R121))</f>
        <v/>
      </c>
      <c r="K121" s="195">
        <f>IF(OR($I121="",J121=""),"",J121*IFERROR(INDEX('{Dropdowns}'!$J:$J,MATCH($E$116&amp;"|"&amp;$I121,'{Dropdowns}'!$H:$H,0)),0)*IFERROR(INDEX('{Dropdowns}'!$K:$K,MATCH($E$116&amp;"|"&amp;$I121,'{Dropdowns}'!$H:$H,0)),0))</f>
        <v/>
      </c>
      <c r="L121" s="195">
        <f>IF(COUNT(S121:U121)=0,"",AVERAGE(S121:U121))</f>
        <v/>
      </c>
      <c r="M121" s="195">
        <f>IF(OR($I121="",L121=""),"",L121*IFERROR(INDEX('{Dropdowns}'!$J:$J,MATCH($E$116&amp;"|"&amp;$I121,'{Dropdowns}'!$H:$H,0)),0)*IFERROR(INDEX('{Dropdowns}'!$K:$K,MATCH($E$116&amp;"|"&amp;$I121,'{Dropdowns}'!$H:$H,0)),0))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IF(OR($I129="",J129=""),"",J129*IFERROR(INDEX('{Dropdowns}'!$J:$J,MATCH($E$137&amp;"|"&amp;$I129,'{Dropdowns}'!$H:$H,0)),0)*IFERROR(INDEX('{Dropdowns}'!$K:$K,MATCH($E$137&amp;"|"&amp;$I129,'{Dropdowns}'!$H:$H,0)),0))</f>
        <v/>
      </c>
      <c r="L129" s="195">
        <f>IF(COUNT(S129:U129)=0,"",AVERAGE(S129:U129))</f>
        <v/>
      </c>
      <c r="M129" s="195">
        <f>IF(OR($I129="",L129=""),"",L129*IFERROR(INDEX('{Dropdowns}'!$J:$J,MATCH($E$137&amp;"|"&amp;$I129,'{Dropdowns}'!$H:$H,0)),0)*IFERROR(INDEX('{Dropdowns}'!$K:$K,MATCH($E$137&amp;"|"&amp;$I129,'{Dropdowns}'!$H:$H,0)),0))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IF(OR($I130="",J130=""),"",J130*IFERROR(INDEX('{Dropdowns}'!$J:$J,MATCH($E$137&amp;"|"&amp;$I130,'{Dropdowns}'!$H:$H,0)),0)*IFERROR(INDEX('{Dropdowns}'!$K:$K,MATCH($E$137&amp;"|"&amp;$I130,'{Dropdowns}'!$H:$H,0)),0))</f>
        <v/>
      </c>
      <c r="L130" s="195">
        <f>IF(COUNT(S130:U130)=0,"",AVERAGE(S130:U130))</f>
        <v/>
      </c>
      <c r="M130" s="195">
        <f>IF(OR($I130="",L130=""),"",L130*IFERROR(INDEX('{Dropdowns}'!$J:$J,MATCH($E$137&amp;"|"&amp;$I130,'{Dropdowns}'!$H:$H,0)),0)*IFERROR(INDEX('{Dropdowns}'!$K:$K,MATCH($E$137&amp;"|"&amp;$I130,'{Dropdowns}'!$H:$H,0)),0))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IF(OR($I131="",J131=""),"",J131*IFERROR(INDEX('{Dropdowns}'!$J:$J,MATCH($E$137&amp;"|"&amp;$I131,'{Dropdowns}'!$H:$H,0)),0)*IFERROR(INDEX('{Dropdowns}'!$K:$K,MATCH($E$137&amp;"|"&amp;$I131,'{Dropdowns}'!$H:$H,0)),0))</f>
        <v/>
      </c>
      <c r="L131" s="195">
        <f>IF(COUNT(S131:U131)=0,"",AVERAGE(S131:U131))</f>
        <v/>
      </c>
      <c r="M131" s="195">
        <f>IF(OR($I131="",L131=""),"",L131*IFERROR(INDEX('{Dropdowns}'!$J:$J,MATCH($E$137&amp;"|"&amp;$I131,'{Dropdowns}'!$H:$H,0)),0)*IFERROR(INDEX('{Dropdowns}'!$K:$K,MATCH($E$137&amp;"|"&amp;$I131,'{Dropdowns}'!$H:$H,0)),0))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IF(OR($I132="",J132=""),"",J132*IFERROR(INDEX('{Dropdowns}'!$J:$J,MATCH($E$137&amp;"|"&amp;$I132,'{Dropdowns}'!$H:$H,0)),0)*IFERROR(INDEX('{Dropdowns}'!$K:$K,MATCH($E$137&amp;"|"&amp;$I132,'{Dropdowns}'!$H:$H,0)),0))</f>
        <v/>
      </c>
      <c r="L132" s="195">
        <f>IF(COUNT(S132:U132)=0,"",AVERAGE(S132:U132))</f>
        <v/>
      </c>
      <c r="M132" s="195">
        <f>IF(OR($I132="",L132=""),"",L132*IFERROR(INDEX('{Dropdowns}'!$J:$J,MATCH($E$137&amp;"|"&amp;$I132,'{Dropdowns}'!$H:$H,0)),0)*IFERROR(INDEX('{Dropdowns}'!$K:$K,MATCH($E$137&amp;"|"&amp;$I132,'{Dropdowns}'!$H:$H,0)),0))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IF(OR($I133="",J133=""),"",J133*IFERROR(INDEX('{Dropdowns}'!$J:$J,MATCH($E$137&amp;"|"&amp;$I133,'{Dropdowns}'!$H:$H,0)),0)*IFERROR(INDEX('{Dropdowns}'!$K:$K,MATCH($E$137&amp;"|"&amp;$I133,'{Dropdowns}'!$H:$H,0)),0))</f>
        <v/>
      </c>
      <c r="L133" s="195">
        <f>IF(COUNT(S133:U133)=0,"",AVERAGE(S133:U133))</f>
        <v/>
      </c>
      <c r="M133" s="195">
        <f>IF(OR($I133="",L133=""),"",L133*IFERROR(INDEX('{Dropdowns}'!$J:$J,MATCH($E$137&amp;"|"&amp;$I133,'{Dropdowns}'!$H:$H,0)),0)*IFERROR(INDEX('{Dropdowns}'!$K:$K,MATCH($E$137&amp;"|"&amp;$I133,'{Dropdowns}'!$H:$H,0)),0))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IF(OR($I134="",J134=""),"",J134*IFERROR(INDEX('{Dropdowns}'!$J:$J,MATCH($E$137&amp;"|"&amp;$I134,'{Dropdowns}'!$H:$H,0)),0)*IFERROR(INDEX('{Dropdowns}'!$K:$K,MATCH($E$137&amp;"|"&amp;$I134,'{Dropdowns}'!$H:$H,0)),0))</f>
        <v/>
      </c>
      <c r="L134" s="195">
        <f>IF(COUNT(S134:U134)=0,"",AVERAGE(S134:U134))</f>
        <v/>
      </c>
      <c r="M134" s="195">
        <f>IF(OR($I134="",L134=""),"",L134*IFERROR(INDEX('{Dropdowns}'!$J:$J,MATCH($E$137&amp;"|"&amp;$I134,'{Dropdowns}'!$H:$H,0)),0)*IFERROR(INDEX('{Dropdowns}'!$K:$K,MATCH($E$137&amp;"|"&amp;$I134,'{Dropdowns}'!$H:$H,0)),0))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IF(OR($I135="",J135=""),"",J135*IFERROR(INDEX('{Dropdowns}'!$J:$J,MATCH($E$137&amp;"|"&amp;$I135,'{Dropdowns}'!$H:$H,0)),0)*IFERROR(INDEX('{Dropdowns}'!$K:$K,MATCH($E$137&amp;"|"&amp;$I135,'{Dropdowns}'!$H:$H,0)),0))</f>
        <v/>
      </c>
      <c r="L135" s="195">
        <f>IF(COUNT(S135:U135)=0,"",AVERAGE(S135:U135))</f>
        <v/>
      </c>
      <c r="M135" s="195">
        <f>IF(OR($I135="",L135=""),"",L135*IFERROR(INDEX('{Dropdowns}'!$J:$J,MATCH($E$137&amp;"|"&amp;$I135,'{Dropdowns}'!$H:$H,0)),0)*IFERROR(INDEX('{Dropdowns}'!$K:$K,MATCH($E$137&amp;"|"&amp;$I135,'{Dropdowns}'!$H:$H,0)),0))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IF(OR($I136="",J136=""),"",J136*IFERROR(INDEX('{Dropdowns}'!$J:$J,MATCH($E$137&amp;"|"&amp;$I136,'{Dropdowns}'!$H:$H,0)),0)*IFERROR(INDEX('{Dropdowns}'!$K:$K,MATCH($E$137&amp;"|"&amp;$I136,'{Dropdowns}'!$H:$H,0)),0))</f>
        <v/>
      </c>
      <c r="L136" s="195">
        <f>IF(COUNT(S136:U136)=0,"",AVERAGE(S136:U136))</f>
        <v/>
      </c>
      <c r="M136" s="195">
        <f>IF(OR($I136="",L136=""),"",L136*IFERROR(INDEX('{Dropdowns}'!$J:$J,MATCH($E$137&amp;"|"&amp;$I136,'{Dropdowns}'!$H:$H,0)),0)*IFERROR(INDEX('{Dropdowns}'!$K:$K,MATCH($E$137&amp;"|"&amp;$I136,'{Dropdowns}'!$H:$H,0)),0))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IF(OR($I137="",J137=""),"",J137*IFERROR(INDEX('{Dropdowns}'!$J:$J,MATCH($E$137&amp;"|"&amp;$I137,'{Dropdowns}'!$H:$H,0)),0)*IFERROR(INDEX('{Dropdowns}'!$K:$K,MATCH($E$137&amp;"|"&amp;$I137,'{Dropdowns}'!$H:$H,0)),0))</f>
        <v/>
      </c>
      <c r="L137" s="195">
        <f>IF(COUNT(S137:U137)=0,"",AVERAGE(S137:U137))</f>
        <v/>
      </c>
      <c r="M137" s="195">
        <f>IF(OR($I137="",L137=""),"",L137*IFERROR(INDEX('{Dropdowns}'!$J:$J,MATCH($E$137&amp;"|"&amp;$I137,'{Dropdowns}'!$H:$H,0)),0)*IFERROR(INDEX('{Dropdowns}'!$K:$K,MATCH($E$137&amp;"|"&amp;$I137,'{Dropdowns}'!$H:$H,0)),0))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IF(OR($I138="",J138=""),"",J138*IFERROR(INDEX('{Dropdowns}'!$J:$J,MATCH($E$137&amp;"|"&amp;$I138,'{Dropdowns}'!$H:$H,0)),0)*IFERROR(INDEX('{Dropdowns}'!$K:$K,MATCH($E$137&amp;"|"&amp;$I138,'{Dropdowns}'!$H:$H,0)),0))</f>
        <v/>
      </c>
      <c r="L138" s="195">
        <f>IF(COUNT(S138:U138)=0,"",AVERAGE(S138:U138))</f>
        <v/>
      </c>
      <c r="M138" s="195">
        <f>IF(OR($I138="",L138=""),"",L138*IFERROR(INDEX('{Dropdowns}'!$J:$J,MATCH($E$137&amp;"|"&amp;$I138,'{Dropdowns}'!$H:$H,0)),0)*IFERROR(INDEX('{Dropdowns}'!$K:$K,MATCH($E$137&amp;"|"&amp;$I138,'{Dropdowns}'!$H:$H,0)),0))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IF(OR($I139="",J139=""),"",J139*IFERROR(INDEX('{Dropdowns}'!$J:$J,MATCH($E$137&amp;"|"&amp;$I139,'{Dropdowns}'!$H:$H,0)),0)*IFERROR(INDEX('{Dropdowns}'!$K:$K,MATCH($E$137&amp;"|"&amp;$I139,'{Dropdowns}'!$H:$H,0)),0))</f>
        <v/>
      </c>
      <c r="L139" s="195">
        <f>IF(COUNT(S139:U139)=0,"",AVERAGE(S139:U139))</f>
        <v/>
      </c>
      <c r="M139" s="195">
        <f>IF(OR($I139="",L139=""),"",L139*IFERROR(INDEX('{Dropdowns}'!$J:$J,MATCH($E$137&amp;"|"&amp;$I139,'{Dropdowns}'!$H:$H,0)),0)*IFERROR(INDEX('{Dropdowns}'!$K:$K,MATCH($E$137&amp;"|"&amp;$I139,'{Dropdowns}'!$H:$H,0)),0))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IF(OR($I140="",J140=""),"",J140*IFERROR(INDEX('{Dropdowns}'!$J:$J,MATCH($E$137&amp;"|"&amp;$I140,'{Dropdowns}'!$H:$H,0)),0)*IFERROR(INDEX('{Dropdowns}'!$K:$K,MATCH($E$137&amp;"|"&amp;$I140,'{Dropdowns}'!$H:$H,0)),0))</f>
        <v/>
      </c>
      <c r="L140" s="195">
        <f>IF(COUNT(S140:U140)=0,"",AVERAGE(S140:U140))</f>
        <v/>
      </c>
      <c r="M140" s="195">
        <f>IF(OR($I140="",L140=""),"",L140*IFERROR(INDEX('{Dropdowns}'!$J:$J,MATCH($E$137&amp;"|"&amp;$I140,'{Dropdowns}'!$H:$H,0)),0)*IFERROR(INDEX('{Dropdowns}'!$K:$K,MATCH($E$137&amp;"|"&amp;$I140,'{Dropdowns}'!$H:$H,0)),0))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IF(OR(B141="",B141=0),"",IF(F141="",IF(D141="","",D141/B141),F141/B141))</f>
        <v/>
      </c>
      <c r="I141" s="291" t="n"/>
      <c r="J141" s="195">
        <f>IF(COUNT(P141:R141)=0,"",AVERAGE(P141:R141))</f>
        <v/>
      </c>
      <c r="K141" s="195">
        <f>IF(OR($I141="",J141=""),"",J141*IFERROR(INDEX('{Dropdowns}'!$J:$J,MATCH($E$137&amp;"|"&amp;$I141,'{Dropdowns}'!$H:$H,0)),0)*IFERROR(INDEX('{Dropdowns}'!$K:$K,MATCH($E$137&amp;"|"&amp;$I141,'{Dropdowns}'!$H:$H,0)),0))</f>
        <v/>
      </c>
      <c r="L141" s="195">
        <f>IF(COUNT(S141:U141)=0,"",AVERAGE(S141:U141))</f>
        <v/>
      </c>
      <c r="M141" s="195">
        <f>IF(OR($I141="",L141=""),"",L141*IFERROR(INDEX('{Dropdowns}'!$J:$J,MATCH($E$137&amp;"|"&amp;$I141,'{Dropdowns}'!$H:$H,0)),0)*IFERROR(INDEX('{Dropdowns}'!$K:$K,MATCH($E$137&amp;"|"&amp;$I141,'{Dropdowns}'!$H:$H,0)),0))</f>
        <v/>
      </c>
      <c r="P141" s="455" t="n"/>
    </row>
    <row r="142" ht="13.35" customHeight="1" s="162">
      <c r="B142" s="195" t="inlineStr">
        <is>
          <t>CFM / ft</t>
        </is>
      </c>
      <c r="C142" s="173" t="n"/>
      <c r="D142" s="195">
        <f>IF(OR(D141="",E130="",E130=0),"",D141/E130)</f>
        <v/>
      </c>
      <c r="E142" s="173" t="n"/>
      <c r="F142" s="195">
        <f>IF(OR(F141="",E130="",E130=0),"",F141/E130)</f>
        <v/>
      </c>
      <c r="G142" s="173" t="n"/>
      <c r="I142" s="291" t="n"/>
      <c r="J142" s="195">
        <f>IF(COUNT(P142:R142)=0,"",AVERAGE(P142:R142))</f>
        <v/>
      </c>
      <c r="K142" s="195">
        <f>IF(OR($I142="",J142=""),"",J142*IFERROR(INDEX('{Dropdowns}'!$J:$J,MATCH($E$137&amp;"|"&amp;$I142,'{Dropdowns}'!$H:$H,0)),0)*IFERROR(INDEX('{Dropdowns}'!$K:$K,MATCH($E$137&amp;"|"&amp;$I142,'{Dropdowns}'!$H:$H,0)),0))</f>
        <v/>
      </c>
      <c r="L142" s="195">
        <f>IF(COUNT(S142:U142)=0,"",AVERAGE(S142:U142))</f>
        <v/>
      </c>
      <c r="M142" s="195">
        <f>IF(OR($I142="",L142=""),"",L142*IFERROR(INDEX('{Dropdowns}'!$J:$J,MATCH($E$137&amp;"|"&amp;$I142,'{Dropdowns}'!$H:$H,0)),0)*IFERROR(INDEX('{Dropdowns}'!$K:$K,MATCH($E$137&amp;"|"&amp;$I142,'{Dropdowns}'!$H:$H,0)),0))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IF(OR($I157="",J157=""),"",J157*IFERROR(INDEX('{Dropdowns}'!$J:$J,MATCH($E$165&amp;"|"&amp;$I157,'{Dropdowns}'!$H:$H,0)),0)*IFERROR(INDEX('{Dropdowns}'!$K:$K,MATCH($E$165&amp;"|"&amp;$I157,'{Dropdowns}'!$H:$H,0)),0))</f>
        <v/>
      </c>
      <c r="L157" s="195">
        <f>IF(COUNT(S157:U157)=0,"",AVERAGE(S157:U157))</f>
        <v/>
      </c>
      <c r="M157" s="195">
        <f>IF(OR($I157="",L157=""),"",L157*IFERROR(INDEX('{Dropdowns}'!$J:$J,MATCH($E$165&amp;"|"&amp;$I157,'{Dropdowns}'!$H:$H,0)),0)*IFERROR(INDEX('{Dropdowns}'!$K:$K,MATCH($E$165&amp;"|"&amp;$I157,'{Dropdowns}'!$H:$H,0)),0))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IF(OR($I158="",J158=""),"",J158*IFERROR(INDEX('{Dropdowns}'!$J:$J,MATCH($E$165&amp;"|"&amp;$I158,'{Dropdowns}'!$H:$H,0)),0)*IFERROR(INDEX('{Dropdowns}'!$K:$K,MATCH($E$165&amp;"|"&amp;$I158,'{Dropdowns}'!$H:$H,0)),0))</f>
        <v/>
      </c>
      <c r="L158" s="195">
        <f>IF(COUNT(S158:U158)=0,"",AVERAGE(S158:U158))</f>
        <v/>
      </c>
      <c r="M158" s="195">
        <f>IF(OR($I158="",L158=""),"",L158*IFERROR(INDEX('{Dropdowns}'!$J:$J,MATCH($E$165&amp;"|"&amp;$I158,'{Dropdowns}'!$H:$H,0)),0)*IFERROR(INDEX('{Dropdowns}'!$K:$K,MATCH($E$165&amp;"|"&amp;$I158,'{Dropdowns}'!$H:$H,0)),0))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IF(OR($I159="",J159=""),"",J159*IFERROR(INDEX('{Dropdowns}'!$J:$J,MATCH($E$165&amp;"|"&amp;$I159,'{Dropdowns}'!$H:$H,0)),0)*IFERROR(INDEX('{Dropdowns}'!$K:$K,MATCH($E$165&amp;"|"&amp;$I159,'{Dropdowns}'!$H:$H,0)),0))</f>
        <v/>
      </c>
      <c r="L159" s="195">
        <f>IF(COUNT(S159:U159)=0,"",AVERAGE(S159:U159))</f>
        <v/>
      </c>
      <c r="M159" s="195">
        <f>IF(OR($I159="",L159=""),"",L159*IFERROR(INDEX('{Dropdowns}'!$J:$J,MATCH($E$165&amp;"|"&amp;$I159,'{Dropdowns}'!$H:$H,0)),0)*IFERROR(INDEX('{Dropdowns}'!$K:$K,MATCH($E$165&amp;"|"&amp;$I159,'{Dropdowns}'!$H:$H,0)),0))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IF(OR($I160="",J160=""),"",J160*IFERROR(INDEX('{Dropdowns}'!$J:$J,MATCH($E$165&amp;"|"&amp;$I160,'{Dropdowns}'!$H:$H,0)),0)*IFERROR(INDEX('{Dropdowns}'!$K:$K,MATCH($E$165&amp;"|"&amp;$I160,'{Dropdowns}'!$H:$H,0)),0))</f>
        <v/>
      </c>
      <c r="L160" s="195">
        <f>IF(COUNT(S160:U160)=0,"",AVERAGE(S160:U160))</f>
        <v/>
      </c>
      <c r="M160" s="195">
        <f>IF(OR($I160="",L160=""),"",L160*IFERROR(INDEX('{Dropdowns}'!$J:$J,MATCH($E$165&amp;"|"&amp;$I160,'{Dropdowns}'!$H:$H,0)),0)*IFERROR(INDEX('{Dropdowns}'!$K:$K,MATCH($E$165&amp;"|"&amp;$I160,'{Dropdowns}'!$H:$H,0)),0))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IF(OR($I161="",J161=""),"",J161*IFERROR(INDEX('{Dropdowns}'!$J:$J,MATCH($E$165&amp;"|"&amp;$I161,'{Dropdowns}'!$H:$H,0)),0)*IFERROR(INDEX('{Dropdowns}'!$K:$K,MATCH($E$165&amp;"|"&amp;$I161,'{Dropdowns}'!$H:$H,0)),0))</f>
        <v/>
      </c>
      <c r="L161" s="195">
        <f>IF(COUNT(S161:U161)=0,"",AVERAGE(S161:U161))</f>
        <v/>
      </c>
      <c r="M161" s="195">
        <f>IF(OR($I161="",L161=""),"",L161*IFERROR(INDEX('{Dropdowns}'!$J:$J,MATCH($E$165&amp;"|"&amp;$I161,'{Dropdowns}'!$H:$H,0)),0)*IFERROR(INDEX('{Dropdowns}'!$K:$K,MATCH($E$165&amp;"|"&amp;$I161,'{Dropdowns}'!$H:$H,0)),0))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IF(OR($I162="",J162=""),"",J162*IFERROR(INDEX('{Dropdowns}'!$J:$J,MATCH($E$165&amp;"|"&amp;$I162,'{Dropdowns}'!$H:$H,0)),0)*IFERROR(INDEX('{Dropdowns}'!$K:$K,MATCH($E$165&amp;"|"&amp;$I162,'{Dropdowns}'!$H:$H,0)),0))</f>
        <v/>
      </c>
      <c r="L162" s="195">
        <f>IF(COUNT(S162:U162)=0,"",AVERAGE(S162:U162))</f>
        <v/>
      </c>
      <c r="M162" s="195">
        <f>IF(OR($I162="",L162=""),"",L162*IFERROR(INDEX('{Dropdowns}'!$J:$J,MATCH($E$165&amp;"|"&amp;$I162,'{Dropdowns}'!$H:$H,0)),0)*IFERROR(INDEX('{Dropdowns}'!$K:$K,MATCH($E$165&amp;"|"&amp;$I162,'{Dropdowns}'!$H:$H,0)),0))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IF(OR($I163="",J163=""),"",J163*IFERROR(INDEX('{Dropdowns}'!$J:$J,MATCH($E$165&amp;"|"&amp;$I163,'{Dropdowns}'!$H:$H,0)),0)*IFERROR(INDEX('{Dropdowns}'!$K:$K,MATCH($E$165&amp;"|"&amp;$I163,'{Dropdowns}'!$H:$H,0)),0))</f>
        <v/>
      </c>
      <c r="L163" s="195">
        <f>IF(COUNT(S163:U163)=0,"",AVERAGE(S163:U163))</f>
        <v/>
      </c>
      <c r="M163" s="195">
        <f>IF(OR($I163="",L163=""),"",L163*IFERROR(INDEX('{Dropdowns}'!$J:$J,MATCH($E$165&amp;"|"&amp;$I163,'{Dropdowns}'!$H:$H,0)),0)*IFERROR(INDEX('{Dropdowns}'!$K:$K,MATCH($E$165&amp;"|"&amp;$I163,'{Dropdowns}'!$H:$H,0)),0))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IF(OR($I164="",J164=""),"",J164*IFERROR(INDEX('{Dropdowns}'!$J:$J,MATCH($E$165&amp;"|"&amp;$I164,'{Dropdowns}'!$H:$H,0)),0)*IFERROR(INDEX('{Dropdowns}'!$K:$K,MATCH($E$165&amp;"|"&amp;$I164,'{Dropdowns}'!$H:$H,0)),0))</f>
        <v/>
      </c>
      <c r="L164" s="195">
        <f>IF(COUNT(S164:U164)=0,"",AVERAGE(S164:U164))</f>
        <v/>
      </c>
      <c r="M164" s="195">
        <f>IF(OR($I164="",L164=""),"",L164*IFERROR(INDEX('{Dropdowns}'!$J:$J,MATCH($E$165&amp;"|"&amp;$I164,'{Dropdowns}'!$H:$H,0)),0)*IFERROR(INDEX('{Dropdowns}'!$K:$K,MATCH($E$165&amp;"|"&amp;$I164,'{Dropdowns}'!$H:$H,0)),0))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IF(OR($I165="",J165=""),"",J165*IFERROR(INDEX('{Dropdowns}'!$J:$J,MATCH($E$165&amp;"|"&amp;$I165,'{Dropdowns}'!$H:$H,0)),0)*IFERROR(INDEX('{Dropdowns}'!$K:$K,MATCH($E$165&amp;"|"&amp;$I165,'{Dropdowns}'!$H:$H,0)),0))</f>
        <v/>
      </c>
      <c r="L165" s="195">
        <f>IF(COUNT(S165:U165)=0,"",AVERAGE(S165:U165))</f>
        <v/>
      </c>
      <c r="M165" s="195">
        <f>IF(OR($I165="",L165=""),"",L165*IFERROR(INDEX('{Dropdowns}'!$J:$J,MATCH($E$165&amp;"|"&amp;$I165,'{Dropdowns}'!$H:$H,0)),0)*IFERROR(INDEX('{Dropdowns}'!$K:$K,MATCH($E$165&amp;"|"&amp;$I165,'{Dropdowns}'!$H:$H,0)),0))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IF(OR($I166="",J166=""),"",J166*IFERROR(INDEX('{Dropdowns}'!$J:$J,MATCH($E$165&amp;"|"&amp;$I166,'{Dropdowns}'!$H:$H,0)),0)*IFERROR(INDEX('{Dropdowns}'!$K:$K,MATCH($E$165&amp;"|"&amp;$I166,'{Dropdowns}'!$H:$H,0)),0))</f>
        <v/>
      </c>
      <c r="L166" s="195">
        <f>IF(COUNT(S166:U166)=0,"",AVERAGE(S166:U166))</f>
        <v/>
      </c>
      <c r="M166" s="195">
        <f>IF(OR($I166="",L166=""),"",L166*IFERROR(INDEX('{Dropdowns}'!$J:$J,MATCH($E$165&amp;"|"&amp;$I166,'{Dropdowns}'!$H:$H,0)),0)*IFERROR(INDEX('{Dropdowns}'!$K:$K,MATCH($E$165&amp;"|"&amp;$I166,'{Dropdowns}'!$H:$H,0)),0))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IF(OR($I167="",J167=""),"",J167*IFERROR(INDEX('{Dropdowns}'!$J:$J,MATCH($E$165&amp;"|"&amp;$I167,'{Dropdowns}'!$H:$H,0)),0)*IFERROR(INDEX('{Dropdowns}'!$K:$K,MATCH($E$165&amp;"|"&amp;$I167,'{Dropdowns}'!$H:$H,0)),0))</f>
        <v/>
      </c>
      <c r="L167" s="195">
        <f>IF(COUNT(S167:U167)=0,"",AVERAGE(S167:U167))</f>
        <v/>
      </c>
      <c r="M167" s="195">
        <f>IF(OR($I167="",L167=""),"",L167*IFERROR(INDEX('{Dropdowns}'!$J:$J,MATCH($E$165&amp;"|"&amp;$I167,'{Dropdowns}'!$H:$H,0)),0)*IFERROR(INDEX('{Dropdowns}'!$K:$K,MATCH($E$165&amp;"|"&amp;$I167,'{Dropdowns}'!$H:$H,0)),0))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IF(OR($I168="",J168=""),"",J168*IFERROR(INDEX('{Dropdowns}'!$J:$J,MATCH($E$165&amp;"|"&amp;$I168,'{Dropdowns}'!$H:$H,0)),0)*IFERROR(INDEX('{Dropdowns}'!$K:$K,MATCH($E$165&amp;"|"&amp;$I168,'{Dropdowns}'!$H:$H,0)),0))</f>
        <v/>
      </c>
      <c r="L168" s="195">
        <f>IF(COUNT(S168:U168)=0,"",AVERAGE(S168:U168))</f>
        <v/>
      </c>
      <c r="M168" s="195">
        <f>IF(OR($I168="",L168=""),"",L168*IFERROR(INDEX('{Dropdowns}'!$J:$J,MATCH($E$165&amp;"|"&amp;$I168,'{Dropdowns}'!$H:$H,0)),0)*IFERROR(INDEX('{Dropdowns}'!$K:$K,MATCH($E$165&amp;"|"&amp;$I168,'{Dropdowns}'!$H:$H,0)),0))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IF(OR(B169="",B169=0),"",IF(F169="",IF(D169="","",D169/B169),F169/B169))</f>
        <v/>
      </c>
      <c r="I169" s="291" t="n"/>
      <c r="J169" s="195">
        <f>IF(COUNT(P169:R169)=0,"",AVERAGE(P169:R169))</f>
        <v/>
      </c>
      <c r="K169" s="195">
        <f>IF(OR($I169="",J169=""),"",J169*IFERROR(INDEX('{Dropdowns}'!$J:$J,MATCH($E$165&amp;"|"&amp;$I169,'{Dropdowns}'!$H:$H,0)),0)*IFERROR(INDEX('{Dropdowns}'!$K:$K,MATCH($E$165&amp;"|"&amp;$I169,'{Dropdowns}'!$H:$H,0)),0))</f>
        <v/>
      </c>
      <c r="L169" s="195">
        <f>IF(COUNT(S169:U169)=0,"",AVERAGE(S169:U169))</f>
        <v/>
      </c>
      <c r="M169" s="195">
        <f>IF(OR($I169="",L169=""),"",L169*IFERROR(INDEX('{Dropdowns}'!$J:$J,MATCH($E$165&amp;"|"&amp;$I169,'{Dropdowns}'!$H:$H,0)),0)*IFERROR(INDEX('{Dropdowns}'!$K:$K,MATCH($E$165&amp;"|"&amp;$I169,'{Dropdowns}'!$H:$H,0)),0))</f>
        <v/>
      </c>
      <c r="P169" s="455" t="n"/>
    </row>
    <row r="170" ht="13.35" customHeight="1" s="162">
      <c r="B170" s="195" t="inlineStr">
        <is>
          <t>CFM / ft</t>
        </is>
      </c>
      <c r="C170" s="173" t="n"/>
      <c r="D170" s="195">
        <f>IF(OR(D169="",E158="",E158=0),"",D169/E158)</f>
        <v/>
      </c>
      <c r="E170" s="173" t="n"/>
      <c r="F170" s="195">
        <f>IF(OR(F169="",E158="",E158=0),"",F169/E158)</f>
        <v/>
      </c>
      <c r="G170" s="173" t="n"/>
      <c r="I170" s="291" t="n"/>
      <c r="J170" s="195">
        <f>IF(COUNT(P170:R170)=0,"",AVERAGE(P170:R170))</f>
        <v/>
      </c>
      <c r="K170" s="195">
        <f>IF(OR($I170="",J170=""),"",J170*IFERROR(INDEX('{Dropdowns}'!$J:$J,MATCH($E$165&amp;"|"&amp;$I170,'{Dropdowns}'!$H:$H,0)),0)*IFERROR(INDEX('{Dropdowns}'!$K:$K,MATCH($E$165&amp;"|"&amp;$I170,'{Dropdowns}'!$H:$H,0)),0))</f>
        <v/>
      </c>
      <c r="L170" s="195">
        <f>IF(COUNT(S170:U170)=0,"",AVERAGE(S170:U170))</f>
        <v/>
      </c>
      <c r="M170" s="195">
        <f>IF(OR($I170="",L170=""),"",L170*IFERROR(INDEX('{Dropdowns}'!$J:$J,MATCH($E$165&amp;"|"&amp;$I170,'{Dropdowns}'!$H:$H,0)),0)*IFERROR(INDEX('{Dropdowns}'!$K:$K,MATCH($E$165&amp;"|"&amp;$I170,'{Dropdowns}'!$H:$H,0)),0))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IF(OR($I178="",J178=""),"",J178*IFERROR(INDEX('{Dropdowns}'!$J:$J,MATCH($E$186&amp;"|"&amp;$I178,'{Dropdowns}'!$H:$H,0)),0)*IFERROR(INDEX('{Dropdowns}'!$K:$K,MATCH($E$186&amp;"|"&amp;$I178,'{Dropdowns}'!$H:$H,0)),0))</f>
        <v/>
      </c>
      <c r="L178" s="195">
        <f>IF(COUNT(S178:U178)=0,"",AVERAGE(S178:U178))</f>
        <v/>
      </c>
      <c r="M178" s="195">
        <f>IF(OR($I178="",L178=""),"",L178*IFERROR(INDEX('{Dropdowns}'!$J:$J,MATCH($E$186&amp;"|"&amp;$I178,'{Dropdowns}'!$H:$H,0)),0)*IFERROR(INDEX('{Dropdowns}'!$K:$K,MATCH($E$186&amp;"|"&amp;$I178,'{Dropdowns}'!$H:$H,0)),0))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IF(OR($I179="",J179=""),"",J179*IFERROR(INDEX('{Dropdowns}'!$J:$J,MATCH($E$186&amp;"|"&amp;$I179,'{Dropdowns}'!$H:$H,0)),0)*IFERROR(INDEX('{Dropdowns}'!$K:$K,MATCH($E$186&amp;"|"&amp;$I179,'{Dropdowns}'!$H:$H,0)),0))</f>
        <v/>
      </c>
      <c r="L179" s="195">
        <f>IF(COUNT(S179:U179)=0,"",AVERAGE(S179:U179))</f>
        <v/>
      </c>
      <c r="M179" s="195">
        <f>IF(OR($I179="",L179=""),"",L179*IFERROR(INDEX('{Dropdowns}'!$J:$J,MATCH($E$186&amp;"|"&amp;$I179,'{Dropdowns}'!$H:$H,0)),0)*IFERROR(INDEX('{Dropdowns}'!$K:$K,MATCH($E$186&amp;"|"&amp;$I179,'{Dropdowns}'!$H:$H,0)),0))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IF(OR($I180="",J180=""),"",J180*IFERROR(INDEX('{Dropdowns}'!$J:$J,MATCH($E$186&amp;"|"&amp;$I180,'{Dropdowns}'!$H:$H,0)),0)*IFERROR(INDEX('{Dropdowns}'!$K:$K,MATCH($E$186&amp;"|"&amp;$I180,'{Dropdowns}'!$H:$H,0)),0))</f>
        <v/>
      </c>
      <c r="L180" s="195">
        <f>IF(COUNT(S180:U180)=0,"",AVERAGE(S180:U180))</f>
        <v/>
      </c>
      <c r="M180" s="195">
        <f>IF(OR($I180="",L180=""),"",L180*IFERROR(INDEX('{Dropdowns}'!$J:$J,MATCH($E$186&amp;"|"&amp;$I180,'{Dropdowns}'!$H:$H,0)),0)*IFERROR(INDEX('{Dropdowns}'!$K:$K,MATCH($E$186&amp;"|"&amp;$I180,'{Dropdowns}'!$H:$H,0)),0))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IF(OR($I181="",J181=""),"",J181*IFERROR(INDEX('{Dropdowns}'!$J:$J,MATCH($E$186&amp;"|"&amp;$I181,'{Dropdowns}'!$H:$H,0)),0)*IFERROR(INDEX('{Dropdowns}'!$K:$K,MATCH($E$186&amp;"|"&amp;$I181,'{Dropdowns}'!$H:$H,0)),0))</f>
        <v/>
      </c>
      <c r="L181" s="195">
        <f>IF(COUNT(S181:U181)=0,"",AVERAGE(S181:U181))</f>
        <v/>
      </c>
      <c r="M181" s="195">
        <f>IF(OR($I181="",L181=""),"",L181*IFERROR(INDEX('{Dropdowns}'!$J:$J,MATCH($E$186&amp;"|"&amp;$I181,'{Dropdowns}'!$H:$H,0)),0)*IFERROR(INDEX('{Dropdowns}'!$K:$K,MATCH($E$186&amp;"|"&amp;$I181,'{Dropdowns}'!$H:$H,0)),0))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IF(OR($I182="",J182=""),"",J182*IFERROR(INDEX('{Dropdowns}'!$J:$J,MATCH($E$186&amp;"|"&amp;$I182,'{Dropdowns}'!$H:$H,0)),0)*IFERROR(INDEX('{Dropdowns}'!$K:$K,MATCH($E$186&amp;"|"&amp;$I182,'{Dropdowns}'!$H:$H,0)),0))</f>
        <v/>
      </c>
      <c r="L182" s="195">
        <f>IF(COUNT(S182:U182)=0,"",AVERAGE(S182:U182))</f>
        <v/>
      </c>
      <c r="M182" s="195">
        <f>IF(OR($I182="",L182=""),"",L182*IFERROR(INDEX('{Dropdowns}'!$J:$J,MATCH($E$186&amp;"|"&amp;$I182,'{Dropdowns}'!$H:$H,0)),0)*IFERROR(INDEX('{Dropdowns}'!$K:$K,MATCH($E$186&amp;"|"&amp;$I182,'{Dropdowns}'!$H:$H,0)),0))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IF(OR($I183="",J183=""),"",J183*IFERROR(INDEX('{Dropdowns}'!$J:$J,MATCH($E$186&amp;"|"&amp;$I183,'{Dropdowns}'!$H:$H,0)),0)*IFERROR(INDEX('{Dropdowns}'!$K:$K,MATCH($E$186&amp;"|"&amp;$I183,'{Dropdowns}'!$H:$H,0)),0))</f>
        <v/>
      </c>
      <c r="L183" s="195">
        <f>IF(COUNT(S183:U183)=0,"",AVERAGE(S183:U183))</f>
        <v/>
      </c>
      <c r="M183" s="195">
        <f>IF(OR($I183="",L183=""),"",L183*IFERROR(INDEX('{Dropdowns}'!$J:$J,MATCH($E$186&amp;"|"&amp;$I183,'{Dropdowns}'!$H:$H,0)),0)*IFERROR(INDEX('{Dropdowns}'!$K:$K,MATCH($E$186&amp;"|"&amp;$I183,'{Dropdowns}'!$H:$H,0)),0))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IF(OR($I184="",J184=""),"",J184*IFERROR(INDEX('{Dropdowns}'!$J:$J,MATCH($E$186&amp;"|"&amp;$I184,'{Dropdowns}'!$H:$H,0)),0)*IFERROR(INDEX('{Dropdowns}'!$K:$K,MATCH($E$186&amp;"|"&amp;$I184,'{Dropdowns}'!$H:$H,0)),0))</f>
        <v/>
      </c>
      <c r="L184" s="195">
        <f>IF(COUNT(S184:U184)=0,"",AVERAGE(S184:U184))</f>
        <v/>
      </c>
      <c r="M184" s="195">
        <f>IF(OR($I184="",L184=""),"",L184*IFERROR(INDEX('{Dropdowns}'!$J:$J,MATCH($E$186&amp;"|"&amp;$I184,'{Dropdowns}'!$H:$H,0)),0)*IFERROR(INDEX('{Dropdowns}'!$K:$K,MATCH($E$186&amp;"|"&amp;$I184,'{Dropdowns}'!$H:$H,0)),0))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IF(OR($I185="",J185=""),"",J185*IFERROR(INDEX('{Dropdowns}'!$J:$J,MATCH($E$186&amp;"|"&amp;$I185,'{Dropdowns}'!$H:$H,0)),0)*IFERROR(INDEX('{Dropdowns}'!$K:$K,MATCH($E$186&amp;"|"&amp;$I185,'{Dropdowns}'!$H:$H,0)),0))</f>
        <v/>
      </c>
      <c r="L185" s="195">
        <f>IF(COUNT(S185:U185)=0,"",AVERAGE(S185:U185))</f>
        <v/>
      </c>
      <c r="M185" s="195">
        <f>IF(OR($I185="",L185=""),"",L185*IFERROR(INDEX('{Dropdowns}'!$J:$J,MATCH($E$186&amp;"|"&amp;$I185,'{Dropdowns}'!$H:$H,0)),0)*IFERROR(INDEX('{Dropdowns}'!$K:$K,MATCH($E$186&amp;"|"&amp;$I185,'{Dropdowns}'!$H:$H,0)),0))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IF(OR($I186="",J186=""),"",J186*IFERROR(INDEX('{Dropdowns}'!$J:$J,MATCH($E$186&amp;"|"&amp;$I186,'{Dropdowns}'!$H:$H,0)),0)*IFERROR(INDEX('{Dropdowns}'!$K:$K,MATCH($E$186&amp;"|"&amp;$I186,'{Dropdowns}'!$H:$H,0)),0))</f>
        <v/>
      </c>
      <c r="L186" s="195">
        <f>IF(COUNT(S186:U186)=0,"",AVERAGE(S186:U186))</f>
        <v/>
      </c>
      <c r="M186" s="195">
        <f>IF(OR($I186="",L186=""),"",L186*IFERROR(INDEX('{Dropdowns}'!$J:$J,MATCH($E$186&amp;"|"&amp;$I186,'{Dropdowns}'!$H:$H,0)),0)*IFERROR(INDEX('{Dropdowns}'!$K:$K,MATCH($E$186&amp;"|"&amp;$I186,'{Dropdowns}'!$H:$H,0)),0))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IF(OR($I187="",J187=""),"",J187*IFERROR(INDEX('{Dropdowns}'!$J:$J,MATCH($E$186&amp;"|"&amp;$I187,'{Dropdowns}'!$H:$H,0)),0)*IFERROR(INDEX('{Dropdowns}'!$K:$K,MATCH($E$186&amp;"|"&amp;$I187,'{Dropdowns}'!$H:$H,0)),0))</f>
        <v/>
      </c>
      <c r="L187" s="195">
        <f>IF(COUNT(S187:U187)=0,"",AVERAGE(S187:U187))</f>
        <v/>
      </c>
      <c r="M187" s="195">
        <f>IF(OR($I187="",L187=""),"",L187*IFERROR(INDEX('{Dropdowns}'!$J:$J,MATCH($E$186&amp;"|"&amp;$I187,'{Dropdowns}'!$H:$H,0)),0)*IFERROR(INDEX('{Dropdowns}'!$K:$K,MATCH($E$186&amp;"|"&amp;$I187,'{Dropdowns}'!$H:$H,0)),0))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IF(OR($I188="",J188=""),"",J188*IFERROR(INDEX('{Dropdowns}'!$J:$J,MATCH($E$186&amp;"|"&amp;$I188,'{Dropdowns}'!$H:$H,0)),0)*IFERROR(INDEX('{Dropdowns}'!$K:$K,MATCH($E$186&amp;"|"&amp;$I188,'{Dropdowns}'!$H:$H,0)),0))</f>
        <v/>
      </c>
      <c r="L188" s="195">
        <f>IF(COUNT(S188:U188)=0,"",AVERAGE(S188:U188))</f>
        <v/>
      </c>
      <c r="M188" s="195">
        <f>IF(OR($I188="",L188=""),"",L188*IFERROR(INDEX('{Dropdowns}'!$J:$J,MATCH($E$186&amp;"|"&amp;$I188,'{Dropdowns}'!$H:$H,0)),0)*IFERROR(INDEX('{Dropdowns}'!$K:$K,MATCH($E$186&amp;"|"&amp;$I188,'{Dropdowns}'!$H:$H,0)),0))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IF(OR($I189="",J189=""),"",J189*IFERROR(INDEX('{Dropdowns}'!$J:$J,MATCH($E$186&amp;"|"&amp;$I189,'{Dropdowns}'!$H:$H,0)),0)*IFERROR(INDEX('{Dropdowns}'!$K:$K,MATCH($E$186&amp;"|"&amp;$I189,'{Dropdowns}'!$H:$H,0)),0))</f>
        <v/>
      </c>
      <c r="L189" s="195">
        <f>IF(COUNT(S189:U189)=0,"",AVERAGE(S189:U189))</f>
        <v/>
      </c>
      <c r="M189" s="195">
        <f>IF(OR($I189="",L189=""),"",L189*IFERROR(INDEX('{Dropdowns}'!$J:$J,MATCH($E$186&amp;"|"&amp;$I189,'{Dropdowns}'!$H:$H,0)),0)*IFERROR(INDEX('{Dropdowns}'!$K:$K,MATCH($E$186&amp;"|"&amp;$I189,'{Dropdowns}'!$H:$H,0)),0))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IF(OR(B190="",B190=0),"",IF(F190="",IF(D190="","",D190/B190),F190/B190))</f>
        <v/>
      </c>
      <c r="I190" s="291" t="n"/>
      <c r="J190" s="195">
        <f>IF(COUNT(P190:R190)=0,"",AVERAGE(P190:R190))</f>
        <v/>
      </c>
      <c r="K190" s="195">
        <f>IF(OR($I190="",J190=""),"",J190*IFERROR(INDEX('{Dropdowns}'!$J:$J,MATCH($E$186&amp;"|"&amp;$I190,'{Dropdowns}'!$H:$H,0)),0)*IFERROR(INDEX('{Dropdowns}'!$K:$K,MATCH($E$186&amp;"|"&amp;$I190,'{Dropdowns}'!$H:$H,0)),0))</f>
        <v/>
      </c>
      <c r="L190" s="195">
        <f>IF(COUNT(S190:U190)=0,"",AVERAGE(S190:U190))</f>
        <v/>
      </c>
      <c r="M190" s="195">
        <f>IF(OR($I190="",L190=""),"",L190*IFERROR(INDEX('{Dropdowns}'!$J:$J,MATCH($E$186&amp;"|"&amp;$I190,'{Dropdowns}'!$H:$H,0)),0)*IFERROR(INDEX('{Dropdowns}'!$K:$K,MATCH($E$186&amp;"|"&amp;$I190,'{Dropdowns}'!$H:$H,0)),0))</f>
        <v/>
      </c>
      <c r="P190" s="455" t="n"/>
    </row>
    <row r="191" ht="13.35" customHeight="1" s="162">
      <c r="B191" s="195" t="inlineStr">
        <is>
          <t>CFM / ft</t>
        </is>
      </c>
      <c r="C191" s="173" t="n"/>
      <c r="D191" s="195">
        <f>IF(OR(D190="",E179="",E179=0),"",D190/E179)</f>
        <v/>
      </c>
      <c r="E191" s="173" t="n"/>
      <c r="F191" s="195">
        <f>IF(OR(F190="",E179="",E179=0),"",F190/E179)</f>
        <v/>
      </c>
      <c r="G191" s="173" t="n"/>
      <c r="I191" s="291" t="n"/>
      <c r="J191" s="195">
        <f>IF(COUNT(P191:R191)=0,"",AVERAGE(P191:R191))</f>
        <v/>
      </c>
      <c r="K191" s="195">
        <f>IF(OR($I191="",J191=""),"",J191*IFERROR(INDEX('{Dropdowns}'!$J:$J,MATCH($E$186&amp;"|"&amp;$I191,'{Dropdowns}'!$H:$H,0)),0)*IFERROR(INDEX('{Dropdowns}'!$K:$K,MATCH($E$186&amp;"|"&amp;$I191,'{Dropdowns}'!$H:$H,0)),0))</f>
        <v/>
      </c>
      <c r="L191" s="195">
        <f>IF(COUNT(S191:U191)=0,"",AVERAGE(S191:U191))</f>
        <v/>
      </c>
      <c r="M191" s="195">
        <f>IF(OR($I191="",L191=""),"",L191*IFERROR(INDEX('{Dropdowns}'!$J:$J,MATCH($E$186&amp;"|"&amp;$I191,'{Dropdowns}'!$H:$H,0)),0)*IFERROR(INDEX('{Dropdowns}'!$K:$K,MATCH($E$186&amp;"|"&amp;$I191,'{Dropdowns}'!$H:$H,0)),0))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IF(OR($I206="",J206=""),"",J206*IFERROR(INDEX('{Dropdowns}'!$J:$J,MATCH($E$214&amp;"|"&amp;$I206,'{Dropdowns}'!$H:$H,0)),0)*IFERROR(INDEX('{Dropdowns}'!$K:$K,MATCH($E$214&amp;"|"&amp;$I206,'{Dropdowns}'!$H:$H,0)),0))</f>
        <v/>
      </c>
      <c r="L206" s="195">
        <f>IF(COUNT(S206:U206)=0,"",AVERAGE(S206:U206))</f>
        <v/>
      </c>
      <c r="M206" s="195">
        <f>IF(OR($I206="",L206=""),"",L206*IFERROR(INDEX('{Dropdowns}'!$J:$J,MATCH($E$214&amp;"|"&amp;$I206,'{Dropdowns}'!$H:$H,0)),0)*IFERROR(INDEX('{Dropdowns}'!$K:$K,MATCH($E$214&amp;"|"&amp;$I206,'{Dropdowns}'!$H:$H,0)),0))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IF(OR($I207="",J207=""),"",J207*IFERROR(INDEX('{Dropdowns}'!$J:$J,MATCH($E$214&amp;"|"&amp;$I207,'{Dropdowns}'!$H:$H,0)),0)*IFERROR(INDEX('{Dropdowns}'!$K:$K,MATCH($E$214&amp;"|"&amp;$I207,'{Dropdowns}'!$H:$H,0)),0))</f>
        <v/>
      </c>
      <c r="L207" s="195">
        <f>IF(COUNT(S207:U207)=0,"",AVERAGE(S207:U207))</f>
        <v/>
      </c>
      <c r="M207" s="195">
        <f>IF(OR($I207="",L207=""),"",L207*IFERROR(INDEX('{Dropdowns}'!$J:$J,MATCH($E$214&amp;"|"&amp;$I207,'{Dropdowns}'!$H:$H,0)),0)*IFERROR(INDEX('{Dropdowns}'!$K:$K,MATCH($E$214&amp;"|"&amp;$I207,'{Dropdowns}'!$H:$H,0)),0))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IF(OR($I208="",J208=""),"",J208*IFERROR(INDEX('{Dropdowns}'!$J:$J,MATCH($E$214&amp;"|"&amp;$I208,'{Dropdowns}'!$H:$H,0)),0)*IFERROR(INDEX('{Dropdowns}'!$K:$K,MATCH($E$214&amp;"|"&amp;$I208,'{Dropdowns}'!$H:$H,0)),0))</f>
        <v/>
      </c>
      <c r="L208" s="195">
        <f>IF(COUNT(S208:U208)=0,"",AVERAGE(S208:U208))</f>
        <v/>
      </c>
      <c r="M208" s="195">
        <f>IF(OR($I208="",L208=""),"",L208*IFERROR(INDEX('{Dropdowns}'!$J:$J,MATCH($E$214&amp;"|"&amp;$I208,'{Dropdowns}'!$H:$H,0)),0)*IFERROR(INDEX('{Dropdowns}'!$K:$K,MATCH($E$214&amp;"|"&amp;$I208,'{Dropdowns}'!$H:$H,0)),0))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IF(OR($I209="",J209=""),"",J209*IFERROR(INDEX('{Dropdowns}'!$J:$J,MATCH($E$214&amp;"|"&amp;$I209,'{Dropdowns}'!$H:$H,0)),0)*IFERROR(INDEX('{Dropdowns}'!$K:$K,MATCH($E$214&amp;"|"&amp;$I209,'{Dropdowns}'!$H:$H,0)),0))</f>
        <v/>
      </c>
      <c r="L209" s="195">
        <f>IF(COUNT(S209:U209)=0,"",AVERAGE(S209:U209))</f>
        <v/>
      </c>
      <c r="M209" s="195">
        <f>IF(OR($I209="",L209=""),"",L209*IFERROR(INDEX('{Dropdowns}'!$J:$J,MATCH($E$214&amp;"|"&amp;$I209,'{Dropdowns}'!$H:$H,0)),0)*IFERROR(INDEX('{Dropdowns}'!$K:$K,MATCH($E$214&amp;"|"&amp;$I209,'{Dropdowns}'!$H:$H,0)),0))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IF(OR($I210="",J210=""),"",J210*IFERROR(INDEX('{Dropdowns}'!$J:$J,MATCH($E$214&amp;"|"&amp;$I210,'{Dropdowns}'!$H:$H,0)),0)*IFERROR(INDEX('{Dropdowns}'!$K:$K,MATCH($E$214&amp;"|"&amp;$I210,'{Dropdowns}'!$H:$H,0)),0))</f>
        <v/>
      </c>
      <c r="L210" s="195">
        <f>IF(COUNT(S210:U210)=0,"",AVERAGE(S210:U210))</f>
        <v/>
      </c>
      <c r="M210" s="195">
        <f>IF(OR($I210="",L210=""),"",L210*IFERROR(INDEX('{Dropdowns}'!$J:$J,MATCH($E$214&amp;"|"&amp;$I210,'{Dropdowns}'!$H:$H,0)),0)*IFERROR(INDEX('{Dropdowns}'!$K:$K,MATCH($E$214&amp;"|"&amp;$I210,'{Dropdowns}'!$H:$H,0)),0))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IF(OR($I211="",J211=""),"",J211*IFERROR(INDEX('{Dropdowns}'!$J:$J,MATCH($E$214&amp;"|"&amp;$I211,'{Dropdowns}'!$H:$H,0)),0)*IFERROR(INDEX('{Dropdowns}'!$K:$K,MATCH($E$214&amp;"|"&amp;$I211,'{Dropdowns}'!$H:$H,0)),0))</f>
        <v/>
      </c>
      <c r="L211" s="195">
        <f>IF(COUNT(S211:U211)=0,"",AVERAGE(S211:U211))</f>
        <v/>
      </c>
      <c r="M211" s="195">
        <f>IF(OR($I211="",L211=""),"",L211*IFERROR(INDEX('{Dropdowns}'!$J:$J,MATCH($E$214&amp;"|"&amp;$I211,'{Dropdowns}'!$H:$H,0)),0)*IFERROR(INDEX('{Dropdowns}'!$K:$K,MATCH($E$214&amp;"|"&amp;$I211,'{Dropdowns}'!$H:$H,0)),0))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IF(OR($I212="",J212=""),"",J212*IFERROR(INDEX('{Dropdowns}'!$J:$J,MATCH($E$214&amp;"|"&amp;$I212,'{Dropdowns}'!$H:$H,0)),0)*IFERROR(INDEX('{Dropdowns}'!$K:$K,MATCH($E$214&amp;"|"&amp;$I212,'{Dropdowns}'!$H:$H,0)),0))</f>
        <v/>
      </c>
      <c r="L212" s="195">
        <f>IF(COUNT(S212:U212)=0,"",AVERAGE(S212:U212))</f>
        <v/>
      </c>
      <c r="M212" s="195">
        <f>IF(OR($I212="",L212=""),"",L212*IFERROR(INDEX('{Dropdowns}'!$J:$J,MATCH($E$214&amp;"|"&amp;$I212,'{Dropdowns}'!$H:$H,0)),0)*IFERROR(INDEX('{Dropdowns}'!$K:$K,MATCH($E$214&amp;"|"&amp;$I212,'{Dropdowns}'!$H:$H,0)),0))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IF(OR($I213="",J213=""),"",J213*IFERROR(INDEX('{Dropdowns}'!$J:$J,MATCH($E$214&amp;"|"&amp;$I213,'{Dropdowns}'!$H:$H,0)),0)*IFERROR(INDEX('{Dropdowns}'!$K:$K,MATCH($E$214&amp;"|"&amp;$I213,'{Dropdowns}'!$H:$H,0)),0))</f>
        <v/>
      </c>
      <c r="L213" s="195">
        <f>IF(COUNT(S213:U213)=0,"",AVERAGE(S213:U213))</f>
        <v/>
      </c>
      <c r="M213" s="195">
        <f>IF(OR($I213="",L213=""),"",L213*IFERROR(INDEX('{Dropdowns}'!$J:$J,MATCH($E$214&amp;"|"&amp;$I213,'{Dropdowns}'!$H:$H,0)),0)*IFERROR(INDEX('{Dropdowns}'!$K:$K,MATCH($E$214&amp;"|"&amp;$I213,'{Dropdowns}'!$H:$H,0)),0))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IF(OR($I214="",J214=""),"",J214*IFERROR(INDEX('{Dropdowns}'!$J:$J,MATCH($E$214&amp;"|"&amp;$I214,'{Dropdowns}'!$H:$H,0)),0)*IFERROR(INDEX('{Dropdowns}'!$K:$K,MATCH($E$214&amp;"|"&amp;$I214,'{Dropdowns}'!$H:$H,0)),0))</f>
        <v/>
      </c>
      <c r="L214" s="195">
        <f>IF(COUNT(S214:U214)=0,"",AVERAGE(S214:U214))</f>
        <v/>
      </c>
      <c r="M214" s="195">
        <f>IF(OR($I214="",L214=""),"",L214*IFERROR(INDEX('{Dropdowns}'!$J:$J,MATCH($E$214&amp;"|"&amp;$I214,'{Dropdowns}'!$H:$H,0)),0)*IFERROR(INDEX('{Dropdowns}'!$K:$K,MATCH($E$214&amp;"|"&amp;$I214,'{Dropdowns}'!$H:$H,0)),0))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IF(OR($I215="",J215=""),"",J215*IFERROR(INDEX('{Dropdowns}'!$J:$J,MATCH($E$214&amp;"|"&amp;$I215,'{Dropdowns}'!$H:$H,0)),0)*IFERROR(INDEX('{Dropdowns}'!$K:$K,MATCH($E$214&amp;"|"&amp;$I215,'{Dropdowns}'!$H:$H,0)),0))</f>
        <v/>
      </c>
      <c r="L215" s="195">
        <f>IF(COUNT(S215:U215)=0,"",AVERAGE(S215:U215))</f>
        <v/>
      </c>
      <c r="M215" s="195">
        <f>IF(OR($I215="",L215=""),"",L215*IFERROR(INDEX('{Dropdowns}'!$J:$J,MATCH($E$214&amp;"|"&amp;$I215,'{Dropdowns}'!$H:$H,0)),0)*IFERROR(INDEX('{Dropdowns}'!$K:$K,MATCH($E$214&amp;"|"&amp;$I215,'{Dropdowns}'!$H:$H,0)),0))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IF(OR($I216="",J216=""),"",J216*IFERROR(INDEX('{Dropdowns}'!$J:$J,MATCH($E$214&amp;"|"&amp;$I216,'{Dropdowns}'!$H:$H,0)),0)*IFERROR(INDEX('{Dropdowns}'!$K:$K,MATCH($E$214&amp;"|"&amp;$I216,'{Dropdowns}'!$H:$H,0)),0))</f>
        <v/>
      </c>
      <c r="L216" s="195">
        <f>IF(COUNT(S216:U216)=0,"",AVERAGE(S216:U216))</f>
        <v/>
      </c>
      <c r="M216" s="195">
        <f>IF(OR($I216="",L216=""),"",L216*IFERROR(INDEX('{Dropdowns}'!$J:$J,MATCH($E$214&amp;"|"&amp;$I216,'{Dropdowns}'!$H:$H,0)),0)*IFERROR(INDEX('{Dropdowns}'!$K:$K,MATCH($E$214&amp;"|"&amp;$I216,'{Dropdowns}'!$H:$H,0)),0))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IF(OR($I217="",J217=""),"",J217*IFERROR(INDEX('{Dropdowns}'!$J:$J,MATCH($E$214&amp;"|"&amp;$I217,'{Dropdowns}'!$H:$H,0)),0)*IFERROR(INDEX('{Dropdowns}'!$K:$K,MATCH($E$214&amp;"|"&amp;$I217,'{Dropdowns}'!$H:$H,0)),0))</f>
        <v/>
      </c>
      <c r="L217" s="195">
        <f>IF(COUNT(S217:U217)=0,"",AVERAGE(S217:U217))</f>
        <v/>
      </c>
      <c r="M217" s="195">
        <f>IF(OR($I217="",L217=""),"",L217*IFERROR(INDEX('{Dropdowns}'!$J:$J,MATCH($E$214&amp;"|"&amp;$I217,'{Dropdowns}'!$H:$H,0)),0)*IFERROR(INDEX('{Dropdowns}'!$K:$K,MATCH($E$214&amp;"|"&amp;$I217,'{Dropdowns}'!$H:$H,0)),0))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IF(OR(B218="",B218=0),"",IF(F218="",IF(D218="","",D218/B218),F218/B218))</f>
        <v/>
      </c>
      <c r="I218" s="291" t="n"/>
      <c r="J218" s="195">
        <f>IF(COUNT(P218:R218)=0,"",AVERAGE(P218:R218))</f>
        <v/>
      </c>
      <c r="K218" s="195">
        <f>IF(OR($I218="",J218=""),"",J218*IFERROR(INDEX('{Dropdowns}'!$J:$J,MATCH($E$214&amp;"|"&amp;$I218,'{Dropdowns}'!$H:$H,0)),0)*IFERROR(INDEX('{Dropdowns}'!$K:$K,MATCH($E$214&amp;"|"&amp;$I218,'{Dropdowns}'!$H:$H,0)),0))</f>
        <v/>
      </c>
      <c r="L218" s="195">
        <f>IF(COUNT(S218:U218)=0,"",AVERAGE(S218:U218))</f>
        <v/>
      </c>
      <c r="M218" s="195">
        <f>IF(OR($I218="",L218=""),"",L218*IFERROR(INDEX('{Dropdowns}'!$J:$J,MATCH($E$214&amp;"|"&amp;$I218,'{Dropdowns}'!$H:$H,0)),0)*IFERROR(INDEX('{Dropdowns}'!$K:$K,MATCH($E$214&amp;"|"&amp;$I218,'{Dropdowns}'!$H:$H,0)),0))</f>
        <v/>
      </c>
      <c r="P218" s="455" t="n"/>
    </row>
    <row r="219" ht="13.35" customHeight="1" s="162">
      <c r="B219" s="195" t="inlineStr">
        <is>
          <t>CFM / ft</t>
        </is>
      </c>
      <c r="C219" s="173" t="n"/>
      <c r="D219" s="195">
        <f>IF(OR(D218="",E207="",E207=0),"",D218/E207)</f>
        <v/>
      </c>
      <c r="E219" s="173" t="n"/>
      <c r="F219" s="195">
        <f>IF(OR(F218="",E207="",E207=0),"",F218/E207)</f>
        <v/>
      </c>
      <c r="G219" s="173" t="n"/>
      <c r="I219" s="291" t="n"/>
      <c r="J219" s="195">
        <f>IF(COUNT(P219:R219)=0,"",AVERAGE(P219:R219))</f>
        <v/>
      </c>
      <c r="K219" s="195">
        <f>IF(OR($I219="",J219=""),"",J219*IFERROR(INDEX('{Dropdowns}'!$J:$J,MATCH($E$214&amp;"|"&amp;$I219,'{Dropdowns}'!$H:$H,0)),0)*IFERROR(INDEX('{Dropdowns}'!$K:$K,MATCH($E$214&amp;"|"&amp;$I219,'{Dropdowns}'!$H:$H,0)),0))</f>
        <v/>
      </c>
      <c r="L219" s="195">
        <f>IF(COUNT(S219:U219)=0,"",AVERAGE(S219:U219))</f>
        <v/>
      </c>
      <c r="M219" s="195">
        <f>IF(OR($I219="",L219=""),"",L219*IFERROR(INDEX('{Dropdowns}'!$J:$J,MATCH($E$214&amp;"|"&amp;$I219,'{Dropdowns}'!$H:$H,0)),0)*IFERROR(INDEX('{Dropdowns}'!$K:$K,MATCH($E$214&amp;"|"&amp;$I219,'{Dropdowns}'!$H:$H,0)),0))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IF(OR($I227="",J227=""),"",J227*IFERROR(INDEX('{Dropdowns}'!$J:$J,MATCH($E$235&amp;"|"&amp;$I227,'{Dropdowns}'!$H:$H,0)),0)*IFERROR(INDEX('{Dropdowns}'!$K:$K,MATCH($E$235&amp;"|"&amp;$I227,'{Dropdowns}'!$H:$H,0)),0))</f>
        <v/>
      </c>
      <c r="L227" s="195">
        <f>IF(COUNT(S227:U227)=0,"",AVERAGE(S227:U227))</f>
        <v/>
      </c>
      <c r="M227" s="195">
        <f>IF(OR($I227="",L227=""),"",L227*IFERROR(INDEX('{Dropdowns}'!$J:$J,MATCH($E$235&amp;"|"&amp;$I227,'{Dropdowns}'!$H:$H,0)),0)*IFERROR(INDEX('{Dropdowns}'!$K:$K,MATCH($E$235&amp;"|"&amp;$I227,'{Dropdowns}'!$H:$H,0)),0))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IF(OR($I228="",J228=""),"",J228*IFERROR(INDEX('{Dropdowns}'!$J:$J,MATCH($E$235&amp;"|"&amp;$I228,'{Dropdowns}'!$H:$H,0)),0)*IFERROR(INDEX('{Dropdowns}'!$K:$K,MATCH($E$235&amp;"|"&amp;$I228,'{Dropdowns}'!$H:$H,0)),0))</f>
        <v/>
      </c>
      <c r="L228" s="195">
        <f>IF(COUNT(S228:U228)=0,"",AVERAGE(S228:U228))</f>
        <v/>
      </c>
      <c r="M228" s="195">
        <f>IF(OR($I228="",L228=""),"",L228*IFERROR(INDEX('{Dropdowns}'!$J:$J,MATCH($E$235&amp;"|"&amp;$I228,'{Dropdowns}'!$H:$H,0)),0)*IFERROR(INDEX('{Dropdowns}'!$K:$K,MATCH($E$235&amp;"|"&amp;$I228,'{Dropdowns}'!$H:$H,0)),0))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IF(OR($I229="",J229=""),"",J229*IFERROR(INDEX('{Dropdowns}'!$J:$J,MATCH($E$235&amp;"|"&amp;$I229,'{Dropdowns}'!$H:$H,0)),0)*IFERROR(INDEX('{Dropdowns}'!$K:$K,MATCH($E$235&amp;"|"&amp;$I229,'{Dropdowns}'!$H:$H,0)),0))</f>
        <v/>
      </c>
      <c r="L229" s="195">
        <f>IF(COUNT(S229:U229)=0,"",AVERAGE(S229:U229))</f>
        <v/>
      </c>
      <c r="M229" s="195">
        <f>IF(OR($I229="",L229=""),"",L229*IFERROR(INDEX('{Dropdowns}'!$J:$J,MATCH($E$235&amp;"|"&amp;$I229,'{Dropdowns}'!$H:$H,0)),0)*IFERROR(INDEX('{Dropdowns}'!$K:$K,MATCH($E$235&amp;"|"&amp;$I229,'{Dropdowns}'!$H:$H,0)),0))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IF(OR($I230="",J230=""),"",J230*IFERROR(INDEX('{Dropdowns}'!$J:$J,MATCH($E$235&amp;"|"&amp;$I230,'{Dropdowns}'!$H:$H,0)),0)*IFERROR(INDEX('{Dropdowns}'!$K:$K,MATCH($E$235&amp;"|"&amp;$I230,'{Dropdowns}'!$H:$H,0)),0))</f>
        <v/>
      </c>
      <c r="L230" s="195">
        <f>IF(COUNT(S230:U230)=0,"",AVERAGE(S230:U230))</f>
        <v/>
      </c>
      <c r="M230" s="195">
        <f>IF(OR($I230="",L230=""),"",L230*IFERROR(INDEX('{Dropdowns}'!$J:$J,MATCH($E$235&amp;"|"&amp;$I230,'{Dropdowns}'!$H:$H,0)),0)*IFERROR(INDEX('{Dropdowns}'!$K:$K,MATCH($E$235&amp;"|"&amp;$I230,'{Dropdowns}'!$H:$H,0)),0))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IF(OR($I231="",J231=""),"",J231*IFERROR(INDEX('{Dropdowns}'!$J:$J,MATCH($E$235&amp;"|"&amp;$I231,'{Dropdowns}'!$H:$H,0)),0)*IFERROR(INDEX('{Dropdowns}'!$K:$K,MATCH($E$235&amp;"|"&amp;$I231,'{Dropdowns}'!$H:$H,0)),0))</f>
        <v/>
      </c>
      <c r="L231" s="195">
        <f>IF(COUNT(S231:U231)=0,"",AVERAGE(S231:U231))</f>
        <v/>
      </c>
      <c r="M231" s="195">
        <f>IF(OR($I231="",L231=""),"",L231*IFERROR(INDEX('{Dropdowns}'!$J:$J,MATCH($E$235&amp;"|"&amp;$I231,'{Dropdowns}'!$H:$H,0)),0)*IFERROR(INDEX('{Dropdowns}'!$K:$K,MATCH($E$235&amp;"|"&amp;$I231,'{Dropdowns}'!$H:$H,0)),0))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IF(OR($I232="",J232=""),"",J232*IFERROR(INDEX('{Dropdowns}'!$J:$J,MATCH($E$235&amp;"|"&amp;$I232,'{Dropdowns}'!$H:$H,0)),0)*IFERROR(INDEX('{Dropdowns}'!$K:$K,MATCH($E$235&amp;"|"&amp;$I232,'{Dropdowns}'!$H:$H,0)),0))</f>
        <v/>
      </c>
      <c r="L232" s="195">
        <f>IF(COUNT(S232:U232)=0,"",AVERAGE(S232:U232))</f>
        <v/>
      </c>
      <c r="M232" s="195">
        <f>IF(OR($I232="",L232=""),"",L232*IFERROR(INDEX('{Dropdowns}'!$J:$J,MATCH($E$235&amp;"|"&amp;$I232,'{Dropdowns}'!$H:$H,0)),0)*IFERROR(INDEX('{Dropdowns}'!$K:$K,MATCH($E$235&amp;"|"&amp;$I232,'{Dropdowns}'!$H:$H,0)),0))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IF(OR($I233="",J233=""),"",J233*IFERROR(INDEX('{Dropdowns}'!$J:$J,MATCH($E$235&amp;"|"&amp;$I233,'{Dropdowns}'!$H:$H,0)),0)*IFERROR(INDEX('{Dropdowns}'!$K:$K,MATCH($E$235&amp;"|"&amp;$I233,'{Dropdowns}'!$H:$H,0)),0))</f>
        <v/>
      </c>
      <c r="L233" s="195">
        <f>IF(COUNT(S233:U233)=0,"",AVERAGE(S233:U233))</f>
        <v/>
      </c>
      <c r="M233" s="195">
        <f>IF(OR($I233="",L233=""),"",L233*IFERROR(INDEX('{Dropdowns}'!$J:$J,MATCH($E$235&amp;"|"&amp;$I233,'{Dropdowns}'!$H:$H,0)),0)*IFERROR(INDEX('{Dropdowns}'!$K:$K,MATCH($E$235&amp;"|"&amp;$I233,'{Dropdowns}'!$H:$H,0)),0))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IF(OR($I234="",J234=""),"",J234*IFERROR(INDEX('{Dropdowns}'!$J:$J,MATCH($E$235&amp;"|"&amp;$I234,'{Dropdowns}'!$H:$H,0)),0)*IFERROR(INDEX('{Dropdowns}'!$K:$K,MATCH($E$235&amp;"|"&amp;$I234,'{Dropdowns}'!$H:$H,0)),0))</f>
        <v/>
      </c>
      <c r="L234" s="195">
        <f>IF(COUNT(S234:U234)=0,"",AVERAGE(S234:U234))</f>
        <v/>
      </c>
      <c r="M234" s="195">
        <f>IF(OR($I234="",L234=""),"",L234*IFERROR(INDEX('{Dropdowns}'!$J:$J,MATCH($E$235&amp;"|"&amp;$I234,'{Dropdowns}'!$H:$H,0)),0)*IFERROR(INDEX('{Dropdowns}'!$K:$K,MATCH($E$235&amp;"|"&amp;$I234,'{Dropdowns}'!$H:$H,0)),0))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IF(OR($I235="",J235=""),"",J235*IFERROR(INDEX('{Dropdowns}'!$J:$J,MATCH($E$235&amp;"|"&amp;$I235,'{Dropdowns}'!$H:$H,0)),0)*IFERROR(INDEX('{Dropdowns}'!$K:$K,MATCH($E$235&amp;"|"&amp;$I235,'{Dropdowns}'!$H:$H,0)),0))</f>
        <v/>
      </c>
      <c r="L235" s="195">
        <f>IF(COUNT(S235:U235)=0,"",AVERAGE(S235:U235))</f>
        <v/>
      </c>
      <c r="M235" s="195">
        <f>IF(OR($I235="",L235=""),"",L235*IFERROR(INDEX('{Dropdowns}'!$J:$J,MATCH($E$235&amp;"|"&amp;$I235,'{Dropdowns}'!$H:$H,0)),0)*IFERROR(INDEX('{Dropdowns}'!$K:$K,MATCH($E$235&amp;"|"&amp;$I235,'{Dropdowns}'!$H:$H,0)),0))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IF(OR($I236="",J236=""),"",J236*IFERROR(INDEX('{Dropdowns}'!$J:$J,MATCH($E$235&amp;"|"&amp;$I236,'{Dropdowns}'!$H:$H,0)),0)*IFERROR(INDEX('{Dropdowns}'!$K:$K,MATCH($E$235&amp;"|"&amp;$I236,'{Dropdowns}'!$H:$H,0)),0))</f>
        <v/>
      </c>
      <c r="L236" s="195">
        <f>IF(COUNT(S236:U236)=0,"",AVERAGE(S236:U236))</f>
        <v/>
      </c>
      <c r="M236" s="195">
        <f>IF(OR($I236="",L236=""),"",L236*IFERROR(INDEX('{Dropdowns}'!$J:$J,MATCH($E$235&amp;"|"&amp;$I236,'{Dropdowns}'!$H:$H,0)),0)*IFERROR(INDEX('{Dropdowns}'!$K:$K,MATCH($E$235&amp;"|"&amp;$I236,'{Dropdowns}'!$H:$H,0)),0))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IF(OR($I237="",J237=""),"",J237*IFERROR(INDEX('{Dropdowns}'!$J:$J,MATCH($E$235&amp;"|"&amp;$I237,'{Dropdowns}'!$H:$H,0)),0)*IFERROR(INDEX('{Dropdowns}'!$K:$K,MATCH($E$235&amp;"|"&amp;$I237,'{Dropdowns}'!$H:$H,0)),0))</f>
        <v/>
      </c>
      <c r="L237" s="195">
        <f>IF(COUNT(S237:U237)=0,"",AVERAGE(S237:U237))</f>
        <v/>
      </c>
      <c r="M237" s="195">
        <f>IF(OR($I237="",L237=""),"",L237*IFERROR(INDEX('{Dropdowns}'!$J:$J,MATCH($E$235&amp;"|"&amp;$I237,'{Dropdowns}'!$H:$H,0)),0)*IFERROR(INDEX('{Dropdowns}'!$K:$K,MATCH($E$235&amp;"|"&amp;$I237,'{Dropdowns}'!$H:$H,0)),0))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IF(OR($I238="",J238=""),"",J238*IFERROR(INDEX('{Dropdowns}'!$J:$J,MATCH($E$235&amp;"|"&amp;$I238,'{Dropdowns}'!$H:$H,0)),0)*IFERROR(INDEX('{Dropdowns}'!$K:$K,MATCH($E$235&amp;"|"&amp;$I238,'{Dropdowns}'!$H:$H,0)),0))</f>
        <v/>
      </c>
      <c r="L238" s="195">
        <f>IF(COUNT(S238:U238)=0,"",AVERAGE(S238:U238))</f>
        <v/>
      </c>
      <c r="M238" s="195">
        <f>IF(OR($I238="",L238=""),"",L238*IFERROR(INDEX('{Dropdowns}'!$J:$J,MATCH($E$235&amp;"|"&amp;$I238,'{Dropdowns}'!$H:$H,0)),0)*IFERROR(INDEX('{Dropdowns}'!$K:$K,MATCH($E$235&amp;"|"&amp;$I238,'{Dropdowns}'!$H:$H,0)),0))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IF(OR(B239="",B239=0),"",IF(F239="",IF(D239="","",D239/B239),F239/B239))</f>
        <v/>
      </c>
      <c r="I239" s="291" t="n"/>
      <c r="J239" s="195">
        <f>IF(COUNT(P239:R239)=0,"",AVERAGE(P239:R239))</f>
        <v/>
      </c>
      <c r="K239" s="195">
        <f>IF(OR($I239="",J239=""),"",J239*IFERROR(INDEX('{Dropdowns}'!$J:$J,MATCH($E$235&amp;"|"&amp;$I239,'{Dropdowns}'!$H:$H,0)),0)*IFERROR(INDEX('{Dropdowns}'!$K:$K,MATCH($E$235&amp;"|"&amp;$I239,'{Dropdowns}'!$H:$H,0)),0))</f>
        <v/>
      </c>
      <c r="L239" s="195">
        <f>IF(COUNT(S239:U239)=0,"",AVERAGE(S239:U239))</f>
        <v/>
      </c>
      <c r="M239" s="195">
        <f>IF(OR($I239="",L239=""),"",L239*IFERROR(INDEX('{Dropdowns}'!$J:$J,MATCH($E$235&amp;"|"&amp;$I239,'{Dropdowns}'!$H:$H,0)),0)*IFERROR(INDEX('{Dropdowns}'!$K:$K,MATCH($E$235&amp;"|"&amp;$I239,'{Dropdowns}'!$H:$H,0)),0))</f>
        <v/>
      </c>
      <c r="P239" s="455" t="n"/>
    </row>
    <row r="240" ht="13.35" customHeight="1" s="162">
      <c r="B240" s="195" t="inlineStr">
        <is>
          <t>CFM / ft</t>
        </is>
      </c>
      <c r="C240" s="173" t="n"/>
      <c r="D240" s="195">
        <f>IF(OR(D239="",E228="",E228=0),"",D239/E228)</f>
        <v/>
      </c>
      <c r="E240" s="173" t="n"/>
      <c r="F240" s="195">
        <f>IF(OR(F239="",E228="",E228=0),"",F239/E228)</f>
        <v/>
      </c>
      <c r="G240" s="173" t="n"/>
      <c r="I240" s="291" t="n"/>
      <c r="J240" s="195">
        <f>IF(COUNT(P240:R240)=0,"",AVERAGE(P240:R240))</f>
        <v/>
      </c>
      <c r="K240" s="195">
        <f>IF(OR($I240="",J240=""),"",J240*IFERROR(INDEX('{Dropdowns}'!$J:$J,MATCH($E$235&amp;"|"&amp;$I240,'{Dropdowns}'!$H:$H,0)),0)*IFERROR(INDEX('{Dropdowns}'!$K:$K,MATCH($E$235&amp;"|"&amp;$I240,'{Dropdowns}'!$H:$H,0)),0))</f>
        <v/>
      </c>
      <c r="L240" s="195">
        <f>IF(COUNT(S240:U240)=0,"",AVERAGE(S240:U240))</f>
        <v/>
      </c>
      <c r="M240" s="195">
        <f>IF(OR($I240="",L240=""),"",L240*IFERROR(INDEX('{Dropdowns}'!$J:$J,MATCH($E$235&amp;"|"&amp;$I240,'{Dropdowns}'!$H:$H,0)),0)*IFERROR(INDEX('{Dropdowns}'!$K:$K,MATCH($E$235&amp;"|"&amp;$I240,'{Dropdowns}'!$H:$H,0)),0))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IF(OR($I255="",J255=""),"",J255*IFERROR(INDEX('{Dropdowns}'!$J:$J,MATCH($E$263&amp;"|"&amp;$I255,'{Dropdowns}'!$H:$H,0)),0)*IFERROR(INDEX('{Dropdowns}'!$K:$K,MATCH($E$263&amp;"|"&amp;$I255,'{Dropdowns}'!$H:$H,0)),0))</f>
        <v/>
      </c>
      <c r="L255" s="195">
        <f>IF(COUNT(S255:U255)=0,"",AVERAGE(S255:U255))</f>
        <v/>
      </c>
      <c r="M255" s="195">
        <f>IF(OR($I255="",L255=""),"",L255*IFERROR(INDEX('{Dropdowns}'!$J:$J,MATCH($E$263&amp;"|"&amp;$I255,'{Dropdowns}'!$H:$H,0)),0)*IFERROR(INDEX('{Dropdowns}'!$K:$K,MATCH($E$263&amp;"|"&amp;$I255,'{Dropdowns}'!$H:$H,0)),0))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IF(OR($I256="",J256=""),"",J256*IFERROR(INDEX('{Dropdowns}'!$J:$J,MATCH($E$263&amp;"|"&amp;$I256,'{Dropdowns}'!$H:$H,0)),0)*IFERROR(INDEX('{Dropdowns}'!$K:$K,MATCH($E$263&amp;"|"&amp;$I256,'{Dropdowns}'!$H:$H,0)),0))</f>
        <v/>
      </c>
      <c r="L256" s="195">
        <f>IF(COUNT(S256:U256)=0,"",AVERAGE(S256:U256))</f>
        <v/>
      </c>
      <c r="M256" s="195">
        <f>IF(OR($I256="",L256=""),"",L256*IFERROR(INDEX('{Dropdowns}'!$J:$J,MATCH($E$263&amp;"|"&amp;$I256,'{Dropdowns}'!$H:$H,0)),0)*IFERROR(INDEX('{Dropdowns}'!$K:$K,MATCH($E$263&amp;"|"&amp;$I256,'{Dropdowns}'!$H:$H,0)),0))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IF(OR($I257="",J257=""),"",J257*IFERROR(INDEX('{Dropdowns}'!$J:$J,MATCH($E$263&amp;"|"&amp;$I257,'{Dropdowns}'!$H:$H,0)),0)*IFERROR(INDEX('{Dropdowns}'!$K:$K,MATCH($E$263&amp;"|"&amp;$I257,'{Dropdowns}'!$H:$H,0)),0))</f>
        <v/>
      </c>
      <c r="L257" s="195">
        <f>IF(COUNT(S257:U257)=0,"",AVERAGE(S257:U257))</f>
        <v/>
      </c>
      <c r="M257" s="195">
        <f>IF(OR($I257="",L257=""),"",L257*IFERROR(INDEX('{Dropdowns}'!$J:$J,MATCH($E$263&amp;"|"&amp;$I257,'{Dropdowns}'!$H:$H,0)),0)*IFERROR(INDEX('{Dropdowns}'!$K:$K,MATCH($E$263&amp;"|"&amp;$I257,'{Dropdowns}'!$H:$H,0)),0))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IF(OR($I258="",J258=""),"",J258*IFERROR(INDEX('{Dropdowns}'!$J:$J,MATCH($E$263&amp;"|"&amp;$I258,'{Dropdowns}'!$H:$H,0)),0)*IFERROR(INDEX('{Dropdowns}'!$K:$K,MATCH($E$263&amp;"|"&amp;$I258,'{Dropdowns}'!$H:$H,0)),0))</f>
        <v/>
      </c>
      <c r="L258" s="195">
        <f>IF(COUNT(S258:U258)=0,"",AVERAGE(S258:U258))</f>
        <v/>
      </c>
      <c r="M258" s="195">
        <f>IF(OR($I258="",L258=""),"",L258*IFERROR(INDEX('{Dropdowns}'!$J:$J,MATCH($E$263&amp;"|"&amp;$I258,'{Dropdowns}'!$H:$H,0)),0)*IFERROR(INDEX('{Dropdowns}'!$K:$K,MATCH($E$263&amp;"|"&amp;$I258,'{Dropdowns}'!$H:$H,0)),0))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IF(OR($I259="",J259=""),"",J259*IFERROR(INDEX('{Dropdowns}'!$J:$J,MATCH($E$263&amp;"|"&amp;$I259,'{Dropdowns}'!$H:$H,0)),0)*IFERROR(INDEX('{Dropdowns}'!$K:$K,MATCH($E$263&amp;"|"&amp;$I259,'{Dropdowns}'!$H:$H,0)),0))</f>
        <v/>
      </c>
      <c r="L259" s="195">
        <f>IF(COUNT(S259:U259)=0,"",AVERAGE(S259:U259))</f>
        <v/>
      </c>
      <c r="M259" s="195">
        <f>IF(OR($I259="",L259=""),"",L259*IFERROR(INDEX('{Dropdowns}'!$J:$J,MATCH($E$263&amp;"|"&amp;$I259,'{Dropdowns}'!$H:$H,0)),0)*IFERROR(INDEX('{Dropdowns}'!$K:$K,MATCH($E$263&amp;"|"&amp;$I259,'{Dropdowns}'!$H:$H,0)),0))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IF(OR($I260="",J260=""),"",J260*IFERROR(INDEX('{Dropdowns}'!$J:$J,MATCH($E$263&amp;"|"&amp;$I260,'{Dropdowns}'!$H:$H,0)),0)*IFERROR(INDEX('{Dropdowns}'!$K:$K,MATCH($E$263&amp;"|"&amp;$I260,'{Dropdowns}'!$H:$H,0)),0))</f>
        <v/>
      </c>
      <c r="L260" s="195">
        <f>IF(COUNT(S260:U260)=0,"",AVERAGE(S260:U260))</f>
        <v/>
      </c>
      <c r="M260" s="195">
        <f>IF(OR($I260="",L260=""),"",L260*IFERROR(INDEX('{Dropdowns}'!$J:$J,MATCH($E$263&amp;"|"&amp;$I260,'{Dropdowns}'!$H:$H,0)),0)*IFERROR(INDEX('{Dropdowns}'!$K:$K,MATCH($E$263&amp;"|"&amp;$I260,'{Dropdowns}'!$H:$H,0)),0))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IF(OR($I261="",J261=""),"",J261*IFERROR(INDEX('{Dropdowns}'!$J:$J,MATCH($E$263&amp;"|"&amp;$I261,'{Dropdowns}'!$H:$H,0)),0)*IFERROR(INDEX('{Dropdowns}'!$K:$K,MATCH($E$263&amp;"|"&amp;$I261,'{Dropdowns}'!$H:$H,0)),0))</f>
        <v/>
      </c>
      <c r="L261" s="195">
        <f>IF(COUNT(S261:U261)=0,"",AVERAGE(S261:U261))</f>
        <v/>
      </c>
      <c r="M261" s="195">
        <f>IF(OR($I261="",L261=""),"",L261*IFERROR(INDEX('{Dropdowns}'!$J:$J,MATCH($E$263&amp;"|"&amp;$I261,'{Dropdowns}'!$H:$H,0)),0)*IFERROR(INDEX('{Dropdowns}'!$K:$K,MATCH($E$263&amp;"|"&amp;$I261,'{Dropdowns}'!$H:$H,0)),0))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IF(OR($I262="",J262=""),"",J262*IFERROR(INDEX('{Dropdowns}'!$J:$J,MATCH($E$263&amp;"|"&amp;$I262,'{Dropdowns}'!$H:$H,0)),0)*IFERROR(INDEX('{Dropdowns}'!$K:$K,MATCH($E$263&amp;"|"&amp;$I262,'{Dropdowns}'!$H:$H,0)),0))</f>
        <v/>
      </c>
      <c r="L262" s="195">
        <f>IF(COUNT(S262:U262)=0,"",AVERAGE(S262:U262))</f>
        <v/>
      </c>
      <c r="M262" s="195">
        <f>IF(OR($I262="",L262=""),"",L262*IFERROR(INDEX('{Dropdowns}'!$J:$J,MATCH($E$263&amp;"|"&amp;$I262,'{Dropdowns}'!$H:$H,0)),0)*IFERROR(INDEX('{Dropdowns}'!$K:$K,MATCH($E$263&amp;"|"&amp;$I262,'{Dropdowns}'!$H:$H,0)),0))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IF(OR($I263="",J263=""),"",J263*IFERROR(INDEX('{Dropdowns}'!$J:$J,MATCH($E$263&amp;"|"&amp;$I263,'{Dropdowns}'!$H:$H,0)),0)*IFERROR(INDEX('{Dropdowns}'!$K:$K,MATCH($E$263&amp;"|"&amp;$I263,'{Dropdowns}'!$H:$H,0)),0))</f>
        <v/>
      </c>
      <c r="L263" s="195">
        <f>IF(COUNT(S263:U263)=0,"",AVERAGE(S263:U263))</f>
        <v/>
      </c>
      <c r="M263" s="195">
        <f>IF(OR($I263="",L263=""),"",L263*IFERROR(INDEX('{Dropdowns}'!$J:$J,MATCH($E$263&amp;"|"&amp;$I263,'{Dropdowns}'!$H:$H,0)),0)*IFERROR(INDEX('{Dropdowns}'!$K:$K,MATCH($E$263&amp;"|"&amp;$I263,'{Dropdowns}'!$H:$H,0)),0))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IF(OR($I264="",J264=""),"",J264*IFERROR(INDEX('{Dropdowns}'!$J:$J,MATCH($E$263&amp;"|"&amp;$I264,'{Dropdowns}'!$H:$H,0)),0)*IFERROR(INDEX('{Dropdowns}'!$K:$K,MATCH($E$263&amp;"|"&amp;$I264,'{Dropdowns}'!$H:$H,0)),0))</f>
        <v/>
      </c>
      <c r="L264" s="195">
        <f>IF(COUNT(S264:U264)=0,"",AVERAGE(S264:U264))</f>
        <v/>
      </c>
      <c r="M264" s="195">
        <f>IF(OR($I264="",L264=""),"",L264*IFERROR(INDEX('{Dropdowns}'!$J:$J,MATCH($E$263&amp;"|"&amp;$I264,'{Dropdowns}'!$H:$H,0)),0)*IFERROR(INDEX('{Dropdowns}'!$K:$K,MATCH($E$263&amp;"|"&amp;$I264,'{Dropdowns}'!$H:$H,0)),0))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IF(OR($I265="",J265=""),"",J265*IFERROR(INDEX('{Dropdowns}'!$J:$J,MATCH($E$263&amp;"|"&amp;$I265,'{Dropdowns}'!$H:$H,0)),0)*IFERROR(INDEX('{Dropdowns}'!$K:$K,MATCH($E$263&amp;"|"&amp;$I265,'{Dropdowns}'!$H:$H,0)),0))</f>
        <v/>
      </c>
      <c r="L265" s="195">
        <f>IF(COUNT(S265:U265)=0,"",AVERAGE(S265:U265))</f>
        <v/>
      </c>
      <c r="M265" s="195">
        <f>IF(OR($I265="",L265=""),"",L265*IFERROR(INDEX('{Dropdowns}'!$J:$J,MATCH($E$263&amp;"|"&amp;$I265,'{Dropdowns}'!$H:$H,0)),0)*IFERROR(INDEX('{Dropdowns}'!$K:$K,MATCH($E$263&amp;"|"&amp;$I265,'{Dropdowns}'!$H:$H,0)),0))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IF(OR($I266="",J266=""),"",J266*IFERROR(INDEX('{Dropdowns}'!$J:$J,MATCH($E$263&amp;"|"&amp;$I266,'{Dropdowns}'!$H:$H,0)),0)*IFERROR(INDEX('{Dropdowns}'!$K:$K,MATCH($E$263&amp;"|"&amp;$I266,'{Dropdowns}'!$H:$H,0)),0))</f>
        <v/>
      </c>
      <c r="L266" s="195">
        <f>IF(COUNT(S266:U266)=0,"",AVERAGE(S266:U266))</f>
        <v/>
      </c>
      <c r="M266" s="195">
        <f>IF(OR($I266="",L266=""),"",L266*IFERROR(INDEX('{Dropdowns}'!$J:$J,MATCH($E$263&amp;"|"&amp;$I266,'{Dropdowns}'!$H:$H,0)),0)*IFERROR(INDEX('{Dropdowns}'!$K:$K,MATCH($E$263&amp;"|"&amp;$I266,'{Dropdowns}'!$H:$H,0)),0))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IF(OR(B267="",B267=0),"",IF(F267="",IF(D267="","",D267/B267),F267/B267))</f>
        <v/>
      </c>
      <c r="I267" s="291" t="n"/>
      <c r="J267" s="195">
        <f>IF(COUNT(P267:R267)=0,"",AVERAGE(P267:R267))</f>
        <v/>
      </c>
      <c r="K267" s="195">
        <f>IF(OR($I267="",J267=""),"",J267*IFERROR(INDEX('{Dropdowns}'!$J:$J,MATCH($E$263&amp;"|"&amp;$I267,'{Dropdowns}'!$H:$H,0)),0)*IFERROR(INDEX('{Dropdowns}'!$K:$K,MATCH($E$263&amp;"|"&amp;$I267,'{Dropdowns}'!$H:$H,0)),0))</f>
        <v/>
      </c>
      <c r="L267" s="195">
        <f>IF(COUNT(S267:U267)=0,"",AVERAGE(S267:U267))</f>
        <v/>
      </c>
      <c r="M267" s="195">
        <f>IF(OR($I267="",L267=""),"",L267*IFERROR(INDEX('{Dropdowns}'!$J:$J,MATCH($E$263&amp;"|"&amp;$I267,'{Dropdowns}'!$H:$H,0)),0)*IFERROR(INDEX('{Dropdowns}'!$K:$K,MATCH($E$263&amp;"|"&amp;$I267,'{Dropdowns}'!$H:$H,0)),0))</f>
        <v/>
      </c>
      <c r="P267" s="455" t="n"/>
    </row>
    <row r="268" ht="13.35" customHeight="1" s="162">
      <c r="B268" s="195" t="inlineStr">
        <is>
          <t>CFM / ft</t>
        </is>
      </c>
      <c r="C268" s="173" t="n"/>
      <c r="D268" s="195">
        <f>IF(OR(D267="",E256="",E256=0),"",D267/E256)</f>
        <v/>
      </c>
      <c r="E268" s="173" t="n"/>
      <c r="F268" s="195">
        <f>IF(OR(F267="",E256="",E256=0),"",F267/E256)</f>
        <v/>
      </c>
      <c r="G268" s="173" t="n"/>
      <c r="I268" s="291" t="n"/>
      <c r="J268" s="195">
        <f>IF(COUNT(P268:R268)=0,"",AVERAGE(P268:R268))</f>
        <v/>
      </c>
      <c r="K268" s="195">
        <f>IF(OR($I268="",J268=""),"",J268*IFERROR(INDEX('{Dropdowns}'!$J:$J,MATCH($E$263&amp;"|"&amp;$I268,'{Dropdowns}'!$H:$H,0)),0)*IFERROR(INDEX('{Dropdowns}'!$K:$K,MATCH($E$263&amp;"|"&amp;$I268,'{Dropdowns}'!$H:$H,0)),0))</f>
        <v/>
      </c>
      <c r="L268" s="195">
        <f>IF(COUNT(S268:U268)=0,"",AVERAGE(S268:U268))</f>
        <v/>
      </c>
      <c r="M268" s="195">
        <f>IF(OR($I268="",L268=""),"",L268*IFERROR(INDEX('{Dropdowns}'!$J:$J,MATCH($E$263&amp;"|"&amp;$I268,'{Dropdowns}'!$H:$H,0)),0)*IFERROR(INDEX('{Dropdowns}'!$K:$K,MATCH($E$263&amp;"|"&amp;$I268,'{Dropdowns}'!$H:$H,0)),0))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IF(OR($I276="",J276=""),"",J276*IFERROR(INDEX('{Dropdowns}'!$J:$J,MATCH($E$284&amp;"|"&amp;$I276,'{Dropdowns}'!$H:$H,0)),0)*IFERROR(INDEX('{Dropdowns}'!$K:$K,MATCH($E$284&amp;"|"&amp;$I276,'{Dropdowns}'!$H:$H,0)),0))</f>
        <v/>
      </c>
      <c r="L276" s="195">
        <f>IF(COUNT(S276:U276)=0,"",AVERAGE(S276:U276))</f>
        <v/>
      </c>
      <c r="M276" s="195">
        <f>IF(OR($I276="",L276=""),"",L276*IFERROR(INDEX('{Dropdowns}'!$J:$J,MATCH($E$284&amp;"|"&amp;$I276,'{Dropdowns}'!$H:$H,0)),0)*IFERROR(INDEX('{Dropdowns}'!$K:$K,MATCH($E$284&amp;"|"&amp;$I276,'{Dropdowns}'!$H:$H,0)),0))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IF(OR($I277="",J277=""),"",J277*IFERROR(INDEX('{Dropdowns}'!$J:$J,MATCH($E$284&amp;"|"&amp;$I277,'{Dropdowns}'!$H:$H,0)),0)*IFERROR(INDEX('{Dropdowns}'!$K:$K,MATCH($E$284&amp;"|"&amp;$I277,'{Dropdowns}'!$H:$H,0)),0))</f>
        <v/>
      </c>
      <c r="L277" s="195">
        <f>IF(COUNT(S277:U277)=0,"",AVERAGE(S277:U277))</f>
        <v/>
      </c>
      <c r="M277" s="195">
        <f>IF(OR($I277="",L277=""),"",L277*IFERROR(INDEX('{Dropdowns}'!$J:$J,MATCH($E$284&amp;"|"&amp;$I277,'{Dropdowns}'!$H:$H,0)),0)*IFERROR(INDEX('{Dropdowns}'!$K:$K,MATCH($E$284&amp;"|"&amp;$I277,'{Dropdowns}'!$H:$H,0)),0))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IF(OR($I278="",J278=""),"",J278*IFERROR(INDEX('{Dropdowns}'!$J:$J,MATCH($E$284&amp;"|"&amp;$I278,'{Dropdowns}'!$H:$H,0)),0)*IFERROR(INDEX('{Dropdowns}'!$K:$K,MATCH($E$284&amp;"|"&amp;$I278,'{Dropdowns}'!$H:$H,0)),0))</f>
        <v/>
      </c>
      <c r="L278" s="195">
        <f>IF(COUNT(S278:U278)=0,"",AVERAGE(S278:U278))</f>
        <v/>
      </c>
      <c r="M278" s="195">
        <f>IF(OR($I278="",L278=""),"",L278*IFERROR(INDEX('{Dropdowns}'!$J:$J,MATCH($E$284&amp;"|"&amp;$I278,'{Dropdowns}'!$H:$H,0)),0)*IFERROR(INDEX('{Dropdowns}'!$K:$K,MATCH($E$284&amp;"|"&amp;$I278,'{Dropdowns}'!$H:$H,0)),0))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IF(OR($I279="",J279=""),"",J279*IFERROR(INDEX('{Dropdowns}'!$J:$J,MATCH($E$284&amp;"|"&amp;$I279,'{Dropdowns}'!$H:$H,0)),0)*IFERROR(INDEX('{Dropdowns}'!$K:$K,MATCH($E$284&amp;"|"&amp;$I279,'{Dropdowns}'!$H:$H,0)),0))</f>
        <v/>
      </c>
      <c r="L279" s="195">
        <f>IF(COUNT(S279:U279)=0,"",AVERAGE(S279:U279))</f>
        <v/>
      </c>
      <c r="M279" s="195">
        <f>IF(OR($I279="",L279=""),"",L279*IFERROR(INDEX('{Dropdowns}'!$J:$J,MATCH($E$284&amp;"|"&amp;$I279,'{Dropdowns}'!$H:$H,0)),0)*IFERROR(INDEX('{Dropdowns}'!$K:$K,MATCH($E$284&amp;"|"&amp;$I279,'{Dropdowns}'!$H:$H,0)),0))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IF(OR($I280="",J280=""),"",J280*IFERROR(INDEX('{Dropdowns}'!$J:$J,MATCH($E$284&amp;"|"&amp;$I280,'{Dropdowns}'!$H:$H,0)),0)*IFERROR(INDEX('{Dropdowns}'!$K:$K,MATCH($E$284&amp;"|"&amp;$I280,'{Dropdowns}'!$H:$H,0)),0))</f>
        <v/>
      </c>
      <c r="L280" s="195">
        <f>IF(COUNT(S280:U280)=0,"",AVERAGE(S280:U280))</f>
        <v/>
      </c>
      <c r="M280" s="195">
        <f>IF(OR($I280="",L280=""),"",L280*IFERROR(INDEX('{Dropdowns}'!$J:$J,MATCH($E$284&amp;"|"&amp;$I280,'{Dropdowns}'!$H:$H,0)),0)*IFERROR(INDEX('{Dropdowns}'!$K:$K,MATCH($E$284&amp;"|"&amp;$I280,'{Dropdowns}'!$H:$H,0)),0))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IF(OR($I281="",J281=""),"",J281*IFERROR(INDEX('{Dropdowns}'!$J:$J,MATCH($E$284&amp;"|"&amp;$I281,'{Dropdowns}'!$H:$H,0)),0)*IFERROR(INDEX('{Dropdowns}'!$K:$K,MATCH($E$284&amp;"|"&amp;$I281,'{Dropdowns}'!$H:$H,0)),0))</f>
        <v/>
      </c>
      <c r="L281" s="195">
        <f>IF(COUNT(S281:U281)=0,"",AVERAGE(S281:U281))</f>
        <v/>
      </c>
      <c r="M281" s="195">
        <f>IF(OR($I281="",L281=""),"",L281*IFERROR(INDEX('{Dropdowns}'!$J:$J,MATCH($E$284&amp;"|"&amp;$I281,'{Dropdowns}'!$H:$H,0)),0)*IFERROR(INDEX('{Dropdowns}'!$K:$K,MATCH($E$284&amp;"|"&amp;$I281,'{Dropdowns}'!$H:$H,0)),0))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IF(OR($I282="",J282=""),"",J282*IFERROR(INDEX('{Dropdowns}'!$J:$J,MATCH($E$284&amp;"|"&amp;$I282,'{Dropdowns}'!$H:$H,0)),0)*IFERROR(INDEX('{Dropdowns}'!$K:$K,MATCH($E$284&amp;"|"&amp;$I282,'{Dropdowns}'!$H:$H,0)),0))</f>
        <v/>
      </c>
      <c r="L282" s="195">
        <f>IF(COUNT(S282:U282)=0,"",AVERAGE(S282:U282))</f>
        <v/>
      </c>
      <c r="M282" s="195">
        <f>IF(OR($I282="",L282=""),"",L282*IFERROR(INDEX('{Dropdowns}'!$J:$J,MATCH($E$284&amp;"|"&amp;$I282,'{Dropdowns}'!$H:$H,0)),0)*IFERROR(INDEX('{Dropdowns}'!$K:$K,MATCH($E$284&amp;"|"&amp;$I282,'{Dropdowns}'!$H:$H,0)),0))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IF(OR($I283="",J283=""),"",J283*IFERROR(INDEX('{Dropdowns}'!$J:$J,MATCH($E$284&amp;"|"&amp;$I283,'{Dropdowns}'!$H:$H,0)),0)*IFERROR(INDEX('{Dropdowns}'!$K:$K,MATCH($E$284&amp;"|"&amp;$I283,'{Dropdowns}'!$H:$H,0)),0))</f>
        <v/>
      </c>
      <c r="L283" s="195">
        <f>IF(COUNT(S283:U283)=0,"",AVERAGE(S283:U283))</f>
        <v/>
      </c>
      <c r="M283" s="195">
        <f>IF(OR($I283="",L283=""),"",L283*IFERROR(INDEX('{Dropdowns}'!$J:$J,MATCH($E$284&amp;"|"&amp;$I283,'{Dropdowns}'!$H:$H,0)),0)*IFERROR(INDEX('{Dropdowns}'!$K:$K,MATCH($E$284&amp;"|"&amp;$I283,'{Dropdowns}'!$H:$H,0)),0))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IF(OR($I284="",J284=""),"",J284*IFERROR(INDEX('{Dropdowns}'!$J:$J,MATCH($E$284&amp;"|"&amp;$I284,'{Dropdowns}'!$H:$H,0)),0)*IFERROR(INDEX('{Dropdowns}'!$K:$K,MATCH($E$284&amp;"|"&amp;$I284,'{Dropdowns}'!$H:$H,0)),0))</f>
        <v/>
      </c>
      <c r="L284" s="195">
        <f>IF(COUNT(S284:U284)=0,"",AVERAGE(S284:U284))</f>
        <v/>
      </c>
      <c r="M284" s="195">
        <f>IF(OR($I284="",L284=""),"",L284*IFERROR(INDEX('{Dropdowns}'!$J:$J,MATCH($E$284&amp;"|"&amp;$I284,'{Dropdowns}'!$H:$H,0)),0)*IFERROR(INDEX('{Dropdowns}'!$K:$K,MATCH($E$284&amp;"|"&amp;$I284,'{Dropdowns}'!$H:$H,0)),0))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IF(OR($I285="",J285=""),"",J285*IFERROR(INDEX('{Dropdowns}'!$J:$J,MATCH($E$284&amp;"|"&amp;$I285,'{Dropdowns}'!$H:$H,0)),0)*IFERROR(INDEX('{Dropdowns}'!$K:$K,MATCH($E$284&amp;"|"&amp;$I285,'{Dropdowns}'!$H:$H,0)),0))</f>
        <v/>
      </c>
      <c r="L285" s="195">
        <f>IF(COUNT(S285:U285)=0,"",AVERAGE(S285:U285))</f>
        <v/>
      </c>
      <c r="M285" s="195">
        <f>IF(OR($I285="",L285=""),"",L285*IFERROR(INDEX('{Dropdowns}'!$J:$J,MATCH($E$284&amp;"|"&amp;$I285,'{Dropdowns}'!$H:$H,0)),0)*IFERROR(INDEX('{Dropdowns}'!$K:$K,MATCH($E$284&amp;"|"&amp;$I285,'{Dropdowns}'!$H:$H,0)),0))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IF(OR($I286="",J286=""),"",J286*IFERROR(INDEX('{Dropdowns}'!$J:$J,MATCH($E$284&amp;"|"&amp;$I286,'{Dropdowns}'!$H:$H,0)),0)*IFERROR(INDEX('{Dropdowns}'!$K:$K,MATCH($E$284&amp;"|"&amp;$I286,'{Dropdowns}'!$H:$H,0)),0))</f>
        <v/>
      </c>
      <c r="L286" s="195">
        <f>IF(COUNT(S286:U286)=0,"",AVERAGE(S286:U286))</f>
        <v/>
      </c>
      <c r="M286" s="195">
        <f>IF(OR($I286="",L286=""),"",L286*IFERROR(INDEX('{Dropdowns}'!$J:$J,MATCH($E$284&amp;"|"&amp;$I286,'{Dropdowns}'!$H:$H,0)),0)*IFERROR(INDEX('{Dropdowns}'!$K:$K,MATCH($E$284&amp;"|"&amp;$I286,'{Dropdowns}'!$H:$H,0)),0))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IF(OR($I287="",J287=""),"",J287*IFERROR(INDEX('{Dropdowns}'!$J:$J,MATCH($E$284&amp;"|"&amp;$I287,'{Dropdowns}'!$H:$H,0)),0)*IFERROR(INDEX('{Dropdowns}'!$K:$K,MATCH($E$284&amp;"|"&amp;$I287,'{Dropdowns}'!$H:$H,0)),0))</f>
        <v/>
      </c>
      <c r="L287" s="195">
        <f>IF(COUNT(S287:U287)=0,"",AVERAGE(S287:U287))</f>
        <v/>
      </c>
      <c r="M287" s="195">
        <f>IF(OR($I287="",L287=""),"",L287*IFERROR(INDEX('{Dropdowns}'!$J:$J,MATCH($E$284&amp;"|"&amp;$I287,'{Dropdowns}'!$H:$H,0)),0)*IFERROR(INDEX('{Dropdowns}'!$K:$K,MATCH($E$284&amp;"|"&amp;$I287,'{Dropdowns}'!$H:$H,0)),0))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IF(OR(B288="",B288=0),"",IF(F288="",IF(D288="","",D288/B288),F288/B288))</f>
        <v/>
      </c>
      <c r="I288" s="291" t="n"/>
      <c r="J288" s="195">
        <f>IF(COUNT(P288:R288)=0,"",AVERAGE(P288:R288))</f>
        <v/>
      </c>
      <c r="K288" s="195">
        <f>IF(OR($I288="",J288=""),"",J288*IFERROR(INDEX('{Dropdowns}'!$J:$J,MATCH($E$284&amp;"|"&amp;$I288,'{Dropdowns}'!$H:$H,0)),0)*IFERROR(INDEX('{Dropdowns}'!$K:$K,MATCH($E$284&amp;"|"&amp;$I288,'{Dropdowns}'!$H:$H,0)),0))</f>
        <v/>
      </c>
      <c r="L288" s="195">
        <f>IF(COUNT(S288:U288)=0,"",AVERAGE(S288:U288))</f>
        <v/>
      </c>
      <c r="M288" s="195">
        <f>IF(OR($I288="",L288=""),"",L288*IFERROR(INDEX('{Dropdowns}'!$J:$J,MATCH($E$284&amp;"|"&amp;$I288,'{Dropdowns}'!$H:$H,0)),0)*IFERROR(INDEX('{Dropdowns}'!$K:$K,MATCH($E$284&amp;"|"&amp;$I288,'{Dropdowns}'!$H:$H,0)),0))</f>
        <v/>
      </c>
      <c r="P288" s="455" t="n"/>
    </row>
    <row r="289" ht="13.35" customHeight="1" s="162">
      <c r="B289" s="195" t="inlineStr">
        <is>
          <t>CFM / ft</t>
        </is>
      </c>
      <c r="C289" s="173" t="n"/>
      <c r="D289" s="195">
        <f>IF(OR(D288="",E277="",E277=0),"",D288/E277)</f>
        <v/>
      </c>
      <c r="E289" s="173" t="n"/>
      <c r="F289" s="195">
        <f>IF(OR(F288="",E277="",E277=0),"",F288/E277)</f>
        <v/>
      </c>
      <c r="G289" s="173" t="n"/>
      <c r="I289" s="291" t="n"/>
      <c r="J289" s="195">
        <f>IF(COUNT(P289:R289)=0,"",AVERAGE(P289:R289))</f>
        <v/>
      </c>
      <c r="K289" s="195">
        <f>IF(OR($I289="",J289=""),"",J289*IFERROR(INDEX('{Dropdowns}'!$J:$J,MATCH($E$284&amp;"|"&amp;$I289,'{Dropdowns}'!$H:$H,0)),0)*IFERROR(INDEX('{Dropdowns}'!$K:$K,MATCH($E$284&amp;"|"&amp;$I289,'{Dropdowns}'!$H:$H,0)),0))</f>
        <v/>
      </c>
      <c r="L289" s="195">
        <f>IF(COUNT(S289:U289)=0,"",AVERAGE(S289:U289))</f>
        <v/>
      </c>
      <c r="M289" s="195">
        <f>IF(OR($I289="",L289=""),"",L289*IFERROR(INDEX('{Dropdowns}'!$J:$J,MATCH($E$284&amp;"|"&amp;$I289,'{Dropdowns}'!$H:$H,0)),0)*IFERROR(INDEX('{Dropdowns}'!$K:$K,MATCH($E$284&amp;"|"&amp;$I289,'{Dropdowns}'!$H:$H,0)),0))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IF(OR($I304="",J304=""),"",J304*IFERROR(INDEX('{Dropdowns}'!$J:$J,MATCH($E$312&amp;"|"&amp;$I304,'{Dropdowns}'!$H:$H,0)),0)*IFERROR(INDEX('{Dropdowns}'!$K:$K,MATCH($E$312&amp;"|"&amp;$I304,'{Dropdowns}'!$H:$H,0)),0))</f>
        <v/>
      </c>
      <c r="L304" s="195">
        <f>IF(COUNT(S304:U304)=0,"",AVERAGE(S304:U304))</f>
        <v/>
      </c>
      <c r="M304" s="195">
        <f>IF(OR($I304="",L304=""),"",L304*IFERROR(INDEX('{Dropdowns}'!$J:$J,MATCH($E$312&amp;"|"&amp;$I304,'{Dropdowns}'!$H:$H,0)),0)*IFERROR(INDEX('{Dropdowns}'!$K:$K,MATCH($E$312&amp;"|"&amp;$I304,'{Dropdowns}'!$H:$H,0)),0))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IF(OR($I305="",J305=""),"",J305*IFERROR(INDEX('{Dropdowns}'!$J:$J,MATCH($E$312&amp;"|"&amp;$I305,'{Dropdowns}'!$H:$H,0)),0)*IFERROR(INDEX('{Dropdowns}'!$K:$K,MATCH($E$312&amp;"|"&amp;$I305,'{Dropdowns}'!$H:$H,0)),0))</f>
        <v/>
      </c>
      <c r="L305" s="195">
        <f>IF(COUNT(S305:U305)=0,"",AVERAGE(S305:U305))</f>
        <v/>
      </c>
      <c r="M305" s="195">
        <f>IF(OR($I305="",L305=""),"",L305*IFERROR(INDEX('{Dropdowns}'!$J:$J,MATCH($E$312&amp;"|"&amp;$I305,'{Dropdowns}'!$H:$H,0)),0)*IFERROR(INDEX('{Dropdowns}'!$K:$K,MATCH($E$312&amp;"|"&amp;$I305,'{Dropdowns}'!$H:$H,0)),0))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IF(OR($I306="",J306=""),"",J306*IFERROR(INDEX('{Dropdowns}'!$J:$J,MATCH($E$312&amp;"|"&amp;$I306,'{Dropdowns}'!$H:$H,0)),0)*IFERROR(INDEX('{Dropdowns}'!$K:$K,MATCH($E$312&amp;"|"&amp;$I306,'{Dropdowns}'!$H:$H,0)),0))</f>
        <v/>
      </c>
      <c r="L306" s="195">
        <f>IF(COUNT(S306:U306)=0,"",AVERAGE(S306:U306))</f>
        <v/>
      </c>
      <c r="M306" s="195">
        <f>IF(OR($I306="",L306=""),"",L306*IFERROR(INDEX('{Dropdowns}'!$J:$J,MATCH($E$312&amp;"|"&amp;$I306,'{Dropdowns}'!$H:$H,0)),0)*IFERROR(INDEX('{Dropdowns}'!$K:$K,MATCH($E$312&amp;"|"&amp;$I306,'{Dropdowns}'!$H:$H,0)),0))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IF(OR($I307="",J307=""),"",J307*IFERROR(INDEX('{Dropdowns}'!$J:$J,MATCH($E$312&amp;"|"&amp;$I307,'{Dropdowns}'!$H:$H,0)),0)*IFERROR(INDEX('{Dropdowns}'!$K:$K,MATCH($E$312&amp;"|"&amp;$I307,'{Dropdowns}'!$H:$H,0)),0))</f>
        <v/>
      </c>
      <c r="L307" s="195">
        <f>IF(COUNT(S307:U307)=0,"",AVERAGE(S307:U307))</f>
        <v/>
      </c>
      <c r="M307" s="195">
        <f>IF(OR($I307="",L307=""),"",L307*IFERROR(INDEX('{Dropdowns}'!$J:$J,MATCH($E$312&amp;"|"&amp;$I307,'{Dropdowns}'!$H:$H,0)),0)*IFERROR(INDEX('{Dropdowns}'!$K:$K,MATCH($E$312&amp;"|"&amp;$I307,'{Dropdowns}'!$H:$H,0)),0))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IF(OR($I308="",J308=""),"",J308*IFERROR(INDEX('{Dropdowns}'!$J:$J,MATCH($E$312&amp;"|"&amp;$I308,'{Dropdowns}'!$H:$H,0)),0)*IFERROR(INDEX('{Dropdowns}'!$K:$K,MATCH($E$312&amp;"|"&amp;$I308,'{Dropdowns}'!$H:$H,0)),0))</f>
        <v/>
      </c>
      <c r="L308" s="195">
        <f>IF(COUNT(S308:U308)=0,"",AVERAGE(S308:U308))</f>
        <v/>
      </c>
      <c r="M308" s="195">
        <f>IF(OR($I308="",L308=""),"",L308*IFERROR(INDEX('{Dropdowns}'!$J:$J,MATCH($E$312&amp;"|"&amp;$I308,'{Dropdowns}'!$H:$H,0)),0)*IFERROR(INDEX('{Dropdowns}'!$K:$K,MATCH($E$312&amp;"|"&amp;$I308,'{Dropdowns}'!$H:$H,0)),0))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IF(OR($I309="",J309=""),"",J309*IFERROR(INDEX('{Dropdowns}'!$J:$J,MATCH($E$312&amp;"|"&amp;$I309,'{Dropdowns}'!$H:$H,0)),0)*IFERROR(INDEX('{Dropdowns}'!$K:$K,MATCH($E$312&amp;"|"&amp;$I309,'{Dropdowns}'!$H:$H,0)),0))</f>
        <v/>
      </c>
      <c r="L309" s="195">
        <f>IF(COUNT(S309:U309)=0,"",AVERAGE(S309:U309))</f>
        <v/>
      </c>
      <c r="M309" s="195">
        <f>IF(OR($I309="",L309=""),"",L309*IFERROR(INDEX('{Dropdowns}'!$J:$J,MATCH($E$312&amp;"|"&amp;$I309,'{Dropdowns}'!$H:$H,0)),0)*IFERROR(INDEX('{Dropdowns}'!$K:$K,MATCH($E$312&amp;"|"&amp;$I309,'{Dropdowns}'!$H:$H,0)),0))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IF(OR($I310="",J310=""),"",J310*IFERROR(INDEX('{Dropdowns}'!$J:$J,MATCH($E$312&amp;"|"&amp;$I310,'{Dropdowns}'!$H:$H,0)),0)*IFERROR(INDEX('{Dropdowns}'!$K:$K,MATCH($E$312&amp;"|"&amp;$I310,'{Dropdowns}'!$H:$H,0)),0))</f>
        <v/>
      </c>
      <c r="L310" s="195">
        <f>IF(COUNT(S310:U310)=0,"",AVERAGE(S310:U310))</f>
        <v/>
      </c>
      <c r="M310" s="195">
        <f>IF(OR($I310="",L310=""),"",L310*IFERROR(INDEX('{Dropdowns}'!$J:$J,MATCH($E$312&amp;"|"&amp;$I310,'{Dropdowns}'!$H:$H,0)),0)*IFERROR(INDEX('{Dropdowns}'!$K:$K,MATCH($E$312&amp;"|"&amp;$I310,'{Dropdowns}'!$H:$H,0)),0))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IF(OR($I311="",J311=""),"",J311*IFERROR(INDEX('{Dropdowns}'!$J:$J,MATCH($E$312&amp;"|"&amp;$I311,'{Dropdowns}'!$H:$H,0)),0)*IFERROR(INDEX('{Dropdowns}'!$K:$K,MATCH($E$312&amp;"|"&amp;$I311,'{Dropdowns}'!$H:$H,0)),0))</f>
        <v/>
      </c>
      <c r="L311" s="195">
        <f>IF(COUNT(S311:U311)=0,"",AVERAGE(S311:U311))</f>
        <v/>
      </c>
      <c r="M311" s="195">
        <f>IF(OR($I311="",L311=""),"",L311*IFERROR(INDEX('{Dropdowns}'!$J:$J,MATCH($E$312&amp;"|"&amp;$I311,'{Dropdowns}'!$H:$H,0)),0)*IFERROR(INDEX('{Dropdowns}'!$K:$K,MATCH($E$312&amp;"|"&amp;$I311,'{Dropdowns}'!$H:$H,0)),0))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IF(OR($I312="",J312=""),"",J312*IFERROR(INDEX('{Dropdowns}'!$J:$J,MATCH($E$312&amp;"|"&amp;$I312,'{Dropdowns}'!$H:$H,0)),0)*IFERROR(INDEX('{Dropdowns}'!$K:$K,MATCH($E$312&amp;"|"&amp;$I312,'{Dropdowns}'!$H:$H,0)),0))</f>
        <v/>
      </c>
      <c r="L312" s="195">
        <f>IF(COUNT(S312:U312)=0,"",AVERAGE(S312:U312))</f>
        <v/>
      </c>
      <c r="M312" s="195">
        <f>IF(OR($I312="",L312=""),"",L312*IFERROR(INDEX('{Dropdowns}'!$J:$J,MATCH($E$312&amp;"|"&amp;$I312,'{Dropdowns}'!$H:$H,0)),0)*IFERROR(INDEX('{Dropdowns}'!$K:$K,MATCH($E$312&amp;"|"&amp;$I312,'{Dropdowns}'!$H:$H,0)),0))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IF(OR($I313="",J313=""),"",J313*IFERROR(INDEX('{Dropdowns}'!$J:$J,MATCH($E$312&amp;"|"&amp;$I313,'{Dropdowns}'!$H:$H,0)),0)*IFERROR(INDEX('{Dropdowns}'!$K:$K,MATCH($E$312&amp;"|"&amp;$I313,'{Dropdowns}'!$H:$H,0)),0))</f>
        <v/>
      </c>
      <c r="L313" s="195">
        <f>IF(COUNT(S313:U313)=0,"",AVERAGE(S313:U313))</f>
        <v/>
      </c>
      <c r="M313" s="195">
        <f>IF(OR($I313="",L313=""),"",L313*IFERROR(INDEX('{Dropdowns}'!$J:$J,MATCH($E$312&amp;"|"&amp;$I313,'{Dropdowns}'!$H:$H,0)),0)*IFERROR(INDEX('{Dropdowns}'!$K:$K,MATCH($E$312&amp;"|"&amp;$I313,'{Dropdowns}'!$H:$H,0)),0))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IF(OR($I314="",J314=""),"",J314*IFERROR(INDEX('{Dropdowns}'!$J:$J,MATCH($E$312&amp;"|"&amp;$I314,'{Dropdowns}'!$H:$H,0)),0)*IFERROR(INDEX('{Dropdowns}'!$K:$K,MATCH($E$312&amp;"|"&amp;$I314,'{Dropdowns}'!$H:$H,0)),0))</f>
        <v/>
      </c>
      <c r="L314" s="195">
        <f>IF(COUNT(S314:U314)=0,"",AVERAGE(S314:U314))</f>
        <v/>
      </c>
      <c r="M314" s="195">
        <f>IF(OR($I314="",L314=""),"",L314*IFERROR(INDEX('{Dropdowns}'!$J:$J,MATCH($E$312&amp;"|"&amp;$I314,'{Dropdowns}'!$H:$H,0)),0)*IFERROR(INDEX('{Dropdowns}'!$K:$K,MATCH($E$312&amp;"|"&amp;$I314,'{Dropdowns}'!$H:$H,0)),0))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IF(OR($I315="",J315=""),"",J315*IFERROR(INDEX('{Dropdowns}'!$J:$J,MATCH($E$312&amp;"|"&amp;$I315,'{Dropdowns}'!$H:$H,0)),0)*IFERROR(INDEX('{Dropdowns}'!$K:$K,MATCH($E$312&amp;"|"&amp;$I315,'{Dropdowns}'!$H:$H,0)),0))</f>
        <v/>
      </c>
      <c r="L315" s="195">
        <f>IF(COUNT(S315:U315)=0,"",AVERAGE(S315:U315))</f>
        <v/>
      </c>
      <c r="M315" s="195">
        <f>IF(OR($I315="",L315=""),"",L315*IFERROR(INDEX('{Dropdowns}'!$J:$J,MATCH($E$312&amp;"|"&amp;$I315,'{Dropdowns}'!$H:$H,0)),0)*IFERROR(INDEX('{Dropdowns}'!$K:$K,MATCH($E$312&amp;"|"&amp;$I315,'{Dropdowns}'!$H:$H,0)),0))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IF(OR(B316="",B316=0),"",IF(F316="",IF(D316="","",D316/B316),F316/B316))</f>
        <v/>
      </c>
      <c r="I316" s="291" t="n"/>
      <c r="J316" s="195">
        <f>IF(COUNT(P316:R316)=0,"",AVERAGE(P316:R316))</f>
        <v/>
      </c>
      <c r="K316" s="195">
        <f>IF(OR($I316="",J316=""),"",J316*IFERROR(INDEX('{Dropdowns}'!$J:$J,MATCH($E$312&amp;"|"&amp;$I316,'{Dropdowns}'!$H:$H,0)),0)*IFERROR(INDEX('{Dropdowns}'!$K:$K,MATCH($E$312&amp;"|"&amp;$I316,'{Dropdowns}'!$H:$H,0)),0))</f>
        <v/>
      </c>
      <c r="L316" s="195">
        <f>IF(COUNT(S316:U316)=0,"",AVERAGE(S316:U316))</f>
        <v/>
      </c>
      <c r="M316" s="195">
        <f>IF(OR($I316="",L316=""),"",L316*IFERROR(INDEX('{Dropdowns}'!$J:$J,MATCH($E$312&amp;"|"&amp;$I316,'{Dropdowns}'!$H:$H,0)),0)*IFERROR(INDEX('{Dropdowns}'!$K:$K,MATCH($E$312&amp;"|"&amp;$I316,'{Dropdowns}'!$H:$H,0)),0))</f>
        <v/>
      </c>
      <c r="P316" s="455" t="n"/>
    </row>
    <row r="317" ht="13.35" customHeight="1" s="162">
      <c r="B317" s="195" t="inlineStr">
        <is>
          <t>CFM / ft</t>
        </is>
      </c>
      <c r="C317" s="173" t="n"/>
      <c r="D317" s="195">
        <f>IF(OR(D316="",E305="",E305=0),"",D316/E305)</f>
        <v/>
      </c>
      <c r="E317" s="173" t="n"/>
      <c r="F317" s="195">
        <f>IF(OR(F316="",E305="",E305=0),"",F316/E305)</f>
        <v/>
      </c>
      <c r="G317" s="173" t="n"/>
      <c r="I317" s="291" t="n"/>
      <c r="J317" s="195">
        <f>IF(COUNT(P317:R317)=0,"",AVERAGE(P317:R317))</f>
        <v/>
      </c>
      <c r="K317" s="195">
        <f>IF(OR($I317="",J317=""),"",J317*IFERROR(INDEX('{Dropdowns}'!$J:$J,MATCH($E$312&amp;"|"&amp;$I317,'{Dropdowns}'!$H:$H,0)),0)*IFERROR(INDEX('{Dropdowns}'!$K:$K,MATCH($E$312&amp;"|"&amp;$I317,'{Dropdowns}'!$H:$H,0)),0))</f>
        <v/>
      </c>
      <c r="L317" s="195">
        <f>IF(COUNT(S317:U317)=0,"",AVERAGE(S317:U317))</f>
        <v/>
      </c>
      <c r="M317" s="195">
        <f>IF(OR($I317="",L317=""),"",L317*IFERROR(INDEX('{Dropdowns}'!$J:$J,MATCH($E$312&amp;"|"&amp;$I317,'{Dropdowns}'!$H:$H,0)),0)*IFERROR(INDEX('{Dropdowns}'!$K:$K,MATCH($E$312&amp;"|"&amp;$I317,'{Dropdowns}'!$H:$H,0)),0))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IF(OR($I325="",J325=""),"",J325*IFERROR(INDEX('{Dropdowns}'!$J:$J,MATCH($E$333&amp;"|"&amp;$I325,'{Dropdowns}'!$H:$H,0)),0)*IFERROR(INDEX('{Dropdowns}'!$K:$K,MATCH($E$333&amp;"|"&amp;$I325,'{Dropdowns}'!$H:$H,0)),0))</f>
        <v/>
      </c>
      <c r="L325" s="195">
        <f>IF(COUNT(S325:U325)=0,"",AVERAGE(S325:U325))</f>
        <v/>
      </c>
      <c r="M325" s="195">
        <f>IF(OR($I325="",L325=""),"",L325*IFERROR(INDEX('{Dropdowns}'!$J:$J,MATCH($E$333&amp;"|"&amp;$I325,'{Dropdowns}'!$H:$H,0)),0)*IFERROR(INDEX('{Dropdowns}'!$K:$K,MATCH($E$333&amp;"|"&amp;$I325,'{Dropdowns}'!$H:$H,0)),0))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IF(OR($I326="",J326=""),"",J326*IFERROR(INDEX('{Dropdowns}'!$J:$J,MATCH($E$333&amp;"|"&amp;$I326,'{Dropdowns}'!$H:$H,0)),0)*IFERROR(INDEX('{Dropdowns}'!$K:$K,MATCH($E$333&amp;"|"&amp;$I326,'{Dropdowns}'!$H:$H,0)),0))</f>
        <v/>
      </c>
      <c r="L326" s="195">
        <f>IF(COUNT(S326:U326)=0,"",AVERAGE(S326:U326))</f>
        <v/>
      </c>
      <c r="M326" s="195">
        <f>IF(OR($I326="",L326=""),"",L326*IFERROR(INDEX('{Dropdowns}'!$J:$J,MATCH($E$333&amp;"|"&amp;$I326,'{Dropdowns}'!$H:$H,0)),0)*IFERROR(INDEX('{Dropdowns}'!$K:$K,MATCH($E$333&amp;"|"&amp;$I326,'{Dropdowns}'!$H:$H,0)),0))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IF(OR($I327="",J327=""),"",J327*IFERROR(INDEX('{Dropdowns}'!$J:$J,MATCH($E$333&amp;"|"&amp;$I327,'{Dropdowns}'!$H:$H,0)),0)*IFERROR(INDEX('{Dropdowns}'!$K:$K,MATCH($E$333&amp;"|"&amp;$I327,'{Dropdowns}'!$H:$H,0)),0))</f>
        <v/>
      </c>
      <c r="L327" s="195">
        <f>IF(COUNT(S327:U327)=0,"",AVERAGE(S327:U327))</f>
        <v/>
      </c>
      <c r="M327" s="195">
        <f>IF(OR($I327="",L327=""),"",L327*IFERROR(INDEX('{Dropdowns}'!$J:$J,MATCH($E$333&amp;"|"&amp;$I327,'{Dropdowns}'!$H:$H,0)),0)*IFERROR(INDEX('{Dropdowns}'!$K:$K,MATCH($E$333&amp;"|"&amp;$I327,'{Dropdowns}'!$H:$H,0)),0))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IF(OR($I328="",J328=""),"",J328*IFERROR(INDEX('{Dropdowns}'!$J:$J,MATCH($E$333&amp;"|"&amp;$I328,'{Dropdowns}'!$H:$H,0)),0)*IFERROR(INDEX('{Dropdowns}'!$K:$K,MATCH($E$333&amp;"|"&amp;$I328,'{Dropdowns}'!$H:$H,0)),0))</f>
        <v/>
      </c>
      <c r="L328" s="195">
        <f>IF(COUNT(S328:U328)=0,"",AVERAGE(S328:U328))</f>
        <v/>
      </c>
      <c r="M328" s="195">
        <f>IF(OR($I328="",L328=""),"",L328*IFERROR(INDEX('{Dropdowns}'!$J:$J,MATCH($E$333&amp;"|"&amp;$I328,'{Dropdowns}'!$H:$H,0)),0)*IFERROR(INDEX('{Dropdowns}'!$K:$K,MATCH($E$333&amp;"|"&amp;$I328,'{Dropdowns}'!$H:$H,0)),0))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IF(OR($I329="",J329=""),"",J329*IFERROR(INDEX('{Dropdowns}'!$J:$J,MATCH($E$333&amp;"|"&amp;$I329,'{Dropdowns}'!$H:$H,0)),0)*IFERROR(INDEX('{Dropdowns}'!$K:$K,MATCH($E$333&amp;"|"&amp;$I329,'{Dropdowns}'!$H:$H,0)),0))</f>
        <v/>
      </c>
      <c r="L329" s="195">
        <f>IF(COUNT(S329:U329)=0,"",AVERAGE(S329:U329))</f>
        <v/>
      </c>
      <c r="M329" s="195">
        <f>IF(OR($I329="",L329=""),"",L329*IFERROR(INDEX('{Dropdowns}'!$J:$J,MATCH($E$333&amp;"|"&amp;$I329,'{Dropdowns}'!$H:$H,0)),0)*IFERROR(INDEX('{Dropdowns}'!$K:$K,MATCH($E$333&amp;"|"&amp;$I329,'{Dropdowns}'!$H:$H,0)),0))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IF(OR($I330="",J330=""),"",J330*IFERROR(INDEX('{Dropdowns}'!$J:$J,MATCH($E$333&amp;"|"&amp;$I330,'{Dropdowns}'!$H:$H,0)),0)*IFERROR(INDEX('{Dropdowns}'!$K:$K,MATCH($E$333&amp;"|"&amp;$I330,'{Dropdowns}'!$H:$H,0)),0))</f>
        <v/>
      </c>
      <c r="L330" s="195">
        <f>IF(COUNT(S330:U330)=0,"",AVERAGE(S330:U330))</f>
        <v/>
      </c>
      <c r="M330" s="195">
        <f>IF(OR($I330="",L330=""),"",L330*IFERROR(INDEX('{Dropdowns}'!$J:$J,MATCH($E$333&amp;"|"&amp;$I330,'{Dropdowns}'!$H:$H,0)),0)*IFERROR(INDEX('{Dropdowns}'!$K:$K,MATCH($E$333&amp;"|"&amp;$I330,'{Dropdowns}'!$H:$H,0)),0))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IF(OR($I331="",J331=""),"",J331*IFERROR(INDEX('{Dropdowns}'!$J:$J,MATCH($E$333&amp;"|"&amp;$I331,'{Dropdowns}'!$H:$H,0)),0)*IFERROR(INDEX('{Dropdowns}'!$K:$K,MATCH($E$333&amp;"|"&amp;$I331,'{Dropdowns}'!$H:$H,0)),0))</f>
        <v/>
      </c>
      <c r="L331" s="195">
        <f>IF(COUNT(S331:U331)=0,"",AVERAGE(S331:U331))</f>
        <v/>
      </c>
      <c r="M331" s="195">
        <f>IF(OR($I331="",L331=""),"",L331*IFERROR(INDEX('{Dropdowns}'!$J:$J,MATCH($E$333&amp;"|"&amp;$I331,'{Dropdowns}'!$H:$H,0)),0)*IFERROR(INDEX('{Dropdowns}'!$K:$K,MATCH($E$333&amp;"|"&amp;$I331,'{Dropdowns}'!$H:$H,0)),0))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IF(OR($I332="",J332=""),"",J332*IFERROR(INDEX('{Dropdowns}'!$J:$J,MATCH($E$333&amp;"|"&amp;$I332,'{Dropdowns}'!$H:$H,0)),0)*IFERROR(INDEX('{Dropdowns}'!$K:$K,MATCH($E$333&amp;"|"&amp;$I332,'{Dropdowns}'!$H:$H,0)),0))</f>
        <v/>
      </c>
      <c r="L332" s="195">
        <f>IF(COUNT(S332:U332)=0,"",AVERAGE(S332:U332))</f>
        <v/>
      </c>
      <c r="M332" s="195">
        <f>IF(OR($I332="",L332=""),"",L332*IFERROR(INDEX('{Dropdowns}'!$J:$J,MATCH($E$333&amp;"|"&amp;$I332,'{Dropdowns}'!$H:$H,0)),0)*IFERROR(INDEX('{Dropdowns}'!$K:$K,MATCH($E$333&amp;"|"&amp;$I332,'{Dropdowns}'!$H:$H,0)),0))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IF(OR($I333="",J333=""),"",J333*IFERROR(INDEX('{Dropdowns}'!$J:$J,MATCH($E$333&amp;"|"&amp;$I333,'{Dropdowns}'!$H:$H,0)),0)*IFERROR(INDEX('{Dropdowns}'!$K:$K,MATCH($E$333&amp;"|"&amp;$I333,'{Dropdowns}'!$H:$H,0)),0))</f>
        <v/>
      </c>
      <c r="L333" s="195">
        <f>IF(COUNT(S333:U333)=0,"",AVERAGE(S333:U333))</f>
        <v/>
      </c>
      <c r="M333" s="195">
        <f>IF(OR($I333="",L333=""),"",L333*IFERROR(INDEX('{Dropdowns}'!$J:$J,MATCH($E$333&amp;"|"&amp;$I333,'{Dropdowns}'!$H:$H,0)),0)*IFERROR(INDEX('{Dropdowns}'!$K:$K,MATCH($E$333&amp;"|"&amp;$I333,'{Dropdowns}'!$H:$H,0)),0))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IF(OR($I334="",J334=""),"",J334*IFERROR(INDEX('{Dropdowns}'!$J:$J,MATCH($E$333&amp;"|"&amp;$I334,'{Dropdowns}'!$H:$H,0)),0)*IFERROR(INDEX('{Dropdowns}'!$K:$K,MATCH($E$333&amp;"|"&amp;$I334,'{Dropdowns}'!$H:$H,0)),0))</f>
        <v/>
      </c>
      <c r="L334" s="195">
        <f>IF(COUNT(S334:U334)=0,"",AVERAGE(S334:U334))</f>
        <v/>
      </c>
      <c r="M334" s="195">
        <f>IF(OR($I334="",L334=""),"",L334*IFERROR(INDEX('{Dropdowns}'!$J:$J,MATCH($E$333&amp;"|"&amp;$I334,'{Dropdowns}'!$H:$H,0)),0)*IFERROR(INDEX('{Dropdowns}'!$K:$K,MATCH($E$333&amp;"|"&amp;$I334,'{Dropdowns}'!$H:$H,0)),0))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IF(OR($I335="",J335=""),"",J335*IFERROR(INDEX('{Dropdowns}'!$J:$J,MATCH($E$333&amp;"|"&amp;$I335,'{Dropdowns}'!$H:$H,0)),0)*IFERROR(INDEX('{Dropdowns}'!$K:$K,MATCH($E$333&amp;"|"&amp;$I335,'{Dropdowns}'!$H:$H,0)),0))</f>
        <v/>
      </c>
      <c r="L335" s="195">
        <f>IF(COUNT(S335:U335)=0,"",AVERAGE(S335:U335))</f>
        <v/>
      </c>
      <c r="M335" s="195">
        <f>IF(OR($I335="",L335=""),"",L335*IFERROR(INDEX('{Dropdowns}'!$J:$J,MATCH($E$333&amp;"|"&amp;$I335,'{Dropdowns}'!$H:$H,0)),0)*IFERROR(INDEX('{Dropdowns}'!$K:$K,MATCH($E$333&amp;"|"&amp;$I335,'{Dropdowns}'!$H:$H,0)),0))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IF(OR($I336="",J336=""),"",J336*IFERROR(INDEX('{Dropdowns}'!$J:$J,MATCH($E$333&amp;"|"&amp;$I336,'{Dropdowns}'!$H:$H,0)),0)*IFERROR(INDEX('{Dropdowns}'!$K:$K,MATCH($E$333&amp;"|"&amp;$I336,'{Dropdowns}'!$H:$H,0)),0))</f>
        <v/>
      </c>
      <c r="L336" s="195">
        <f>IF(COUNT(S336:U336)=0,"",AVERAGE(S336:U336))</f>
        <v/>
      </c>
      <c r="M336" s="195">
        <f>IF(OR($I336="",L336=""),"",L336*IFERROR(INDEX('{Dropdowns}'!$J:$J,MATCH($E$333&amp;"|"&amp;$I336,'{Dropdowns}'!$H:$H,0)),0)*IFERROR(INDEX('{Dropdowns}'!$K:$K,MATCH($E$333&amp;"|"&amp;$I336,'{Dropdowns}'!$H:$H,0)),0))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IF(OR(B337="",B337=0),"",IF(F337="",IF(D337="","",D337/B337),F337/B337))</f>
        <v/>
      </c>
      <c r="I337" s="291" t="n"/>
      <c r="J337" s="195">
        <f>IF(COUNT(P337:R337)=0,"",AVERAGE(P337:R337))</f>
        <v/>
      </c>
      <c r="K337" s="195">
        <f>IF(OR($I337="",J337=""),"",J337*IFERROR(INDEX('{Dropdowns}'!$J:$J,MATCH($E$333&amp;"|"&amp;$I337,'{Dropdowns}'!$H:$H,0)),0)*IFERROR(INDEX('{Dropdowns}'!$K:$K,MATCH($E$333&amp;"|"&amp;$I337,'{Dropdowns}'!$H:$H,0)),0))</f>
        <v/>
      </c>
      <c r="L337" s="195">
        <f>IF(COUNT(S337:U337)=0,"",AVERAGE(S337:U337))</f>
        <v/>
      </c>
      <c r="M337" s="195">
        <f>IF(OR($I337="",L337=""),"",L337*IFERROR(INDEX('{Dropdowns}'!$J:$J,MATCH($E$333&amp;"|"&amp;$I337,'{Dropdowns}'!$H:$H,0)),0)*IFERROR(INDEX('{Dropdowns}'!$K:$K,MATCH($E$333&amp;"|"&amp;$I337,'{Dropdowns}'!$H:$H,0)),0))</f>
        <v/>
      </c>
      <c r="P337" s="455" t="n"/>
    </row>
    <row r="338" ht="13.35" customHeight="1" s="162">
      <c r="B338" s="195" t="inlineStr">
        <is>
          <t>CFM / ft</t>
        </is>
      </c>
      <c r="C338" s="173" t="n"/>
      <c r="D338" s="195">
        <f>IF(OR(D337="",E326="",E326=0),"",D337/E326)</f>
        <v/>
      </c>
      <c r="E338" s="173" t="n"/>
      <c r="F338" s="195">
        <f>IF(OR(F337="",E326="",E326=0),"",F337/E326)</f>
        <v/>
      </c>
      <c r="G338" s="173" t="n"/>
      <c r="I338" s="291" t="n"/>
      <c r="J338" s="195">
        <f>IF(COUNT(P338:R338)=0,"",AVERAGE(P338:R338))</f>
        <v/>
      </c>
      <c r="K338" s="195">
        <f>IF(OR($I338="",J338=""),"",J338*IFERROR(INDEX('{Dropdowns}'!$J:$J,MATCH($E$333&amp;"|"&amp;$I338,'{Dropdowns}'!$H:$H,0)),0)*IFERROR(INDEX('{Dropdowns}'!$K:$K,MATCH($E$333&amp;"|"&amp;$I338,'{Dropdowns}'!$H:$H,0)),0))</f>
        <v/>
      </c>
      <c r="L338" s="195">
        <f>IF(COUNT(S338:U338)=0,"",AVERAGE(S338:U338))</f>
        <v/>
      </c>
      <c r="M338" s="195">
        <f>IF(OR($I338="",L338=""),"",L338*IFERROR(INDEX('{Dropdowns}'!$J:$J,MATCH($E$333&amp;"|"&amp;$I338,'{Dropdowns}'!$H:$H,0)),0)*IFERROR(INDEX('{Dropdowns}'!$K:$K,MATCH($E$333&amp;"|"&amp;$I338,'{Dropdowns}'!$H:$H,0)),0))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IF(OR($I353="",J353=""),"",J353*IFERROR(INDEX('{Dropdowns}'!$J:$J,MATCH($E$361&amp;"|"&amp;$I353,'{Dropdowns}'!$H:$H,0)),0)*IFERROR(INDEX('{Dropdowns}'!$K:$K,MATCH($E$361&amp;"|"&amp;$I353,'{Dropdowns}'!$H:$H,0)),0))</f>
        <v/>
      </c>
      <c r="L353" s="195">
        <f>IF(COUNT(S353:U353)=0,"",AVERAGE(S353:U353))</f>
        <v/>
      </c>
      <c r="M353" s="195">
        <f>IF(OR($I353="",L353=""),"",L353*IFERROR(INDEX('{Dropdowns}'!$J:$J,MATCH($E$361&amp;"|"&amp;$I353,'{Dropdowns}'!$H:$H,0)),0)*IFERROR(INDEX('{Dropdowns}'!$K:$K,MATCH($E$361&amp;"|"&amp;$I353,'{Dropdowns}'!$H:$H,0)),0))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IF(OR($I354="",J354=""),"",J354*IFERROR(INDEX('{Dropdowns}'!$J:$J,MATCH($E$361&amp;"|"&amp;$I354,'{Dropdowns}'!$H:$H,0)),0)*IFERROR(INDEX('{Dropdowns}'!$K:$K,MATCH($E$361&amp;"|"&amp;$I354,'{Dropdowns}'!$H:$H,0)),0))</f>
        <v/>
      </c>
      <c r="L354" s="195">
        <f>IF(COUNT(S354:U354)=0,"",AVERAGE(S354:U354))</f>
        <v/>
      </c>
      <c r="M354" s="195">
        <f>IF(OR($I354="",L354=""),"",L354*IFERROR(INDEX('{Dropdowns}'!$J:$J,MATCH($E$361&amp;"|"&amp;$I354,'{Dropdowns}'!$H:$H,0)),0)*IFERROR(INDEX('{Dropdowns}'!$K:$K,MATCH($E$361&amp;"|"&amp;$I354,'{Dropdowns}'!$H:$H,0)),0))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IF(OR($I355="",J355=""),"",J355*IFERROR(INDEX('{Dropdowns}'!$J:$J,MATCH($E$361&amp;"|"&amp;$I355,'{Dropdowns}'!$H:$H,0)),0)*IFERROR(INDEX('{Dropdowns}'!$K:$K,MATCH($E$361&amp;"|"&amp;$I355,'{Dropdowns}'!$H:$H,0)),0))</f>
        <v/>
      </c>
      <c r="L355" s="195">
        <f>IF(COUNT(S355:U355)=0,"",AVERAGE(S355:U355))</f>
        <v/>
      </c>
      <c r="M355" s="195">
        <f>IF(OR($I355="",L355=""),"",L355*IFERROR(INDEX('{Dropdowns}'!$J:$J,MATCH($E$361&amp;"|"&amp;$I355,'{Dropdowns}'!$H:$H,0)),0)*IFERROR(INDEX('{Dropdowns}'!$K:$K,MATCH($E$361&amp;"|"&amp;$I355,'{Dropdowns}'!$H:$H,0)),0))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IF(OR($I356="",J356=""),"",J356*IFERROR(INDEX('{Dropdowns}'!$J:$J,MATCH($E$361&amp;"|"&amp;$I356,'{Dropdowns}'!$H:$H,0)),0)*IFERROR(INDEX('{Dropdowns}'!$K:$K,MATCH($E$361&amp;"|"&amp;$I356,'{Dropdowns}'!$H:$H,0)),0))</f>
        <v/>
      </c>
      <c r="L356" s="195">
        <f>IF(COUNT(S356:U356)=0,"",AVERAGE(S356:U356))</f>
        <v/>
      </c>
      <c r="M356" s="195">
        <f>IF(OR($I356="",L356=""),"",L356*IFERROR(INDEX('{Dropdowns}'!$J:$J,MATCH($E$361&amp;"|"&amp;$I356,'{Dropdowns}'!$H:$H,0)),0)*IFERROR(INDEX('{Dropdowns}'!$K:$K,MATCH($E$361&amp;"|"&amp;$I356,'{Dropdowns}'!$H:$H,0)),0))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IF(OR($I357="",J357=""),"",J357*IFERROR(INDEX('{Dropdowns}'!$J:$J,MATCH($E$361&amp;"|"&amp;$I357,'{Dropdowns}'!$H:$H,0)),0)*IFERROR(INDEX('{Dropdowns}'!$K:$K,MATCH($E$361&amp;"|"&amp;$I357,'{Dropdowns}'!$H:$H,0)),0))</f>
        <v/>
      </c>
      <c r="L357" s="195">
        <f>IF(COUNT(S357:U357)=0,"",AVERAGE(S357:U357))</f>
        <v/>
      </c>
      <c r="M357" s="195">
        <f>IF(OR($I357="",L357=""),"",L357*IFERROR(INDEX('{Dropdowns}'!$J:$J,MATCH($E$361&amp;"|"&amp;$I357,'{Dropdowns}'!$H:$H,0)),0)*IFERROR(INDEX('{Dropdowns}'!$K:$K,MATCH($E$361&amp;"|"&amp;$I357,'{Dropdowns}'!$H:$H,0)),0))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IF(OR($I358="",J358=""),"",J358*IFERROR(INDEX('{Dropdowns}'!$J:$J,MATCH($E$361&amp;"|"&amp;$I358,'{Dropdowns}'!$H:$H,0)),0)*IFERROR(INDEX('{Dropdowns}'!$K:$K,MATCH($E$361&amp;"|"&amp;$I358,'{Dropdowns}'!$H:$H,0)),0))</f>
        <v/>
      </c>
      <c r="L358" s="195">
        <f>IF(COUNT(S358:U358)=0,"",AVERAGE(S358:U358))</f>
        <v/>
      </c>
      <c r="M358" s="195">
        <f>IF(OR($I358="",L358=""),"",L358*IFERROR(INDEX('{Dropdowns}'!$J:$J,MATCH($E$361&amp;"|"&amp;$I358,'{Dropdowns}'!$H:$H,0)),0)*IFERROR(INDEX('{Dropdowns}'!$K:$K,MATCH($E$361&amp;"|"&amp;$I358,'{Dropdowns}'!$H:$H,0)),0))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IF(OR($I359="",J359=""),"",J359*IFERROR(INDEX('{Dropdowns}'!$J:$J,MATCH($E$361&amp;"|"&amp;$I359,'{Dropdowns}'!$H:$H,0)),0)*IFERROR(INDEX('{Dropdowns}'!$K:$K,MATCH($E$361&amp;"|"&amp;$I359,'{Dropdowns}'!$H:$H,0)),0))</f>
        <v/>
      </c>
      <c r="L359" s="195">
        <f>IF(COUNT(S359:U359)=0,"",AVERAGE(S359:U359))</f>
        <v/>
      </c>
      <c r="M359" s="195">
        <f>IF(OR($I359="",L359=""),"",L359*IFERROR(INDEX('{Dropdowns}'!$J:$J,MATCH($E$361&amp;"|"&amp;$I359,'{Dropdowns}'!$H:$H,0)),0)*IFERROR(INDEX('{Dropdowns}'!$K:$K,MATCH($E$361&amp;"|"&amp;$I359,'{Dropdowns}'!$H:$H,0)),0))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IF(OR($I360="",J360=""),"",J360*IFERROR(INDEX('{Dropdowns}'!$J:$J,MATCH($E$361&amp;"|"&amp;$I360,'{Dropdowns}'!$H:$H,0)),0)*IFERROR(INDEX('{Dropdowns}'!$K:$K,MATCH($E$361&amp;"|"&amp;$I360,'{Dropdowns}'!$H:$H,0)),0))</f>
        <v/>
      </c>
      <c r="L360" s="195">
        <f>IF(COUNT(S360:U360)=0,"",AVERAGE(S360:U360))</f>
        <v/>
      </c>
      <c r="M360" s="195">
        <f>IF(OR($I360="",L360=""),"",L360*IFERROR(INDEX('{Dropdowns}'!$J:$J,MATCH($E$361&amp;"|"&amp;$I360,'{Dropdowns}'!$H:$H,0)),0)*IFERROR(INDEX('{Dropdowns}'!$K:$K,MATCH($E$361&amp;"|"&amp;$I360,'{Dropdowns}'!$H:$H,0)),0))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IF(OR($I361="",J361=""),"",J361*IFERROR(INDEX('{Dropdowns}'!$J:$J,MATCH($E$361&amp;"|"&amp;$I361,'{Dropdowns}'!$H:$H,0)),0)*IFERROR(INDEX('{Dropdowns}'!$K:$K,MATCH($E$361&amp;"|"&amp;$I361,'{Dropdowns}'!$H:$H,0)),0))</f>
        <v/>
      </c>
      <c r="L361" s="195">
        <f>IF(COUNT(S361:U361)=0,"",AVERAGE(S361:U361))</f>
        <v/>
      </c>
      <c r="M361" s="195">
        <f>IF(OR($I361="",L361=""),"",L361*IFERROR(INDEX('{Dropdowns}'!$J:$J,MATCH($E$361&amp;"|"&amp;$I361,'{Dropdowns}'!$H:$H,0)),0)*IFERROR(INDEX('{Dropdowns}'!$K:$K,MATCH($E$361&amp;"|"&amp;$I361,'{Dropdowns}'!$H:$H,0)),0))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IF(OR($I362="",J362=""),"",J362*IFERROR(INDEX('{Dropdowns}'!$J:$J,MATCH($E$361&amp;"|"&amp;$I362,'{Dropdowns}'!$H:$H,0)),0)*IFERROR(INDEX('{Dropdowns}'!$K:$K,MATCH($E$361&amp;"|"&amp;$I362,'{Dropdowns}'!$H:$H,0)),0))</f>
        <v/>
      </c>
      <c r="L362" s="195">
        <f>IF(COUNT(S362:U362)=0,"",AVERAGE(S362:U362))</f>
        <v/>
      </c>
      <c r="M362" s="195">
        <f>IF(OR($I362="",L362=""),"",L362*IFERROR(INDEX('{Dropdowns}'!$J:$J,MATCH($E$361&amp;"|"&amp;$I362,'{Dropdowns}'!$H:$H,0)),0)*IFERROR(INDEX('{Dropdowns}'!$K:$K,MATCH($E$361&amp;"|"&amp;$I362,'{Dropdowns}'!$H:$H,0)),0))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IF(OR($I363="",J363=""),"",J363*IFERROR(INDEX('{Dropdowns}'!$J:$J,MATCH($E$361&amp;"|"&amp;$I363,'{Dropdowns}'!$H:$H,0)),0)*IFERROR(INDEX('{Dropdowns}'!$K:$K,MATCH($E$361&amp;"|"&amp;$I363,'{Dropdowns}'!$H:$H,0)),0))</f>
        <v/>
      </c>
      <c r="L363" s="195">
        <f>IF(COUNT(S363:U363)=0,"",AVERAGE(S363:U363))</f>
        <v/>
      </c>
      <c r="M363" s="195">
        <f>IF(OR($I363="",L363=""),"",L363*IFERROR(INDEX('{Dropdowns}'!$J:$J,MATCH($E$361&amp;"|"&amp;$I363,'{Dropdowns}'!$H:$H,0)),0)*IFERROR(INDEX('{Dropdowns}'!$K:$K,MATCH($E$361&amp;"|"&amp;$I363,'{Dropdowns}'!$H:$H,0)),0))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IF(OR($I364="",J364=""),"",J364*IFERROR(INDEX('{Dropdowns}'!$J:$J,MATCH($E$361&amp;"|"&amp;$I364,'{Dropdowns}'!$H:$H,0)),0)*IFERROR(INDEX('{Dropdowns}'!$K:$K,MATCH($E$361&amp;"|"&amp;$I364,'{Dropdowns}'!$H:$H,0)),0))</f>
        <v/>
      </c>
      <c r="L364" s="195">
        <f>IF(COUNT(S364:U364)=0,"",AVERAGE(S364:U364))</f>
        <v/>
      </c>
      <c r="M364" s="195">
        <f>IF(OR($I364="",L364=""),"",L364*IFERROR(INDEX('{Dropdowns}'!$J:$J,MATCH($E$361&amp;"|"&amp;$I364,'{Dropdowns}'!$H:$H,0)),0)*IFERROR(INDEX('{Dropdowns}'!$K:$K,MATCH($E$361&amp;"|"&amp;$I364,'{Dropdowns}'!$H:$H,0)),0))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IF(OR(B365="",B365=0),"",IF(F365="",IF(D365="","",D365/B365),F365/B365))</f>
        <v/>
      </c>
      <c r="I365" s="291" t="n"/>
      <c r="J365" s="195">
        <f>IF(COUNT(P365:R365)=0,"",AVERAGE(P365:R365))</f>
        <v/>
      </c>
      <c r="K365" s="195">
        <f>IF(OR($I365="",J365=""),"",J365*IFERROR(INDEX('{Dropdowns}'!$J:$J,MATCH($E$361&amp;"|"&amp;$I365,'{Dropdowns}'!$H:$H,0)),0)*IFERROR(INDEX('{Dropdowns}'!$K:$K,MATCH($E$361&amp;"|"&amp;$I365,'{Dropdowns}'!$H:$H,0)),0))</f>
        <v/>
      </c>
      <c r="L365" s="195">
        <f>IF(COUNT(S365:U365)=0,"",AVERAGE(S365:U365))</f>
        <v/>
      </c>
      <c r="M365" s="195">
        <f>IF(OR($I365="",L365=""),"",L365*IFERROR(INDEX('{Dropdowns}'!$J:$J,MATCH($E$361&amp;"|"&amp;$I365,'{Dropdowns}'!$H:$H,0)),0)*IFERROR(INDEX('{Dropdowns}'!$K:$K,MATCH($E$361&amp;"|"&amp;$I365,'{Dropdowns}'!$H:$H,0)),0))</f>
        <v/>
      </c>
      <c r="P365" s="455" t="n"/>
    </row>
    <row r="366" ht="13.35" customHeight="1" s="162">
      <c r="B366" s="195" t="inlineStr">
        <is>
          <t>CFM / ft</t>
        </is>
      </c>
      <c r="C366" s="173" t="n"/>
      <c r="D366" s="195">
        <f>IF(OR(D365="",E354="",E354=0),"",D365/E354)</f>
        <v/>
      </c>
      <c r="E366" s="173" t="n"/>
      <c r="F366" s="195">
        <f>IF(OR(F365="",E354="",E354=0),"",F365/E354)</f>
        <v/>
      </c>
      <c r="G366" s="173" t="n"/>
      <c r="I366" s="291" t="n"/>
      <c r="J366" s="195">
        <f>IF(COUNT(P366:R366)=0,"",AVERAGE(P366:R366))</f>
        <v/>
      </c>
      <c r="K366" s="195">
        <f>IF(OR($I366="",J366=""),"",J366*IFERROR(INDEX('{Dropdowns}'!$J:$J,MATCH($E$361&amp;"|"&amp;$I366,'{Dropdowns}'!$H:$H,0)),0)*IFERROR(INDEX('{Dropdowns}'!$K:$K,MATCH($E$361&amp;"|"&amp;$I366,'{Dropdowns}'!$H:$H,0)),0))</f>
        <v/>
      </c>
      <c r="L366" s="195">
        <f>IF(COUNT(S366:U366)=0,"",AVERAGE(S366:U366))</f>
        <v/>
      </c>
      <c r="M366" s="195">
        <f>IF(OR($I366="",L366=""),"",L366*IFERROR(INDEX('{Dropdowns}'!$J:$J,MATCH($E$361&amp;"|"&amp;$I366,'{Dropdowns}'!$H:$H,0)),0)*IFERROR(INDEX('{Dropdowns}'!$K:$K,MATCH($E$361&amp;"|"&amp;$I366,'{Dropdowns}'!$H:$H,0)),0))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IF(OR($I374="",J374=""),"",J374*IFERROR(INDEX('{Dropdowns}'!$J:$J,MATCH($E$382&amp;"|"&amp;$I374,'{Dropdowns}'!$H:$H,0)),0)*IFERROR(INDEX('{Dropdowns}'!$K:$K,MATCH($E$382&amp;"|"&amp;$I374,'{Dropdowns}'!$H:$H,0)),0))</f>
        <v/>
      </c>
      <c r="L374" s="195">
        <f>IF(COUNT(S374:U374)=0,"",AVERAGE(S374:U374))</f>
        <v/>
      </c>
      <c r="M374" s="195">
        <f>IF(OR($I374="",L374=""),"",L374*IFERROR(INDEX('{Dropdowns}'!$J:$J,MATCH($E$382&amp;"|"&amp;$I374,'{Dropdowns}'!$H:$H,0)),0)*IFERROR(INDEX('{Dropdowns}'!$K:$K,MATCH($E$382&amp;"|"&amp;$I374,'{Dropdowns}'!$H:$H,0)),0))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IF(OR($I375="",J375=""),"",J375*IFERROR(INDEX('{Dropdowns}'!$J:$J,MATCH($E$382&amp;"|"&amp;$I375,'{Dropdowns}'!$H:$H,0)),0)*IFERROR(INDEX('{Dropdowns}'!$K:$K,MATCH($E$382&amp;"|"&amp;$I375,'{Dropdowns}'!$H:$H,0)),0))</f>
        <v/>
      </c>
      <c r="L375" s="195">
        <f>IF(COUNT(S375:U375)=0,"",AVERAGE(S375:U375))</f>
        <v/>
      </c>
      <c r="M375" s="195">
        <f>IF(OR($I375="",L375=""),"",L375*IFERROR(INDEX('{Dropdowns}'!$J:$J,MATCH($E$382&amp;"|"&amp;$I375,'{Dropdowns}'!$H:$H,0)),0)*IFERROR(INDEX('{Dropdowns}'!$K:$K,MATCH($E$382&amp;"|"&amp;$I375,'{Dropdowns}'!$H:$H,0)),0))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IF(OR($I376="",J376=""),"",J376*IFERROR(INDEX('{Dropdowns}'!$J:$J,MATCH($E$382&amp;"|"&amp;$I376,'{Dropdowns}'!$H:$H,0)),0)*IFERROR(INDEX('{Dropdowns}'!$K:$K,MATCH($E$382&amp;"|"&amp;$I376,'{Dropdowns}'!$H:$H,0)),0))</f>
        <v/>
      </c>
      <c r="L376" s="195">
        <f>IF(COUNT(S376:U376)=0,"",AVERAGE(S376:U376))</f>
        <v/>
      </c>
      <c r="M376" s="195">
        <f>IF(OR($I376="",L376=""),"",L376*IFERROR(INDEX('{Dropdowns}'!$J:$J,MATCH($E$382&amp;"|"&amp;$I376,'{Dropdowns}'!$H:$H,0)),0)*IFERROR(INDEX('{Dropdowns}'!$K:$K,MATCH($E$382&amp;"|"&amp;$I376,'{Dropdowns}'!$H:$H,0)),0))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IF(OR($I377="",J377=""),"",J377*IFERROR(INDEX('{Dropdowns}'!$J:$J,MATCH($E$382&amp;"|"&amp;$I377,'{Dropdowns}'!$H:$H,0)),0)*IFERROR(INDEX('{Dropdowns}'!$K:$K,MATCH($E$382&amp;"|"&amp;$I377,'{Dropdowns}'!$H:$H,0)),0))</f>
        <v/>
      </c>
      <c r="L377" s="195">
        <f>IF(COUNT(S377:U377)=0,"",AVERAGE(S377:U377))</f>
        <v/>
      </c>
      <c r="M377" s="195">
        <f>IF(OR($I377="",L377=""),"",L377*IFERROR(INDEX('{Dropdowns}'!$J:$J,MATCH($E$382&amp;"|"&amp;$I377,'{Dropdowns}'!$H:$H,0)),0)*IFERROR(INDEX('{Dropdowns}'!$K:$K,MATCH($E$382&amp;"|"&amp;$I377,'{Dropdowns}'!$H:$H,0)),0))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IF(OR($I378="",J378=""),"",J378*IFERROR(INDEX('{Dropdowns}'!$J:$J,MATCH($E$382&amp;"|"&amp;$I378,'{Dropdowns}'!$H:$H,0)),0)*IFERROR(INDEX('{Dropdowns}'!$K:$K,MATCH($E$382&amp;"|"&amp;$I378,'{Dropdowns}'!$H:$H,0)),0))</f>
        <v/>
      </c>
      <c r="L378" s="195">
        <f>IF(COUNT(S378:U378)=0,"",AVERAGE(S378:U378))</f>
        <v/>
      </c>
      <c r="M378" s="195">
        <f>IF(OR($I378="",L378=""),"",L378*IFERROR(INDEX('{Dropdowns}'!$J:$J,MATCH($E$382&amp;"|"&amp;$I378,'{Dropdowns}'!$H:$H,0)),0)*IFERROR(INDEX('{Dropdowns}'!$K:$K,MATCH($E$382&amp;"|"&amp;$I378,'{Dropdowns}'!$H:$H,0)),0))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IF(OR($I379="",J379=""),"",J379*IFERROR(INDEX('{Dropdowns}'!$J:$J,MATCH($E$382&amp;"|"&amp;$I379,'{Dropdowns}'!$H:$H,0)),0)*IFERROR(INDEX('{Dropdowns}'!$K:$K,MATCH($E$382&amp;"|"&amp;$I379,'{Dropdowns}'!$H:$H,0)),0))</f>
        <v/>
      </c>
      <c r="L379" s="195">
        <f>IF(COUNT(S379:U379)=0,"",AVERAGE(S379:U379))</f>
        <v/>
      </c>
      <c r="M379" s="195">
        <f>IF(OR($I379="",L379=""),"",L379*IFERROR(INDEX('{Dropdowns}'!$J:$J,MATCH($E$382&amp;"|"&amp;$I379,'{Dropdowns}'!$H:$H,0)),0)*IFERROR(INDEX('{Dropdowns}'!$K:$K,MATCH($E$382&amp;"|"&amp;$I379,'{Dropdowns}'!$H:$H,0)),0))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IF(OR($I380="",J380=""),"",J380*IFERROR(INDEX('{Dropdowns}'!$J:$J,MATCH($E$382&amp;"|"&amp;$I380,'{Dropdowns}'!$H:$H,0)),0)*IFERROR(INDEX('{Dropdowns}'!$K:$K,MATCH($E$382&amp;"|"&amp;$I380,'{Dropdowns}'!$H:$H,0)),0))</f>
        <v/>
      </c>
      <c r="L380" s="195">
        <f>IF(COUNT(S380:U380)=0,"",AVERAGE(S380:U380))</f>
        <v/>
      </c>
      <c r="M380" s="195">
        <f>IF(OR($I380="",L380=""),"",L380*IFERROR(INDEX('{Dropdowns}'!$J:$J,MATCH($E$382&amp;"|"&amp;$I380,'{Dropdowns}'!$H:$H,0)),0)*IFERROR(INDEX('{Dropdowns}'!$K:$K,MATCH($E$382&amp;"|"&amp;$I380,'{Dropdowns}'!$H:$H,0)),0))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IF(OR($I381="",J381=""),"",J381*IFERROR(INDEX('{Dropdowns}'!$J:$J,MATCH($E$382&amp;"|"&amp;$I381,'{Dropdowns}'!$H:$H,0)),0)*IFERROR(INDEX('{Dropdowns}'!$K:$K,MATCH($E$382&amp;"|"&amp;$I381,'{Dropdowns}'!$H:$H,0)),0))</f>
        <v/>
      </c>
      <c r="L381" s="195">
        <f>IF(COUNT(S381:U381)=0,"",AVERAGE(S381:U381))</f>
        <v/>
      </c>
      <c r="M381" s="195">
        <f>IF(OR($I381="",L381=""),"",L381*IFERROR(INDEX('{Dropdowns}'!$J:$J,MATCH($E$382&amp;"|"&amp;$I381,'{Dropdowns}'!$H:$H,0)),0)*IFERROR(INDEX('{Dropdowns}'!$K:$K,MATCH($E$382&amp;"|"&amp;$I381,'{Dropdowns}'!$H:$H,0)),0))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IF(OR($I382="",J382=""),"",J382*IFERROR(INDEX('{Dropdowns}'!$J:$J,MATCH($E$382&amp;"|"&amp;$I382,'{Dropdowns}'!$H:$H,0)),0)*IFERROR(INDEX('{Dropdowns}'!$K:$K,MATCH($E$382&amp;"|"&amp;$I382,'{Dropdowns}'!$H:$H,0)),0))</f>
        <v/>
      </c>
      <c r="L382" s="195">
        <f>IF(COUNT(S382:U382)=0,"",AVERAGE(S382:U382))</f>
        <v/>
      </c>
      <c r="M382" s="195">
        <f>IF(OR($I382="",L382=""),"",L382*IFERROR(INDEX('{Dropdowns}'!$J:$J,MATCH($E$382&amp;"|"&amp;$I382,'{Dropdowns}'!$H:$H,0)),0)*IFERROR(INDEX('{Dropdowns}'!$K:$K,MATCH($E$382&amp;"|"&amp;$I382,'{Dropdowns}'!$H:$H,0)),0))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IF(OR($I383="",J383=""),"",J383*IFERROR(INDEX('{Dropdowns}'!$J:$J,MATCH($E$382&amp;"|"&amp;$I383,'{Dropdowns}'!$H:$H,0)),0)*IFERROR(INDEX('{Dropdowns}'!$K:$K,MATCH($E$382&amp;"|"&amp;$I383,'{Dropdowns}'!$H:$H,0)),0))</f>
        <v/>
      </c>
      <c r="L383" s="195">
        <f>IF(COUNT(S383:U383)=0,"",AVERAGE(S383:U383))</f>
        <v/>
      </c>
      <c r="M383" s="195">
        <f>IF(OR($I383="",L383=""),"",L383*IFERROR(INDEX('{Dropdowns}'!$J:$J,MATCH($E$382&amp;"|"&amp;$I383,'{Dropdowns}'!$H:$H,0)),0)*IFERROR(INDEX('{Dropdowns}'!$K:$K,MATCH($E$382&amp;"|"&amp;$I383,'{Dropdowns}'!$H:$H,0)),0))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IF(OR($I384="",J384=""),"",J384*IFERROR(INDEX('{Dropdowns}'!$J:$J,MATCH($E$382&amp;"|"&amp;$I384,'{Dropdowns}'!$H:$H,0)),0)*IFERROR(INDEX('{Dropdowns}'!$K:$K,MATCH($E$382&amp;"|"&amp;$I384,'{Dropdowns}'!$H:$H,0)),0))</f>
        <v/>
      </c>
      <c r="L384" s="195">
        <f>IF(COUNT(S384:U384)=0,"",AVERAGE(S384:U384))</f>
        <v/>
      </c>
      <c r="M384" s="195">
        <f>IF(OR($I384="",L384=""),"",L384*IFERROR(INDEX('{Dropdowns}'!$J:$J,MATCH($E$382&amp;"|"&amp;$I384,'{Dropdowns}'!$H:$H,0)),0)*IFERROR(INDEX('{Dropdowns}'!$K:$K,MATCH($E$382&amp;"|"&amp;$I384,'{Dropdowns}'!$H:$H,0)),0))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IF(OR($I385="",J385=""),"",J385*IFERROR(INDEX('{Dropdowns}'!$J:$J,MATCH($E$382&amp;"|"&amp;$I385,'{Dropdowns}'!$H:$H,0)),0)*IFERROR(INDEX('{Dropdowns}'!$K:$K,MATCH($E$382&amp;"|"&amp;$I385,'{Dropdowns}'!$H:$H,0)),0))</f>
        <v/>
      </c>
      <c r="L385" s="195">
        <f>IF(COUNT(S385:U385)=0,"",AVERAGE(S385:U385))</f>
        <v/>
      </c>
      <c r="M385" s="195">
        <f>IF(OR($I385="",L385=""),"",L385*IFERROR(INDEX('{Dropdowns}'!$J:$J,MATCH($E$382&amp;"|"&amp;$I385,'{Dropdowns}'!$H:$H,0)),0)*IFERROR(INDEX('{Dropdowns}'!$K:$K,MATCH($E$382&amp;"|"&amp;$I385,'{Dropdowns}'!$H:$H,0)),0))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IF(OR(B386="",B386=0),"",IF(F386="",IF(D386="","",D386/B386),F386/B386))</f>
        <v/>
      </c>
      <c r="I386" s="291" t="n"/>
      <c r="J386" s="195">
        <f>IF(COUNT(P386:R386)=0,"",AVERAGE(P386:R386))</f>
        <v/>
      </c>
      <c r="K386" s="195">
        <f>IF(OR($I386="",J386=""),"",J386*IFERROR(INDEX('{Dropdowns}'!$J:$J,MATCH($E$382&amp;"|"&amp;$I386,'{Dropdowns}'!$H:$H,0)),0)*IFERROR(INDEX('{Dropdowns}'!$K:$K,MATCH($E$382&amp;"|"&amp;$I386,'{Dropdowns}'!$H:$H,0)),0))</f>
        <v/>
      </c>
      <c r="L386" s="195">
        <f>IF(COUNT(S386:U386)=0,"",AVERAGE(S386:U386))</f>
        <v/>
      </c>
      <c r="M386" s="195">
        <f>IF(OR($I386="",L386=""),"",L386*IFERROR(INDEX('{Dropdowns}'!$J:$J,MATCH($E$382&amp;"|"&amp;$I386,'{Dropdowns}'!$H:$H,0)),0)*IFERROR(INDEX('{Dropdowns}'!$K:$K,MATCH($E$382&amp;"|"&amp;$I386,'{Dropdowns}'!$H:$H,0)),0))</f>
        <v/>
      </c>
      <c r="P386" s="455" t="n"/>
    </row>
    <row r="387" ht="13.35" customHeight="1" s="162">
      <c r="B387" s="195" t="inlineStr">
        <is>
          <t>CFM / ft</t>
        </is>
      </c>
      <c r="C387" s="173" t="n"/>
      <c r="D387" s="195">
        <f>IF(OR(D386="",E375="",E375=0),"",D386/E375)</f>
        <v/>
      </c>
      <c r="E387" s="173" t="n"/>
      <c r="F387" s="195">
        <f>IF(OR(F386="",E375="",E375=0),"",F386/E375)</f>
        <v/>
      </c>
      <c r="G387" s="173" t="n"/>
      <c r="I387" s="291" t="n"/>
      <c r="J387" s="195">
        <f>IF(COUNT(P387:R387)=0,"",AVERAGE(P387:R387))</f>
        <v/>
      </c>
      <c r="K387" s="195">
        <f>IF(OR($I387="",J387=""),"",J387*IFERROR(INDEX('{Dropdowns}'!$J:$J,MATCH($E$382&amp;"|"&amp;$I387,'{Dropdowns}'!$H:$H,0)),0)*IFERROR(INDEX('{Dropdowns}'!$K:$K,MATCH($E$382&amp;"|"&amp;$I387,'{Dropdowns}'!$H:$H,0)),0))</f>
        <v/>
      </c>
      <c r="L387" s="195">
        <f>IF(COUNT(S387:U387)=0,"",AVERAGE(S387:U387))</f>
        <v/>
      </c>
      <c r="M387" s="195">
        <f>IF(OR($I387="",L387=""),"",L387*IFERROR(INDEX('{Dropdowns}'!$J:$J,MATCH($E$382&amp;"|"&amp;$I387,'{Dropdowns}'!$H:$H,0)),0)*IFERROR(INDEX('{Dropdowns}'!$K:$K,MATCH($E$382&amp;"|"&amp;$I387,'{Dropdowns}'!$H:$H,0)),0))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IF(OR($I402="",J402=""),"",J402*IFERROR(INDEX('{Dropdowns}'!$J:$J,MATCH($E$410&amp;"|"&amp;$I402,'{Dropdowns}'!$H:$H,0)),0)*IFERROR(INDEX('{Dropdowns}'!$K:$K,MATCH($E$410&amp;"|"&amp;$I402,'{Dropdowns}'!$H:$H,0)),0))</f>
        <v/>
      </c>
      <c r="L402" s="195">
        <f>IF(COUNT(S402:U402)=0,"",AVERAGE(S402:U402))</f>
        <v/>
      </c>
      <c r="M402" s="195">
        <f>IF(OR($I402="",L402=""),"",L402*IFERROR(INDEX('{Dropdowns}'!$J:$J,MATCH($E$410&amp;"|"&amp;$I402,'{Dropdowns}'!$H:$H,0)),0)*IFERROR(INDEX('{Dropdowns}'!$K:$K,MATCH($E$410&amp;"|"&amp;$I402,'{Dropdowns}'!$H:$H,0)),0))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IF(OR($I403="",J403=""),"",J403*IFERROR(INDEX('{Dropdowns}'!$J:$J,MATCH($E$410&amp;"|"&amp;$I403,'{Dropdowns}'!$H:$H,0)),0)*IFERROR(INDEX('{Dropdowns}'!$K:$K,MATCH($E$410&amp;"|"&amp;$I403,'{Dropdowns}'!$H:$H,0)),0))</f>
        <v/>
      </c>
      <c r="L403" s="195">
        <f>IF(COUNT(S403:U403)=0,"",AVERAGE(S403:U403))</f>
        <v/>
      </c>
      <c r="M403" s="195">
        <f>IF(OR($I403="",L403=""),"",L403*IFERROR(INDEX('{Dropdowns}'!$J:$J,MATCH($E$410&amp;"|"&amp;$I403,'{Dropdowns}'!$H:$H,0)),0)*IFERROR(INDEX('{Dropdowns}'!$K:$K,MATCH($E$410&amp;"|"&amp;$I403,'{Dropdowns}'!$H:$H,0)),0))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IF(OR($I404="",J404=""),"",J404*IFERROR(INDEX('{Dropdowns}'!$J:$J,MATCH($E$410&amp;"|"&amp;$I404,'{Dropdowns}'!$H:$H,0)),0)*IFERROR(INDEX('{Dropdowns}'!$K:$K,MATCH($E$410&amp;"|"&amp;$I404,'{Dropdowns}'!$H:$H,0)),0))</f>
        <v/>
      </c>
      <c r="L404" s="195">
        <f>IF(COUNT(S404:U404)=0,"",AVERAGE(S404:U404))</f>
        <v/>
      </c>
      <c r="M404" s="195">
        <f>IF(OR($I404="",L404=""),"",L404*IFERROR(INDEX('{Dropdowns}'!$J:$J,MATCH($E$410&amp;"|"&amp;$I404,'{Dropdowns}'!$H:$H,0)),0)*IFERROR(INDEX('{Dropdowns}'!$K:$K,MATCH($E$410&amp;"|"&amp;$I404,'{Dropdowns}'!$H:$H,0)),0))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IF(OR($I405="",J405=""),"",J405*IFERROR(INDEX('{Dropdowns}'!$J:$J,MATCH($E$410&amp;"|"&amp;$I405,'{Dropdowns}'!$H:$H,0)),0)*IFERROR(INDEX('{Dropdowns}'!$K:$K,MATCH($E$410&amp;"|"&amp;$I405,'{Dropdowns}'!$H:$H,0)),0))</f>
        <v/>
      </c>
      <c r="L405" s="195">
        <f>IF(COUNT(S405:U405)=0,"",AVERAGE(S405:U405))</f>
        <v/>
      </c>
      <c r="M405" s="195">
        <f>IF(OR($I405="",L405=""),"",L405*IFERROR(INDEX('{Dropdowns}'!$J:$J,MATCH($E$410&amp;"|"&amp;$I405,'{Dropdowns}'!$H:$H,0)),0)*IFERROR(INDEX('{Dropdowns}'!$K:$K,MATCH($E$410&amp;"|"&amp;$I405,'{Dropdowns}'!$H:$H,0)),0))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IF(OR($I406="",J406=""),"",J406*IFERROR(INDEX('{Dropdowns}'!$J:$J,MATCH($E$410&amp;"|"&amp;$I406,'{Dropdowns}'!$H:$H,0)),0)*IFERROR(INDEX('{Dropdowns}'!$K:$K,MATCH($E$410&amp;"|"&amp;$I406,'{Dropdowns}'!$H:$H,0)),0))</f>
        <v/>
      </c>
      <c r="L406" s="195">
        <f>IF(COUNT(S406:U406)=0,"",AVERAGE(S406:U406))</f>
        <v/>
      </c>
      <c r="M406" s="195">
        <f>IF(OR($I406="",L406=""),"",L406*IFERROR(INDEX('{Dropdowns}'!$J:$J,MATCH($E$410&amp;"|"&amp;$I406,'{Dropdowns}'!$H:$H,0)),0)*IFERROR(INDEX('{Dropdowns}'!$K:$K,MATCH($E$410&amp;"|"&amp;$I406,'{Dropdowns}'!$H:$H,0)),0))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IF(OR($I407="",J407=""),"",J407*IFERROR(INDEX('{Dropdowns}'!$J:$J,MATCH($E$410&amp;"|"&amp;$I407,'{Dropdowns}'!$H:$H,0)),0)*IFERROR(INDEX('{Dropdowns}'!$K:$K,MATCH($E$410&amp;"|"&amp;$I407,'{Dropdowns}'!$H:$H,0)),0))</f>
        <v/>
      </c>
      <c r="L407" s="195">
        <f>IF(COUNT(S407:U407)=0,"",AVERAGE(S407:U407))</f>
        <v/>
      </c>
      <c r="M407" s="195">
        <f>IF(OR($I407="",L407=""),"",L407*IFERROR(INDEX('{Dropdowns}'!$J:$J,MATCH($E$410&amp;"|"&amp;$I407,'{Dropdowns}'!$H:$H,0)),0)*IFERROR(INDEX('{Dropdowns}'!$K:$K,MATCH($E$410&amp;"|"&amp;$I407,'{Dropdowns}'!$H:$H,0)),0))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IF(OR($I408="",J408=""),"",J408*IFERROR(INDEX('{Dropdowns}'!$J:$J,MATCH($E$410&amp;"|"&amp;$I408,'{Dropdowns}'!$H:$H,0)),0)*IFERROR(INDEX('{Dropdowns}'!$K:$K,MATCH($E$410&amp;"|"&amp;$I408,'{Dropdowns}'!$H:$H,0)),0))</f>
        <v/>
      </c>
      <c r="L408" s="195">
        <f>IF(COUNT(S408:U408)=0,"",AVERAGE(S408:U408))</f>
        <v/>
      </c>
      <c r="M408" s="195">
        <f>IF(OR($I408="",L408=""),"",L408*IFERROR(INDEX('{Dropdowns}'!$J:$J,MATCH($E$410&amp;"|"&amp;$I408,'{Dropdowns}'!$H:$H,0)),0)*IFERROR(INDEX('{Dropdowns}'!$K:$K,MATCH($E$410&amp;"|"&amp;$I408,'{Dropdowns}'!$H:$H,0)),0))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IF(OR($I409="",J409=""),"",J409*IFERROR(INDEX('{Dropdowns}'!$J:$J,MATCH($E$410&amp;"|"&amp;$I409,'{Dropdowns}'!$H:$H,0)),0)*IFERROR(INDEX('{Dropdowns}'!$K:$K,MATCH($E$410&amp;"|"&amp;$I409,'{Dropdowns}'!$H:$H,0)),0))</f>
        <v/>
      </c>
      <c r="L409" s="195">
        <f>IF(COUNT(S409:U409)=0,"",AVERAGE(S409:U409))</f>
        <v/>
      </c>
      <c r="M409" s="195">
        <f>IF(OR($I409="",L409=""),"",L409*IFERROR(INDEX('{Dropdowns}'!$J:$J,MATCH($E$410&amp;"|"&amp;$I409,'{Dropdowns}'!$H:$H,0)),0)*IFERROR(INDEX('{Dropdowns}'!$K:$K,MATCH($E$410&amp;"|"&amp;$I409,'{Dropdowns}'!$H:$H,0)),0))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IF(OR($I410="",J410=""),"",J410*IFERROR(INDEX('{Dropdowns}'!$J:$J,MATCH($E$410&amp;"|"&amp;$I410,'{Dropdowns}'!$H:$H,0)),0)*IFERROR(INDEX('{Dropdowns}'!$K:$K,MATCH($E$410&amp;"|"&amp;$I410,'{Dropdowns}'!$H:$H,0)),0))</f>
        <v/>
      </c>
      <c r="L410" s="195">
        <f>IF(COUNT(S410:U410)=0,"",AVERAGE(S410:U410))</f>
        <v/>
      </c>
      <c r="M410" s="195">
        <f>IF(OR($I410="",L410=""),"",L410*IFERROR(INDEX('{Dropdowns}'!$J:$J,MATCH($E$410&amp;"|"&amp;$I410,'{Dropdowns}'!$H:$H,0)),0)*IFERROR(INDEX('{Dropdowns}'!$K:$K,MATCH($E$410&amp;"|"&amp;$I410,'{Dropdowns}'!$H:$H,0)),0))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IF(OR($I411="",J411=""),"",J411*IFERROR(INDEX('{Dropdowns}'!$J:$J,MATCH($E$410&amp;"|"&amp;$I411,'{Dropdowns}'!$H:$H,0)),0)*IFERROR(INDEX('{Dropdowns}'!$K:$K,MATCH($E$410&amp;"|"&amp;$I411,'{Dropdowns}'!$H:$H,0)),0))</f>
        <v/>
      </c>
      <c r="L411" s="195">
        <f>IF(COUNT(S411:U411)=0,"",AVERAGE(S411:U411))</f>
        <v/>
      </c>
      <c r="M411" s="195">
        <f>IF(OR($I411="",L411=""),"",L411*IFERROR(INDEX('{Dropdowns}'!$J:$J,MATCH($E$410&amp;"|"&amp;$I411,'{Dropdowns}'!$H:$H,0)),0)*IFERROR(INDEX('{Dropdowns}'!$K:$K,MATCH($E$410&amp;"|"&amp;$I411,'{Dropdowns}'!$H:$H,0)),0))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IF(OR($I412="",J412=""),"",J412*IFERROR(INDEX('{Dropdowns}'!$J:$J,MATCH($E$410&amp;"|"&amp;$I412,'{Dropdowns}'!$H:$H,0)),0)*IFERROR(INDEX('{Dropdowns}'!$K:$K,MATCH($E$410&amp;"|"&amp;$I412,'{Dropdowns}'!$H:$H,0)),0))</f>
        <v/>
      </c>
      <c r="L412" s="195">
        <f>IF(COUNT(S412:U412)=0,"",AVERAGE(S412:U412))</f>
        <v/>
      </c>
      <c r="M412" s="195">
        <f>IF(OR($I412="",L412=""),"",L412*IFERROR(INDEX('{Dropdowns}'!$J:$J,MATCH($E$410&amp;"|"&amp;$I412,'{Dropdowns}'!$H:$H,0)),0)*IFERROR(INDEX('{Dropdowns}'!$K:$K,MATCH($E$410&amp;"|"&amp;$I412,'{Dropdowns}'!$H:$H,0)),0))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IF(OR($I413="",J413=""),"",J413*IFERROR(INDEX('{Dropdowns}'!$J:$J,MATCH($E$410&amp;"|"&amp;$I413,'{Dropdowns}'!$H:$H,0)),0)*IFERROR(INDEX('{Dropdowns}'!$K:$K,MATCH($E$410&amp;"|"&amp;$I413,'{Dropdowns}'!$H:$H,0)),0))</f>
        <v/>
      </c>
      <c r="L413" s="195">
        <f>IF(COUNT(S413:U413)=0,"",AVERAGE(S413:U413))</f>
        <v/>
      </c>
      <c r="M413" s="195">
        <f>IF(OR($I413="",L413=""),"",L413*IFERROR(INDEX('{Dropdowns}'!$J:$J,MATCH($E$410&amp;"|"&amp;$I413,'{Dropdowns}'!$H:$H,0)),0)*IFERROR(INDEX('{Dropdowns}'!$K:$K,MATCH($E$410&amp;"|"&amp;$I413,'{Dropdowns}'!$H:$H,0)),0))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IF(OR(B414="",B414=0),"",IF(F414="",IF(D414="","",D414/B414),F414/B414))</f>
        <v/>
      </c>
      <c r="I414" s="291" t="n"/>
      <c r="J414" s="195">
        <f>IF(COUNT(P414:R414)=0,"",AVERAGE(P414:R414))</f>
        <v/>
      </c>
      <c r="K414" s="195">
        <f>IF(OR($I414="",J414=""),"",J414*IFERROR(INDEX('{Dropdowns}'!$J:$J,MATCH($E$410&amp;"|"&amp;$I414,'{Dropdowns}'!$H:$H,0)),0)*IFERROR(INDEX('{Dropdowns}'!$K:$K,MATCH($E$410&amp;"|"&amp;$I414,'{Dropdowns}'!$H:$H,0)),0))</f>
        <v/>
      </c>
      <c r="L414" s="195">
        <f>IF(COUNT(S414:U414)=0,"",AVERAGE(S414:U414))</f>
        <v/>
      </c>
      <c r="M414" s="195">
        <f>IF(OR($I414="",L414=""),"",L414*IFERROR(INDEX('{Dropdowns}'!$J:$J,MATCH($E$410&amp;"|"&amp;$I414,'{Dropdowns}'!$H:$H,0)),0)*IFERROR(INDEX('{Dropdowns}'!$K:$K,MATCH($E$410&amp;"|"&amp;$I414,'{Dropdowns}'!$H:$H,0)),0))</f>
        <v/>
      </c>
      <c r="P414" s="455" t="n"/>
    </row>
    <row r="415" ht="13.35" customHeight="1" s="162">
      <c r="B415" s="195" t="inlineStr">
        <is>
          <t>CFM / ft</t>
        </is>
      </c>
      <c r="C415" s="173" t="n"/>
      <c r="D415" s="195">
        <f>IF(OR(D414="",E403="",E403=0),"",D414/E403)</f>
        <v/>
      </c>
      <c r="E415" s="173" t="n"/>
      <c r="F415" s="195">
        <f>IF(OR(F414="",E403="",E403=0),"",F414/E403)</f>
        <v/>
      </c>
      <c r="G415" s="173" t="n"/>
      <c r="I415" s="291" t="n"/>
      <c r="J415" s="195">
        <f>IF(COUNT(P415:R415)=0,"",AVERAGE(P415:R415))</f>
        <v/>
      </c>
      <c r="K415" s="195">
        <f>IF(OR($I415="",J415=""),"",J415*IFERROR(INDEX('{Dropdowns}'!$J:$J,MATCH($E$410&amp;"|"&amp;$I415,'{Dropdowns}'!$H:$H,0)),0)*IFERROR(INDEX('{Dropdowns}'!$K:$K,MATCH($E$410&amp;"|"&amp;$I415,'{Dropdowns}'!$H:$H,0)),0))</f>
        <v/>
      </c>
      <c r="L415" s="195">
        <f>IF(COUNT(S415:U415)=0,"",AVERAGE(S415:U415))</f>
        <v/>
      </c>
      <c r="M415" s="195">
        <f>IF(OR($I415="",L415=""),"",L415*IFERROR(INDEX('{Dropdowns}'!$J:$J,MATCH($E$410&amp;"|"&amp;$I415,'{Dropdowns}'!$H:$H,0)),0)*IFERROR(INDEX('{Dropdowns}'!$K:$K,MATCH($E$410&amp;"|"&amp;$I415,'{Dropdowns}'!$H:$H,0)),0))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IF(OR($I423="",J423=""),"",J423*IFERROR(INDEX('{Dropdowns}'!$J:$J,MATCH($E$431&amp;"|"&amp;$I423,'{Dropdowns}'!$H:$H,0)),0)*IFERROR(INDEX('{Dropdowns}'!$K:$K,MATCH($E$431&amp;"|"&amp;$I423,'{Dropdowns}'!$H:$H,0)),0))</f>
        <v/>
      </c>
      <c r="L423" s="195">
        <f>IF(COUNT(S423:U423)=0,"",AVERAGE(S423:U423))</f>
        <v/>
      </c>
      <c r="M423" s="195">
        <f>IF(OR($I423="",L423=""),"",L423*IFERROR(INDEX('{Dropdowns}'!$J:$J,MATCH($E$431&amp;"|"&amp;$I423,'{Dropdowns}'!$H:$H,0)),0)*IFERROR(INDEX('{Dropdowns}'!$K:$K,MATCH($E$431&amp;"|"&amp;$I423,'{Dropdowns}'!$H:$H,0)),0))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IF(OR($I424="",J424=""),"",J424*IFERROR(INDEX('{Dropdowns}'!$J:$J,MATCH($E$431&amp;"|"&amp;$I424,'{Dropdowns}'!$H:$H,0)),0)*IFERROR(INDEX('{Dropdowns}'!$K:$K,MATCH($E$431&amp;"|"&amp;$I424,'{Dropdowns}'!$H:$H,0)),0))</f>
        <v/>
      </c>
      <c r="L424" s="195">
        <f>IF(COUNT(S424:U424)=0,"",AVERAGE(S424:U424))</f>
        <v/>
      </c>
      <c r="M424" s="195">
        <f>IF(OR($I424="",L424=""),"",L424*IFERROR(INDEX('{Dropdowns}'!$J:$J,MATCH($E$431&amp;"|"&amp;$I424,'{Dropdowns}'!$H:$H,0)),0)*IFERROR(INDEX('{Dropdowns}'!$K:$K,MATCH($E$431&amp;"|"&amp;$I424,'{Dropdowns}'!$H:$H,0)),0))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IF(OR($I425="",J425=""),"",J425*IFERROR(INDEX('{Dropdowns}'!$J:$J,MATCH($E$431&amp;"|"&amp;$I425,'{Dropdowns}'!$H:$H,0)),0)*IFERROR(INDEX('{Dropdowns}'!$K:$K,MATCH($E$431&amp;"|"&amp;$I425,'{Dropdowns}'!$H:$H,0)),0))</f>
        <v/>
      </c>
      <c r="L425" s="195">
        <f>IF(COUNT(S425:U425)=0,"",AVERAGE(S425:U425))</f>
        <v/>
      </c>
      <c r="M425" s="195">
        <f>IF(OR($I425="",L425=""),"",L425*IFERROR(INDEX('{Dropdowns}'!$J:$J,MATCH($E$431&amp;"|"&amp;$I425,'{Dropdowns}'!$H:$H,0)),0)*IFERROR(INDEX('{Dropdowns}'!$K:$K,MATCH($E$431&amp;"|"&amp;$I425,'{Dropdowns}'!$H:$H,0)),0))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IF(OR($I426="",J426=""),"",J426*IFERROR(INDEX('{Dropdowns}'!$J:$J,MATCH($E$431&amp;"|"&amp;$I426,'{Dropdowns}'!$H:$H,0)),0)*IFERROR(INDEX('{Dropdowns}'!$K:$K,MATCH($E$431&amp;"|"&amp;$I426,'{Dropdowns}'!$H:$H,0)),0))</f>
        <v/>
      </c>
      <c r="L426" s="195">
        <f>IF(COUNT(S426:U426)=0,"",AVERAGE(S426:U426))</f>
        <v/>
      </c>
      <c r="M426" s="195">
        <f>IF(OR($I426="",L426=""),"",L426*IFERROR(INDEX('{Dropdowns}'!$J:$J,MATCH($E$431&amp;"|"&amp;$I426,'{Dropdowns}'!$H:$H,0)),0)*IFERROR(INDEX('{Dropdowns}'!$K:$K,MATCH($E$431&amp;"|"&amp;$I426,'{Dropdowns}'!$H:$H,0)),0))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IF(OR($I427="",J427=""),"",J427*IFERROR(INDEX('{Dropdowns}'!$J:$J,MATCH($E$431&amp;"|"&amp;$I427,'{Dropdowns}'!$H:$H,0)),0)*IFERROR(INDEX('{Dropdowns}'!$K:$K,MATCH($E$431&amp;"|"&amp;$I427,'{Dropdowns}'!$H:$H,0)),0))</f>
        <v/>
      </c>
      <c r="L427" s="195">
        <f>IF(COUNT(S427:U427)=0,"",AVERAGE(S427:U427))</f>
        <v/>
      </c>
      <c r="M427" s="195">
        <f>IF(OR($I427="",L427=""),"",L427*IFERROR(INDEX('{Dropdowns}'!$J:$J,MATCH($E$431&amp;"|"&amp;$I427,'{Dropdowns}'!$H:$H,0)),0)*IFERROR(INDEX('{Dropdowns}'!$K:$K,MATCH($E$431&amp;"|"&amp;$I427,'{Dropdowns}'!$H:$H,0)),0))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IF(OR($I428="",J428=""),"",J428*IFERROR(INDEX('{Dropdowns}'!$J:$J,MATCH($E$431&amp;"|"&amp;$I428,'{Dropdowns}'!$H:$H,0)),0)*IFERROR(INDEX('{Dropdowns}'!$K:$K,MATCH($E$431&amp;"|"&amp;$I428,'{Dropdowns}'!$H:$H,0)),0))</f>
        <v/>
      </c>
      <c r="L428" s="195">
        <f>IF(COUNT(S428:U428)=0,"",AVERAGE(S428:U428))</f>
        <v/>
      </c>
      <c r="M428" s="195">
        <f>IF(OR($I428="",L428=""),"",L428*IFERROR(INDEX('{Dropdowns}'!$J:$J,MATCH($E$431&amp;"|"&amp;$I428,'{Dropdowns}'!$H:$H,0)),0)*IFERROR(INDEX('{Dropdowns}'!$K:$K,MATCH($E$431&amp;"|"&amp;$I428,'{Dropdowns}'!$H:$H,0)),0))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IF(OR($I429="",J429=""),"",J429*IFERROR(INDEX('{Dropdowns}'!$J:$J,MATCH($E$431&amp;"|"&amp;$I429,'{Dropdowns}'!$H:$H,0)),0)*IFERROR(INDEX('{Dropdowns}'!$K:$K,MATCH($E$431&amp;"|"&amp;$I429,'{Dropdowns}'!$H:$H,0)),0))</f>
        <v/>
      </c>
      <c r="L429" s="195">
        <f>IF(COUNT(S429:U429)=0,"",AVERAGE(S429:U429))</f>
        <v/>
      </c>
      <c r="M429" s="195">
        <f>IF(OR($I429="",L429=""),"",L429*IFERROR(INDEX('{Dropdowns}'!$J:$J,MATCH($E$431&amp;"|"&amp;$I429,'{Dropdowns}'!$H:$H,0)),0)*IFERROR(INDEX('{Dropdowns}'!$K:$K,MATCH($E$431&amp;"|"&amp;$I429,'{Dropdowns}'!$H:$H,0)),0))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IF(OR($I430="",J430=""),"",J430*IFERROR(INDEX('{Dropdowns}'!$J:$J,MATCH($E$431&amp;"|"&amp;$I430,'{Dropdowns}'!$H:$H,0)),0)*IFERROR(INDEX('{Dropdowns}'!$K:$K,MATCH($E$431&amp;"|"&amp;$I430,'{Dropdowns}'!$H:$H,0)),0))</f>
        <v/>
      </c>
      <c r="L430" s="195">
        <f>IF(COUNT(S430:U430)=0,"",AVERAGE(S430:U430))</f>
        <v/>
      </c>
      <c r="M430" s="195">
        <f>IF(OR($I430="",L430=""),"",L430*IFERROR(INDEX('{Dropdowns}'!$J:$J,MATCH($E$431&amp;"|"&amp;$I430,'{Dropdowns}'!$H:$H,0)),0)*IFERROR(INDEX('{Dropdowns}'!$K:$K,MATCH($E$431&amp;"|"&amp;$I430,'{Dropdowns}'!$H:$H,0)),0))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IF(OR($I431="",J431=""),"",J431*IFERROR(INDEX('{Dropdowns}'!$J:$J,MATCH($E$431&amp;"|"&amp;$I431,'{Dropdowns}'!$H:$H,0)),0)*IFERROR(INDEX('{Dropdowns}'!$K:$K,MATCH($E$431&amp;"|"&amp;$I431,'{Dropdowns}'!$H:$H,0)),0))</f>
        <v/>
      </c>
      <c r="L431" s="195">
        <f>IF(COUNT(S431:U431)=0,"",AVERAGE(S431:U431))</f>
        <v/>
      </c>
      <c r="M431" s="195">
        <f>IF(OR($I431="",L431=""),"",L431*IFERROR(INDEX('{Dropdowns}'!$J:$J,MATCH($E$431&amp;"|"&amp;$I431,'{Dropdowns}'!$H:$H,0)),0)*IFERROR(INDEX('{Dropdowns}'!$K:$K,MATCH($E$431&amp;"|"&amp;$I431,'{Dropdowns}'!$H:$H,0)),0))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IF(OR($I432="",J432=""),"",J432*IFERROR(INDEX('{Dropdowns}'!$J:$J,MATCH($E$431&amp;"|"&amp;$I432,'{Dropdowns}'!$H:$H,0)),0)*IFERROR(INDEX('{Dropdowns}'!$K:$K,MATCH($E$431&amp;"|"&amp;$I432,'{Dropdowns}'!$H:$H,0)),0))</f>
        <v/>
      </c>
      <c r="L432" s="195">
        <f>IF(COUNT(S432:U432)=0,"",AVERAGE(S432:U432))</f>
        <v/>
      </c>
      <c r="M432" s="195">
        <f>IF(OR($I432="",L432=""),"",L432*IFERROR(INDEX('{Dropdowns}'!$J:$J,MATCH($E$431&amp;"|"&amp;$I432,'{Dropdowns}'!$H:$H,0)),0)*IFERROR(INDEX('{Dropdowns}'!$K:$K,MATCH($E$431&amp;"|"&amp;$I432,'{Dropdowns}'!$H:$H,0)),0))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IF(OR($I433="",J433=""),"",J433*IFERROR(INDEX('{Dropdowns}'!$J:$J,MATCH($E$431&amp;"|"&amp;$I433,'{Dropdowns}'!$H:$H,0)),0)*IFERROR(INDEX('{Dropdowns}'!$K:$K,MATCH($E$431&amp;"|"&amp;$I433,'{Dropdowns}'!$H:$H,0)),0))</f>
        <v/>
      </c>
      <c r="L433" s="195">
        <f>IF(COUNT(S433:U433)=0,"",AVERAGE(S433:U433))</f>
        <v/>
      </c>
      <c r="M433" s="195">
        <f>IF(OR($I433="",L433=""),"",L433*IFERROR(INDEX('{Dropdowns}'!$J:$J,MATCH($E$431&amp;"|"&amp;$I433,'{Dropdowns}'!$H:$H,0)),0)*IFERROR(INDEX('{Dropdowns}'!$K:$K,MATCH($E$431&amp;"|"&amp;$I433,'{Dropdowns}'!$H:$H,0)),0))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IF(OR($I434="",J434=""),"",J434*IFERROR(INDEX('{Dropdowns}'!$J:$J,MATCH($E$431&amp;"|"&amp;$I434,'{Dropdowns}'!$H:$H,0)),0)*IFERROR(INDEX('{Dropdowns}'!$K:$K,MATCH($E$431&amp;"|"&amp;$I434,'{Dropdowns}'!$H:$H,0)),0))</f>
        <v/>
      </c>
      <c r="L434" s="195">
        <f>IF(COUNT(S434:U434)=0,"",AVERAGE(S434:U434))</f>
        <v/>
      </c>
      <c r="M434" s="195">
        <f>IF(OR($I434="",L434=""),"",L434*IFERROR(INDEX('{Dropdowns}'!$J:$J,MATCH($E$431&amp;"|"&amp;$I434,'{Dropdowns}'!$H:$H,0)),0)*IFERROR(INDEX('{Dropdowns}'!$K:$K,MATCH($E$431&amp;"|"&amp;$I434,'{Dropdowns}'!$H:$H,0)),0))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IF(OR(B435="",B435=0),"",IF(F435="",IF(D435="","",D435/B435),F435/B435))</f>
        <v/>
      </c>
      <c r="I435" s="291" t="n"/>
      <c r="J435" s="195">
        <f>IF(COUNT(P435:R435)=0,"",AVERAGE(P435:R435))</f>
        <v/>
      </c>
      <c r="K435" s="195">
        <f>IF(OR($I435="",J435=""),"",J435*IFERROR(INDEX('{Dropdowns}'!$J:$J,MATCH($E$431&amp;"|"&amp;$I435,'{Dropdowns}'!$H:$H,0)),0)*IFERROR(INDEX('{Dropdowns}'!$K:$K,MATCH($E$431&amp;"|"&amp;$I435,'{Dropdowns}'!$H:$H,0)),0))</f>
        <v/>
      </c>
      <c r="L435" s="195">
        <f>IF(COUNT(S435:U435)=0,"",AVERAGE(S435:U435))</f>
        <v/>
      </c>
      <c r="M435" s="195">
        <f>IF(OR($I435="",L435=""),"",L435*IFERROR(INDEX('{Dropdowns}'!$J:$J,MATCH($E$431&amp;"|"&amp;$I435,'{Dropdowns}'!$H:$H,0)),0)*IFERROR(INDEX('{Dropdowns}'!$K:$K,MATCH($E$431&amp;"|"&amp;$I435,'{Dropdowns}'!$H:$H,0)),0))</f>
        <v/>
      </c>
      <c r="P435" s="455" t="n"/>
    </row>
    <row r="436" ht="13.35" customHeight="1" s="162">
      <c r="B436" s="195" t="inlineStr">
        <is>
          <t>CFM / ft</t>
        </is>
      </c>
      <c r="C436" s="173" t="n"/>
      <c r="D436" s="195">
        <f>IF(OR(D435="",E424="",E424=0),"",D435/E424)</f>
        <v/>
      </c>
      <c r="E436" s="173" t="n"/>
      <c r="F436" s="195">
        <f>IF(OR(F435="",E424="",E424=0),"",F435/E424)</f>
        <v/>
      </c>
      <c r="G436" s="173" t="n"/>
      <c r="I436" s="291" t="n"/>
      <c r="J436" s="195">
        <f>IF(COUNT(P436:R436)=0,"",AVERAGE(P436:R436))</f>
        <v/>
      </c>
      <c r="K436" s="195">
        <f>IF(OR($I436="",J436=""),"",J436*IFERROR(INDEX('{Dropdowns}'!$J:$J,MATCH($E$431&amp;"|"&amp;$I436,'{Dropdowns}'!$H:$H,0)),0)*IFERROR(INDEX('{Dropdowns}'!$K:$K,MATCH($E$431&amp;"|"&amp;$I436,'{Dropdowns}'!$H:$H,0)),0))</f>
        <v/>
      </c>
      <c r="L436" s="195">
        <f>IF(COUNT(S436:U436)=0,"",AVERAGE(S436:U436))</f>
        <v/>
      </c>
      <c r="M436" s="195">
        <f>IF(OR($I436="",L436=""),"",L436*IFERROR(INDEX('{Dropdowns}'!$J:$J,MATCH($E$431&amp;"|"&amp;$I436,'{Dropdowns}'!$H:$H,0)),0)*IFERROR(INDEX('{Dropdowns}'!$K:$K,MATCH($E$431&amp;"|"&amp;$I436,'{Dropdowns}'!$H:$H,0)),0))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IF(OR($I451="",J451=""),"",J451*IFERROR(INDEX('{Dropdowns}'!$J:$J,MATCH($E$459&amp;"|"&amp;$I451,'{Dropdowns}'!$H:$H,0)),0)*IFERROR(INDEX('{Dropdowns}'!$K:$K,MATCH($E$459&amp;"|"&amp;$I451,'{Dropdowns}'!$H:$H,0)),0))</f>
        <v/>
      </c>
      <c r="L451" s="195">
        <f>IF(COUNT(S451:U451)=0,"",AVERAGE(S451:U451))</f>
        <v/>
      </c>
      <c r="M451" s="195">
        <f>IF(OR($I451="",L451=""),"",L451*IFERROR(INDEX('{Dropdowns}'!$J:$J,MATCH($E$459&amp;"|"&amp;$I451,'{Dropdowns}'!$H:$H,0)),0)*IFERROR(INDEX('{Dropdowns}'!$K:$K,MATCH($E$459&amp;"|"&amp;$I451,'{Dropdowns}'!$H:$H,0)),0))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IF(OR($I452="",J452=""),"",J452*IFERROR(INDEX('{Dropdowns}'!$J:$J,MATCH($E$459&amp;"|"&amp;$I452,'{Dropdowns}'!$H:$H,0)),0)*IFERROR(INDEX('{Dropdowns}'!$K:$K,MATCH($E$459&amp;"|"&amp;$I452,'{Dropdowns}'!$H:$H,0)),0))</f>
        <v/>
      </c>
      <c r="L452" s="195">
        <f>IF(COUNT(S452:U452)=0,"",AVERAGE(S452:U452))</f>
        <v/>
      </c>
      <c r="M452" s="195">
        <f>IF(OR($I452="",L452=""),"",L452*IFERROR(INDEX('{Dropdowns}'!$J:$J,MATCH($E$459&amp;"|"&amp;$I452,'{Dropdowns}'!$H:$H,0)),0)*IFERROR(INDEX('{Dropdowns}'!$K:$K,MATCH($E$459&amp;"|"&amp;$I452,'{Dropdowns}'!$H:$H,0)),0))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IF(OR($I453="",J453=""),"",J453*IFERROR(INDEX('{Dropdowns}'!$J:$J,MATCH($E$459&amp;"|"&amp;$I453,'{Dropdowns}'!$H:$H,0)),0)*IFERROR(INDEX('{Dropdowns}'!$K:$K,MATCH($E$459&amp;"|"&amp;$I453,'{Dropdowns}'!$H:$H,0)),0))</f>
        <v/>
      </c>
      <c r="L453" s="195">
        <f>IF(COUNT(S453:U453)=0,"",AVERAGE(S453:U453))</f>
        <v/>
      </c>
      <c r="M453" s="195">
        <f>IF(OR($I453="",L453=""),"",L453*IFERROR(INDEX('{Dropdowns}'!$J:$J,MATCH($E$459&amp;"|"&amp;$I453,'{Dropdowns}'!$H:$H,0)),0)*IFERROR(INDEX('{Dropdowns}'!$K:$K,MATCH($E$459&amp;"|"&amp;$I453,'{Dropdowns}'!$H:$H,0)),0))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IF(OR($I454="",J454=""),"",J454*IFERROR(INDEX('{Dropdowns}'!$J:$J,MATCH($E$459&amp;"|"&amp;$I454,'{Dropdowns}'!$H:$H,0)),0)*IFERROR(INDEX('{Dropdowns}'!$K:$K,MATCH($E$459&amp;"|"&amp;$I454,'{Dropdowns}'!$H:$H,0)),0))</f>
        <v/>
      </c>
      <c r="L454" s="195">
        <f>IF(COUNT(S454:U454)=0,"",AVERAGE(S454:U454))</f>
        <v/>
      </c>
      <c r="M454" s="195">
        <f>IF(OR($I454="",L454=""),"",L454*IFERROR(INDEX('{Dropdowns}'!$J:$J,MATCH($E$459&amp;"|"&amp;$I454,'{Dropdowns}'!$H:$H,0)),0)*IFERROR(INDEX('{Dropdowns}'!$K:$K,MATCH($E$459&amp;"|"&amp;$I454,'{Dropdowns}'!$H:$H,0)),0))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IF(OR($I455="",J455=""),"",J455*IFERROR(INDEX('{Dropdowns}'!$J:$J,MATCH($E$459&amp;"|"&amp;$I455,'{Dropdowns}'!$H:$H,0)),0)*IFERROR(INDEX('{Dropdowns}'!$K:$K,MATCH($E$459&amp;"|"&amp;$I455,'{Dropdowns}'!$H:$H,0)),0))</f>
        <v/>
      </c>
      <c r="L455" s="195">
        <f>IF(COUNT(S455:U455)=0,"",AVERAGE(S455:U455))</f>
        <v/>
      </c>
      <c r="M455" s="195">
        <f>IF(OR($I455="",L455=""),"",L455*IFERROR(INDEX('{Dropdowns}'!$J:$J,MATCH($E$459&amp;"|"&amp;$I455,'{Dropdowns}'!$H:$H,0)),0)*IFERROR(INDEX('{Dropdowns}'!$K:$K,MATCH($E$459&amp;"|"&amp;$I455,'{Dropdowns}'!$H:$H,0)),0))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IF(OR($I456="",J456=""),"",J456*IFERROR(INDEX('{Dropdowns}'!$J:$J,MATCH($E$459&amp;"|"&amp;$I456,'{Dropdowns}'!$H:$H,0)),0)*IFERROR(INDEX('{Dropdowns}'!$K:$K,MATCH($E$459&amp;"|"&amp;$I456,'{Dropdowns}'!$H:$H,0)),0))</f>
        <v/>
      </c>
      <c r="L456" s="195">
        <f>IF(COUNT(S456:U456)=0,"",AVERAGE(S456:U456))</f>
        <v/>
      </c>
      <c r="M456" s="195">
        <f>IF(OR($I456="",L456=""),"",L456*IFERROR(INDEX('{Dropdowns}'!$J:$J,MATCH($E$459&amp;"|"&amp;$I456,'{Dropdowns}'!$H:$H,0)),0)*IFERROR(INDEX('{Dropdowns}'!$K:$K,MATCH($E$459&amp;"|"&amp;$I456,'{Dropdowns}'!$H:$H,0)),0))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IF(OR($I457="",J457=""),"",J457*IFERROR(INDEX('{Dropdowns}'!$J:$J,MATCH($E$459&amp;"|"&amp;$I457,'{Dropdowns}'!$H:$H,0)),0)*IFERROR(INDEX('{Dropdowns}'!$K:$K,MATCH($E$459&amp;"|"&amp;$I457,'{Dropdowns}'!$H:$H,0)),0))</f>
        <v/>
      </c>
      <c r="L457" s="195">
        <f>IF(COUNT(S457:U457)=0,"",AVERAGE(S457:U457))</f>
        <v/>
      </c>
      <c r="M457" s="195">
        <f>IF(OR($I457="",L457=""),"",L457*IFERROR(INDEX('{Dropdowns}'!$J:$J,MATCH($E$459&amp;"|"&amp;$I457,'{Dropdowns}'!$H:$H,0)),0)*IFERROR(INDEX('{Dropdowns}'!$K:$K,MATCH($E$459&amp;"|"&amp;$I457,'{Dropdowns}'!$H:$H,0)),0))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IF(OR($I458="",J458=""),"",J458*IFERROR(INDEX('{Dropdowns}'!$J:$J,MATCH($E$459&amp;"|"&amp;$I458,'{Dropdowns}'!$H:$H,0)),0)*IFERROR(INDEX('{Dropdowns}'!$K:$K,MATCH($E$459&amp;"|"&amp;$I458,'{Dropdowns}'!$H:$H,0)),0))</f>
        <v/>
      </c>
      <c r="L458" s="195">
        <f>IF(COUNT(S458:U458)=0,"",AVERAGE(S458:U458))</f>
        <v/>
      </c>
      <c r="M458" s="195">
        <f>IF(OR($I458="",L458=""),"",L458*IFERROR(INDEX('{Dropdowns}'!$J:$J,MATCH($E$459&amp;"|"&amp;$I458,'{Dropdowns}'!$H:$H,0)),0)*IFERROR(INDEX('{Dropdowns}'!$K:$K,MATCH($E$459&amp;"|"&amp;$I458,'{Dropdowns}'!$H:$H,0)),0))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IF(OR($I459="",J459=""),"",J459*IFERROR(INDEX('{Dropdowns}'!$J:$J,MATCH($E$459&amp;"|"&amp;$I459,'{Dropdowns}'!$H:$H,0)),0)*IFERROR(INDEX('{Dropdowns}'!$K:$K,MATCH($E$459&amp;"|"&amp;$I459,'{Dropdowns}'!$H:$H,0)),0))</f>
        <v/>
      </c>
      <c r="L459" s="195">
        <f>IF(COUNT(S459:U459)=0,"",AVERAGE(S459:U459))</f>
        <v/>
      </c>
      <c r="M459" s="195">
        <f>IF(OR($I459="",L459=""),"",L459*IFERROR(INDEX('{Dropdowns}'!$J:$J,MATCH($E$459&amp;"|"&amp;$I459,'{Dropdowns}'!$H:$H,0)),0)*IFERROR(INDEX('{Dropdowns}'!$K:$K,MATCH($E$459&amp;"|"&amp;$I459,'{Dropdowns}'!$H:$H,0)),0))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IF(OR($I460="",J460=""),"",J460*IFERROR(INDEX('{Dropdowns}'!$J:$J,MATCH($E$459&amp;"|"&amp;$I460,'{Dropdowns}'!$H:$H,0)),0)*IFERROR(INDEX('{Dropdowns}'!$K:$K,MATCH($E$459&amp;"|"&amp;$I460,'{Dropdowns}'!$H:$H,0)),0))</f>
        <v/>
      </c>
      <c r="L460" s="195">
        <f>IF(COUNT(S460:U460)=0,"",AVERAGE(S460:U460))</f>
        <v/>
      </c>
      <c r="M460" s="195">
        <f>IF(OR($I460="",L460=""),"",L460*IFERROR(INDEX('{Dropdowns}'!$J:$J,MATCH($E$459&amp;"|"&amp;$I460,'{Dropdowns}'!$H:$H,0)),0)*IFERROR(INDEX('{Dropdowns}'!$K:$K,MATCH($E$459&amp;"|"&amp;$I460,'{Dropdowns}'!$H:$H,0)),0))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IF(OR($I461="",J461=""),"",J461*IFERROR(INDEX('{Dropdowns}'!$J:$J,MATCH($E$459&amp;"|"&amp;$I461,'{Dropdowns}'!$H:$H,0)),0)*IFERROR(INDEX('{Dropdowns}'!$K:$K,MATCH($E$459&amp;"|"&amp;$I461,'{Dropdowns}'!$H:$H,0)),0))</f>
        <v/>
      </c>
      <c r="L461" s="195">
        <f>IF(COUNT(S461:U461)=0,"",AVERAGE(S461:U461))</f>
        <v/>
      </c>
      <c r="M461" s="195">
        <f>IF(OR($I461="",L461=""),"",L461*IFERROR(INDEX('{Dropdowns}'!$J:$J,MATCH($E$459&amp;"|"&amp;$I461,'{Dropdowns}'!$H:$H,0)),0)*IFERROR(INDEX('{Dropdowns}'!$K:$K,MATCH($E$459&amp;"|"&amp;$I461,'{Dropdowns}'!$H:$H,0)),0))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IF(OR($I462="",J462=""),"",J462*IFERROR(INDEX('{Dropdowns}'!$J:$J,MATCH($E$459&amp;"|"&amp;$I462,'{Dropdowns}'!$H:$H,0)),0)*IFERROR(INDEX('{Dropdowns}'!$K:$K,MATCH($E$459&amp;"|"&amp;$I462,'{Dropdowns}'!$H:$H,0)),0))</f>
        <v/>
      </c>
      <c r="L462" s="195">
        <f>IF(COUNT(S462:U462)=0,"",AVERAGE(S462:U462))</f>
        <v/>
      </c>
      <c r="M462" s="195">
        <f>IF(OR($I462="",L462=""),"",L462*IFERROR(INDEX('{Dropdowns}'!$J:$J,MATCH($E$459&amp;"|"&amp;$I462,'{Dropdowns}'!$H:$H,0)),0)*IFERROR(INDEX('{Dropdowns}'!$K:$K,MATCH($E$459&amp;"|"&amp;$I462,'{Dropdowns}'!$H:$H,0)),0))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IF(OR($I463="",J463=""),"",J463*IFERROR(INDEX('{Dropdowns}'!$J:$J,MATCH($E$459&amp;"|"&amp;$I463,'{Dropdowns}'!$H:$H,0)),0)*IFERROR(INDEX('{Dropdowns}'!$K:$K,MATCH($E$459&amp;"|"&amp;$I463,'{Dropdowns}'!$H:$H,0)),0))</f>
        <v/>
      </c>
      <c r="L463" s="195">
        <f>IF(COUNT(S463:U463)=0,"",AVERAGE(S463:U463))</f>
        <v/>
      </c>
      <c r="M463" s="195">
        <f>IF(OR($I463="",L463=""),"",L463*IFERROR(INDEX('{Dropdowns}'!$J:$J,MATCH($E$459&amp;"|"&amp;$I463,'{Dropdowns}'!$H:$H,0)),0)*IFERROR(INDEX('{Dropdowns}'!$K:$K,MATCH($E$459&amp;"|"&amp;$I463,'{Dropdowns}'!$H:$H,0)),0))</f>
        <v/>
      </c>
      <c r="P463" s="455" t="n"/>
    </row>
    <row r="464" ht="13.35" customHeight="1" s="162">
      <c r="B464" s="189" t="inlineStr">
        <is>
          <t>CFM / ft</t>
        </is>
      </c>
      <c r="C464" s="173" t="n"/>
      <c r="D464" s="189">
        <f>IF(OR(D463="",E452="",E452=0),"",D463/E452)</f>
        <v/>
      </c>
      <c r="E464" s="173" t="n"/>
      <c r="F464" s="189">
        <f>IF(OR(F463="",E452="",E452=0),"",F463/E452)</f>
        <v/>
      </c>
      <c r="G464" s="173" t="n"/>
      <c r="I464" s="291" t="n"/>
      <c r="J464" s="195">
        <f>IF(COUNT(P464:R464)=0,"",AVERAGE(P464:R464))</f>
        <v/>
      </c>
      <c r="K464" s="195">
        <f>IF(OR($I464="",J464=""),"",J464*IFERROR(INDEX('{Dropdowns}'!$J:$J,MATCH($E$459&amp;"|"&amp;$I464,'{Dropdowns}'!$H:$H,0)),0)*IFERROR(INDEX('{Dropdowns}'!$K:$K,MATCH($E$459&amp;"|"&amp;$I464,'{Dropdowns}'!$H:$H,0)),0))</f>
        <v/>
      </c>
      <c r="L464" s="195">
        <f>IF(COUNT(S464:U464)=0,"",AVERAGE(S464:U464))</f>
        <v/>
      </c>
      <c r="M464" s="195">
        <f>IF(OR($I464="",L464=""),"",L464*IFERROR(INDEX('{Dropdowns}'!$J:$J,MATCH($E$459&amp;"|"&amp;$I464,'{Dropdowns}'!$H:$H,0)),0)*IFERROR(INDEX('{Dropdowns}'!$K:$K,MATCH($E$459&amp;"|"&amp;$I464,'{Dropdowns}'!$H:$H,0)),0))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IF(OR($I472="",J472=""),"",J472*IFERROR(INDEX('{Dropdowns}'!$J:$J,MATCH($E$480&amp;"|"&amp;$I472,'{Dropdowns}'!$H:$H,0)),0)*IFERROR(INDEX('{Dropdowns}'!$K:$K,MATCH($E$480&amp;"|"&amp;$I472,'{Dropdowns}'!$H:$H,0)),0))</f>
        <v/>
      </c>
      <c r="L472" s="195">
        <f>IF(COUNT(S472:U472)=0,"",AVERAGE(S472:U472))</f>
        <v/>
      </c>
      <c r="M472" s="195">
        <f>IF(OR($I472="",L472=""),"",L472*IFERROR(INDEX('{Dropdowns}'!$J:$J,MATCH($E$480&amp;"|"&amp;$I472,'{Dropdowns}'!$H:$H,0)),0)*IFERROR(INDEX('{Dropdowns}'!$K:$K,MATCH($E$480&amp;"|"&amp;$I472,'{Dropdowns}'!$H:$H,0)),0))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IF(OR($I473="",J473=""),"",J473*IFERROR(INDEX('{Dropdowns}'!$J:$J,MATCH($E$480&amp;"|"&amp;$I473,'{Dropdowns}'!$H:$H,0)),0)*IFERROR(INDEX('{Dropdowns}'!$K:$K,MATCH($E$480&amp;"|"&amp;$I473,'{Dropdowns}'!$H:$H,0)),0))</f>
        <v/>
      </c>
      <c r="L473" s="195">
        <f>IF(COUNT(S473:U473)=0,"",AVERAGE(S473:U473))</f>
        <v/>
      </c>
      <c r="M473" s="195">
        <f>IF(OR($I473="",L473=""),"",L473*IFERROR(INDEX('{Dropdowns}'!$J:$J,MATCH($E$480&amp;"|"&amp;$I473,'{Dropdowns}'!$H:$H,0)),0)*IFERROR(INDEX('{Dropdowns}'!$K:$K,MATCH($E$480&amp;"|"&amp;$I473,'{Dropdowns}'!$H:$H,0)),0))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IF(OR($I474="",J474=""),"",J474*IFERROR(INDEX('{Dropdowns}'!$J:$J,MATCH($E$480&amp;"|"&amp;$I474,'{Dropdowns}'!$H:$H,0)),0)*IFERROR(INDEX('{Dropdowns}'!$K:$K,MATCH($E$480&amp;"|"&amp;$I474,'{Dropdowns}'!$H:$H,0)),0))</f>
        <v/>
      </c>
      <c r="L474" s="195">
        <f>IF(COUNT(S474:U474)=0,"",AVERAGE(S474:U474))</f>
        <v/>
      </c>
      <c r="M474" s="195">
        <f>IF(OR($I474="",L474=""),"",L474*IFERROR(INDEX('{Dropdowns}'!$J:$J,MATCH($E$480&amp;"|"&amp;$I474,'{Dropdowns}'!$H:$H,0)),0)*IFERROR(INDEX('{Dropdowns}'!$K:$K,MATCH($E$480&amp;"|"&amp;$I474,'{Dropdowns}'!$H:$H,0)),0))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IF(OR($I475="",J475=""),"",J475*IFERROR(INDEX('{Dropdowns}'!$J:$J,MATCH($E$480&amp;"|"&amp;$I475,'{Dropdowns}'!$H:$H,0)),0)*IFERROR(INDEX('{Dropdowns}'!$K:$K,MATCH($E$480&amp;"|"&amp;$I475,'{Dropdowns}'!$H:$H,0)),0))</f>
        <v/>
      </c>
      <c r="L475" s="195">
        <f>IF(COUNT(S475:U475)=0,"",AVERAGE(S475:U475))</f>
        <v/>
      </c>
      <c r="M475" s="195">
        <f>IF(OR($I475="",L475=""),"",L475*IFERROR(INDEX('{Dropdowns}'!$J:$J,MATCH($E$480&amp;"|"&amp;$I475,'{Dropdowns}'!$H:$H,0)),0)*IFERROR(INDEX('{Dropdowns}'!$K:$K,MATCH($E$480&amp;"|"&amp;$I475,'{Dropdowns}'!$H:$H,0)),0))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IF(OR($I476="",J476=""),"",J476*IFERROR(INDEX('{Dropdowns}'!$J:$J,MATCH($E$480&amp;"|"&amp;$I476,'{Dropdowns}'!$H:$H,0)),0)*IFERROR(INDEX('{Dropdowns}'!$K:$K,MATCH($E$480&amp;"|"&amp;$I476,'{Dropdowns}'!$H:$H,0)),0))</f>
        <v/>
      </c>
      <c r="L476" s="195">
        <f>IF(COUNT(S476:U476)=0,"",AVERAGE(S476:U476))</f>
        <v/>
      </c>
      <c r="M476" s="195">
        <f>IF(OR($I476="",L476=""),"",L476*IFERROR(INDEX('{Dropdowns}'!$J:$J,MATCH($E$480&amp;"|"&amp;$I476,'{Dropdowns}'!$H:$H,0)),0)*IFERROR(INDEX('{Dropdowns}'!$K:$K,MATCH($E$480&amp;"|"&amp;$I476,'{Dropdowns}'!$H:$H,0)),0))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IF(OR($I477="",J477=""),"",J477*IFERROR(INDEX('{Dropdowns}'!$J:$J,MATCH($E$480&amp;"|"&amp;$I477,'{Dropdowns}'!$H:$H,0)),0)*IFERROR(INDEX('{Dropdowns}'!$K:$K,MATCH($E$480&amp;"|"&amp;$I477,'{Dropdowns}'!$H:$H,0)),0))</f>
        <v/>
      </c>
      <c r="L477" s="195">
        <f>IF(COUNT(S477:U477)=0,"",AVERAGE(S477:U477))</f>
        <v/>
      </c>
      <c r="M477" s="195">
        <f>IF(OR($I477="",L477=""),"",L477*IFERROR(INDEX('{Dropdowns}'!$J:$J,MATCH($E$480&amp;"|"&amp;$I477,'{Dropdowns}'!$H:$H,0)),0)*IFERROR(INDEX('{Dropdowns}'!$K:$K,MATCH($E$480&amp;"|"&amp;$I477,'{Dropdowns}'!$H:$H,0)),0))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IF(OR($I478="",J478=""),"",J478*IFERROR(INDEX('{Dropdowns}'!$J:$J,MATCH($E$480&amp;"|"&amp;$I478,'{Dropdowns}'!$H:$H,0)),0)*IFERROR(INDEX('{Dropdowns}'!$K:$K,MATCH($E$480&amp;"|"&amp;$I478,'{Dropdowns}'!$H:$H,0)),0))</f>
        <v/>
      </c>
      <c r="L478" s="195">
        <f>IF(COUNT(S478:U478)=0,"",AVERAGE(S478:U478))</f>
        <v/>
      </c>
      <c r="M478" s="195">
        <f>IF(OR($I478="",L478=""),"",L478*IFERROR(INDEX('{Dropdowns}'!$J:$J,MATCH($E$480&amp;"|"&amp;$I478,'{Dropdowns}'!$H:$H,0)),0)*IFERROR(INDEX('{Dropdowns}'!$K:$K,MATCH($E$480&amp;"|"&amp;$I478,'{Dropdowns}'!$H:$H,0)),0))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IF(OR($I479="",J479=""),"",J479*IFERROR(INDEX('{Dropdowns}'!$J:$J,MATCH($E$480&amp;"|"&amp;$I479,'{Dropdowns}'!$H:$H,0)),0)*IFERROR(INDEX('{Dropdowns}'!$K:$K,MATCH($E$480&amp;"|"&amp;$I479,'{Dropdowns}'!$H:$H,0)),0))</f>
        <v/>
      </c>
      <c r="L479" s="195">
        <f>IF(COUNT(S479:U479)=0,"",AVERAGE(S479:U479))</f>
        <v/>
      </c>
      <c r="M479" s="195">
        <f>IF(OR($I479="",L479=""),"",L479*IFERROR(INDEX('{Dropdowns}'!$J:$J,MATCH($E$480&amp;"|"&amp;$I479,'{Dropdowns}'!$H:$H,0)),0)*IFERROR(INDEX('{Dropdowns}'!$K:$K,MATCH($E$480&amp;"|"&amp;$I479,'{Dropdowns}'!$H:$H,0)),0))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IF(OR($I480="",J480=""),"",J480*IFERROR(INDEX('{Dropdowns}'!$J:$J,MATCH($E$480&amp;"|"&amp;$I480,'{Dropdowns}'!$H:$H,0)),0)*IFERROR(INDEX('{Dropdowns}'!$K:$K,MATCH($E$480&amp;"|"&amp;$I480,'{Dropdowns}'!$H:$H,0)),0))</f>
        <v/>
      </c>
      <c r="L480" s="195">
        <f>IF(COUNT(S480:U480)=0,"",AVERAGE(S480:U480))</f>
        <v/>
      </c>
      <c r="M480" s="195">
        <f>IF(OR($I480="",L480=""),"",L480*IFERROR(INDEX('{Dropdowns}'!$J:$J,MATCH($E$480&amp;"|"&amp;$I480,'{Dropdowns}'!$H:$H,0)),0)*IFERROR(INDEX('{Dropdowns}'!$K:$K,MATCH($E$480&amp;"|"&amp;$I480,'{Dropdowns}'!$H:$H,0)),0))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IF(OR($I481="",J481=""),"",J481*IFERROR(INDEX('{Dropdowns}'!$J:$J,MATCH($E$480&amp;"|"&amp;$I481,'{Dropdowns}'!$H:$H,0)),0)*IFERROR(INDEX('{Dropdowns}'!$K:$K,MATCH($E$480&amp;"|"&amp;$I481,'{Dropdowns}'!$H:$H,0)),0))</f>
        <v/>
      </c>
      <c r="L481" s="195">
        <f>IF(COUNT(S481:U481)=0,"",AVERAGE(S481:U481))</f>
        <v/>
      </c>
      <c r="M481" s="195">
        <f>IF(OR($I481="",L481=""),"",L481*IFERROR(INDEX('{Dropdowns}'!$J:$J,MATCH($E$480&amp;"|"&amp;$I481,'{Dropdowns}'!$H:$H,0)),0)*IFERROR(INDEX('{Dropdowns}'!$K:$K,MATCH($E$480&amp;"|"&amp;$I481,'{Dropdowns}'!$H:$H,0)),0))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IF(OR($I482="",J482=""),"",J482*IFERROR(INDEX('{Dropdowns}'!$J:$J,MATCH($E$480&amp;"|"&amp;$I482,'{Dropdowns}'!$H:$H,0)),0)*IFERROR(INDEX('{Dropdowns}'!$K:$K,MATCH($E$480&amp;"|"&amp;$I482,'{Dropdowns}'!$H:$H,0)),0))</f>
        <v/>
      </c>
      <c r="L482" s="195">
        <f>IF(COUNT(S482:U482)=0,"",AVERAGE(S482:U482))</f>
        <v/>
      </c>
      <c r="M482" s="195">
        <f>IF(OR($I482="",L482=""),"",L482*IFERROR(INDEX('{Dropdowns}'!$J:$J,MATCH($E$480&amp;"|"&amp;$I482,'{Dropdowns}'!$H:$H,0)),0)*IFERROR(INDEX('{Dropdowns}'!$K:$K,MATCH($E$480&amp;"|"&amp;$I482,'{Dropdowns}'!$H:$H,0)),0))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IF(OR($I483="",J483=""),"",J483*IFERROR(INDEX('{Dropdowns}'!$J:$J,MATCH($E$480&amp;"|"&amp;$I483,'{Dropdowns}'!$H:$H,0)),0)*IFERROR(INDEX('{Dropdowns}'!$K:$K,MATCH($E$480&amp;"|"&amp;$I483,'{Dropdowns}'!$H:$H,0)),0))</f>
        <v/>
      </c>
      <c r="L483" s="195">
        <f>IF(COUNT(S483:U483)=0,"",AVERAGE(S483:U483))</f>
        <v/>
      </c>
      <c r="M483" s="195">
        <f>IF(OR($I483="",L483=""),"",L483*IFERROR(INDEX('{Dropdowns}'!$J:$J,MATCH($E$480&amp;"|"&amp;$I483,'{Dropdowns}'!$H:$H,0)),0)*IFERROR(INDEX('{Dropdowns}'!$K:$K,MATCH($E$480&amp;"|"&amp;$I483,'{Dropdowns}'!$H:$H,0)),0))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IF(OR(B484="",B484=0),"",IF(F484="",IF(D484="","",D484/B484),F484/B484))</f>
        <v/>
      </c>
      <c r="I484" s="291" t="n"/>
      <c r="J484" s="195">
        <f>IF(COUNT(P484:R484)=0,"",AVERAGE(P484:R484))</f>
        <v/>
      </c>
      <c r="K484" s="195">
        <f>IF(OR($I484="",J484=""),"",J484*IFERROR(INDEX('{Dropdowns}'!$J:$J,MATCH($E$480&amp;"|"&amp;$I484,'{Dropdowns}'!$H:$H,0)),0)*IFERROR(INDEX('{Dropdowns}'!$K:$K,MATCH($E$480&amp;"|"&amp;$I484,'{Dropdowns}'!$H:$H,0)),0))</f>
        <v/>
      </c>
      <c r="L484" s="195">
        <f>IF(COUNT(S484:U484)=0,"",AVERAGE(S484:U484))</f>
        <v/>
      </c>
      <c r="M484" s="195">
        <f>IF(OR($I484="",L484=""),"",L484*IFERROR(INDEX('{Dropdowns}'!$J:$J,MATCH($E$480&amp;"|"&amp;$I484,'{Dropdowns}'!$H:$H,0)),0)*IFERROR(INDEX('{Dropdowns}'!$K:$K,MATCH($E$480&amp;"|"&amp;$I484,'{Dropdowns}'!$H:$H,0)),0))</f>
        <v/>
      </c>
      <c r="P484" s="455" t="n"/>
    </row>
    <row r="485" ht="13.35" customHeight="1" s="162">
      <c r="B485" s="195" t="inlineStr">
        <is>
          <t>CFM / ft</t>
        </is>
      </c>
      <c r="C485" s="173" t="n"/>
      <c r="D485" s="195">
        <f>IF(OR(D484="",E473="",E473=0),"",D484/E473)</f>
        <v/>
      </c>
      <c r="E485" s="173" t="n"/>
      <c r="F485" s="195">
        <f>IF(OR(F484="",E473="",E473=0),"",F484/E473)</f>
        <v/>
      </c>
      <c r="G485" s="173" t="n"/>
      <c r="I485" s="291" t="n"/>
      <c r="J485" s="195">
        <f>IF(COUNT(P485:R485)=0,"",AVERAGE(P485:R485))</f>
        <v/>
      </c>
      <c r="K485" s="195">
        <f>IF(OR($I485="",J485=""),"",J485*IFERROR(INDEX('{Dropdowns}'!$J:$J,MATCH($E$480&amp;"|"&amp;$I485,'{Dropdowns}'!$H:$H,0)),0)*IFERROR(INDEX('{Dropdowns}'!$K:$K,MATCH($E$480&amp;"|"&amp;$I485,'{Dropdowns}'!$H:$H,0)),0))</f>
        <v/>
      </c>
      <c r="L485" s="195">
        <f>IF(COUNT(S485:U485)=0,"",AVERAGE(S485:U485))</f>
        <v/>
      </c>
      <c r="M485" s="195">
        <f>IF(OR($I485="",L485=""),"",L485*IFERROR(INDEX('{Dropdowns}'!$J:$J,MATCH($E$480&amp;"|"&amp;$I485,'{Dropdowns}'!$H:$H,0)),0)*IFERROR(INDEX('{Dropdowns}'!$K:$K,MATCH($E$480&amp;"|"&amp;$I485,'{Dropdowns}'!$H:$H,0)),0))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P787"/>
  <sheetViews>
    <sheet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13">
        <f>IF(OR($D$9="",$G$9=""),"",IF($D$9="Round",ROUND(PI()*(($G$9-2*N($K$9))/2)^2/144,3),IF($I$9="","",ROUND(($G$9-2*N($K$9))*($I$9-2*N($K$9))/144,3))))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14" t="inlineStr">
        <is>
          <t>Duct shape:</t>
        </is>
      </c>
      <c r="C9" s="173" t="n"/>
      <c r="D9" s="515" t="n"/>
      <c r="E9" s="173" t="n"/>
      <c r="F9" s="516" t="inlineStr">
        <is>
          <t>W / Dia (in)</t>
        </is>
      </c>
      <c r="G9" s="517" t="n"/>
      <c r="H9" s="514" t="inlineStr">
        <is>
          <t>H (in)</t>
        </is>
      </c>
      <c r="I9" s="518" t="n"/>
      <c r="J9" s="519" t="inlineStr">
        <is>
          <t>Liner (in)</t>
        </is>
      </c>
      <c r="K9" s="520" t="n"/>
      <c r="L9" s="514" t="inlineStr">
        <is>
          <t>Points</t>
        </is>
      </c>
      <c r="M9" s="521">
        <f>IF(OR($D$9="",$G$9=""),"",IF($D$9="Round",IF($D$9="Round",IF($G$9&lt;=9,6,IF($G$9&lt;=12,8,10)),IF($G$9&lt;12,2,MIN(10,MAX(3,ROUNDUP($G$9/6,0)))))&amp;" x 2 axes",IF($D$9="Round",IF($G$9&lt;=9,6,IF($G$9&lt;=12,8,10)),IF($G$9&lt;12,2,MIN(10,MAX(3,ROUNDUP($G$9/6,0)))))&amp;" x "&amp;IF($D$9="Round",2,IF($I$9&lt;12,2,MIN(8,MAX(3,ROUNDUP($I$9/6,0)))))))</f>
        <v/>
      </c>
    </row>
    <row r="10" ht="13.35" customHeight="1" s="162">
      <c r="B10" s="522" t="inlineStr">
        <is>
          <t>Depth↓ Pos→ (in)</t>
        </is>
      </c>
      <c r="C10" s="414" t="n"/>
      <c r="D10" s="522">
        <f>IF(OR($D$9="",$G$9="",1&gt;IF($D$9="Round",IF($G$9&lt;=9,6,IF($G$9&lt;=12,8,10)),IF($G$9&lt;12,2,MIN(10,MAX(3,ROUNDUP($G$9/6,0)))))),"",IF($D$9="Round",ROUND(IF(1&lt;=IF($D$9="Round",IF($G$9&lt;=9,6,IF($G$9&lt;=12,8,10)),IF($G$9&lt;12,2,MIN(10,MAX(3,ROUNDUP($G$9/6,0)))))/2,$G$9/2*(1-SQRT((IF($D$9="Round",IF($G$9&lt;=9,6,IF($G$9&lt;=12,8,10)),IF($G$9&lt;12,2,MIN(10,MAX(3,ROUNDUP($G$9/6,0)))))-2*1+1)/IF($D$9="Round",IF($G$9&lt;=9,6,IF($G$9&lt;=12,8,10)),IF($G$9&lt;12,2,MIN(10,MAX(3,ROUNDUP($G$9/6,0))))))),$G$9-$G$9/2*(1-SQRT((IF($D$9="Round",IF($G$9&lt;=9,6,IF($G$9&lt;=12,8,10)),IF($G$9&lt;12,2,MIN(10,MAX(3,ROUNDUP($G$9/6,0)))))-2*(IF($D$9="Round",IF($G$9&lt;=9,6,IF($G$9&lt;=12,8,10)),IF($G$9&lt;12,2,MIN(10,MAX(3,ROUNDUP($G$9/6,0)))))-1+1)+1)/IF($D$9="Round",IF($G$9&lt;=9,6,IF($G$9&lt;=12,8,10)),IF($G$9&lt;12,2,MIN(10,MAX(3,ROUNDUP($G$9/6,0)))))))),1),ROUND((1-0.5)*$G$9/IF($D$9="Round",IF($G$9&lt;=9,6,IF($G$9&lt;=12,8,10)),IF($G$9&lt;12,2,MIN(10,MAX(3,ROUNDUP($G$9/6,0))))),1)))</f>
        <v/>
      </c>
      <c r="E10" s="522">
        <f>IF(OR($D$9="",$G$9="",2&gt;IF($D$9="Round",IF($G$9&lt;=9,6,IF($G$9&lt;=12,8,10)),IF($G$9&lt;12,2,MIN(10,MAX(3,ROUNDUP($G$9/6,0)))))),"",IF($D$9="Round",ROUND(IF(2&lt;=IF($D$9="Round",IF($G$9&lt;=9,6,IF($G$9&lt;=12,8,10)),IF($G$9&lt;12,2,MIN(10,MAX(3,ROUNDUP($G$9/6,0)))))/2,$G$9/2*(1-SQRT((IF($D$9="Round",IF($G$9&lt;=9,6,IF($G$9&lt;=12,8,10)),IF($G$9&lt;12,2,MIN(10,MAX(3,ROUNDUP($G$9/6,0)))))-2*2+1)/IF($D$9="Round",IF($G$9&lt;=9,6,IF($G$9&lt;=12,8,10)),IF($G$9&lt;12,2,MIN(10,MAX(3,ROUNDUP($G$9/6,0))))))),$G$9-$G$9/2*(1-SQRT((IF($D$9="Round",IF($G$9&lt;=9,6,IF($G$9&lt;=12,8,10)),IF($G$9&lt;12,2,MIN(10,MAX(3,ROUNDUP($G$9/6,0)))))-2*(IF($D$9="Round",IF($G$9&lt;=9,6,IF($G$9&lt;=12,8,10)),IF($G$9&lt;12,2,MIN(10,MAX(3,ROUNDUP($G$9/6,0)))))-2+1)+1)/IF($D$9="Round",IF($G$9&lt;=9,6,IF($G$9&lt;=12,8,10)),IF($G$9&lt;12,2,MIN(10,MAX(3,ROUNDUP($G$9/6,0)))))))),1),ROUND((2-0.5)*$G$9/IF($D$9="Round",IF($G$9&lt;=9,6,IF($G$9&lt;=12,8,10)),IF($G$9&lt;12,2,MIN(10,MAX(3,ROUNDUP($G$9/6,0))))),1)))</f>
        <v/>
      </c>
      <c r="F10" s="522">
        <f>IF(OR($D$9="",$G$9="",3&gt;IF($D$9="Round",IF($G$9&lt;=9,6,IF($G$9&lt;=12,8,10)),IF($G$9&lt;12,2,MIN(10,MAX(3,ROUNDUP($G$9/6,0)))))),"",IF($D$9="Round",ROUND(IF(3&lt;=IF($D$9="Round",IF($G$9&lt;=9,6,IF($G$9&lt;=12,8,10)),IF($G$9&lt;12,2,MIN(10,MAX(3,ROUNDUP($G$9/6,0)))))/2,$G$9/2*(1-SQRT((IF($D$9="Round",IF($G$9&lt;=9,6,IF($G$9&lt;=12,8,10)),IF($G$9&lt;12,2,MIN(10,MAX(3,ROUNDUP($G$9/6,0)))))-2*3+1)/IF($D$9="Round",IF($G$9&lt;=9,6,IF($G$9&lt;=12,8,10)),IF($G$9&lt;12,2,MIN(10,MAX(3,ROUNDUP($G$9/6,0))))))),$G$9-$G$9/2*(1-SQRT((IF($D$9="Round",IF($G$9&lt;=9,6,IF($G$9&lt;=12,8,10)),IF($G$9&lt;12,2,MIN(10,MAX(3,ROUNDUP($G$9/6,0)))))-2*(IF($D$9="Round",IF($G$9&lt;=9,6,IF($G$9&lt;=12,8,10)),IF($G$9&lt;12,2,MIN(10,MAX(3,ROUNDUP($G$9/6,0)))))-3+1)+1)/IF($D$9="Round",IF($G$9&lt;=9,6,IF($G$9&lt;=12,8,10)),IF($G$9&lt;12,2,MIN(10,MAX(3,ROUNDUP($G$9/6,0)))))))),1),ROUND((3-0.5)*$G$9/IF($D$9="Round",IF($G$9&lt;=9,6,IF($G$9&lt;=12,8,10)),IF($G$9&lt;12,2,MIN(10,MAX(3,ROUNDUP($G$9/6,0))))),1)))</f>
        <v/>
      </c>
      <c r="G10" s="522">
        <f>IF(OR($D$9="",$G$9="",4&gt;IF($D$9="Round",IF($G$9&lt;=9,6,IF($G$9&lt;=12,8,10)),IF($G$9&lt;12,2,MIN(10,MAX(3,ROUNDUP($G$9/6,0)))))),"",IF($D$9="Round",ROUND(IF(4&lt;=IF($D$9="Round",IF($G$9&lt;=9,6,IF($G$9&lt;=12,8,10)),IF($G$9&lt;12,2,MIN(10,MAX(3,ROUNDUP($G$9/6,0)))))/2,$G$9/2*(1-SQRT((IF($D$9="Round",IF($G$9&lt;=9,6,IF($G$9&lt;=12,8,10)),IF($G$9&lt;12,2,MIN(10,MAX(3,ROUNDUP($G$9/6,0)))))-2*4+1)/IF($D$9="Round",IF($G$9&lt;=9,6,IF($G$9&lt;=12,8,10)),IF($G$9&lt;12,2,MIN(10,MAX(3,ROUNDUP($G$9/6,0))))))),$G$9-$G$9/2*(1-SQRT((IF($D$9="Round",IF($G$9&lt;=9,6,IF($G$9&lt;=12,8,10)),IF($G$9&lt;12,2,MIN(10,MAX(3,ROUNDUP($G$9/6,0)))))-2*(IF($D$9="Round",IF($G$9&lt;=9,6,IF($G$9&lt;=12,8,10)),IF($G$9&lt;12,2,MIN(10,MAX(3,ROUNDUP($G$9/6,0)))))-4+1)+1)/IF($D$9="Round",IF($G$9&lt;=9,6,IF($G$9&lt;=12,8,10)),IF($G$9&lt;12,2,MIN(10,MAX(3,ROUNDUP($G$9/6,0)))))))),1),ROUND((4-0.5)*$G$9/IF($D$9="Round",IF($G$9&lt;=9,6,IF($G$9&lt;=12,8,10)),IF($G$9&lt;12,2,MIN(10,MAX(3,ROUNDUP($G$9/6,0))))),1)))</f>
        <v/>
      </c>
      <c r="H10" s="522">
        <f>IF(OR($D$9="",$G$9="",5&gt;IF($D$9="Round",IF($G$9&lt;=9,6,IF($G$9&lt;=12,8,10)),IF($G$9&lt;12,2,MIN(10,MAX(3,ROUNDUP($G$9/6,0)))))),"",IF($D$9="Round",ROUND(IF(5&lt;=IF($D$9="Round",IF($G$9&lt;=9,6,IF($G$9&lt;=12,8,10)),IF($G$9&lt;12,2,MIN(10,MAX(3,ROUNDUP($G$9/6,0)))))/2,$G$9/2*(1-SQRT((IF($D$9="Round",IF($G$9&lt;=9,6,IF($G$9&lt;=12,8,10)),IF($G$9&lt;12,2,MIN(10,MAX(3,ROUNDUP($G$9/6,0)))))-2*5+1)/IF($D$9="Round",IF($G$9&lt;=9,6,IF($G$9&lt;=12,8,10)),IF($G$9&lt;12,2,MIN(10,MAX(3,ROUNDUP($G$9/6,0))))))),$G$9-$G$9/2*(1-SQRT((IF($D$9="Round",IF($G$9&lt;=9,6,IF($G$9&lt;=12,8,10)),IF($G$9&lt;12,2,MIN(10,MAX(3,ROUNDUP($G$9/6,0)))))-2*(IF($D$9="Round",IF($G$9&lt;=9,6,IF($G$9&lt;=12,8,10)),IF($G$9&lt;12,2,MIN(10,MAX(3,ROUNDUP($G$9/6,0)))))-5+1)+1)/IF($D$9="Round",IF($G$9&lt;=9,6,IF($G$9&lt;=12,8,10)),IF($G$9&lt;12,2,MIN(10,MAX(3,ROUNDUP($G$9/6,0)))))))),1),ROUND((5-0.5)*$G$9/IF($D$9="Round",IF($G$9&lt;=9,6,IF($G$9&lt;=12,8,10)),IF($G$9&lt;12,2,MIN(10,MAX(3,ROUNDUP($G$9/6,0))))),1)))</f>
        <v/>
      </c>
      <c r="I10" s="522">
        <f>IF(OR($D$9="",$G$9="",6&gt;IF($D$9="Round",IF($G$9&lt;=9,6,IF($G$9&lt;=12,8,10)),IF($G$9&lt;12,2,MIN(10,MAX(3,ROUNDUP($G$9/6,0)))))),"",IF($D$9="Round",ROUND(IF(6&lt;=IF($D$9="Round",IF($G$9&lt;=9,6,IF($G$9&lt;=12,8,10)),IF($G$9&lt;12,2,MIN(10,MAX(3,ROUNDUP($G$9/6,0)))))/2,$G$9/2*(1-SQRT((IF($D$9="Round",IF($G$9&lt;=9,6,IF($G$9&lt;=12,8,10)),IF($G$9&lt;12,2,MIN(10,MAX(3,ROUNDUP($G$9/6,0)))))-2*6+1)/IF($D$9="Round",IF($G$9&lt;=9,6,IF($G$9&lt;=12,8,10)),IF($G$9&lt;12,2,MIN(10,MAX(3,ROUNDUP($G$9/6,0))))))),$G$9-$G$9/2*(1-SQRT((IF($D$9="Round",IF($G$9&lt;=9,6,IF($G$9&lt;=12,8,10)),IF($G$9&lt;12,2,MIN(10,MAX(3,ROUNDUP($G$9/6,0)))))-2*(IF($D$9="Round",IF($G$9&lt;=9,6,IF($G$9&lt;=12,8,10)),IF($G$9&lt;12,2,MIN(10,MAX(3,ROUNDUP($G$9/6,0)))))-6+1)+1)/IF($D$9="Round",IF($G$9&lt;=9,6,IF($G$9&lt;=12,8,10)),IF($G$9&lt;12,2,MIN(10,MAX(3,ROUNDUP($G$9/6,0)))))))),1),ROUND((6-0.5)*$G$9/IF($D$9="Round",IF($G$9&lt;=9,6,IF($G$9&lt;=12,8,10)),IF($G$9&lt;12,2,MIN(10,MAX(3,ROUNDUP($G$9/6,0))))),1)))</f>
        <v/>
      </c>
      <c r="J10" s="522">
        <f>IF(OR($D$9="",$G$9="",7&gt;IF($D$9="Round",IF($G$9&lt;=9,6,IF($G$9&lt;=12,8,10)),IF($G$9&lt;12,2,MIN(10,MAX(3,ROUNDUP($G$9/6,0)))))),"",IF($D$9="Round",ROUND(IF(7&lt;=IF($D$9="Round",IF($G$9&lt;=9,6,IF($G$9&lt;=12,8,10)),IF($G$9&lt;12,2,MIN(10,MAX(3,ROUNDUP($G$9/6,0)))))/2,$G$9/2*(1-SQRT((IF($D$9="Round",IF($G$9&lt;=9,6,IF($G$9&lt;=12,8,10)),IF($G$9&lt;12,2,MIN(10,MAX(3,ROUNDUP($G$9/6,0)))))-2*7+1)/IF($D$9="Round",IF($G$9&lt;=9,6,IF($G$9&lt;=12,8,10)),IF($G$9&lt;12,2,MIN(10,MAX(3,ROUNDUP($G$9/6,0))))))),$G$9-$G$9/2*(1-SQRT((IF($D$9="Round",IF($G$9&lt;=9,6,IF($G$9&lt;=12,8,10)),IF($G$9&lt;12,2,MIN(10,MAX(3,ROUNDUP($G$9/6,0)))))-2*(IF($D$9="Round",IF($G$9&lt;=9,6,IF($G$9&lt;=12,8,10)),IF($G$9&lt;12,2,MIN(10,MAX(3,ROUNDUP($G$9/6,0)))))-7+1)+1)/IF($D$9="Round",IF($G$9&lt;=9,6,IF($G$9&lt;=12,8,10)),IF($G$9&lt;12,2,MIN(10,MAX(3,ROUNDUP($G$9/6,0)))))))),1),ROUND((7-0.5)*$G$9/IF($D$9="Round",IF($G$9&lt;=9,6,IF($G$9&lt;=12,8,10)),IF($G$9&lt;12,2,MIN(10,MAX(3,ROUNDUP($G$9/6,0))))),1)))</f>
        <v/>
      </c>
      <c r="K10" s="522">
        <f>IF(OR($D$9="",$G$9="",8&gt;IF($D$9="Round",IF($G$9&lt;=9,6,IF($G$9&lt;=12,8,10)),IF($G$9&lt;12,2,MIN(10,MAX(3,ROUNDUP($G$9/6,0)))))),"",IF($D$9="Round",ROUND(IF(8&lt;=IF($D$9="Round",IF($G$9&lt;=9,6,IF($G$9&lt;=12,8,10)),IF($G$9&lt;12,2,MIN(10,MAX(3,ROUNDUP($G$9/6,0)))))/2,$G$9/2*(1-SQRT((IF($D$9="Round",IF($G$9&lt;=9,6,IF($G$9&lt;=12,8,10)),IF($G$9&lt;12,2,MIN(10,MAX(3,ROUNDUP($G$9/6,0)))))-2*8+1)/IF($D$9="Round",IF($G$9&lt;=9,6,IF($G$9&lt;=12,8,10)),IF($G$9&lt;12,2,MIN(10,MAX(3,ROUNDUP($G$9/6,0))))))),$G$9-$G$9/2*(1-SQRT((IF($D$9="Round",IF($G$9&lt;=9,6,IF($G$9&lt;=12,8,10)),IF($G$9&lt;12,2,MIN(10,MAX(3,ROUNDUP($G$9/6,0)))))-2*(IF($D$9="Round",IF($G$9&lt;=9,6,IF($G$9&lt;=12,8,10)),IF($G$9&lt;12,2,MIN(10,MAX(3,ROUNDUP($G$9/6,0)))))-8+1)+1)/IF($D$9="Round",IF($G$9&lt;=9,6,IF($G$9&lt;=12,8,10)),IF($G$9&lt;12,2,MIN(10,MAX(3,ROUNDUP($G$9/6,0)))))))),1),ROUND((8-0.5)*$G$9/IF($D$9="Round",IF($G$9&lt;=9,6,IF($G$9&lt;=12,8,10)),IF($G$9&lt;12,2,MIN(10,MAX(3,ROUNDUP($G$9/6,0))))),1)))</f>
        <v/>
      </c>
      <c r="L10" s="522">
        <f>IF(OR($D$9="",$G$9="",9&gt;IF($D$9="Round",IF($G$9&lt;=9,6,IF($G$9&lt;=12,8,10)),IF($G$9&lt;12,2,MIN(10,MAX(3,ROUNDUP($G$9/6,0)))))),"",IF($D$9="Round",ROUND(IF(9&lt;=IF($D$9="Round",IF($G$9&lt;=9,6,IF($G$9&lt;=12,8,10)),IF($G$9&lt;12,2,MIN(10,MAX(3,ROUNDUP($G$9/6,0)))))/2,$G$9/2*(1-SQRT((IF($D$9="Round",IF($G$9&lt;=9,6,IF($G$9&lt;=12,8,10)),IF($G$9&lt;12,2,MIN(10,MAX(3,ROUNDUP($G$9/6,0)))))-2*9+1)/IF($D$9="Round",IF($G$9&lt;=9,6,IF($G$9&lt;=12,8,10)),IF($G$9&lt;12,2,MIN(10,MAX(3,ROUNDUP($G$9/6,0))))))),$G$9-$G$9/2*(1-SQRT((IF($D$9="Round",IF($G$9&lt;=9,6,IF($G$9&lt;=12,8,10)),IF($G$9&lt;12,2,MIN(10,MAX(3,ROUNDUP($G$9/6,0)))))-2*(IF($D$9="Round",IF($G$9&lt;=9,6,IF($G$9&lt;=12,8,10)),IF($G$9&lt;12,2,MIN(10,MAX(3,ROUNDUP($G$9/6,0)))))-9+1)+1)/IF($D$9="Round",IF($G$9&lt;=9,6,IF($G$9&lt;=12,8,10)),IF($G$9&lt;12,2,MIN(10,MAX(3,ROUNDUP($G$9/6,0)))))))),1),ROUND((9-0.5)*$G$9/IF($D$9="Round",IF($G$9&lt;=9,6,IF($G$9&lt;=12,8,10)),IF($G$9&lt;12,2,MIN(10,MAX(3,ROUNDUP($G$9/6,0))))),1)))</f>
        <v/>
      </c>
      <c r="M10" s="522">
        <f>IF(OR($D$9="",$G$9="",10&gt;IF($D$9="Round",IF($G$9&lt;=9,6,IF($G$9&lt;=12,8,10)),IF($G$9&lt;12,2,MIN(10,MAX(3,ROUNDUP($G$9/6,0)))))),"",IF($D$9="Round",ROUND(IF(10&lt;=IF($D$9="Round",IF($G$9&lt;=9,6,IF($G$9&lt;=12,8,10)),IF($G$9&lt;12,2,MIN(10,MAX(3,ROUNDUP($G$9/6,0)))))/2,$G$9/2*(1-SQRT((IF($D$9="Round",IF($G$9&lt;=9,6,IF($G$9&lt;=12,8,10)),IF($G$9&lt;12,2,MIN(10,MAX(3,ROUNDUP($G$9/6,0)))))-2*10+1)/IF($D$9="Round",IF($G$9&lt;=9,6,IF($G$9&lt;=12,8,10)),IF($G$9&lt;12,2,MIN(10,MAX(3,ROUNDUP($G$9/6,0))))))),$G$9-$G$9/2*(1-SQRT((IF($D$9="Round",IF($G$9&lt;=9,6,IF($G$9&lt;=12,8,10)),IF($G$9&lt;12,2,MIN(10,MAX(3,ROUNDUP($G$9/6,0)))))-2*(IF($D$9="Round",IF($G$9&lt;=9,6,IF($G$9&lt;=12,8,10)),IF($G$9&lt;12,2,MIN(10,MAX(3,ROUNDUP($G$9/6,0)))))-10+1)+1)/IF($D$9="Round",IF($G$9&lt;=9,6,IF($G$9&lt;=12,8,10)),IF($G$9&lt;12,2,MIN(10,MAX(3,ROUNDUP($G$9/6,0)))))))),1),ROUND((10-0.5)*$G$9/IF($D$9="Round",IF($G$9&lt;=9,6,IF($G$9&lt;=12,8,10)),IF($G$9&lt;12,2,MIN(10,MAX(3,ROUNDUP($G$9/6,0))))),1)))</f>
        <v/>
      </c>
    </row>
    <row r="11" ht="13.35" customHeight="1" s="162">
      <c r="B11" s="523">
        <f>IF(OR($D$9="",$G$9=""),"",IF($D$9="Round",IF(1=1,"Axis 1 (0°)",IF(1=2,"Axis 2 (90°)","")),IF(1&gt;IF($D$9="Round",2,IF($I$9&lt;12,2,MIN(8,MAX(3,ROUNDUP($I$9/6,0))))),"",ROUND((1-0.5)*$I$9/IF($D$9="Round",2,IF($I$9&lt;12,2,MIN(8,MAX(3,ROUNDUP($I$9/6,0))))),1))))</f>
        <v/>
      </c>
      <c r="C11" s="524" t="n"/>
      <c r="D11" s="525" t="n"/>
      <c r="E11" s="525" t="n"/>
      <c r="F11" s="525" t="n"/>
      <c r="G11" s="525" t="n"/>
      <c r="H11" s="525" t="n"/>
      <c r="I11" s="525" t="n"/>
      <c r="J11" s="525" t="n"/>
      <c r="K11" s="525" t="n"/>
      <c r="L11" s="525" t="n"/>
      <c r="M11" s="525" t="n"/>
    </row>
    <row r="12" ht="13.35" customHeight="1" s="162">
      <c r="B12" s="523">
        <f>IF(OR($D$9="",$G$9=""),"",IF($D$9="Round",IF(2=1,"Axis 1 (0°)",IF(2=2,"Axis 2 (90°)","")),IF(2&gt;IF($D$9="Round",2,IF($I$9&lt;12,2,MIN(8,MAX(3,ROUNDUP($I$9/6,0))))),"",ROUND((2-0.5)*$I$9/IF($D$9="Round",2,IF($I$9&lt;12,2,MIN(8,MAX(3,ROUNDUP($I$9/6,0))))),1))))</f>
        <v/>
      </c>
      <c r="C12" s="524" t="n"/>
      <c r="D12" s="525" t="n"/>
      <c r="E12" s="525" t="n"/>
      <c r="F12" s="525" t="n"/>
      <c r="G12" s="525" t="n"/>
      <c r="H12" s="525" t="n"/>
      <c r="I12" s="525" t="n"/>
      <c r="J12" s="525" t="n"/>
      <c r="K12" s="525" t="n"/>
      <c r="L12" s="525" t="n"/>
      <c r="M12" s="525" t="n"/>
    </row>
    <row r="13" ht="13.35" customHeight="1" s="162">
      <c r="B13" s="523">
        <f>IF(OR($D$9="",$G$9=""),"",IF($D$9="Round",IF(3=1,"Axis 1 (0°)",IF(3=2,"Axis 2 (90°)","")),IF(3&gt;IF($D$9="Round",2,IF($I$9&lt;12,2,MIN(8,MAX(3,ROUNDUP($I$9/6,0))))),"",ROUND((3-0.5)*$I$9/IF($D$9="Round",2,IF($I$9&lt;12,2,MIN(8,MAX(3,ROUNDUP($I$9/6,0))))),1))))</f>
        <v/>
      </c>
      <c r="C13" s="524" t="n"/>
      <c r="D13" s="525" t="n"/>
      <c r="E13" s="525" t="n"/>
      <c r="F13" s="525" t="n"/>
      <c r="G13" s="525" t="n"/>
      <c r="H13" s="525" t="n"/>
      <c r="I13" s="525" t="n"/>
      <c r="J13" s="525" t="n"/>
      <c r="K13" s="525" t="n"/>
      <c r="L13" s="525" t="n"/>
      <c r="M13" s="525" t="n"/>
    </row>
    <row r="14" ht="13.35" customHeight="1" s="162">
      <c r="B14" s="523">
        <f>IF(OR($D$9="",$G$9=""),"",IF($D$9="Round",IF(4=1,"Axis 1 (0°)",IF(4=2,"Axis 2 (90°)","")),IF(4&gt;IF($D$9="Round",2,IF($I$9&lt;12,2,MIN(8,MAX(3,ROUNDUP($I$9/6,0))))),"",ROUND((4-0.5)*$I$9/IF($D$9="Round",2,IF($I$9&lt;12,2,MIN(8,MAX(3,ROUNDUP($I$9/6,0))))),1))))</f>
        <v/>
      </c>
      <c r="C14" s="524" t="n"/>
      <c r="D14" s="525" t="n"/>
      <c r="E14" s="525" t="n"/>
      <c r="F14" s="525" t="n"/>
      <c r="G14" s="525" t="n"/>
      <c r="H14" s="525" t="n"/>
      <c r="I14" s="525" t="n"/>
      <c r="J14" s="525" t="n"/>
      <c r="K14" s="525" t="n"/>
      <c r="L14" s="525" t="n"/>
      <c r="M14" s="525" t="n"/>
    </row>
    <row r="15" ht="13.35" customHeight="1" s="162">
      <c r="B15" s="523">
        <f>IF(OR($D$9="",$G$9=""),"",IF($D$9="Round",IF(5=1,"Axis 1 (0°)",IF(5=2,"Axis 2 (90°)","")),IF(5&gt;IF($D$9="Round",2,IF($I$9&lt;12,2,MIN(8,MAX(3,ROUNDUP($I$9/6,0))))),"",ROUND((5-0.5)*$I$9/IF($D$9="Round",2,IF($I$9&lt;12,2,MIN(8,MAX(3,ROUNDUP($I$9/6,0))))),1))))</f>
        <v/>
      </c>
      <c r="C15" s="524" t="n"/>
      <c r="D15" s="525" t="n"/>
      <c r="E15" s="525" t="n"/>
      <c r="F15" s="525" t="n"/>
      <c r="G15" s="525" t="n"/>
      <c r="H15" s="525" t="n"/>
      <c r="I15" s="525" t="n"/>
      <c r="J15" s="525" t="n"/>
      <c r="K15" s="525" t="n"/>
      <c r="L15" s="525" t="n"/>
      <c r="M15" s="525" t="n"/>
    </row>
    <row r="16" ht="13.35" customHeight="1" s="162">
      <c r="B16" s="523">
        <f>IF(OR($D$9="",$G$9=""),"",IF($D$9="Round",IF(6=1,"Axis 1 (0°)",IF(6=2,"Axis 2 (90°)","")),IF(6&gt;IF($D$9="Round",2,IF($I$9&lt;12,2,MIN(8,MAX(3,ROUNDUP($I$9/6,0))))),"",ROUND((6-0.5)*$I$9/IF($D$9="Round",2,IF($I$9&lt;12,2,MIN(8,MAX(3,ROUNDUP($I$9/6,0))))),1))))</f>
        <v/>
      </c>
      <c r="C16" s="524" t="n"/>
      <c r="D16" s="525" t="n"/>
      <c r="E16" s="525" t="n"/>
      <c r="F16" s="525" t="n"/>
      <c r="G16" s="525" t="n"/>
      <c r="H16" s="525" t="n"/>
      <c r="I16" s="525" t="n"/>
      <c r="J16" s="525" t="n"/>
      <c r="K16" s="525" t="n"/>
      <c r="L16" s="525" t="n"/>
      <c r="M16" s="525" t="n"/>
    </row>
    <row r="17" ht="13.35" customHeight="1" s="162">
      <c r="B17" s="523">
        <f>IF(OR($D$9="",$G$9=""),"",IF($D$9="Round",IF(7=1,"Axis 1 (0°)",IF(7=2,"Axis 2 (90°)","")),IF(7&gt;IF($D$9="Round",2,IF($I$9&lt;12,2,MIN(8,MAX(3,ROUNDUP($I$9/6,0))))),"",ROUND((7-0.5)*$I$9/IF($D$9="Round",2,IF($I$9&lt;12,2,MIN(8,MAX(3,ROUNDUP($I$9/6,0))))),1))))</f>
        <v/>
      </c>
      <c r="C17" s="524" t="n"/>
      <c r="D17" s="525" t="n"/>
      <c r="E17" s="525" t="n"/>
      <c r="F17" s="525" t="n"/>
      <c r="G17" s="525" t="n"/>
      <c r="H17" s="525" t="n"/>
      <c r="I17" s="525" t="n"/>
      <c r="J17" s="525" t="n"/>
      <c r="K17" s="525" t="n"/>
      <c r="L17" s="525" t="n"/>
      <c r="M17" s="525" t="n"/>
    </row>
    <row r="18" ht="13.35" customHeight="1" s="162">
      <c r="B18" s="523">
        <f>IF(OR($D$9="",$G$9=""),"",IF($D$9="Round",IF(8=1,"Axis 1 (0°)",IF(8=2,"Axis 2 (90°)","")),IF(8&gt;IF($D$9="Round",2,IF($I$9&lt;12,2,MIN(8,MAX(3,ROUNDUP($I$9/6,0))))),"",ROUND((8-0.5)*$I$9/IF($D$9="Round",2,IF($I$9&lt;12,2,MIN(8,MAX(3,ROUNDUP($I$9/6,0))))),1))))</f>
        <v/>
      </c>
      <c r="C18" s="524" t="n"/>
      <c r="D18" s="525" t="n"/>
      <c r="E18" s="525" t="n"/>
      <c r="F18" s="525" t="n"/>
      <c r="G18" s="525" t="n"/>
      <c r="H18" s="525" t="n"/>
      <c r="I18" s="525" t="n"/>
      <c r="J18" s="525" t="n"/>
      <c r="K18" s="525" t="n"/>
      <c r="L18" s="525" t="n"/>
      <c r="M18" s="525" t="n"/>
    </row>
    <row r="19" ht="13.35" customHeight="1" s="162"/>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13">
        <f>IF(OR($D$24="",$G$24=""),"",IF($D$24="Round",ROUND(PI()*(($G$24-2*N($K$24))/2)^2/144,3),IF($I$24="","",ROUND(($G$24-2*N($K$24))*($I$24-2*N($K$24))/144,3))))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14" t="inlineStr">
        <is>
          <t>Duct shape:</t>
        </is>
      </c>
      <c r="C24" s="173" t="n"/>
      <c r="D24" s="515" t="n"/>
      <c r="E24" s="173" t="n"/>
      <c r="F24" s="516" t="inlineStr">
        <is>
          <t>W / Dia (in)</t>
        </is>
      </c>
      <c r="G24" s="517" t="n"/>
      <c r="H24" s="514" t="inlineStr">
        <is>
          <t>H (in)</t>
        </is>
      </c>
      <c r="I24" s="518" t="n"/>
      <c r="J24" s="519" t="inlineStr">
        <is>
          <t>Liner (in)</t>
        </is>
      </c>
      <c r="K24" s="520" t="n"/>
      <c r="L24" s="514" t="inlineStr">
        <is>
          <t>Points</t>
        </is>
      </c>
      <c r="M24" s="521">
        <f>IF(OR($D$24="",$G$24=""),"",IF($D$24="Round",IF($D$24="Round",IF($G$24&lt;=9,6,IF($G$24&lt;=12,8,10)),IF($G$24&lt;12,2,MIN(10,MAX(3,ROUNDUP($G$24/6,0)))))&amp;" x 2 axes",IF($D$24="Round",IF($G$24&lt;=9,6,IF($G$24&lt;=12,8,10)),IF($G$24&lt;12,2,MIN(10,MAX(3,ROUNDUP($G$24/6,0)))))&amp;" x "&amp;IF($D$24="Round",2,IF($I$24&lt;12,2,MIN(8,MAX(3,ROUNDUP($I$24/6,0)))))))</f>
        <v/>
      </c>
    </row>
    <row r="25" ht="13.35" customHeight="1" s="162">
      <c r="B25" s="522" t="inlineStr">
        <is>
          <t>Depth↓ Pos→ (in)</t>
        </is>
      </c>
      <c r="C25" s="414" t="n"/>
      <c r="D25" s="522">
        <f>IF(OR($D$24="",$G$24="",1&gt;IF($D$24="Round",IF($G$24&lt;=9,6,IF($G$24&lt;=12,8,10)),IF($G$24&lt;12,2,MIN(10,MAX(3,ROUNDUP($G$24/6,0)))))),"",IF($D$24="Round",ROUND(IF(1&lt;=IF($D$24="Round",IF($G$24&lt;=9,6,IF($G$24&lt;=12,8,10)),IF($G$24&lt;12,2,MIN(10,MAX(3,ROUNDUP($G$24/6,0)))))/2,$G$24/2*(1-SQRT((IF($D$24="Round",IF($G$24&lt;=9,6,IF($G$24&lt;=12,8,10)),IF($G$24&lt;12,2,MIN(10,MAX(3,ROUNDUP($G$24/6,0)))))-2*1+1)/IF($D$24="Round",IF($G$24&lt;=9,6,IF($G$24&lt;=12,8,10)),IF($G$24&lt;12,2,MIN(10,MAX(3,ROUNDUP($G$24/6,0))))))),$G$24-$G$24/2*(1-SQRT((IF($D$24="Round",IF($G$24&lt;=9,6,IF($G$24&lt;=12,8,10)),IF($G$24&lt;12,2,MIN(10,MAX(3,ROUNDUP($G$24/6,0)))))-2*(IF($D$24="Round",IF($G$24&lt;=9,6,IF($G$24&lt;=12,8,10)),IF($G$24&lt;12,2,MIN(10,MAX(3,ROUNDUP($G$24/6,0)))))-1+1)+1)/IF($D$24="Round",IF($G$24&lt;=9,6,IF($G$24&lt;=12,8,10)),IF($G$24&lt;12,2,MIN(10,MAX(3,ROUNDUP($G$24/6,0)))))))),1),ROUND((1-0.5)*$G$24/IF($D$24="Round",IF($G$24&lt;=9,6,IF($G$24&lt;=12,8,10)),IF($G$24&lt;12,2,MIN(10,MAX(3,ROUNDUP($G$24/6,0))))),1)))</f>
        <v/>
      </c>
      <c r="E25" s="522">
        <f>IF(OR($D$24="",$G$24="",2&gt;IF($D$24="Round",IF($G$24&lt;=9,6,IF($G$24&lt;=12,8,10)),IF($G$24&lt;12,2,MIN(10,MAX(3,ROUNDUP($G$24/6,0)))))),"",IF($D$24="Round",ROUND(IF(2&lt;=IF($D$24="Round",IF($G$24&lt;=9,6,IF($G$24&lt;=12,8,10)),IF($G$24&lt;12,2,MIN(10,MAX(3,ROUNDUP($G$24/6,0)))))/2,$G$24/2*(1-SQRT((IF($D$24="Round",IF($G$24&lt;=9,6,IF($G$24&lt;=12,8,10)),IF($G$24&lt;12,2,MIN(10,MAX(3,ROUNDUP($G$24/6,0)))))-2*2+1)/IF($D$24="Round",IF($G$24&lt;=9,6,IF($G$24&lt;=12,8,10)),IF($G$24&lt;12,2,MIN(10,MAX(3,ROUNDUP($G$24/6,0))))))),$G$24-$G$24/2*(1-SQRT((IF($D$24="Round",IF($G$24&lt;=9,6,IF($G$24&lt;=12,8,10)),IF($G$24&lt;12,2,MIN(10,MAX(3,ROUNDUP($G$24/6,0)))))-2*(IF($D$24="Round",IF($G$24&lt;=9,6,IF($G$24&lt;=12,8,10)),IF($G$24&lt;12,2,MIN(10,MAX(3,ROUNDUP($G$24/6,0)))))-2+1)+1)/IF($D$24="Round",IF($G$24&lt;=9,6,IF($G$24&lt;=12,8,10)),IF($G$24&lt;12,2,MIN(10,MAX(3,ROUNDUP($G$24/6,0)))))))),1),ROUND((2-0.5)*$G$24/IF($D$24="Round",IF($G$24&lt;=9,6,IF($G$24&lt;=12,8,10)),IF($G$24&lt;12,2,MIN(10,MAX(3,ROUNDUP($G$24/6,0))))),1)))</f>
        <v/>
      </c>
      <c r="F25" s="522">
        <f>IF(OR($D$24="",$G$24="",3&gt;IF($D$24="Round",IF($G$24&lt;=9,6,IF($G$24&lt;=12,8,10)),IF($G$24&lt;12,2,MIN(10,MAX(3,ROUNDUP($G$24/6,0)))))),"",IF($D$24="Round",ROUND(IF(3&lt;=IF($D$24="Round",IF($G$24&lt;=9,6,IF($G$24&lt;=12,8,10)),IF($G$24&lt;12,2,MIN(10,MAX(3,ROUNDUP($G$24/6,0)))))/2,$G$24/2*(1-SQRT((IF($D$24="Round",IF($G$24&lt;=9,6,IF($G$24&lt;=12,8,10)),IF($G$24&lt;12,2,MIN(10,MAX(3,ROUNDUP($G$24/6,0)))))-2*3+1)/IF($D$24="Round",IF($G$24&lt;=9,6,IF($G$24&lt;=12,8,10)),IF($G$24&lt;12,2,MIN(10,MAX(3,ROUNDUP($G$24/6,0))))))),$G$24-$G$24/2*(1-SQRT((IF($D$24="Round",IF($G$24&lt;=9,6,IF($G$24&lt;=12,8,10)),IF($G$24&lt;12,2,MIN(10,MAX(3,ROUNDUP($G$24/6,0)))))-2*(IF($D$24="Round",IF($G$24&lt;=9,6,IF($G$24&lt;=12,8,10)),IF($G$24&lt;12,2,MIN(10,MAX(3,ROUNDUP($G$24/6,0)))))-3+1)+1)/IF($D$24="Round",IF($G$24&lt;=9,6,IF($G$24&lt;=12,8,10)),IF($G$24&lt;12,2,MIN(10,MAX(3,ROUNDUP($G$24/6,0)))))))),1),ROUND((3-0.5)*$G$24/IF($D$24="Round",IF($G$24&lt;=9,6,IF($G$24&lt;=12,8,10)),IF($G$24&lt;12,2,MIN(10,MAX(3,ROUNDUP($G$24/6,0))))),1)))</f>
        <v/>
      </c>
      <c r="G25" s="522">
        <f>IF(OR($D$24="",$G$24="",4&gt;IF($D$24="Round",IF($G$24&lt;=9,6,IF($G$24&lt;=12,8,10)),IF($G$24&lt;12,2,MIN(10,MAX(3,ROUNDUP($G$24/6,0)))))),"",IF($D$24="Round",ROUND(IF(4&lt;=IF($D$24="Round",IF($G$24&lt;=9,6,IF($G$24&lt;=12,8,10)),IF($G$24&lt;12,2,MIN(10,MAX(3,ROUNDUP($G$24/6,0)))))/2,$G$24/2*(1-SQRT((IF($D$24="Round",IF($G$24&lt;=9,6,IF($G$24&lt;=12,8,10)),IF($G$24&lt;12,2,MIN(10,MAX(3,ROUNDUP($G$24/6,0)))))-2*4+1)/IF($D$24="Round",IF($G$24&lt;=9,6,IF($G$24&lt;=12,8,10)),IF($G$24&lt;12,2,MIN(10,MAX(3,ROUNDUP($G$24/6,0))))))),$G$24-$G$24/2*(1-SQRT((IF($D$24="Round",IF($G$24&lt;=9,6,IF($G$24&lt;=12,8,10)),IF($G$24&lt;12,2,MIN(10,MAX(3,ROUNDUP($G$24/6,0)))))-2*(IF($D$24="Round",IF($G$24&lt;=9,6,IF($G$24&lt;=12,8,10)),IF($G$24&lt;12,2,MIN(10,MAX(3,ROUNDUP($G$24/6,0)))))-4+1)+1)/IF($D$24="Round",IF($G$24&lt;=9,6,IF($G$24&lt;=12,8,10)),IF($G$24&lt;12,2,MIN(10,MAX(3,ROUNDUP($G$24/6,0)))))))),1),ROUND((4-0.5)*$G$24/IF($D$24="Round",IF($G$24&lt;=9,6,IF($G$24&lt;=12,8,10)),IF($G$24&lt;12,2,MIN(10,MAX(3,ROUNDUP($G$24/6,0))))),1)))</f>
        <v/>
      </c>
      <c r="H25" s="522">
        <f>IF(OR($D$24="",$G$24="",5&gt;IF($D$24="Round",IF($G$24&lt;=9,6,IF($G$24&lt;=12,8,10)),IF($G$24&lt;12,2,MIN(10,MAX(3,ROUNDUP($G$24/6,0)))))),"",IF($D$24="Round",ROUND(IF(5&lt;=IF($D$24="Round",IF($G$24&lt;=9,6,IF($G$24&lt;=12,8,10)),IF($G$24&lt;12,2,MIN(10,MAX(3,ROUNDUP($G$24/6,0)))))/2,$G$24/2*(1-SQRT((IF($D$24="Round",IF($G$24&lt;=9,6,IF($G$24&lt;=12,8,10)),IF($G$24&lt;12,2,MIN(10,MAX(3,ROUNDUP($G$24/6,0)))))-2*5+1)/IF($D$24="Round",IF($G$24&lt;=9,6,IF($G$24&lt;=12,8,10)),IF($G$24&lt;12,2,MIN(10,MAX(3,ROUNDUP($G$24/6,0))))))),$G$24-$G$24/2*(1-SQRT((IF($D$24="Round",IF($G$24&lt;=9,6,IF($G$24&lt;=12,8,10)),IF($G$24&lt;12,2,MIN(10,MAX(3,ROUNDUP($G$24/6,0)))))-2*(IF($D$24="Round",IF($G$24&lt;=9,6,IF($G$24&lt;=12,8,10)),IF($G$24&lt;12,2,MIN(10,MAX(3,ROUNDUP($G$24/6,0)))))-5+1)+1)/IF($D$24="Round",IF($G$24&lt;=9,6,IF($G$24&lt;=12,8,10)),IF($G$24&lt;12,2,MIN(10,MAX(3,ROUNDUP($G$24/6,0)))))))),1),ROUND((5-0.5)*$G$24/IF($D$24="Round",IF($G$24&lt;=9,6,IF($G$24&lt;=12,8,10)),IF($G$24&lt;12,2,MIN(10,MAX(3,ROUNDUP($G$24/6,0))))),1)))</f>
        <v/>
      </c>
      <c r="I25" s="522">
        <f>IF(OR($D$24="",$G$24="",6&gt;IF($D$24="Round",IF($G$24&lt;=9,6,IF($G$24&lt;=12,8,10)),IF($G$24&lt;12,2,MIN(10,MAX(3,ROUNDUP($G$24/6,0)))))),"",IF($D$24="Round",ROUND(IF(6&lt;=IF($D$24="Round",IF($G$24&lt;=9,6,IF($G$24&lt;=12,8,10)),IF($G$24&lt;12,2,MIN(10,MAX(3,ROUNDUP($G$24/6,0)))))/2,$G$24/2*(1-SQRT((IF($D$24="Round",IF($G$24&lt;=9,6,IF($G$24&lt;=12,8,10)),IF($G$24&lt;12,2,MIN(10,MAX(3,ROUNDUP($G$24/6,0)))))-2*6+1)/IF($D$24="Round",IF($G$24&lt;=9,6,IF($G$24&lt;=12,8,10)),IF($G$24&lt;12,2,MIN(10,MAX(3,ROUNDUP($G$24/6,0))))))),$G$24-$G$24/2*(1-SQRT((IF($D$24="Round",IF($G$24&lt;=9,6,IF($G$24&lt;=12,8,10)),IF($G$24&lt;12,2,MIN(10,MAX(3,ROUNDUP($G$24/6,0)))))-2*(IF($D$24="Round",IF($G$24&lt;=9,6,IF($G$24&lt;=12,8,10)),IF($G$24&lt;12,2,MIN(10,MAX(3,ROUNDUP($G$24/6,0)))))-6+1)+1)/IF($D$24="Round",IF($G$24&lt;=9,6,IF($G$24&lt;=12,8,10)),IF($G$24&lt;12,2,MIN(10,MAX(3,ROUNDUP($G$24/6,0)))))))),1),ROUND((6-0.5)*$G$24/IF($D$24="Round",IF($G$24&lt;=9,6,IF($G$24&lt;=12,8,10)),IF($G$24&lt;12,2,MIN(10,MAX(3,ROUNDUP($G$24/6,0))))),1)))</f>
        <v/>
      </c>
      <c r="J25" s="522">
        <f>IF(OR($D$24="",$G$24="",7&gt;IF($D$24="Round",IF($G$24&lt;=9,6,IF($G$24&lt;=12,8,10)),IF($G$24&lt;12,2,MIN(10,MAX(3,ROUNDUP($G$24/6,0)))))),"",IF($D$24="Round",ROUND(IF(7&lt;=IF($D$24="Round",IF($G$24&lt;=9,6,IF($G$24&lt;=12,8,10)),IF($G$24&lt;12,2,MIN(10,MAX(3,ROUNDUP($G$24/6,0)))))/2,$G$24/2*(1-SQRT((IF($D$24="Round",IF($G$24&lt;=9,6,IF($G$24&lt;=12,8,10)),IF($G$24&lt;12,2,MIN(10,MAX(3,ROUNDUP($G$24/6,0)))))-2*7+1)/IF($D$24="Round",IF($G$24&lt;=9,6,IF($G$24&lt;=12,8,10)),IF($G$24&lt;12,2,MIN(10,MAX(3,ROUNDUP($G$24/6,0))))))),$G$24-$G$24/2*(1-SQRT((IF($D$24="Round",IF($G$24&lt;=9,6,IF($G$24&lt;=12,8,10)),IF($G$24&lt;12,2,MIN(10,MAX(3,ROUNDUP($G$24/6,0)))))-2*(IF($D$24="Round",IF($G$24&lt;=9,6,IF($G$24&lt;=12,8,10)),IF($G$24&lt;12,2,MIN(10,MAX(3,ROUNDUP($G$24/6,0)))))-7+1)+1)/IF($D$24="Round",IF($G$24&lt;=9,6,IF($G$24&lt;=12,8,10)),IF($G$24&lt;12,2,MIN(10,MAX(3,ROUNDUP($G$24/6,0)))))))),1),ROUND((7-0.5)*$G$24/IF($D$24="Round",IF($G$24&lt;=9,6,IF($G$24&lt;=12,8,10)),IF($G$24&lt;12,2,MIN(10,MAX(3,ROUNDUP($G$24/6,0))))),1)))</f>
        <v/>
      </c>
      <c r="K25" s="522">
        <f>IF(OR($D$24="",$G$24="",8&gt;IF($D$24="Round",IF($G$24&lt;=9,6,IF($G$24&lt;=12,8,10)),IF($G$24&lt;12,2,MIN(10,MAX(3,ROUNDUP($G$24/6,0)))))),"",IF($D$24="Round",ROUND(IF(8&lt;=IF($D$24="Round",IF($G$24&lt;=9,6,IF($G$24&lt;=12,8,10)),IF($G$24&lt;12,2,MIN(10,MAX(3,ROUNDUP($G$24/6,0)))))/2,$G$24/2*(1-SQRT((IF($D$24="Round",IF($G$24&lt;=9,6,IF($G$24&lt;=12,8,10)),IF($G$24&lt;12,2,MIN(10,MAX(3,ROUNDUP($G$24/6,0)))))-2*8+1)/IF($D$24="Round",IF($G$24&lt;=9,6,IF($G$24&lt;=12,8,10)),IF($G$24&lt;12,2,MIN(10,MAX(3,ROUNDUP($G$24/6,0))))))),$G$24-$G$24/2*(1-SQRT((IF($D$24="Round",IF($G$24&lt;=9,6,IF($G$24&lt;=12,8,10)),IF($G$24&lt;12,2,MIN(10,MAX(3,ROUNDUP($G$24/6,0)))))-2*(IF($D$24="Round",IF($G$24&lt;=9,6,IF($G$24&lt;=12,8,10)),IF($G$24&lt;12,2,MIN(10,MAX(3,ROUNDUP($G$24/6,0)))))-8+1)+1)/IF($D$24="Round",IF($G$24&lt;=9,6,IF($G$24&lt;=12,8,10)),IF($G$24&lt;12,2,MIN(10,MAX(3,ROUNDUP($G$24/6,0)))))))),1),ROUND((8-0.5)*$G$24/IF($D$24="Round",IF($G$24&lt;=9,6,IF($G$24&lt;=12,8,10)),IF($G$24&lt;12,2,MIN(10,MAX(3,ROUNDUP($G$24/6,0))))),1)))</f>
        <v/>
      </c>
      <c r="L25" s="522">
        <f>IF(OR($D$24="",$G$24="",9&gt;IF($D$24="Round",IF($G$24&lt;=9,6,IF($G$24&lt;=12,8,10)),IF($G$24&lt;12,2,MIN(10,MAX(3,ROUNDUP($G$24/6,0)))))),"",IF($D$24="Round",ROUND(IF(9&lt;=IF($D$24="Round",IF($G$24&lt;=9,6,IF($G$24&lt;=12,8,10)),IF($G$24&lt;12,2,MIN(10,MAX(3,ROUNDUP($G$24/6,0)))))/2,$G$24/2*(1-SQRT((IF($D$24="Round",IF($G$24&lt;=9,6,IF($G$24&lt;=12,8,10)),IF($G$24&lt;12,2,MIN(10,MAX(3,ROUNDUP($G$24/6,0)))))-2*9+1)/IF($D$24="Round",IF($G$24&lt;=9,6,IF($G$24&lt;=12,8,10)),IF($G$24&lt;12,2,MIN(10,MAX(3,ROUNDUP($G$24/6,0))))))),$G$24-$G$24/2*(1-SQRT((IF($D$24="Round",IF($G$24&lt;=9,6,IF($G$24&lt;=12,8,10)),IF($G$24&lt;12,2,MIN(10,MAX(3,ROUNDUP($G$24/6,0)))))-2*(IF($D$24="Round",IF($G$24&lt;=9,6,IF($G$24&lt;=12,8,10)),IF($G$24&lt;12,2,MIN(10,MAX(3,ROUNDUP($G$24/6,0)))))-9+1)+1)/IF($D$24="Round",IF($G$24&lt;=9,6,IF($G$24&lt;=12,8,10)),IF($G$24&lt;12,2,MIN(10,MAX(3,ROUNDUP($G$24/6,0)))))))),1),ROUND((9-0.5)*$G$24/IF($D$24="Round",IF($G$24&lt;=9,6,IF($G$24&lt;=12,8,10)),IF($G$24&lt;12,2,MIN(10,MAX(3,ROUNDUP($G$24/6,0))))),1)))</f>
        <v/>
      </c>
      <c r="M25" s="522">
        <f>IF(OR($D$24="",$G$24="",10&gt;IF($D$24="Round",IF($G$24&lt;=9,6,IF($G$24&lt;=12,8,10)),IF($G$24&lt;12,2,MIN(10,MAX(3,ROUNDUP($G$24/6,0)))))),"",IF($D$24="Round",ROUND(IF(10&lt;=IF($D$24="Round",IF($G$24&lt;=9,6,IF($G$24&lt;=12,8,10)),IF($G$24&lt;12,2,MIN(10,MAX(3,ROUNDUP($G$24/6,0)))))/2,$G$24/2*(1-SQRT((IF($D$24="Round",IF($G$24&lt;=9,6,IF($G$24&lt;=12,8,10)),IF($G$24&lt;12,2,MIN(10,MAX(3,ROUNDUP($G$24/6,0)))))-2*10+1)/IF($D$24="Round",IF($G$24&lt;=9,6,IF($G$24&lt;=12,8,10)),IF($G$24&lt;12,2,MIN(10,MAX(3,ROUNDUP($G$24/6,0))))))),$G$24-$G$24/2*(1-SQRT((IF($D$24="Round",IF($G$24&lt;=9,6,IF($G$24&lt;=12,8,10)),IF($G$24&lt;12,2,MIN(10,MAX(3,ROUNDUP($G$24/6,0)))))-2*(IF($D$24="Round",IF($G$24&lt;=9,6,IF($G$24&lt;=12,8,10)),IF($G$24&lt;12,2,MIN(10,MAX(3,ROUNDUP($G$24/6,0)))))-10+1)+1)/IF($D$24="Round",IF($G$24&lt;=9,6,IF($G$24&lt;=12,8,10)),IF($G$24&lt;12,2,MIN(10,MAX(3,ROUNDUP($G$24/6,0)))))))),1),ROUND((10-0.5)*$G$24/IF($D$24="Round",IF($G$24&lt;=9,6,IF($G$24&lt;=12,8,10)),IF($G$24&lt;12,2,MIN(10,MAX(3,ROUNDUP($G$24/6,0))))),1)))</f>
        <v/>
      </c>
    </row>
    <row r="26" ht="13.35" customHeight="1" s="162">
      <c r="B26" s="523">
        <f>IF(OR($D$24="",$G$24=""),"",IF($D$24="Round",IF(1=1,"Axis 1 (0°)",IF(1=2,"Axis 2 (90°)","")),IF(1&gt;IF($D$24="Round",2,IF($I$24&lt;12,2,MIN(8,MAX(3,ROUNDUP($I$24/6,0))))),"",ROUND((1-0.5)*$I$24/IF($D$24="Round",2,IF($I$24&lt;12,2,MIN(8,MAX(3,ROUNDUP($I$24/6,0))))),1))))</f>
        <v/>
      </c>
      <c r="C26" s="524" t="n"/>
      <c r="D26" s="525" t="n"/>
      <c r="E26" s="525" t="n"/>
      <c r="F26" s="525" t="n"/>
      <c r="G26" s="525" t="n"/>
      <c r="H26" s="525" t="n"/>
      <c r="I26" s="525" t="n"/>
      <c r="J26" s="525" t="n"/>
      <c r="K26" s="525" t="n"/>
      <c r="L26" s="525" t="n"/>
      <c r="M26" s="525" t="n"/>
    </row>
    <row r="27" ht="13.35" customHeight="1" s="162">
      <c r="B27" s="523">
        <f>IF(OR($D$24="",$G$24=""),"",IF($D$24="Round",IF(2=1,"Axis 1 (0°)",IF(2=2,"Axis 2 (90°)","")),IF(2&gt;IF($D$24="Round",2,IF($I$24&lt;12,2,MIN(8,MAX(3,ROUNDUP($I$24/6,0))))),"",ROUND((2-0.5)*$I$24/IF($D$24="Round",2,IF($I$24&lt;12,2,MIN(8,MAX(3,ROUNDUP($I$24/6,0))))),1))))</f>
        <v/>
      </c>
      <c r="C27" s="524" t="n"/>
      <c r="D27" s="525" t="n"/>
      <c r="E27" s="525" t="n"/>
      <c r="F27" s="525" t="n"/>
      <c r="G27" s="525" t="n"/>
      <c r="H27" s="525" t="n"/>
      <c r="I27" s="525" t="n"/>
      <c r="J27" s="525" t="n"/>
      <c r="K27" s="525" t="n"/>
      <c r="L27" s="525" t="n"/>
      <c r="M27" s="525" t="n"/>
    </row>
    <row r="28" ht="13.35" customHeight="1" s="162">
      <c r="B28" s="523">
        <f>IF(OR($D$24="",$G$24=""),"",IF($D$24="Round",IF(3=1,"Axis 1 (0°)",IF(3=2,"Axis 2 (90°)","")),IF(3&gt;IF($D$24="Round",2,IF($I$24&lt;12,2,MIN(8,MAX(3,ROUNDUP($I$24/6,0))))),"",ROUND((3-0.5)*$I$24/IF($D$24="Round",2,IF($I$24&lt;12,2,MIN(8,MAX(3,ROUNDUP($I$24/6,0))))),1))))</f>
        <v/>
      </c>
      <c r="C28" s="524" t="n"/>
      <c r="D28" s="525" t="n"/>
      <c r="E28" s="525" t="n"/>
      <c r="F28" s="525" t="n"/>
      <c r="G28" s="525" t="n"/>
      <c r="H28" s="525" t="n"/>
      <c r="I28" s="525" t="n"/>
      <c r="J28" s="525" t="n"/>
      <c r="K28" s="525" t="n"/>
      <c r="L28" s="525" t="n"/>
      <c r="M28" s="525" t="n"/>
    </row>
    <row r="29" ht="13.35" customHeight="1" s="162">
      <c r="B29" s="523">
        <f>IF(OR($D$24="",$G$24=""),"",IF($D$24="Round",IF(4=1,"Axis 1 (0°)",IF(4=2,"Axis 2 (90°)","")),IF(4&gt;IF($D$24="Round",2,IF($I$24&lt;12,2,MIN(8,MAX(3,ROUNDUP($I$24/6,0))))),"",ROUND((4-0.5)*$I$24/IF($D$24="Round",2,IF($I$24&lt;12,2,MIN(8,MAX(3,ROUNDUP($I$24/6,0))))),1))))</f>
        <v/>
      </c>
      <c r="C29" s="524" t="n"/>
      <c r="D29" s="525" t="n"/>
      <c r="E29" s="525" t="n"/>
      <c r="F29" s="525" t="n"/>
      <c r="G29" s="525" t="n"/>
      <c r="H29" s="525" t="n"/>
      <c r="I29" s="525" t="n"/>
      <c r="J29" s="525" t="n"/>
      <c r="K29" s="525" t="n"/>
      <c r="L29" s="525" t="n"/>
      <c r="M29" s="525" t="n"/>
    </row>
    <row r="30" ht="13.35" customHeight="1" s="162">
      <c r="B30" s="523">
        <f>IF(OR($D$24="",$G$24=""),"",IF($D$24="Round",IF(5=1,"Axis 1 (0°)",IF(5=2,"Axis 2 (90°)","")),IF(5&gt;IF($D$24="Round",2,IF($I$24&lt;12,2,MIN(8,MAX(3,ROUNDUP($I$24/6,0))))),"",ROUND((5-0.5)*$I$24/IF($D$24="Round",2,IF($I$24&lt;12,2,MIN(8,MAX(3,ROUNDUP($I$24/6,0))))),1))))</f>
        <v/>
      </c>
      <c r="C30" s="524" t="n"/>
      <c r="D30" s="525" t="n"/>
      <c r="E30" s="525" t="n"/>
      <c r="F30" s="525" t="n"/>
      <c r="G30" s="525" t="n"/>
      <c r="H30" s="525" t="n"/>
      <c r="I30" s="525" t="n"/>
      <c r="J30" s="525" t="n"/>
      <c r="K30" s="525" t="n"/>
      <c r="L30" s="525" t="n"/>
      <c r="M30" s="525" t="n"/>
    </row>
    <row r="31" ht="13.35" customHeight="1" s="162">
      <c r="B31" s="523">
        <f>IF(OR($D$24="",$G$24=""),"",IF($D$24="Round",IF(6=1,"Axis 1 (0°)",IF(6=2,"Axis 2 (90°)","")),IF(6&gt;IF($D$24="Round",2,IF($I$24&lt;12,2,MIN(8,MAX(3,ROUNDUP($I$24/6,0))))),"",ROUND((6-0.5)*$I$24/IF($D$24="Round",2,IF($I$24&lt;12,2,MIN(8,MAX(3,ROUNDUP($I$24/6,0))))),1))))</f>
        <v/>
      </c>
      <c r="C31" s="524" t="n"/>
      <c r="D31" s="525" t="n"/>
      <c r="E31" s="525" t="n"/>
      <c r="F31" s="525" t="n"/>
      <c r="G31" s="525" t="n"/>
      <c r="H31" s="525" t="n"/>
      <c r="I31" s="525" t="n"/>
      <c r="J31" s="525" t="n"/>
      <c r="K31" s="525" t="n"/>
      <c r="L31" s="525" t="n"/>
      <c r="M31" s="525" t="n"/>
    </row>
    <row r="32" ht="13.35" customHeight="1" s="162">
      <c r="B32" s="523">
        <f>IF(OR($D$24="",$G$24=""),"",IF($D$24="Round",IF(7=1,"Axis 1 (0°)",IF(7=2,"Axis 2 (90°)","")),IF(7&gt;IF($D$24="Round",2,IF($I$24&lt;12,2,MIN(8,MAX(3,ROUNDUP($I$24/6,0))))),"",ROUND((7-0.5)*$I$24/IF($D$24="Round",2,IF($I$24&lt;12,2,MIN(8,MAX(3,ROUNDUP($I$24/6,0))))),1))))</f>
        <v/>
      </c>
      <c r="C32" s="524" t="n"/>
      <c r="D32" s="525" t="n"/>
      <c r="E32" s="525" t="n"/>
      <c r="F32" s="525" t="n"/>
      <c r="G32" s="525" t="n"/>
      <c r="H32" s="525" t="n"/>
      <c r="I32" s="525" t="n"/>
      <c r="J32" s="525" t="n"/>
      <c r="K32" s="525" t="n"/>
      <c r="L32" s="525" t="n"/>
      <c r="M32" s="525" t="n"/>
    </row>
    <row r="33" ht="13.35" customHeight="1" s="162">
      <c r="B33" s="523">
        <f>IF(OR($D$24="",$G$24=""),"",IF($D$24="Round",IF(8=1,"Axis 1 (0°)",IF(8=2,"Axis 2 (90°)","")),IF(8&gt;IF($D$24="Round",2,IF($I$24&lt;12,2,MIN(8,MAX(3,ROUNDUP($I$24/6,0))))),"",ROUND((8-0.5)*$I$24/IF($D$24="Round",2,IF($I$24&lt;12,2,MIN(8,MAX(3,ROUNDUP($I$24/6,0))))),1))))</f>
        <v/>
      </c>
      <c r="C33" s="524" t="n"/>
      <c r="D33" s="525" t="n"/>
      <c r="E33" s="525" t="n"/>
      <c r="F33" s="525" t="n"/>
      <c r="G33" s="525" t="n"/>
      <c r="H33" s="525" t="n"/>
      <c r="I33" s="525" t="n"/>
      <c r="J33" s="525" t="n"/>
      <c r="K33" s="525" t="n"/>
      <c r="L33" s="525" t="n"/>
      <c r="M33" s="525" t="n"/>
    </row>
    <row r="34" ht="13.35" customHeight="1" s="162"/>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13">
        <f>IF(OR($D$39="",$G$39=""),"",IF($D$39="Round",ROUND(PI()*(($G$39-2*N($K$39))/2)^2/144,3),IF($I$39="","",ROUND(($G$39-2*N($K$39))*($I$39-2*N($K$39))/144,3))))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14" t="inlineStr">
        <is>
          <t>Duct shape:</t>
        </is>
      </c>
      <c r="C39" s="173" t="n"/>
      <c r="D39" s="515" t="n"/>
      <c r="E39" s="173" t="n"/>
      <c r="F39" s="516" t="inlineStr">
        <is>
          <t>W / Dia (in)</t>
        </is>
      </c>
      <c r="G39" s="517" t="n"/>
      <c r="H39" s="514" t="inlineStr">
        <is>
          <t>H (in)</t>
        </is>
      </c>
      <c r="I39" s="518" t="n"/>
      <c r="J39" s="519" t="inlineStr">
        <is>
          <t>Liner (in)</t>
        </is>
      </c>
      <c r="K39" s="520" t="n"/>
      <c r="L39" s="514" t="inlineStr">
        <is>
          <t>Points</t>
        </is>
      </c>
      <c r="M39" s="521">
        <f>IF(OR($D$39="",$G$39=""),"",IF($D$39="Round",IF($D$39="Round",IF($G$39&lt;=9,6,IF($G$39&lt;=12,8,10)),IF($G$39&lt;12,2,MIN(10,MAX(3,ROUNDUP($G$39/6,0)))))&amp;" x 2 axes",IF($D$39="Round",IF($G$39&lt;=9,6,IF($G$39&lt;=12,8,10)),IF($G$39&lt;12,2,MIN(10,MAX(3,ROUNDUP($G$39/6,0)))))&amp;" x "&amp;IF($D$39="Round",2,IF($I$39&lt;12,2,MIN(8,MAX(3,ROUNDUP($I$39/6,0)))))))</f>
        <v/>
      </c>
    </row>
    <row r="40" ht="13.35" customHeight="1" s="162">
      <c r="B40" s="522" t="inlineStr">
        <is>
          <t>Depth↓ Pos→ (in)</t>
        </is>
      </c>
      <c r="C40" s="414" t="n"/>
      <c r="D40" s="522">
        <f>IF(OR($D$39="",$G$39="",1&gt;IF($D$39="Round",IF($G$39&lt;=9,6,IF($G$39&lt;=12,8,10)),IF($G$39&lt;12,2,MIN(10,MAX(3,ROUNDUP($G$39/6,0)))))),"",IF($D$39="Round",ROUND(IF(1&lt;=IF($D$39="Round",IF($G$39&lt;=9,6,IF($G$39&lt;=12,8,10)),IF($G$39&lt;12,2,MIN(10,MAX(3,ROUNDUP($G$39/6,0)))))/2,$G$39/2*(1-SQRT((IF($D$39="Round",IF($G$39&lt;=9,6,IF($G$39&lt;=12,8,10)),IF($G$39&lt;12,2,MIN(10,MAX(3,ROUNDUP($G$39/6,0)))))-2*1+1)/IF($D$39="Round",IF($G$39&lt;=9,6,IF($G$39&lt;=12,8,10)),IF($G$39&lt;12,2,MIN(10,MAX(3,ROUNDUP($G$39/6,0))))))),$G$39-$G$39/2*(1-SQRT((IF($D$39="Round",IF($G$39&lt;=9,6,IF($G$39&lt;=12,8,10)),IF($G$39&lt;12,2,MIN(10,MAX(3,ROUNDUP($G$39/6,0)))))-2*(IF($D$39="Round",IF($G$39&lt;=9,6,IF($G$39&lt;=12,8,10)),IF($G$39&lt;12,2,MIN(10,MAX(3,ROUNDUP($G$39/6,0)))))-1+1)+1)/IF($D$39="Round",IF($G$39&lt;=9,6,IF($G$39&lt;=12,8,10)),IF($G$39&lt;12,2,MIN(10,MAX(3,ROUNDUP($G$39/6,0)))))))),1),ROUND((1-0.5)*$G$39/IF($D$39="Round",IF($G$39&lt;=9,6,IF($G$39&lt;=12,8,10)),IF($G$39&lt;12,2,MIN(10,MAX(3,ROUNDUP($G$39/6,0))))),1)))</f>
        <v/>
      </c>
      <c r="E40" s="522">
        <f>IF(OR($D$39="",$G$39="",2&gt;IF($D$39="Round",IF($G$39&lt;=9,6,IF($G$39&lt;=12,8,10)),IF($G$39&lt;12,2,MIN(10,MAX(3,ROUNDUP($G$39/6,0)))))),"",IF($D$39="Round",ROUND(IF(2&lt;=IF($D$39="Round",IF($G$39&lt;=9,6,IF($G$39&lt;=12,8,10)),IF($G$39&lt;12,2,MIN(10,MAX(3,ROUNDUP($G$39/6,0)))))/2,$G$39/2*(1-SQRT((IF($D$39="Round",IF($G$39&lt;=9,6,IF($G$39&lt;=12,8,10)),IF($G$39&lt;12,2,MIN(10,MAX(3,ROUNDUP($G$39/6,0)))))-2*2+1)/IF($D$39="Round",IF($G$39&lt;=9,6,IF($G$39&lt;=12,8,10)),IF($G$39&lt;12,2,MIN(10,MAX(3,ROUNDUP($G$39/6,0))))))),$G$39-$G$39/2*(1-SQRT((IF($D$39="Round",IF($G$39&lt;=9,6,IF($G$39&lt;=12,8,10)),IF($G$39&lt;12,2,MIN(10,MAX(3,ROUNDUP($G$39/6,0)))))-2*(IF($D$39="Round",IF($G$39&lt;=9,6,IF($G$39&lt;=12,8,10)),IF($G$39&lt;12,2,MIN(10,MAX(3,ROUNDUP($G$39/6,0)))))-2+1)+1)/IF($D$39="Round",IF($G$39&lt;=9,6,IF($G$39&lt;=12,8,10)),IF($G$39&lt;12,2,MIN(10,MAX(3,ROUNDUP($G$39/6,0)))))))),1),ROUND((2-0.5)*$G$39/IF($D$39="Round",IF($G$39&lt;=9,6,IF($G$39&lt;=12,8,10)),IF($G$39&lt;12,2,MIN(10,MAX(3,ROUNDUP($G$39/6,0))))),1)))</f>
        <v/>
      </c>
      <c r="F40" s="522">
        <f>IF(OR($D$39="",$G$39="",3&gt;IF($D$39="Round",IF($G$39&lt;=9,6,IF($G$39&lt;=12,8,10)),IF($G$39&lt;12,2,MIN(10,MAX(3,ROUNDUP($G$39/6,0)))))),"",IF($D$39="Round",ROUND(IF(3&lt;=IF($D$39="Round",IF($G$39&lt;=9,6,IF($G$39&lt;=12,8,10)),IF($G$39&lt;12,2,MIN(10,MAX(3,ROUNDUP($G$39/6,0)))))/2,$G$39/2*(1-SQRT((IF($D$39="Round",IF($G$39&lt;=9,6,IF($G$39&lt;=12,8,10)),IF($G$39&lt;12,2,MIN(10,MAX(3,ROUNDUP($G$39/6,0)))))-2*3+1)/IF($D$39="Round",IF($G$39&lt;=9,6,IF($G$39&lt;=12,8,10)),IF($G$39&lt;12,2,MIN(10,MAX(3,ROUNDUP($G$39/6,0))))))),$G$39-$G$39/2*(1-SQRT((IF($D$39="Round",IF($G$39&lt;=9,6,IF($G$39&lt;=12,8,10)),IF($G$39&lt;12,2,MIN(10,MAX(3,ROUNDUP($G$39/6,0)))))-2*(IF($D$39="Round",IF($G$39&lt;=9,6,IF($G$39&lt;=12,8,10)),IF($G$39&lt;12,2,MIN(10,MAX(3,ROUNDUP($G$39/6,0)))))-3+1)+1)/IF($D$39="Round",IF($G$39&lt;=9,6,IF($G$39&lt;=12,8,10)),IF($G$39&lt;12,2,MIN(10,MAX(3,ROUNDUP($G$39/6,0)))))))),1),ROUND((3-0.5)*$G$39/IF($D$39="Round",IF($G$39&lt;=9,6,IF($G$39&lt;=12,8,10)),IF($G$39&lt;12,2,MIN(10,MAX(3,ROUNDUP($G$39/6,0))))),1)))</f>
        <v/>
      </c>
      <c r="G40" s="522">
        <f>IF(OR($D$39="",$G$39="",4&gt;IF($D$39="Round",IF($G$39&lt;=9,6,IF($G$39&lt;=12,8,10)),IF($G$39&lt;12,2,MIN(10,MAX(3,ROUNDUP($G$39/6,0)))))),"",IF($D$39="Round",ROUND(IF(4&lt;=IF($D$39="Round",IF($G$39&lt;=9,6,IF($G$39&lt;=12,8,10)),IF($G$39&lt;12,2,MIN(10,MAX(3,ROUNDUP($G$39/6,0)))))/2,$G$39/2*(1-SQRT((IF($D$39="Round",IF($G$39&lt;=9,6,IF($G$39&lt;=12,8,10)),IF($G$39&lt;12,2,MIN(10,MAX(3,ROUNDUP($G$39/6,0)))))-2*4+1)/IF($D$39="Round",IF($G$39&lt;=9,6,IF($G$39&lt;=12,8,10)),IF($G$39&lt;12,2,MIN(10,MAX(3,ROUNDUP($G$39/6,0))))))),$G$39-$G$39/2*(1-SQRT((IF($D$39="Round",IF($G$39&lt;=9,6,IF($G$39&lt;=12,8,10)),IF($G$39&lt;12,2,MIN(10,MAX(3,ROUNDUP($G$39/6,0)))))-2*(IF($D$39="Round",IF($G$39&lt;=9,6,IF($G$39&lt;=12,8,10)),IF($G$39&lt;12,2,MIN(10,MAX(3,ROUNDUP($G$39/6,0)))))-4+1)+1)/IF($D$39="Round",IF($G$39&lt;=9,6,IF($G$39&lt;=12,8,10)),IF($G$39&lt;12,2,MIN(10,MAX(3,ROUNDUP($G$39/6,0)))))))),1),ROUND((4-0.5)*$G$39/IF($D$39="Round",IF($G$39&lt;=9,6,IF($G$39&lt;=12,8,10)),IF($G$39&lt;12,2,MIN(10,MAX(3,ROUNDUP($G$39/6,0))))),1)))</f>
        <v/>
      </c>
      <c r="H40" s="522">
        <f>IF(OR($D$39="",$G$39="",5&gt;IF($D$39="Round",IF($G$39&lt;=9,6,IF($G$39&lt;=12,8,10)),IF($G$39&lt;12,2,MIN(10,MAX(3,ROUNDUP($G$39/6,0)))))),"",IF($D$39="Round",ROUND(IF(5&lt;=IF($D$39="Round",IF($G$39&lt;=9,6,IF($G$39&lt;=12,8,10)),IF($G$39&lt;12,2,MIN(10,MAX(3,ROUNDUP($G$39/6,0)))))/2,$G$39/2*(1-SQRT((IF($D$39="Round",IF($G$39&lt;=9,6,IF($G$39&lt;=12,8,10)),IF($G$39&lt;12,2,MIN(10,MAX(3,ROUNDUP($G$39/6,0)))))-2*5+1)/IF($D$39="Round",IF($G$39&lt;=9,6,IF($G$39&lt;=12,8,10)),IF($G$39&lt;12,2,MIN(10,MAX(3,ROUNDUP($G$39/6,0))))))),$G$39-$G$39/2*(1-SQRT((IF($D$39="Round",IF($G$39&lt;=9,6,IF($G$39&lt;=12,8,10)),IF($G$39&lt;12,2,MIN(10,MAX(3,ROUNDUP($G$39/6,0)))))-2*(IF($D$39="Round",IF($G$39&lt;=9,6,IF($G$39&lt;=12,8,10)),IF($G$39&lt;12,2,MIN(10,MAX(3,ROUNDUP($G$39/6,0)))))-5+1)+1)/IF($D$39="Round",IF($G$39&lt;=9,6,IF($G$39&lt;=12,8,10)),IF($G$39&lt;12,2,MIN(10,MAX(3,ROUNDUP($G$39/6,0)))))))),1),ROUND((5-0.5)*$G$39/IF($D$39="Round",IF($G$39&lt;=9,6,IF($G$39&lt;=12,8,10)),IF($G$39&lt;12,2,MIN(10,MAX(3,ROUNDUP($G$39/6,0))))),1)))</f>
        <v/>
      </c>
      <c r="I40" s="522">
        <f>IF(OR($D$39="",$G$39="",6&gt;IF($D$39="Round",IF($G$39&lt;=9,6,IF($G$39&lt;=12,8,10)),IF($G$39&lt;12,2,MIN(10,MAX(3,ROUNDUP($G$39/6,0)))))),"",IF($D$39="Round",ROUND(IF(6&lt;=IF($D$39="Round",IF($G$39&lt;=9,6,IF($G$39&lt;=12,8,10)),IF($G$39&lt;12,2,MIN(10,MAX(3,ROUNDUP($G$39/6,0)))))/2,$G$39/2*(1-SQRT((IF($D$39="Round",IF($G$39&lt;=9,6,IF($G$39&lt;=12,8,10)),IF($G$39&lt;12,2,MIN(10,MAX(3,ROUNDUP($G$39/6,0)))))-2*6+1)/IF($D$39="Round",IF($G$39&lt;=9,6,IF($G$39&lt;=12,8,10)),IF($G$39&lt;12,2,MIN(10,MAX(3,ROUNDUP($G$39/6,0))))))),$G$39-$G$39/2*(1-SQRT((IF($D$39="Round",IF($G$39&lt;=9,6,IF($G$39&lt;=12,8,10)),IF($G$39&lt;12,2,MIN(10,MAX(3,ROUNDUP($G$39/6,0)))))-2*(IF($D$39="Round",IF($G$39&lt;=9,6,IF($G$39&lt;=12,8,10)),IF($G$39&lt;12,2,MIN(10,MAX(3,ROUNDUP($G$39/6,0)))))-6+1)+1)/IF($D$39="Round",IF($G$39&lt;=9,6,IF($G$39&lt;=12,8,10)),IF($G$39&lt;12,2,MIN(10,MAX(3,ROUNDUP($G$39/6,0)))))))),1),ROUND((6-0.5)*$G$39/IF($D$39="Round",IF($G$39&lt;=9,6,IF($G$39&lt;=12,8,10)),IF($G$39&lt;12,2,MIN(10,MAX(3,ROUNDUP($G$39/6,0))))),1)))</f>
        <v/>
      </c>
      <c r="J40" s="522">
        <f>IF(OR($D$39="",$G$39="",7&gt;IF($D$39="Round",IF($G$39&lt;=9,6,IF($G$39&lt;=12,8,10)),IF($G$39&lt;12,2,MIN(10,MAX(3,ROUNDUP($G$39/6,0)))))),"",IF($D$39="Round",ROUND(IF(7&lt;=IF($D$39="Round",IF($G$39&lt;=9,6,IF($G$39&lt;=12,8,10)),IF($G$39&lt;12,2,MIN(10,MAX(3,ROUNDUP($G$39/6,0)))))/2,$G$39/2*(1-SQRT((IF($D$39="Round",IF($G$39&lt;=9,6,IF($G$39&lt;=12,8,10)),IF($G$39&lt;12,2,MIN(10,MAX(3,ROUNDUP($G$39/6,0)))))-2*7+1)/IF($D$39="Round",IF($G$39&lt;=9,6,IF($G$39&lt;=12,8,10)),IF($G$39&lt;12,2,MIN(10,MAX(3,ROUNDUP($G$39/6,0))))))),$G$39-$G$39/2*(1-SQRT((IF($D$39="Round",IF($G$39&lt;=9,6,IF($G$39&lt;=12,8,10)),IF($G$39&lt;12,2,MIN(10,MAX(3,ROUNDUP($G$39/6,0)))))-2*(IF($D$39="Round",IF($G$39&lt;=9,6,IF($G$39&lt;=12,8,10)),IF($G$39&lt;12,2,MIN(10,MAX(3,ROUNDUP($G$39/6,0)))))-7+1)+1)/IF($D$39="Round",IF($G$39&lt;=9,6,IF($G$39&lt;=12,8,10)),IF($G$39&lt;12,2,MIN(10,MAX(3,ROUNDUP($G$39/6,0)))))))),1),ROUND((7-0.5)*$G$39/IF($D$39="Round",IF($G$39&lt;=9,6,IF($G$39&lt;=12,8,10)),IF($G$39&lt;12,2,MIN(10,MAX(3,ROUNDUP($G$39/6,0))))),1)))</f>
        <v/>
      </c>
      <c r="K40" s="522">
        <f>IF(OR($D$39="",$G$39="",8&gt;IF($D$39="Round",IF($G$39&lt;=9,6,IF($G$39&lt;=12,8,10)),IF($G$39&lt;12,2,MIN(10,MAX(3,ROUNDUP($G$39/6,0)))))),"",IF($D$39="Round",ROUND(IF(8&lt;=IF($D$39="Round",IF($G$39&lt;=9,6,IF($G$39&lt;=12,8,10)),IF($G$39&lt;12,2,MIN(10,MAX(3,ROUNDUP($G$39/6,0)))))/2,$G$39/2*(1-SQRT((IF($D$39="Round",IF($G$39&lt;=9,6,IF($G$39&lt;=12,8,10)),IF($G$39&lt;12,2,MIN(10,MAX(3,ROUNDUP($G$39/6,0)))))-2*8+1)/IF($D$39="Round",IF($G$39&lt;=9,6,IF($G$39&lt;=12,8,10)),IF($G$39&lt;12,2,MIN(10,MAX(3,ROUNDUP($G$39/6,0))))))),$G$39-$G$39/2*(1-SQRT((IF($D$39="Round",IF($G$39&lt;=9,6,IF($G$39&lt;=12,8,10)),IF($G$39&lt;12,2,MIN(10,MAX(3,ROUNDUP($G$39/6,0)))))-2*(IF($D$39="Round",IF($G$39&lt;=9,6,IF($G$39&lt;=12,8,10)),IF($G$39&lt;12,2,MIN(10,MAX(3,ROUNDUP($G$39/6,0)))))-8+1)+1)/IF($D$39="Round",IF($G$39&lt;=9,6,IF($G$39&lt;=12,8,10)),IF($G$39&lt;12,2,MIN(10,MAX(3,ROUNDUP($G$39/6,0)))))))),1),ROUND((8-0.5)*$G$39/IF($D$39="Round",IF($G$39&lt;=9,6,IF($G$39&lt;=12,8,10)),IF($G$39&lt;12,2,MIN(10,MAX(3,ROUNDUP($G$39/6,0))))),1)))</f>
        <v/>
      </c>
      <c r="L40" s="522">
        <f>IF(OR($D$39="",$G$39="",9&gt;IF($D$39="Round",IF($G$39&lt;=9,6,IF($G$39&lt;=12,8,10)),IF($G$39&lt;12,2,MIN(10,MAX(3,ROUNDUP($G$39/6,0)))))),"",IF($D$39="Round",ROUND(IF(9&lt;=IF($D$39="Round",IF($G$39&lt;=9,6,IF($G$39&lt;=12,8,10)),IF($G$39&lt;12,2,MIN(10,MAX(3,ROUNDUP($G$39/6,0)))))/2,$G$39/2*(1-SQRT((IF($D$39="Round",IF($G$39&lt;=9,6,IF($G$39&lt;=12,8,10)),IF($G$39&lt;12,2,MIN(10,MAX(3,ROUNDUP($G$39/6,0)))))-2*9+1)/IF($D$39="Round",IF($G$39&lt;=9,6,IF($G$39&lt;=12,8,10)),IF($G$39&lt;12,2,MIN(10,MAX(3,ROUNDUP($G$39/6,0))))))),$G$39-$G$39/2*(1-SQRT((IF($D$39="Round",IF($G$39&lt;=9,6,IF($G$39&lt;=12,8,10)),IF($G$39&lt;12,2,MIN(10,MAX(3,ROUNDUP($G$39/6,0)))))-2*(IF($D$39="Round",IF($G$39&lt;=9,6,IF($G$39&lt;=12,8,10)),IF($G$39&lt;12,2,MIN(10,MAX(3,ROUNDUP($G$39/6,0)))))-9+1)+1)/IF($D$39="Round",IF($G$39&lt;=9,6,IF($G$39&lt;=12,8,10)),IF($G$39&lt;12,2,MIN(10,MAX(3,ROUNDUP($G$39/6,0)))))))),1),ROUND((9-0.5)*$G$39/IF($D$39="Round",IF($G$39&lt;=9,6,IF($G$39&lt;=12,8,10)),IF($G$39&lt;12,2,MIN(10,MAX(3,ROUNDUP($G$39/6,0))))),1)))</f>
        <v/>
      </c>
      <c r="M40" s="522">
        <f>IF(OR($D$39="",$G$39="",10&gt;IF($D$39="Round",IF($G$39&lt;=9,6,IF($G$39&lt;=12,8,10)),IF($G$39&lt;12,2,MIN(10,MAX(3,ROUNDUP($G$39/6,0)))))),"",IF($D$39="Round",ROUND(IF(10&lt;=IF($D$39="Round",IF($G$39&lt;=9,6,IF($G$39&lt;=12,8,10)),IF($G$39&lt;12,2,MIN(10,MAX(3,ROUNDUP($G$39/6,0)))))/2,$G$39/2*(1-SQRT((IF($D$39="Round",IF($G$39&lt;=9,6,IF($G$39&lt;=12,8,10)),IF($G$39&lt;12,2,MIN(10,MAX(3,ROUNDUP($G$39/6,0)))))-2*10+1)/IF($D$39="Round",IF($G$39&lt;=9,6,IF($G$39&lt;=12,8,10)),IF($G$39&lt;12,2,MIN(10,MAX(3,ROUNDUP($G$39/6,0))))))),$G$39-$G$39/2*(1-SQRT((IF($D$39="Round",IF($G$39&lt;=9,6,IF($G$39&lt;=12,8,10)),IF($G$39&lt;12,2,MIN(10,MAX(3,ROUNDUP($G$39/6,0)))))-2*(IF($D$39="Round",IF($G$39&lt;=9,6,IF($G$39&lt;=12,8,10)),IF($G$39&lt;12,2,MIN(10,MAX(3,ROUNDUP($G$39/6,0)))))-10+1)+1)/IF($D$39="Round",IF($G$39&lt;=9,6,IF($G$39&lt;=12,8,10)),IF($G$39&lt;12,2,MIN(10,MAX(3,ROUNDUP($G$39/6,0)))))))),1),ROUND((10-0.5)*$G$39/IF($D$39="Round",IF($G$39&lt;=9,6,IF($G$39&lt;=12,8,10)),IF($G$39&lt;12,2,MIN(10,MAX(3,ROUNDUP($G$39/6,0))))),1)))</f>
        <v/>
      </c>
    </row>
    <row r="41" ht="13.35" customHeight="1" s="162">
      <c r="B41" s="523">
        <f>IF(OR($D$39="",$G$39=""),"",IF($D$39="Round",IF(1=1,"Axis 1 (0°)",IF(1=2,"Axis 2 (90°)","")),IF(1&gt;IF($D$39="Round",2,IF($I$39&lt;12,2,MIN(8,MAX(3,ROUNDUP($I$39/6,0))))),"",ROUND((1-0.5)*$I$39/IF($D$39="Round",2,IF($I$39&lt;12,2,MIN(8,MAX(3,ROUNDUP($I$39/6,0))))),1))))</f>
        <v/>
      </c>
      <c r="C41" s="524" t="n"/>
      <c r="D41" s="525" t="n"/>
      <c r="E41" s="525" t="n"/>
      <c r="F41" s="525" t="n"/>
      <c r="G41" s="525" t="n"/>
      <c r="H41" s="525" t="n"/>
      <c r="I41" s="525" t="n"/>
      <c r="J41" s="525" t="n"/>
      <c r="K41" s="525" t="n"/>
      <c r="L41" s="525" t="n"/>
      <c r="M41" s="525" t="n"/>
    </row>
    <row r="42" ht="13.35" customHeight="1" s="162">
      <c r="B42" s="523">
        <f>IF(OR($D$39="",$G$39=""),"",IF($D$39="Round",IF(2=1,"Axis 1 (0°)",IF(2=2,"Axis 2 (90°)","")),IF(2&gt;IF($D$39="Round",2,IF($I$39&lt;12,2,MIN(8,MAX(3,ROUNDUP($I$39/6,0))))),"",ROUND((2-0.5)*$I$39/IF($D$39="Round",2,IF($I$39&lt;12,2,MIN(8,MAX(3,ROUNDUP($I$39/6,0))))),1))))</f>
        <v/>
      </c>
      <c r="C42" s="524" t="n"/>
      <c r="D42" s="525" t="n"/>
      <c r="E42" s="525" t="n"/>
      <c r="F42" s="525" t="n"/>
      <c r="G42" s="525" t="n"/>
      <c r="H42" s="525" t="n"/>
      <c r="I42" s="525" t="n"/>
      <c r="J42" s="525" t="n"/>
      <c r="K42" s="525" t="n"/>
      <c r="L42" s="525" t="n"/>
      <c r="M42" s="525" t="n"/>
    </row>
    <row r="43" ht="13.35" customHeight="1" s="162">
      <c r="B43" s="523">
        <f>IF(OR($D$39="",$G$39=""),"",IF($D$39="Round",IF(3=1,"Axis 1 (0°)",IF(3=2,"Axis 2 (90°)","")),IF(3&gt;IF($D$39="Round",2,IF($I$39&lt;12,2,MIN(8,MAX(3,ROUNDUP($I$39/6,0))))),"",ROUND((3-0.5)*$I$39/IF($D$39="Round",2,IF($I$39&lt;12,2,MIN(8,MAX(3,ROUNDUP($I$39/6,0))))),1))))</f>
        <v/>
      </c>
      <c r="C43" s="524" t="n"/>
      <c r="D43" s="525" t="n"/>
      <c r="E43" s="525" t="n"/>
      <c r="F43" s="525" t="n"/>
      <c r="G43" s="525" t="n"/>
      <c r="H43" s="525" t="n"/>
      <c r="I43" s="525" t="n"/>
      <c r="J43" s="525" t="n"/>
      <c r="K43" s="525" t="n"/>
      <c r="L43" s="525" t="n"/>
      <c r="M43" s="525" t="n"/>
    </row>
    <row r="44" ht="13.35" customHeight="1" s="162">
      <c r="B44" s="523">
        <f>IF(OR($D$39="",$G$39=""),"",IF($D$39="Round",IF(4=1,"Axis 1 (0°)",IF(4=2,"Axis 2 (90°)","")),IF(4&gt;IF($D$39="Round",2,IF($I$39&lt;12,2,MIN(8,MAX(3,ROUNDUP($I$39/6,0))))),"",ROUND((4-0.5)*$I$39/IF($D$39="Round",2,IF($I$39&lt;12,2,MIN(8,MAX(3,ROUNDUP($I$39/6,0))))),1))))</f>
        <v/>
      </c>
      <c r="C44" s="524" t="n"/>
      <c r="D44" s="525" t="n"/>
      <c r="E44" s="525" t="n"/>
      <c r="F44" s="525" t="n"/>
      <c r="G44" s="525" t="n"/>
      <c r="H44" s="525" t="n"/>
      <c r="I44" s="525" t="n"/>
      <c r="J44" s="525" t="n"/>
      <c r="K44" s="525" t="n"/>
      <c r="L44" s="525" t="n"/>
      <c r="M44" s="525" t="n"/>
    </row>
    <row r="45" ht="13.35" customHeight="1" s="162">
      <c r="B45" s="523">
        <f>IF(OR($D$39="",$G$39=""),"",IF($D$39="Round",IF(5=1,"Axis 1 (0°)",IF(5=2,"Axis 2 (90°)","")),IF(5&gt;IF($D$39="Round",2,IF($I$39&lt;12,2,MIN(8,MAX(3,ROUNDUP($I$39/6,0))))),"",ROUND((5-0.5)*$I$39/IF($D$39="Round",2,IF($I$39&lt;12,2,MIN(8,MAX(3,ROUNDUP($I$39/6,0))))),1))))</f>
        <v/>
      </c>
      <c r="C45" s="524" t="n"/>
      <c r="D45" s="525" t="n"/>
      <c r="E45" s="525" t="n"/>
      <c r="F45" s="525" t="n"/>
      <c r="G45" s="525" t="n"/>
      <c r="H45" s="525" t="n"/>
      <c r="I45" s="525" t="n"/>
      <c r="J45" s="525" t="n"/>
      <c r="K45" s="525" t="n"/>
      <c r="L45" s="525" t="n"/>
      <c r="M45" s="525" t="n"/>
    </row>
    <row r="46" ht="13.35" customHeight="1" s="162">
      <c r="B46" s="523">
        <f>IF(OR($D$39="",$G$39=""),"",IF($D$39="Round",IF(6=1,"Axis 1 (0°)",IF(6=2,"Axis 2 (90°)","")),IF(6&gt;IF($D$39="Round",2,IF($I$39&lt;12,2,MIN(8,MAX(3,ROUNDUP($I$39/6,0))))),"",ROUND((6-0.5)*$I$39/IF($D$39="Round",2,IF($I$39&lt;12,2,MIN(8,MAX(3,ROUNDUP($I$39/6,0))))),1))))</f>
        <v/>
      </c>
      <c r="C46" s="524" t="n"/>
      <c r="D46" s="525" t="n"/>
      <c r="E46" s="525" t="n"/>
      <c r="F46" s="525" t="n"/>
      <c r="G46" s="525" t="n"/>
      <c r="H46" s="525" t="n"/>
      <c r="I46" s="525" t="n"/>
      <c r="J46" s="525" t="n"/>
      <c r="K46" s="525" t="n"/>
      <c r="L46" s="525" t="n"/>
      <c r="M46" s="525" t="n"/>
    </row>
    <row r="47" ht="13.35" customHeight="1" s="162">
      <c r="B47" s="523">
        <f>IF(OR($D$39="",$G$39=""),"",IF($D$39="Round",IF(7=1,"Axis 1 (0°)",IF(7=2,"Axis 2 (90°)","")),IF(7&gt;IF($D$39="Round",2,IF($I$39&lt;12,2,MIN(8,MAX(3,ROUNDUP($I$39/6,0))))),"",ROUND((7-0.5)*$I$39/IF($D$39="Round",2,IF($I$39&lt;12,2,MIN(8,MAX(3,ROUNDUP($I$39/6,0))))),1))))</f>
        <v/>
      </c>
      <c r="C47" s="524" t="n"/>
      <c r="D47" s="525" t="n"/>
      <c r="E47" s="525" t="n"/>
      <c r="F47" s="525" t="n"/>
      <c r="G47" s="525" t="n"/>
      <c r="H47" s="525" t="n"/>
      <c r="I47" s="525" t="n"/>
      <c r="J47" s="525" t="n"/>
      <c r="K47" s="525" t="n"/>
      <c r="L47" s="525" t="n"/>
      <c r="M47" s="525" t="n"/>
    </row>
    <row r="48" ht="13.35" customHeight="1" s="162">
      <c r="B48" s="523">
        <f>IF(OR($D$39="",$G$39=""),"",IF($D$39="Round",IF(8=1,"Axis 1 (0°)",IF(8=2,"Axis 2 (90°)","")),IF(8&gt;IF($D$39="Round",2,IF($I$39&lt;12,2,MIN(8,MAX(3,ROUNDUP($I$39/6,0))))),"",ROUND((8-0.5)*$I$39/IF($D$39="Round",2,IF($I$39&lt;12,2,MIN(8,MAX(3,ROUNDUP($I$39/6,0))))),1))))</f>
        <v/>
      </c>
      <c r="C48" s="524" t="n"/>
      <c r="D48" s="525" t="n"/>
      <c r="E48" s="525" t="n"/>
      <c r="F48" s="525" t="n"/>
      <c r="G48" s="525" t="n"/>
      <c r="H48" s="525" t="n"/>
      <c r="I48" s="525" t="n"/>
      <c r="J48" s="525" t="n"/>
      <c r="K48" s="525" t="n"/>
      <c r="L48" s="525" t="n"/>
      <c r="M48" s="525" t="n"/>
    </row>
    <row r="49" ht="13.35" customHeight="1" s="162"/>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13">
        <f>IF(OR($D$58="",$G$58=""),"",IF($D$58="Round",ROUND(PI()*(($G$58-2*N($K$58))/2)^2/144,3),IF($I$58="","",ROUND(($G$58-2*N($K$58))*($I$58-2*N($K$58))/144,3))))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14" t="inlineStr">
        <is>
          <t>Duct shape:</t>
        </is>
      </c>
      <c r="C58" s="173" t="n"/>
      <c r="D58" s="515" t="n"/>
      <c r="E58" s="173" t="n"/>
      <c r="F58" s="516" t="inlineStr">
        <is>
          <t>W / Dia (in)</t>
        </is>
      </c>
      <c r="G58" s="517" t="n"/>
      <c r="H58" s="514" t="inlineStr">
        <is>
          <t>H (in)</t>
        </is>
      </c>
      <c r="I58" s="518" t="n"/>
      <c r="J58" s="519" t="inlineStr">
        <is>
          <t>Liner (in)</t>
        </is>
      </c>
      <c r="K58" s="520" t="n"/>
      <c r="L58" s="514" t="inlineStr">
        <is>
          <t>Points</t>
        </is>
      </c>
      <c r="M58" s="521">
        <f>IF(OR($D$58="",$G$58=""),"",IF($D$58="Round",IF($D$58="Round",IF($G$58&lt;=9,6,IF($G$58&lt;=12,8,10)),IF($G$58&lt;12,2,MIN(10,MAX(3,ROUNDUP($G$58/6,0)))))&amp;" x 2 axes",IF($D$58="Round",IF($G$58&lt;=9,6,IF($G$58&lt;=12,8,10)),IF($G$58&lt;12,2,MIN(10,MAX(3,ROUNDUP($G$58/6,0)))))&amp;" x "&amp;IF($D$58="Round",2,IF($I$58&lt;12,2,MIN(8,MAX(3,ROUNDUP($I$58/6,0)))))))</f>
        <v/>
      </c>
    </row>
    <row r="59" ht="13.35" customHeight="1" s="162">
      <c r="B59" s="522" t="inlineStr">
        <is>
          <t>Depth↓ Pos→ (in)</t>
        </is>
      </c>
      <c r="C59" s="414" t="n"/>
      <c r="D59" s="522">
        <f>IF(OR($D$58="",$G$58="",1&gt;IF($D$58="Round",IF($G$58&lt;=9,6,IF($G$58&lt;=12,8,10)),IF($G$58&lt;12,2,MIN(10,MAX(3,ROUNDUP($G$58/6,0)))))),"",IF($D$58="Round",ROUND(IF(1&lt;=IF($D$58="Round",IF($G$58&lt;=9,6,IF($G$58&lt;=12,8,10)),IF($G$58&lt;12,2,MIN(10,MAX(3,ROUNDUP($G$58/6,0)))))/2,$G$58/2*(1-SQRT((IF($D$58="Round",IF($G$58&lt;=9,6,IF($G$58&lt;=12,8,10)),IF($G$58&lt;12,2,MIN(10,MAX(3,ROUNDUP($G$58/6,0)))))-2*1+1)/IF($D$58="Round",IF($G$58&lt;=9,6,IF($G$58&lt;=12,8,10)),IF($G$58&lt;12,2,MIN(10,MAX(3,ROUNDUP($G$58/6,0))))))),$G$58-$G$58/2*(1-SQRT((IF($D$58="Round",IF($G$58&lt;=9,6,IF($G$58&lt;=12,8,10)),IF($G$58&lt;12,2,MIN(10,MAX(3,ROUNDUP($G$58/6,0)))))-2*(IF($D$58="Round",IF($G$58&lt;=9,6,IF($G$58&lt;=12,8,10)),IF($G$58&lt;12,2,MIN(10,MAX(3,ROUNDUP($G$58/6,0)))))-1+1)+1)/IF($D$58="Round",IF($G$58&lt;=9,6,IF($G$58&lt;=12,8,10)),IF($G$58&lt;12,2,MIN(10,MAX(3,ROUNDUP($G$58/6,0)))))))),1),ROUND((1-0.5)*$G$58/IF($D$58="Round",IF($G$58&lt;=9,6,IF($G$58&lt;=12,8,10)),IF($G$58&lt;12,2,MIN(10,MAX(3,ROUNDUP($G$58/6,0))))),1)))</f>
        <v/>
      </c>
      <c r="E59" s="522">
        <f>IF(OR($D$58="",$G$58="",2&gt;IF($D$58="Round",IF($G$58&lt;=9,6,IF($G$58&lt;=12,8,10)),IF($G$58&lt;12,2,MIN(10,MAX(3,ROUNDUP($G$58/6,0)))))),"",IF($D$58="Round",ROUND(IF(2&lt;=IF($D$58="Round",IF($G$58&lt;=9,6,IF($G$58&lt;=12,8,10)),IF($G$58&lt;12,2,MIN(10,MAX(3,ROUNDUP($G$58/6,0)))))/2,$G$58/2*(1-SQRT((IF($D$58="Round",IF($G$58&lt;=9,6,IF($G$58&lt;=12,8,10)),IF($G$58&lt;12,2,MIN(10,MAX(3,ROUNDUP($G$58/6,0)))))-2*2+1)/IF($D$58="Round",IF($G$58&lt;=9,6,IF($G$58&lt;=12,8,10)),IF($G$58&lt;12,2,MIN(10,MAX(3,ROUNDUP($G$58/6,0))))))),$G$58-$G$58/2*(1-SQRT((IF($D$58="Round",IF($G$58&lt;=9,6,IF($G$58&lt;=12,8,10)),IF($G$58&lt;12,2,MIN(10,MAX(3,ROUNDUP($G$58/6,0)))))-2*(IF($D$58="Round",IF($G$58&lt;=9,6,IF($G$58&lt;=12,8,10)),IF($G$58&lt;12,2,MIN(10,MAX(3,ROUNDUP($G$58/6,0)))))-2+1)+1)/IF($D$58="Round",IF($G$58&lt;=9,6,IF($G$58&lt;=12,8,10)),IF($G$58&lt;12,2,MIN(10,MAX(3,ROUNDUP($G$58/6,0)))))))),1),ROUND((2-0.5)*$G$58/IF($D$58="Round",IF($G$58&lt;=9,6,IF($G$58&lt;=12,8,10)),IF($G$58&lt;12,2,MIN(10,MAX(3,ROUNDUP($G$58/6,0))))),1)))</f>
        <v/>
      </c>
      <c r="F59" s="522">
        <f>IF(OR($D$58="",$G$58="",3&gt;IF($D$58="Round",IF($G$58&lt;=9,6,IF($G$58&lt;=12,8,10)),IF($G$58&lt;12,2,MIN(10,MAX(3,ROUNDUP($G$58/6,0)))))),"",IF($D$58="Round",ROUND(IF(3&lt;=IF($D$58="Round",IF($G$58&lt;=9,6,IF($G$58&lt;=12,8,10)),IF($G$58&lt;12,2,MIN(10,MAX(3,ROUNDUP($G$58/6,0)))))/2,$G$58/2*(1-SQRT((IF($D$58="Round",IF($G$58&lt;=9,6,IF($G$58&lt;=12,8,10)),IF($G$58&lt;12,2,MIN(10,MAX(3,ROUNDUP($G$58/6,0)))))-2*3+1)/IF($D$58="Round",IF($G$58&lt;=9,6,IF($G$58&lt;=12,8,10)),IF($G$58&lt;12,2,MIN(10,MAX(3,ROUNDUP($G$58/6,0))))))),$G$58-$G$58/2*(1-SQRT((IF($D$58="Round",IF($G$58&lt;=9,6,IF($G$58&lt;=12,8,10)),IF($G$58&lt;12,2,MIN(10,MAX(3,ROUNDUP($G$58/6,0)))))-2*(IF($D$58="Round",IF($G$58&lt;=9,6,IF($G$58&lt;=12,8,10)),IF($G$58&lt;12,2,MIN(10,MAX(3,ROUNDUP($G$58/6,0)))))-3+1)+1)/IF($D$58="Round",IF($G$58&lt;=9,6,IF($G$58&lt;=12,8,10)),IF($G$58&lt;12,2,MIN(10,MAX(3,ROUNDUP($G$58/6,0)))))))),1),ROUND((3-0.5)*$G$58/IF($D$58="Round",IF($G$58&lt;=9,6,IF($G$58&lt;=12,8,10)),IF($G$58&lt;12,2,MIN(10,MAX(3,ROUNDUP($G$58/6,0))))),1)))</f>
        <v/>
      </c>
      <c r="G59" s="522">
        <f>IF(OR($D$58="",$G$58="",4&gt;IF($D$58="Round",IF($G$58&lt;=9,6,IF($G$58&lt;=12,8,10)),IF($G$58&lt;12,2,MIN(10,MAX(3,ROUNDUP($G$58/6,0)))))),"",IF($D$58="Round",ROUND(IF(4&lt;=IF($D$58="Round",IF($G$58&lt;=9,6,IF($G$58&lt;=12,8,10)),IF($G$58&lt;12,2,MIN(10,MAX(3,ROUNDUP($G$58/6,0)))))/2,$G$58/2*(1-SQRT((IF($D$58="Round",IF($G$58&lt;=9,6,IF($G$58&lt;=12,8,10)),IF($G$58&lt;12,2,MIN(10,MAX(3,ROUNDUP($G$58/6,0)))))-2*4+1)/IF($D$58="Round",IF($G$58&lt;=9,6,IF($G$58&lt;=12,8,10)),IF($G$58&lt;12,2,MIN(10,MAX(3,ROUNDUP($G$58/6,0))))))),$G$58-$G$58/2*(1-SQRT((IF($D$58="Round",IF($G$58&lt;=9,6,IF($G$58&lt;=12,8,10)),IF($G$58&lt;12,2,MIN(10,MAX(3,ROUNDUP($G$58/6,0)))))-2*(IF($D$58="Round",IF($G$58&lt;=9,6,IF($G$58&lt;=12,8,10)),IF($G$58&lt;12,2,MIN(10,MAX(3,ROUNDUP($G$58/6,0)))))-4+1)+1)/IF($D$58="Round",IF($G$58&lt;=9,6,IF($G$58&lt;=12,8,10)),IF($G$58&lt;12,2,MIN(10,MAX(3,ROUNDUP($G$58/6,0)))))))),1),ROUND((4-0.5)*$G$58/IF($D$58="Round",IF($G$58&lt;=9,6,IF($G$58&lt;=12,8,10)),IF($G$58&lt;12,2,MIN(10,MAX(3,ROUNDUP($G$58/6,0))))),1)))</f>
        <v/>
      </c>
      <c r="H59" s="522">
        <f>IF(OR($D$58="",$G$58="",5&gt;IF($D$58="Round",IF($G$58&lt;=9,6,IF($G$58&lt;=12,8,10)),IF($G$58&lt;12,2,MIN(10,MAX(3,ROUNDUP($G$58/6,0)))))),"",IF($D$58="Round",ROUND(IF(5&lt;=IF($D$58="Round",IF($G$58&lt;=9,6,IF($G$58&lt;=12,8,10)),IF($G$58&lt;12,2,MIN(10,MAX(3,ROUNDUP($G$58/6,0)))))/2,$G$58/2*(1-SQRT((IF($D$58="Round",IF($G$58&lt;=9,6,IF($G$58&lt;=12,8,10)),IF($G$58&lt;12,2,MIN(10,MAX(3,ROUNDUP($G$58/6,0)))))-2*5+1)/IF($D$58="Round",IF($G$58&lt;=9,6,IF($G$58&lt;=12,8,10)),IF($G$58&lt;12,2,MIN(10,MAX(3,ROUNDUP($G$58/6,0))))))),$G$58-$G$58/2*(1-SQRT((IF($D$58="Round",IF($G$58&lt;=9,6,IF($G$58&lt;=12,8,10)),IF($G$58&lt;12,2,MIN(10,MAX(3,ROUNDUP($G$58/6,0)))))-2*(IF($D$58="Round",IF($G$58&lt;=9,6,IF($G$58&lt;=12,8,10)),IF($G$58&lt;12,2,MIN(10,MAX(3,ROUNDUP($G$58/6,0)))))-5+1)+1)/IF($D$58="Round",IF($G$58&lt;=9,6,IF($G$58&lt;=12,8,10)),IF($G$58&lt;12,2,MIN(10,MAX(3,ROUNDUP($G$58/6,0)))))))),1),ROUND((5-0.5)*$G$58/IF($D$58="Round",IF($G$58&lt;=9,6,IF($G$58&lt;=12,8,10)),IF($G$58&lt;12,2,MIN(10,MAX(3,ROUNDUP($G$58/6,0))))),1)))</f>
        <v/>
      </c>
      <c r="I59" s="522">
        <f>IF(OR($D$58="",$G$58="",6&gt;IF($D$58="Round",IF($G$58&lt;=9,6,IF($G$58&lt;=12,8,10)),IF($G$58&lt;12,2,MIN(10,MAX(3,ROUNDUP($G$58/6,0)))))),"",IF($D$58="Round",ROUND(IF(6&lt;=IF($D$58="Round",IF($G$58&lt;=9,6,IF($G$58&lt;=12,8,10)),IF($G$58&lt;12,2,MIN(10,MAX(3,ROUNDUP($G$58/6,0)))))/2,$G$58/2*(1-SQRT((IF($D$58="Round",IF($G$58&lt;=9,6,IF($G$58&lt;=12,8,10)),IF($G$58&lt;12,2,MIN(10,MAX(3,ROUNDUP($G$58/6,0)))))-2*6+1)/IF($D$58="Round",IF($G$58&lt;=9,6,IF($G$58&lt;=12,8,10)),IF($G$58&lt;12,2,MIN(10,MAX(3,ROUNDUP($G$58/6,0))))))),$G$58-$G$58/2*(1-SQRT((IF($D$58="Round",IF($G$58&lt;=9,6,IF($G$58&lt;=12,8,10)),IF($G$58&lt;12,2,MIN(10,MAX(3,ROUNDUP($G$58/6,0)))))-2*(IF($D$58="Round",IF($G$58&lt;=9,6,IF($G$58&lt;=12,8,10)),IF($G$58&lt;12,2,MIN(10,MAX(3,ROUNDUP($G$58/6,0)))))-6+1)+1)/IF($D$58="Round",IF($G$58&lt;=9,6,IF($G$58&lt;=12,8,10)),IF($G$58&lt;12,2,MIN(10,MAX(3,ROUNDUP($G$58/6,0)))))))),1),ROUND((6-0.5)*$G$58/IF($D$58="Round",IF($G$58&lt;=9,6,IF($G$58&lt;=12,8,10)),IF($G$58&lt;12,2,MIN(10,MAX(3,ROUNDUP($G$58/6,0))))),1)))</f>
        <v/>
      </c>
      <c r="J59" s="522">
        <f>IF(OR($D$58="",$G$58="",7&gt;IF($D$58="Round",IF($G$58&lt;=9,6,IF($G$58&lt;=12,8,10)),IF($G$58&lt;12,2,MIN(10,MAX(3,ROUNDUP($G$58/6,0)))))),"",IF($D$58="Round",ROUND(IF(7&lt;=IF($D$58="Round",IF($G$58&lt;=9,6,IF($G$58&lt;=12,8,10)),IF($G$58&lt;12,2,MIN(10,MAX(3,ROUNDUP($G$58/6,0)))))/2,$G$58/2*(1-SQRT((IF($D$58="Round",IF($G$58&lt;=9,6,IF($G$58&lt;=12,8,10)),IF($G$58&lt;12,2,MIN(10,MAX(3,ROUNDUP($G$58/6,0)))))-2*7+1)/IF($D$58="Round",IF($G$58&lt;=9,6,IF($G$58&lt;=12,8,10)),IF($G$58&lt;12,2,MIN(10,MAX(3,ROUNDUP($G$58/6,0))))))),$G$58-$G$58/2*(1-SQRT((IF($D$58="Round",IF($G$58&lt;=9,6,IF($G$58&lt;=12,8,10)),IF($G$58&lt;12,2,MIN(10,MAX(3,ROUNDUP($G$58/6,0)))))-2*(IF($D$58="Round",IF($G$58&lt;=9,6,IF($G$58&lt;=12,8,10)),IF($G$58&lt;12,2,MIN(10,MAX(3,ROUNDUP($G$58/6,0)))))-7+1)+1)/IF($D$58="Round",IF($G$58&lt;=9,6,IF($G$58&lt;=12,8,10)),IF($G$58&lt;12,2,MIN(10,MAX(3,ROUNDUP($G$58/6,0)))))))),1),ROUND((7-0.5)*$G$58/IF($D$58="Round",IF($G$58&lt;=9,6,IF($G$58&lt;=12,8,10)),IF($G$58&lt;12,2,MIN(10,MAX(3,ROUNDUP($G$58/6,0))))),1)))</f>
        <v/>
      </c>
      <c r="K59" s="522">
        <f>IF(OR($D$58="",$G$58="",8&gt;IF($D$58="Round",IF($G$58&lt;=9,6,IF($G$58&lt;=12,8,10)),IF($G$58&lt;12,2,MIN(10,MAX(3,ROUNDUP($G$58/6,0)))))),"",IF($D$58="Round",ROUND(IF(8&lt;=IF($D$58="Round",IF($G$58&lt;=9,6,IF($G$58&lt;=12,8,10)),IF($G$58&lt;12,2,MIN(10,MAX(3,ROUNDUP($G$58/6,0)))))/2,$G$58/2*(1-SQRT((IF($D$58="Round",IF($G$58&lt;=9,6,IF($G$58&lt;=12,8,10)),IF($G$58&lt;12,2,MIN(10,MAX(3,ROUNDUP($G$58/6,0)))))-2*8+1)/IF($D$58="Round",IF($G$58&lt;=9,6,IF($G$58&lt;=12,8,10)),IF($G$58&lt;12,2,MIN(10,MAX(3,ROUNDUP($G$58/6,0))))))),$G$58-$G$58/2*(1-SQRT((IF($D$58="Round",IF($G$58&lt;=9,6,IF($G$58&lt;=12,8,10)),IF($G$58&lt;12,2,MIN(10,MAX(3,ROUNDUP($G$58/6,0)))))-2*(IF($D$58="Round",IF($G$58&lt;=9,6,IF($G$58&lt;=12,8,10)),IF($G$58&lt;12,2,MIN(10,MAX(3,ROUNDUP($G$58/6,0)))))-8+1)+1)/IF($D$58="Round",IF($G$58&lt;=9,6,IF($G$58&lt;=12,8,10)),IF($G$58&lt;12,2,MIN(10,MAX(3,ROUNDUP($G$58/6,0)))))))),1),ROUND((8-0.5)*$G$58/IF($D$58="Round",IF($G$58&lt;=9,6,IF($G$58&lt;=12,8,10)),IF($G$58&lt;12,2,MIN(10,MAX(3,ROUNDUP($G$58/6,0))))),1)))</f>
        <v/>
      </c>
      <c r="L59" s="522">
        <f>IF(OR($D$58="",$G$58="",9&gt;IF($D$58="Round",IF($G$58&lt;=9,6,IF($G$58&lt;=12,8,10)),IF($G$58&lt;12,2,MIN(10,MAX(3,ROUNDUP($G$58/6,0)))))),"",IF($D$58="Round",ROUND(IF(9&lt;=IF($D$58="Round",IF($G$58&lt;=9,6,IF($G$58&lt;=12,8,10)),IF($G$58&lt;12,2,MIN(10,MAX(3,ROUNDUP($G$58/6,0)))))/2,$G$58/2*(1-SQRT((IF($D$58="Round",IF($G$58&lt;=9,6,IF($G$58&lt;=12,8,10)),IF($G$58&lt;12,2,MIN(10,MAX(3,ROUNDUP($G$58/6,0)))))-2*9+1)/IF($D$58="Round",IF($G$58&lt;=9,6,IF($G$58&lt;=12,8,10)),IF($G$58&lt;12,2,MIN(10,MAX(3,ROUNDUP($G$58/6,0))))))),$G$58-$G$58/2*(1-SQRT((IF($D$58="Round",IF($G$58&lt;=9,6,IF($G$58&lt;=12,8,10)),IF($G$58&lt;12,2,MIN(10,MAX(3,ROUNDUP($G$58/6,0)))))-2*(IF($D$58="Round",IF($G$58&lt;=9,6,IF($G$58&lt;=12,8,10)),IF($G$58&lt;12,2,MIN(10,MAX(3,ROUNDUP($G$58/6,0)))))-9+1)+1)/IF($D$58="Round",IF($G$58&lt;=9,6,IF($G$58&lt;=12,8,10)),IF($G$58&lt;12,2,MIN(10,MAX(3,ROUNDUP($G$58/6,0)))))))),1),ROUND((9-0.5)*$G$58/IF($D$58="Round",IF($G$58&lt;=9,6,IF($G$58&lt;=12,8,10)),IF($G$58&lt;12,2,MIN(10,MAX(3,ROUNDUP($G$58/6,0))))),1)))</f>
        <v/>
      </c>
      <c r="M59" s="522">
        <f>IF(OR($D$58="",$G$58="",10&gt;IF($D$58="Round",IF($G$58&lt;=9,6,IF($G$58&lt;=12,8,10)),IF($G$58&lt;12,2,MIN(10,MAX(3,ROUNDUP($G$58/6,0)))))),"",IF($D$58="Round",ROUND(IF(10&lt;=IF($D$58="Round",IF($G$58&lt;=9,6,IF($G$58&lt;=12,8,10)),IF($G$58&lt;12,2,MIN(10,MAX(3,ROUNDUP($G$58/6,0)))))/2,$G$58/2*(1-SQRT((IF($D$58="Round",IF($G$58&lt;=9,6,IF($G$58&lt;=12,8,10)),IF($G$58&lt;12,2,MIN(10,MAX(3,ROUNDUP($G$58/6,0)))))-2*10+1)/IF($D$58="Round",IF($G$58&lt;=9,6,IF($G$58&lt;=12,8,10)),IF($G$58&lt;12,2,MIN(10,MAX(3,ROUNDUP($G$58/6,0))))))),$G$58-$G$58/2*(1-SQRT((IF($D$58="Round",IF($G$58&lt;=9,6,IF($G$58&lt;=12,8,10)),IF($G$58&lt;12,2,MIN(10,MAX(3,ROUNDUP($G$58/6,0)))))-2*(IF($D$58="Round",IF($G$58&lt;=9,6,IF($G$58&lt;=12,8,10)),IF($G$58&lt;12,2,MIN(10,MAX(3,ROUNDUP($G$58/6,0)))))-10+1)+1)/IF($D$58="Round",IF($G$58&lt;=9,6,IF($G$58&lt;=12,8,10)),IF($G$58&lt;12,2,MIN(10,MAX(3,ROUNDUP($G$58/6,0)))))))),1),ROUND((10-0.5)*$G$58/IF($D$58="Round",IF($G$58&lt;=9,6,IF($G$58&lt;=12,8,10)),IF($G$58&lt;12,2,MIN(10,MAX(3,ROUNDUP($G$58/6,0))))),1)))</f>
        <v/>
      </c>
    </row>
    <row r="60" ht="13.35" customHeight="1" s="162">
      <c r="B60" s="523">
        <f>IF(OR($D$58="",$G$58=""),"",IF($D$58="Round",IF(1=1,"Axis 1 (0°)",IF(1=2,"Axis 2 (90°)","")),IF(1&gt;IF($D$58="Round",2,IF($I$58&lt;12,2,MIN(8,MAX(3,ROUNDUP($I$58/6,0))))),"",ROUND((1-0.5)*$I$58/IF($D$58="Round",2,IF($I$58&lt;12,2,MIN(8,MAX(3,ROUNDUP($I$58/6,0))))),1))))</f>
        <v/>
      </c>
      <c r="C60" s="524" t="n"/>
      <c r="D60" s="525" t="n"/>
      <c r="E60" s="525" t="n"/>
      <c r="F60" s="525" t="n"/>
      <c r="G60" s="525" t="n"/>
      <c r="H60" s="525" t="n"/>
      <c r="I60" s="525" t="n"/>
      <c r="J60" s="525" t="n"/>
      <c r="K60" s="525" t="n"/>
      <c r="L60" s="525" t="n"/>
      <c r="M60" s="525" t="n"/>
    </row>
    <row r="61" ht="13.35" customHeight="1" s="162">
      <c r="B61" s="523">
        <f>IF(OR($D$58="",$G$58=""),"",IF($D$58="Round",IF(2=1,"Axis 1 (0°)",IF(2=2,"Axis 2 (90°)","")),IF(2&gt;IF($D$58="Round",2,IF($I$58&lt;12,2,MIN(8,MAX(3,ROUNDUP($I$58/6,0))))),"",ROUND((2-0.5)*$I$58/IF($D$58="Round",2,IF($I$58&lt;12,2,MIN(8,MAX(3,ROUNDUP($I$58/6,0))))),1))))</f>
        <v/>
      </c>
      <c r="C61" s="524" t="n"/>
      <c r="D61" s="525" t="n"/>
      <c r="E61" s="525" t="n"/>
      <c r="F61" s="525" t="n"/>
      <c r="G61" s="525" t="n"/>
      <c r="H61" s="525" t="n"/>
      <c r="I61" s="525" t="n"/>
      <c r="J61" s="525" t="n"/>
      <c r="K61" s="525" t="n"/>
      <c r="L61" s="525" t="n"/>
      <c r="M61" s="525" t="n"/>
    </row>
    <row r="62" ht="13.35" customHeight="1" s="162">
      <c r="B62" s="523">
        <f>IF(OR($D$58="",$G$58=""),"",IF($D$58="Round",IF(3=1,"Axis 1 (0°)",IF(3=2,"Axis 2 (90°)","")),IF(3&gt;IF($D$58="Round",2,IF($I$58&lt;12,2,MIN(8,MAX(3,ROUNDUP($I$58/6,0))))),"",ROUND((3-0.5)*$I$58/IF($D$58="Round",2,IF($I$58&lt;12,2,MIN(8,MAX(3,ROUNDUP($I$58/6,0))))),1))))</f>
        <v/>
      </c>
      <c r="C62" s="524" t="n"/>
      <c r="D62" s="525" t="n"/>
      <c r="E62" s="525" t="n"/>
      <c r="F62" s="525" t="n"/>
      <c r="G62" s="525" t="n"/>
      <c r="H62" s="525" t="n"/>
      <c r="I62" s="525" t="n"/>
      <c r="J62" s="525" t="n"/>
      <c r="K62" s="525" t="n"/>
      <c r="L62" s="525" t="n"/>
      <c r="M62" s="525" t="n"/>
    </row>
    <row r="63" ht="13.35" customHeight="1" s="162">
      <c r="B63" s="523">
        <f>IF(OR($D$58="",$G$58=""),"",IF($D$58="Round",IF(4=1,"Axis 1 (0°)",IF(4=2,"Axis 2 (90°)","")),IF(4&gt;IF($D$58="Round",2,IF($I$58&lt;12,2,MIN(8,MAX(3,ROUNDUP($I$58/6,0))))),"",ROUND((4-0.5)*$I$58/IF($D$58="Round",2,IF($I$58&lt;12,2,MIN(8,MAX(3,ROUNDUP($I$58/6,0))))),1))))</f>
        <v/>
      </c>
      <c r="C63" s="524" t="n"/>
      <c r="D63" s="525" t="n"/>
      <c r="E63" s="525" t="n"/>
      <c r="F63" s="525" t="n"/>
      <c r="G63" s="525" t="n"/>
      <c r="H63" s="525" t="n"/>
      <c r="I63" s="525" t="n"/>
      <c r="J63" s="525" t="n"/>
      <c r="K63" s="525" t="n"/>
      <c r="L63" s="525" t="n"/>
      <c r="M63" s="525" t="n"/>
    </row>
    <row r="64" ht="13.35" customHeight="1" s="162">
      <c r="B64" s="523">
        <f>IF(OR($D$58="",$G$58=""),"",IF($D$58="Round",IF(5=1,"Axis 1 (0°)",IF(5=2,"Axis 2 (90°)","")),IF(5&gt;IF($D$58="Round",2,IF($I$58&lt;12,2,MIN(8,MAX(3,ROUNDUP($I$58/6,0))))),"",ROUND((5-0.5)*$I$58/IF($D$58="Round",2,IF($I$58&lt;12,2,MIN(8,MAX(3,ROUNDUP($I$58/6,0))))),1))))</f>
        <v/>
      </c>
      <c r="C64" s="524" t="n"/>
      <c r="D64" s="525" t="n"/>
      <c r="E64" s="525" t="n"/>
      <c r="F64" s="525" t="n"/>
      <c r="G64" s="525" t="n"/>
      <c r="H64" s="525" t="n"/>
      <c r="I64" s="525" t="n"/>
      <c r="J64" s="525" t="n"/>
      <c r="K64" s="525" t="n"/>
      <c r="L64" s="525" t="n"/>
      <c r="M64" s="525" t="n"/>
    </row>
    <row r="65" ht="13.35" customHeight="1" s="162">
      <c r="B65" s="523">
        <f>IF(OR($D$58="",$G$58=""),"",IF($D$58="Round",IF(6=1,"Axis 1 (0°)",IF(6=2,"Axis 2 (90°)","")),IF(6&gt;IF($D$58="Round",2,IF($I$58&lt;12,2,MIN(8,MAX(3,ROUNDUP($I$58/6,0))))),"",ROUND((6-0.5)*$I$58/IF($D$58="Round",2,IF($I$58&lt;12,2,MIN(8,MAX(3,ROUNDUP($I$58/6,0))))),1))))</f>
        <v/>
      </c>
      <c r="C65" s="524" t="n"/>
      <c r="D65" s="525" t="n"/>
      <c r="E65" s="525" t="n"/>
      <c r="F65" s="525" t="n"/>
      <c r="G65" s="525" t="n"/>
      <c r="H65" s="525" t="n"/>
      <c r="I65" s="525" t="n"/>
      <c r="J65" s="525" t="n"/>
      <c r="K65" s="525" t="n"/>
      <c r="L65" s="525" t="n"/>
      <c r="M65" s="525" t="n"/>
    </row>
    <row r="66" ht="13.35" customHeight="1" s="162">
      <c r="B66" s="523">
        <f>IF(OR($D$58="",$G$58=""),"",IF($D$58="Round",IF(7=1,"Axis 1 (0°)",IF(7=2,"Axis 2 (90°)","")),IF(7&gt;IF($D$58="Round",2,IF($I$58&lt;12,2,MIN(8,MAX(3,ROUNDUP($I$58/6,0))))),"",ROUND((7-0.5)*$I$58/IF($D$58="Round",2,IF($I$58&lt;12,2,MIN(8,MAX(3,ROUNDUP($I$58/6,0))))),1))))</f>
        <v/>
      </c>
      <c r="C66" s="524" t="n"/>
      <c r="D66" s="525" t="n"/>
      <c r="E66" s="525" t="n"/>
      <c r="F66" s="525" t="n"/>
      <c r="G66" s="525" t="n"/>
      <c r="H66" s="525" t="n"/>
      <c r="I66" s="525" t="n"/>
      <c r="J66" s="525" t="n"/>
      <c r="K66" s="525" t="n"/>
      <c r="L66" s="525" t="n"/>
      <c r="M66" s="525" t="n"/>
    </row>
    <row r="67" ht="13.35" customHeight="1" s="162">
      <c r="B67" s="523">
        <f>IF(OR($D$58="",$G$58=""),"",IF($D$58="Round",IF(8=1,"Axis 1 (0°)",IF(8=2,"Axis 2 (90°)","")),IF(8&gt;IF($D$58="Round",2,IF($I$58&lt;12,2,MIN(8,MAX(3,ROUNDUP($I$58/6,0))))),"",ROUND((8-0.5)*$I$58/IF($D$58="Round",2,IF($I$58&lt;12,2,MIN(8,MAX(3,ROUNDUP($I$58/6,0))))),1))))</f>
        <v/>
      </c>
      <c r="C67" s="524" t="n"/>
      <c r="D67" s="525" t="n"/>
      <c r="E67" s="525" t="n"/>
      <c r="F67" s="525" t="n"/>
      <c r="G67" s="525" t="n"/>
      <c r="H67" s="525" t="n"/>
      <c r="I67" s="525" t="n"/>
      <c r="J67" s="525" t="n"/>
      <c r="K67" s="525" t="n"/>
      <c r="L67" s="525" t="n"/>
      <c r="M67" s="525" t="n"/>
    </row>
    <row r="68" ht="13.35" customHeight="1" s="162"/>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13">
        <f>IF(OR($D$73="",$G$73=""),"",IF($D$73="Round",ROUND(PI()*(($G$73-2*N($K$73))/2)^2/144,3),IF($I$73="","",ROUND(($G$73-2*N($K$73))*($I$73-2*N($K$73))/144,3))))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14" t="inlineStr">
        <is>
          <t>Duct shape:</t>
        </is>
      </c>
      <c r="C73" s="173" t="n"/>
      <c r="D73" s="515" t="n"/>
      <c r="E73" s="173" t="n"/>
      <c r="F73" s="516" t="inlineStr">
        <is>
          <t>W / Dia (in)</t>
        </is>
      </c>
      <c r="G73" s="517" t="n"/>
      <c r="H73" s="514" t="inlineStr">
        <is>
          <t>H (in)</t>
        </is>
      </c>
      <c r="I73" s="518" t="n"/>
      <c r="J73" s="519" t="inlineStr">
        <is>
          <t>Liner (in)</t>
        </is>
      </c>
      <c r="K73" s="520" t="n"/>
      <c r="L73" s="514" t="inlineStr">
        <is>
          <t>Points</t>
        </is>
      </c>
      <c r="M73" s="521">
        <f>IF(OR($D$73="",$G$73=""),"",IF($D$73="Round",IF($D$73="Round",IF($G$73&lt;=9,6,IF($G$73&lt;=12,8,10)),IF($G$73&lt;12,2,MIN(10,MAX(3,ROUNDUP($G$73/6,0)))))&amp;" x 2 axes",IF($D$73="Round",IF($G$73&lt;=9,6,IF($G$73&lt;=12,8,10)),IF($G$73&lt;12,2,MIN(10,MAX(3,ROUNDUP($G$73/6,0)))))&amp;" x "&amp;IF($D$73="Round",2,IF($I$73&lt;12,2,MIN(8,MAX(3,ROUNDUP($I$73/6,0)))))))</f>
        <v/>
      </c>
    </row>
    <row r="74" ht="13.35" customHeight="1" s="162">
      <c r="B74" s="522" t="inlineStr">
        <is>
          <t>Depth↓ Pos→ (in)</t>
        </is>
      </c>
      <c r="C74" s="414" t="n"/>
      <c r="D74" s="522">
        <f>IF(OR($D$73="",$G$73="",1&gt;IF($D$73="Round",IF($G$73&lt;=9,6,IF($G$73&lt;=12,8,10)),IF($G$73&lt;12,2,MIN(10,MAX(3,ROUNDUP($G$73/6,0)))))),"",IF($D$73="Round",ROUND(IF(1&lt;=IF($D$73="Round",IF($G$73&lt;=9,6,IF($G$73&lt;=12,8,10)),IF($G$73&lt;12,2,MIN(10,MAX(3,ROUNDUP($G$73/6,0)))))/2,$G$73/2*(1-SQRT((IF($D$73="Round",IF($G$73&lt;=9,6,IF($G$73&lt;=12,8,10)),IF($G$73&lt;12,2,MIN(10,MAX(3,ROUNDUP($G$73/6,0)))))-2*1+1)/IF($D$73="Round",IF($G$73&lt;=9,6,IF($G$73&lt;=12,8,10)),IF($G$73&lt;12,2,MIN(10,MAX(3,ROUNDUP($G$73/6,0))))))),$G$73-$G$73/2*(1-SQRT((IF($D$73="Round",IF($G$73&lt;=9,6,IF($G$73&lt;=12,8,10)),IF($G$73&lt;12,2,MIN(10,MAX(3,ROUNDUP($G$73/6,0)))))-2*(IF($D$73="Round",IF($G$73&lt;=9,6,IF($G$73&lt;=12,8,10)),IF($G$73&lt;12,2,MIN(10,MAX(3,ROUNDUP($G$73/6,0)))))-1+1)+1)/IF($D$73="Round",IF($G$73&lt;=9,6,IF($G$73&lt;=12,8,10)),IF($G$73&lt;12,2,MIN(10,MAX(3,ROUNDUP($G$73/6,0)))))))),1),ROUND((1-0.5)*$G$73/IF($D$73="Round",IF($G$73&lt;=9,6,IF($G$73&lt;=12,8,10)),IF($G$73&lt;12,2,MIN(10,MAX(3,ROUNDUP($G$73/6,0))))),1)))</f>
        <v/>
      </c>
      <c r="E74" s="522">
        <f>IF(OR($D$73="",$G$73="",2&gt;IF($D$73="Round",IF($G$73&lt;=9,6,IF($G$73&lt;=12,8,10)),IF($G$73&lt;12,2,MIN(10,MAX(3,ROUNDUP($G$73/6,0)))))),"",IF($D$73="Round",ROUND(IF(2&lt;=IF($D$73="Round",IF($G$73&lt;=9,6,IF($G$73&lt;=12,8,10)),IF($G$73&lt;12,2,MIN(10,MAX(3,ROUNDUP($G$73/6,0)))))/2,$G$73/2*(1-SQRT((IF($D$73="Round",IF($G$73&lt;=9,6,IF($G$73&lt;=12,8,10)),IF($G$73&lt;12,2,MIN(10,MAX(3,ROUNDUP($G$73/6,0)))))-2*2+1)/IF($D$73="Round",IF($G$73&lt;=9,6,IF($G$73&lt;=12,8,10)),IF($G$73&lt;12,2,MIN(10,MAX(3,ROUNDUP($G$73/6,0))))))),$G$73-$G$73/2*(1-SQRT((IF($D$73="Round",IF($G$73&lt;=9,6,IF($G$73&lt;=12,8,10)),IF($G$73&lt;12,2,MIN(10,MAX(3,ROUNDUP($G$73/6,0)))))-2*(IF($D$73="Round",IF($G$73&lt;=9,6,IF($G$73&lt;=12,8,10)),IF($G$73&lt;12,2,MIN(10,MAX(3,ROUNDUP($G$73/6,0)))))-2+1)+1)/IF($D$73="Round",IF($G$73&lt;=9,6,IF($G$73&lt;=12,8,10)),IF($G$73&lt;12,2,MIN(10,MAX(3,ROUNDUP($G$73/6,0)))))))),1),ROUND((2-0.5)*$G$73/IF($D$73="Round",IF($G$73&lt;=9,6,IF($G$73&lt;=12,8,10)),IF($G$73&lt;12,2,MIN(10,MAX(3,ROUNDUP($G$73/6,0))))),1)))</f>
        <v/>
      </c>
      <c r="F74" s="522">
        <f>IF(OR($D$73="",$G$73="",3&gt;IF($D$73="Round",IF($G$73&lt;=9,6,IF($G$73&lt;=12,8,10)),IF($G$73&lt;12,2,MIN(10,MAX(3,ROUNDUP($G$73/6,0)))))),"",IF($D$73="Round",ROUND(IF(3&lt;=IF($D$73="Round",IF($G$73&lt;=9,6,IF($G$73&lt;=12,8,10)),IF($G$73&lt;12,2,MIN(10,MAX(3,ROUNDUP($G$73/6,0)))))/2,$G$73/2*(1-SQRT((IF($D$73="Round",IF($G$73&lt;=9,6,IF($G$73&lt;=12,8,10)),IF($G$73&lt;12,2,MIN(10,MAX(3,ROUNDUP($G$73/6,0)))))-2*3+1)/IF($D$73="Round",IF($G$73&lt;=9,6,IF($G$73&lt;=12,8,10)),IF($G$73&lt;12,2,MIN(10,MAX(3,ROUNDUP($G$73/6,0))))))),$G$73-$G$73/2*(1-SQRT((IF($D$73="Round",IF($G$73&lt;=9,6,IF($G$73&lt;=12,8,10)),IF($G$73&lt;12,2,MIN(10,MAX(3,ROUNDUP($G$73/6,0)))))-2*(IF($D$73="Round",IF($G$73&lt;=9,6,IF($G$73&lt;=12,8,10)),IF($G$73&lt;12,2,MIN(10,MAX(3,ROUNDUP($G$73/6,0)))))-3+1)+1)/IF($D$73="Round",IF($G$73&lt;=9,6,IF($G$73&lt;=12,8,10)),IF($G$73&lt;12,2,MIN(10,MAX(3,ROUNDUP($G$73/6,0)))))))),1),ROUND((3-0.5)*$G$73/IF($D$73="Round",IF($G$73&lt;=9,6,IF($G$73&lt;=12,8,10)),IF($G$73&lt;12,2,MIN(10,MAX(3,ROUNDUP($G$73/6,0))))),1)))</f>
        <v/>
      </c>
      <c r="G74" s="522">
        <f>IF(OR($D$73="",$G$73="",4&gt;IF($D$73="Round",IF($G$73&lt;=9,6,IF($G$73&lt;=12,8,10)),IF($G$73&lt;12,2,MIN(10,MAX(3,ROUNDUP($G$73/6,0)))))),"",IF($D$73="Round",ROUND(IF(4&lt;=IF($D$73="Round",IF($G$73&lt;=9,6,IF($G$73&lt;=12,8,10)),IF($G$73&lt;12,2,MIN(10,MAX(3,ROUNDUP($G$73/6,0)))))/2,$G$73/2*(1-SQRT((IF($D$73="Round",IF($G$73&lt;=9,6,IF($G$73&lt;=12,8,10)),IF($G$73&lt;12,2,MIN(10,MAX(3,ROUNDUP($G$73/6,0)))))-2*4+1)/IF($D$73="Round",IF($G$73&lt;=9,6,IF($G$73&lt;=12,8,10)),IF($G$73&lt;12,2,MIN(10,MAX(3,ROUNDUP($G$73/6,0))))))),$G$73-$G$73/2*(1-SQRT((IF($D$73="Round",IF($G$73&lt;=9,6,IF($G$73&lt;=12,8,10)),IF($G$73&lt;12,2,MIN(10,MAX(3,ROUNDUP($G$73/6,0)))))-2*(IF($D$73="Round",IF($G$73&lt;=9,6,IF($G$73&lt;=12,8,10)),IF($G$73&lt;12,2,MIN(10,MAX(3,ROUNDUP($G$73/6,0)))))-4+1)+1)/IF($D$73="Round",IF($G$73&lt;=9,6,IF($G$73&lt;=12,8,10)),IF($G$73&lt;12,2,MIN(10,MAX(3,ROUNDUP($G$73/6,0)))))))),1),ROUND((4-0.5)*$G$73/IF($D$73="Round",IF($G$73&lt;=9,6,IF($G$73&lt;=12,8,10)),IF($G$73&lt;12,2,MIN(10,MAX(3,ROUNDUP($G$73/6,0))))),1)))</f>
        <v/>
      </c>
      <c r="H74" s="522">
        <f>IF(OR($D$73="",$G$73="",5&gt;IF($D$73="Round",IF($G$73&lt;=9,6,IF($G$73&lt;=12,8,10)),IF($G$73&lt;12,2,MIN(10,MAX(3,ROUNDUP($G$73/6,0)))))),"",IF($D$73="Round",ROUND(IF(5&lt;=IF($D$73="Round",IF($G$73&lt;=9,6,IF($G$73&lt;=12,8,10)),IF($G$73&lt;12,2,MIN(10,MAX(3,ROUNDUP($G$73/6,0)))))/2,$G$73/2*(1-SQRT((IF($D$73="Round",IF($G$73&lt;=9,6,IF($G$73&lt;=12,8,10)),IF($G$73&lt;12,2,MIN(10,MAX(3,ROUNDUP($G$73/6,0)))))-2*5+1)/IF($D$73="Round",IF($G$73&lt;=9,6,IF($G$73&lt;=12,8,10)),IF($G$73&lt;12,2,MIN(10,MAX(3,ROUNDUP($G$73/6,0))))))),$G$73-$G$73/2*(1-SQRT((IF($D$73="Round",IF($G$73&lt;=9,6,IF($G$73&lt;=12,8,10)),IF($G$73&lt;12,2,MIN(10,MAX(3,ROUNDUP($G$73/6,0)))))-2*(IF($D$73="Round",IF($G$73&lt;=9,6,IF($G$73&lt;=12,8,10)),IF($G$73&lt;12,2,MIN(10,MAX(3,ROUNDUP($G$73/6,0)))))-5+1)+1)/IF($D$73="Round",IF($G$73&lt;=9,6,IF($G$73&lt;=12,8,10)),IF($G$73&lt;12,2,MIN(10,MAX(3,ROUNDUP($G$73/6,0)))))))),1),ROUND((5-0.5)*$G$73/IF($D$73="Round",IF($G$73&lt;=9,6,IF($G$73&lt;=12,8,10)),IF($G$73&lt;12,2,MIN(10,MAX(3,ROUNDUP($G$73/6,0))))),1)))</f>
        <v/>
      </c>
      <c r="I74" s="522">
        <f>IF(OR($D$73="",$G$73="",6&gt;IF($D$73="Round",IF($G$73&lt;=9,6,IF($G$73&lt;=12,8,10)),IF($G$73&lt;12,2,MIN(10,MAX(3,ROUNDUP($G$73/6,0)))))),"",IF($D$73="Round",ROUND(IF(6&lt;=IF($D$73="Round",IF($G$73&lt;=9,6,IF($G$73&lt;=12,8,10)),IF($G$73&lt;12,2,MIN(10,MAX(3,ROUNDUP($G$73/6,0)))))/2,$G$73/2*(1-SQRT((IF($D$73="Round",IF($G$73&lt;=9,6,IF($G$73&lt;=12,8,10)),IF($G$73&lt;12,2,MIN(10,MAX(3,ROUNDUP($G$73/6,0)))))-2*6+1)/IF($D$73="Round",IF($G$73&lt;=9,6,IF($G$73&lt;=12,8,10)),IF($G$73&lt;12,2,MIN(10,MAX(3,ROUNDUP($G$73/6,0))))))),$G$73-$G$73/2*(1-SQRT((IF($D$73="Round",IF($G$73&lt;=9,6,IF($G$73&lt;=12,8,10)),IF($G$73&lt;12,2,MIN(10,MAX(3,ROUNDUP($G$73/6,0)))))-2*(IF($D$73="Round",IF($G$73&lt;=9,6,IF($G$73&lt;=12,8,10)),IF($G$73&lt;12,2,MIN(10,MAX(3,ROUNDUP($G$73/6,0)))))-6+1)+1)/IF($D$73="Round",IF($G$73&lt;=9,6,IF($G$73&lt;=12,8,10)),IF($G$73&lt;12,2,MIN(10,MAX(3,ROUNDUP($G$73/6,0)))))))),1),ROUND((6-0.5)*$G$73/IF($D$73="Round",IF($G$73&lt;=9,6,IF($G$73&lt;=12,8,10)),IF($G$73&lt;12,2,MIN(10,MAX(3,ROUNDUP($G$73/6,0))))),1)))</f>
        <v/>
      </c>
      <c r="J74" s="522">
        <f>IF(OR($D$73="",$G$73="",7&gt;IF($D$73="Round",IF($G$73&lt;=9,6,IF($G$73&lt;=12,8,10)),IF($G$73&lt;12,2,MIN(10,MAX(3,ROUNDUP($G$73/6,0)))))),"",IF($D$73="Round",ROUND(IF(7&lt;=IF($D$73="Round",IF($G$73&lt;=9,6,IF($G$73&lt;=12,8,10)),IF($G$73&lt;12,2,MIN(10,MAX(3,ROUNDUP($G$73/6,0)))))/2,$G$73/2*(1-SQRT((IF($D$73="Round",IF($G$73&lt;=9,6,IF($G$73&lt;=12,8,10)),IF($G$73&lt;12,2,MIN(10,MAX(3,ROUNDUP($G$73/6,0)))))-2*7+1)/IF($D$73="Round",IF($G$73&lt;=9,6,IF($G$73&lt;=12,8,10)),IF($G$73&lt;12,2,MIN(10,MAX(3,ROUNDUP($G$73/6,0))))))),$G$73-$G$73/2*(1-SQRT((IF($D$73="Round",IF($G$73&lt;=9,6,IF($G$73&lt;=12,8,10)),IF($G$73&lt;12,2,MIN(10,MAX(3,ROUNDUP($G$73/6,0)))))-2*(IF($D$73="Round",IF($G$73&lt;=9,6,IF($G$73&lt;=12,8,10)),IF($G$73&lt;12,2,MIN(10,MAX(3,ROUNDUP($G$73/6,0)))))-7+1)+1)/IF($D$73="Round",IF($G$73&lt;=9,6,IF($G$73&lt;=12,8,10)),IF($G$73&lt;12,2,MIN(10,MAX(3,ROUNDUP($G$73/6,0)))))))),1),ROUND((7-0.5)*$G$73/IF($D$73="Round",IF($G$73&lt;=9,6,IF($G$73&lt;=12,8,10)),IF($G$73&lt;12,2,MIN(10,MAX(3,ROUNDUP($G$73/6,0))))),1)))</f>
        <v/>
      </c>
      <c r="K74" s="522">
        <f>IF(OR($D$73="",$G$73="",8&gt;IF($D$73="Round",IF($G$73&lt;=9,6,IF($G$73&lt;=12,8,10)),IF($G$73&lt;12,2,MIN(10,MAX(3,ROUNDUP($G$73/6,0)))))),"",IF($D$73="Round",ROUND(IF(8&lt;=IF($D$73="Round",IF($G$73&lt;=9,6,IF($G$73&lt;=12,8,10)),IF($G$73&lt;12,2,MIN(10,MAX(3,ROUNDUP($G$73/6,0)))))/2,$G$73/2*(1-SQRT((IF($D$73="Round",IF($G$73&lt;=9,6,IF($G$73&lt;=12,8,10)),IF($G$73&lt;12,2,MIN(10,MAX(3,ROUNDUP($G$73/6,0)))))-2*8+1)/IF($D$73="Round",IF($G$73&lt;=9,6,IF($G$73&lt;=12,8,10)),IF($G$73&lt;12,2,MIN(10,MAX(3,ROUNDUP($G$73/6,0))))))),$G$73-$G$73/2*(1-SQRT((IF($D$73="Round",IF($G$73&lt;=9,6,IF($G$73&lt;=12,8,10)),IF($G$73&lt;12,2,MIN(10,MAX(3,ROUNDUP($G$73/6,0)))))-2*(IF($D$73="Round",IF($G$73&lt;=9,6,IF($G$73&lt;=12,8,10)),IF($G$73&lt;12,2,MIN(10,MAX(3,ROUNDUP($G$73/6,0)))))-8+1)+1)/IF($D$73="Round",IF($G$73&lt;=9,6,IF($G$73&lt;=12,8,10)),IF($G$73&lt;12,2,MIN(10,MAX(3,ROUNDUP($G$73/6,0)))))))),1),ROUND((8-0.5)*$G$73/IF($D$73="Round",IF($G$73&lt;=9,6,IF($G$73&lt;=12,8,10)),IF($G$73&lt;12,2,MIN(10,MAX(3,ROUNDUP($G$73/6,0))))),1)))</f>
        <v/>
      </c>
      <c r="L74" s="522">
        <f>IF(OR($D$73="",$G$73="",9&gt;IF($D$73="Round",IF($G$73&lt;=9,6,IF($G$73&lt;=12,8,10)),IF($G$73&lt;12,2,MIN(10,MAX(3,ROUNDUP($G$73/6,0)))))),"",IF($D$73="Round",ROUND(IF(9&lt;=IF($D$73="Round",IF($G$73&lt;=9,6,IF($G$73&lt;=12,8,10)),IF($G$73&lt;12,2,MIN(10,MAX(3,ROUNDUP($G$73/6,0)))))/2,$G$73/2*(1-SQRT((IF($D$73="Round",IF($G$73&lt;=9,6,IF($G$73&lt;=12,8,10)),IF($G$73&lt;12,2,MIN(10,MAX(3,ROUNDUP($G$73/6,0)))))-2*9+1)/IF($D$73="Round",IF($G$73&lt;=9,6,IF($G$73&lt;=12,8,10)),IF($G$73&lt;12,2,MIN(10,MAX(3,ROUNDUP($G$73/6,0))))))),$G$73-$G$73/2*(1-SQRT((IF($D$73="Round",IF($G$73&lt;=9,6,IF($G$73&lt;=12,8,10)),IF($G$73&lt;12,2,MIN(10,MAX(3,ROUNDUP($G$73/6,0)))))-2*(IF($D$73="Round",IF($G$73&lt;=9,6,IF($G$73&lt;=12,8,10)),IF($G$73&lt;12,2,MIN(10,MAX(3,ROUNDUP($G$73/6,0)))))-9+1)+1)/IF($D$73="Round",IF($G$73&lt;=9,6,IF($G$73&lt;=12,8,10)),IF($G$73&lt;12,2,MIN(10,MAX(3,ROUNDUP($G$73/6,0)))))))),1),ROUND((9-0.5)*$G$73/IF($D$73="Round",IF($G$73&lt;=9,6,IF($G$73&lt;=12,8,10)),IF($G$73&lt;12,2,MIN(10,MAX(3,ROUNDUP($G$73/6,0))))),1)))</f>
        <v/>
      </c>
      <c r="M74" s="522">
        <f>IF(OR($D$73="",$G$73="",10&gt;IF($D$73="Round",IF($G$73&lt;=9,6,IF($G$73&lt;=12,8,10)),IF($G$73&lt;12,2,MIN(10,MAX(3,ROUNDUP($G$73/6,0)))))),"",IF($D$73="Round",ROUND(IF(10&lt;=IF($D$73="Round",IF($G$73&lt;=9,6,IF($G$73&lt;=12,8,10)),IF($G$73&lt;12,2,MIN(10,MAX(3,ROUNDUP($G$73/6,0)))))/2,$G$73/2*(1-SQRT((IF($D$73="Round",IF($G$73&lt;=9,6,IF($G$73&lt;=12,8,10)),IF($G$73&lt;12,2,MIN(10,MAX(3,ROUNDUP($G$73/6,0)))))-2*10+1)/IF($D$73="Round",IF($G$73&lt;=9,6,IF($G$73&lt;=12,8,10)),IF($G$73&lt;12,2,MIN(10,MAX(3,ROUNDUP($G$73/6,0))))))),$G$73-$G$73/2*(1-SQRT((IF($D$73="Round",IF($G$73&lt;=9,6,IF($G$73&lt;=12,8,10)),IF($G$73&lt;12,2,MIN(10,MAX(3,ROUNDUP($G$73/6,0)))))-2*(IF($D$73="Round",IF($G$73&lt;=9,6,IF($G$73&lt;=12,8,10)),IF($G$73&lt;12,2,MIN(10,MAX(3,ROUNDUP($G$73/6,0)))))-10+1)+1)/IF($D$73="Round",IF($G$73&lt;=9,6,IF($G$73&lt;=12,8,10)),IF($G$73&lt;12,2,MIN(10,MAX(3,ROUNDUP($G$73/6,0)))))))),1),ROUND((10-0.5)*$G$73/IF($D$73="Round",IF($G$73&lt;=9,6,IF($G$73&lt;=12,8,10)),IF($G$73&lt;12,2,MIN(10,MAX(3,ROUNDUP($G$73/6,0))))),1)))</f>
        <v/>
      </c>
    </row>
    <row r="75" ht="13.35" customHeight="1" s="162">
      <c r="B75" s="523">
        <f>IF(OR($D$73="",$G$73=""),"",IF($D$73="Round",IF(1=1,"Axis 1 (0°)",IF(1=2,"Axis 2 (90°)","")),IF(1&gt;IF($D$73="Round",2,IF($I$73&lt;12,2,MIN(8,MAX(3,ROUNDUP($I$73/6,0))))),"",ROUND((1-0.5)*$I$73/IF($D$73="Round",2,IF($I$73&lt;12,2,MIN(8,MAX(3,ROUNDUP($I$73/6,0))))),1))))</f>
        <v/>
      </c>
      <c r="C75" s="524" t="n"/>
      <c r="D75" s="525" t="n"/>
      <c r="E75" s="525" t="n"/>
      <c r="F75" s="525" t="n"/>
      <c r="G75" s="525" t="n"/>
      <c r="H75" s="525" t="n"/>
      <c r="I75" s="525" t="n"/>
      <c r="J75" s="525" t="n"/>
      <c r="K75" s="525" t="n"/>
      <c r="L75" s="525" t="n"/>
      <c r="M75" s="525" t="n"/>
    </row>
    <row r="76" ht="13.35" customHeight="1" s="162">
      <c r="B76" s="523">
        <f>IF(OR($D$73="",$G$73=""),"",IF($D$73="Round",IF(2=1,"Axis 1 (0°)",IF(2=2,"Axis 2 (90°)","")),IF(2&gt;IF($D$73="Round",2,IF($I$73&lt;12,2,MIN(8,MAX(3,ROUNDUP($I$73/6,0))))),"",ROUND((2-0.5)*$I$73/IF($D$73="Round",2,IF($I$73&lt;12,2,MIN(8,MAX(3,ROUNDUP($I$73/6,0))))),1))))</f>
        <v/>
      </c>
      <c r="C76" s="524" t="n"/>
      <c r="D76" s="525" t="n"/>
      <c r="E76" s="525" t="n"/>
      <c r="F76" s="525" t="n"/>
      <c r="G76" s="525" t="n"/>
      <c r="H76" s="525" t="n"/>
      <c r="I76" s="525" t="n"/>
      <c r="J76" s="525" t="n"/>
      <c r="K76" s="525" t="n"/>
      <c r="L76" s="525" t="n"/>
      <c r="M76" s="525" t="n"/>
    </row>
    <row r="77" ht="13.35" customHeight="1" s="162">
      <c r="B77" s="523">
        <f>IF(OR($D$73="",$G$73=""),"",IF($D$73="Round",IF(3=1,"Axis 1 (0°)",IF(3=2,"Axis 2 (90°)","")),IF(3&gt;IF($D$73="Round",2,IF($I$73&lt;12,2,MIN(8,MAX(3,ROUNDUP($I$73/6,0))))),"",ROUND((3-0.5)*$I$73/IF($D$73="Round",2,IF($I$73&lt;12,2,MIN(8,MAX(3,ROUNDUP($I$73/6,0))))),1))))</f>
        <v/>
      </c>
      <c r="C77" s="524" t="n"/>
      <c r="D77" s="525" t="n"/>
      <c r="E77" s="525" t="n"/>
      <c r="F77" s="525" t="n"/>
      <c r="G77" s="525" t="n"/>
      <c r="H77" s="525" t="n"/>
      <c r="I77" s="525" t="n"/>
      <c r="J77" s="525" t="n"/>
      <c r="K77" s="525" t="n"/>
      <c r="L77" s="525" t="n"/>
      <c r="M77" s="525" t="n"/>
    </row>
    <row r="78" ht="13.35" customHeight="1" s="162">
      <c r="B78" s="523">
        <f>IF(OR($D$73="",$G$73=""),"",IF($D$73="Round",IF(4=1,"Axis 1 (0°)",IF(4=2,"Axis 2 (90°)","")),IF(4&gt;IF($D$73="Round",2,IF($I$73&lt;12,2,MIN(8,MAX(3,ROUNDUP($I$73/6,0))))),"",ROUND((4-0.5)*$I$73/IF($D$73="Round",2,IF($I$73&lt;12,2,MIN(8,MAX(3,ROUNDUP($I$73/6,0))))),1))))</f>
        <v/>
      </c>
      <c r="C78" s="524" t="n"/>
      <c r="D78" s="525" t="n"/>
      <c r="E78" s="525" t="n"/>
      <c r="F78" s="525" t="n"/>
      <c r="G78" s="525" t="n"/>
      <c r="H78" s="525" t="n"/>
      <c r="I78" s="525" t="n"/>
      <c r="J78" s="525" t="n"/>
      <c r="K78" s="525" t="n"/>
      <c r="L78" s="525" t="n"/>
      <c r="M78" s="525" t="n"/>
    </row>
    <row r="79" ht="13.35" customHeight="1" s="162">
      <c r="B79" s="523">
        <f>IF(OR($D$73="",$G$73=""),"",IF($D$73="Round",IF(5=1,"Axis 1 (0°)",IF(5=2,"Axis 2 (90°)","")),IF(5&gt;IF($D$73="Round",2,IF($I$73&lt;12,2,MIN(8,MAX(3,ROUNDUP($I$73/6,0))))),"",ROUND((5-0.5)*$I$73/IF($D$73="Round",2,IF($I$73&lt;12,2,MIN(8,MAX(3,ROUNDUP($I$73/6,0))))),1))))</f>
        <v/>
      </c>
      <c r="C79" s="524" t="n"/>
      <c r="D79" s="525" t="n"/>
      <c r="E79" s="525" t="n"/>
      <c r="F79" s="525" t="n"/>
      <c r="G79" s="525" t="n"/>
      <c r="H79" s="525" t="n"/>
      <c r="I79" s="525" t="n"/>
      <c r="J79" s="525" t="n"/>
      <c r="K79" s="525" t="n"/>
      <c r="L79" s="525" t="n"/>
      <c r="M79" s="525" t="n"/>
    </row>
    <row r="80" ht="13.35" customHeight="1" s="162">
      <c r="B80" s="523">
        <f>IF(OR($D$73="",$G$73=""),"",IF($D$73="Round",IF(6=1,"Axis 1 (0°)",IF(6=2,"Axis 2 (90°)","")),IF(6&gt;IF($D$73="Round",2,IF($I$73&lt;12,2,MIN(8,MAX(3,ROUNDUP($I$73/6,0))))),"",ROUND((6-0.5)*$I$73/IF($D$73="Round",2,IF($I$73&lt;12,2,MIN(8,MAX(3,ROUNDUP($I$73/6,0))))),1))))</f>
        <v/>
      </c>
      <c r="C80" s="524" t="n"/>
      <c r="D80" s="525" t="n"/>
      <c r="E80" s="525" t="n"/>
      <c r="F80" s="525" t="n"/>
      <c r="G80" s="525" t="n"/>
      <c r="H80" s="525" t="n"/>
      <c r="I80" s="525" t="n"/>
      <c r="J80" s="525" t="n"/>
      <c r="K80" s="525" t="n"/>
      <c r="L80" s="525" t="n"/>
      <c r="M80" s="525" t="n"/>
    </row>
    <row r="81" ht="13.35" customHeight="1" s="162">
      <c r="B81" s="523">
        <f>IF(OR($D$73="",$G$73=""),"",IF($D$73="Round",IF(7=1,"Axis 1 (0°)",IF(7=2,"Axis 2 (90°)","")),IF(7&gt;IF($D$73="Round",2,IF($I$73&lt;12,2,MIN(8,MAX(3,ROUNDUP($I$73/6,0))))),"",ROUND((7-0.5)*$I$73/IF($D$73="Round",2,IF($I$73&lt;12,2,MIN(8,MAX(3,ROUNDUP($I$73/6,0))))),1))))</f>
        <v/>
      </c>
      <c r="C81" s="524" t="n"/>
      <c r="D81" s="525" t="n"/>
      <c r="E81" s="525" t="n"/>
      <c r="F81" s="525" t="n"/>
      <c r="G81" s="525" t="n"/>
      <c r="H81" s="525" t="n"/>
      <c r="I81" s="525" t="n"/>
      <c r="J81" s="525" t="n"/>
      <c r="K81" s="525" t="n"/>
      <c r="L81" s="525" t="n"/>
      <c r="M81" s="525" t="n"/>
    </row>
    <row r="82" ht="13.35" customHeight="1" s="162">
      <c r="B82" s="523">
        <f>IF(OR($D$73="",$G$73=""),"",IF($D$73="Round",IF(8=1,"Axis 1 (0°)",IF(8=2,"Axis 2 (90°)","")),IF(8&gt;IF($D$73="Round",2,IF($I$73&lt;12,2,MIN(8,MAX(3,ROUNDUP($I$73/6,0))))),"",ROUND((8-0.5)*$I$73/IF($D$73="Round",2,IF($I$73&lt;12,2,MIN(8,MAX(3,ROUNDUP($I$73/6,0))))),1))))</f>
        <v/>
      </c>
      <c r="C82" s="524" t="n"/>
      <c r="D82" s="525" t="n"/>
      <c r="E82" s="525" t="n"/>
      <c r="F82" s="525" t="n"/>
      <c r="G82" s="525" t="n"/>
      <c r="H82" s="525" t="n"/>
      <c r="I82" s="525" t="n"/>
      <c r="J82" s="525" t="n"/>
      <c r="K82" s="525" t="n"/>
      <c r="L82" s="525" t="n"/>
      <c r="M82" s="525" t="n"/>
    </row>
    <row r="83" ht="13.35" customHeight="1" s="162"/>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13">
        <f>IF(OR($D$88="",$G$88=""),"",IF($D$88="Round",ROUND(PI()*(($G$88-2*N($K$88))/2)^2/144,3),IF($I$88="","",ROUND(($G$88-2*N($K$88))*($I$88-2*N($K$88))/144,3))))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14" t="inlineStr">
        <is>
          <t>Duct shape:</t>
        </is>
      </c>
      <c r="C88" s="173" t="n"/>
      <c r="D88" s="515" t="n"/>
      <c r="E88" s="173" t="n"/>
      <c r="F88" s="516" t="inlineStr">
        <is>
          <t>W / Dia (in)</t>
        </is>
      </c>
      <c r="G88" s="517" t="n"/>
      <c r="H88" s="514" t="inlineStr">
        <is>
          <t>H (in)</t>
        </is>
      </c>
      <c r="I88" s="518" t="n"/>
      <c r="J88" s="519" t="inlineStr">
        <is>
          <t>Liner (in)</t>
        </is>
      </c>
      <c r="K88" s="520" t="n"/>
      <c r="L88" s="514" t="inlineStr">
        <is>
          <t>Points</t>
        </is>
      </c>
      <c r="M88" s="521">
        <f>IF(OR($D$88="",$G$88=""),"",IF($D$88="Round",IF($D$88="Round",IF($G$88&lt;=9,6,IF($G$88&lt;=12,8,10)),IF($G$88&lt;12,2,MIN(10,MAX(3,ROUNDUP($G$88/6,0)))))&amp;" x 2 axes",IF($D$88="Round",IF($G$88&lt;=9,6,IF($G$88&lt;=12,8,10)),IF($G$88&lt;12,2,MIN(10,MAX(3,ROUNDUP($G$88/6,0)))))&amp;" x "&amp;IF($D$88="Round",2,IF($I$88&lt;12,2,MIN(8,MAX(3,ROUNDUP($I$88/6,0)))))))</f>
        <v/>
      </c>
    </row>
    <row r="89" ht="13.35" customHeight="1" s="162">
      <c r="B89" s="522" t="inlineStr">
        <is>
          <t>Depth↓ Pos→ (in)</t>
        </is>
      </c>
      <c r="C89" s="414" t="n"/>
      <c r="D89" s="522">
        <f>IF(OR($D$88="",$G$88="",1&gt;IF($D$88="Round",IF($G$88&lt;=9,6,IF($G$88&lt;=12,8,10)),IF($G$88&lt;12,2,MIN(10,MAX(3,ROUNDUP($G$88/6,0)))))),"",IF($D$88="Round",ROUND(IF(1&lt;=IF($D$88="Round",IF($G$88&lt;=9,6,IF($G$88&lt;=12,8,10)),IF($G$88&lt;12,2,MIN(10,MAX(3,ROUNDUP($G$88/6,0)))))/2,$G$88/2*(1-SQRT((IF($D$88="Round",IF($G$88&lt;=9,6,IF($G$88&lt;=12,8,10)),IF($G$88&lt;12,2,MIN(10,MAX(3,ROUNDUP($G$88/6,0)))))-2*1+1)/IF($D$88="Round",IF($G$88&lt;=9,6,IF($G$88&lt;=12,8,10)),IF($G$88&lt;12,2,MIN(10,MAX(3,ROUNDUP($G$88/6,0))))))),$G$88-$G$88/2*(1-SQRT((IF($D$88="Round",IF($G$88&lt;=9,6,IF($G$88&lt;=12,8,10)),IF($G$88&lt;12,2,MIN(10,MAX(3,ROUNDUP($G$88/6,0)))))-2*(IF($D$88="Round",IF($G$88&lt;=9,6,IF($G$88&lt;=12,8,10)),IF($G$88&lt;12,2,MIN(10,MAX(3,ROUNDUP($G$88/6,0)))))-1+1)+1)/IF($D$88="Round",IF($G$88&lt;=9,6,IF($G$88&lt;=12,8,10)),IF($G$88&lt;12,2,MIN(10,MAX(3,ROUNDUP($G$88/6,0)))))))),1),ROUND((1-0.5)*$G$88/IF($D$88="Round",IF($G$88&lt;=9,6,IF($G$88&lt;=12,8,10)),IF($G$88&lt;12,2,MIN(10,MAX(3,ROUNDUP($G$88/6,0))))),1)))</f>
        <v/>
      </c>
      <c r="E89" s="522">
        <f>IF(OR($D$88="",$G$88="",2&gt;IF($D$88="Round",IF($G$88&lt;=9,6,IF($G$88&lt;=12,8,10)),IF($G$88&lt;12,2,MIN(10,MAX(3,ROUNDUP($G$88/6,0)))))),"",IF($D$88="Round",ROUND(IF(2&lt;=IF($D$88="Round",IF($G$88&lt;=9,6,IF($G$88&lt;=12,8,10)),IF($G$88&lt;12,2,MIN(10,MAX(3,ROUNDUP($G$88/6,0)))))/2,$G$88/2*(1-SQRT((IF($D$88="Round",IF($G$88&lt;=9,6,IF($G$88&lt;=12,8,10)),IF($G$88&lt;12,2,MIN(10,MAX(3,ROUNDUP($G$88/6,0)))))-2*2+1)/IF($D$88="Round",IF($G$88&lt;=9,6,IF($G$88&lt;=12,8,10)),IF($G$88&lt;12,2,MIN(10,MAX(3,ROUNDUP($G$88/6,0))))))),$G$88-$G$88/2*(1-SQRT((IF($D$88="Round",IF($G$88&lt;=9,6,IF($G$88&lt;=12,8,10)),IF($G$88&lt;12,2,MIN(10,MAX(3,ROUNDUP($G$88/6,0)))))-2*(IF($D$88="Round",IF($G$88&lt;=9,6,IF($G$88&lt;=12,8,10)),IF($G$88&lt;12,2,MIN(10,MAX(3,ROUNDUP($G$88/6,0)))))-2+1)+1)/IF($D$88="Round",IF($G$88&lt;=9,6,IF($G$88&lt;=12,8,10)),IF($G$88&lt;12,2,MIN(10,MAX(3,ROUNDUP($G$88/6,0)))))))),1),ROUND((2-0.5)*$G$88/IF($D$88="Round",IF($G$88&lt;=9,6,IF($G$88&lt;=12,8,10)),IF($G$88&lt;12,2,MIN(10,MAX(3,ROUNDUP($G$88/6,0))))),1)))</f>
        <v/>
      </c>
      <c r="F89" s="522">
        <f>IF(OR($D$88="",$G$88="",3&gt;IF($D$88="Round",IF($G$88&lt;=9,6,IF($G$88&lt;=12,8,10)),IF($G$88&lt;12,2,MIN(10,MAX(3,ROUNDUP($G$88/6,0)))))),"",IF($D$88="Round",ROUND(IF(3&lt;=IF($D$88="Round",IF($G$88&lt;=9,6,IF($G$88&lt;=12,8,10)),IF($G$88&lt;12,2,MIN(10,MAX(3,ROUNDUP($G$88/6,0)))))/2,$G$88/2*(1-SQRT((IF($D$88="Round",IF($G$88&lt;=9,6,IF($G$88&lt;=12,8,10)),IF($G$88&lt;12,2,MIN(10,MAX(3,ROUNDUP($G$88/6,0)))))-2*3+1)/IF($D$88="Round",IF($G$88&lt;=9,6,IF($G$88&lt;=12,8,10)),IF($G$88&lt;12,2,MIN(10,MAX(3,ROUNDUP($G$88/6,0))))))),$G$88-$G$88/2*(1-SQRT((IF($D$88="Round",IF($G$88&lt;=9,6,IF($G$88&lt;=12,8,10)),IF($G$88&lt;12,2,MIN(10,MAX(3,ROUNDUP($G$88/6,0)))))-2*(IF($D$88="Round",IF($G$88&lt;=9,6,IF($G$88&lt;=12,8,10)),IF($G$88&lt;12,2,MIN(10,MAX(3,ROUNDUP($G$88/6,0)))))-3+1)+1)/IF($D$88="Round",IF($G$88&lt;=9,6,IF($G$88&lt;=12,8,10)),IF($G$88&lt;12,2,MIN(10,MAX(3,ROUNDUP($G$88/6,0)))))))),1),ROUND((3-0.5)*$G$88/IF($D$88="Round",IF($G$88&lt;=9,6,IF($G$88&lt;=12,8,10)),IF($G$88&lt;12,2,MIN(10,MAX(3,ROUNDUP($G$88/6,0))))),1)))</f>
        <v/>
      </c>
      <c r="G89" s="522">
        <f>IF(OR($D$88="",$G$88="",4&gt;IF($D$88="Round",IF($G$88&lt;=9,6,IF($G$88&lt;=12,8,10)),IF($G$88&lt;12,2,MIN(10,MAX(3,ROUNDUP($G$88/6,0)))))),"",IF($D$88="Round",ROUND(IF(4&lt;=IF($D$88="Round",IF($G$88&lt;=9,6,IF($G$88&lt;=12,8,10)),IF($G$88&lt;12,2,MIN(10,MAX(3,ROUNDUP($G$88/6,0)))))/2,$G$88/2*(1-SQRT((IF($D$88="Round",IF($G$88&lt;=9,6,IF($G$88&lt;=12,8,10)),IF($G$88&lt;12,2,MIN(10,MAX(3,ROUNDUP($G$88/6,0)))))-2*4+1)/IF($D$88="Round",IF($G$88&lt;=9,6,IF($G$88&lt;=12,8,10)),IF($G$88&lt;12,2,MIN(10,MAX(3,ROUNDUP($G$88/6,0))))))),$G$88-$G$88/2*(1-SQRT((IF($D$88="Round",IF($G$88&lt;=9,6,IF($G$88&lt;=12,8,10)),IF($G$88&lt;12,2,MIN(10,MAX(3,ROUNDUP($G$88/6,0)))))-2*(IF($D$88="Round",IF($G$88&lt;=9,6,IF($G$88&lt;=12,8,10)),IF($G$88&lt;12,2,MIN(10,MAX(3,ROUNDUP($G$88/6,0)))))-4+1)+1)/IF($D$88="Round",IF($G$88&lt;=9,6,IF($G$88&lt;=12,8,10)),IF($G$88&lt;12,2,MIN(10,MAX(3,ROUNDUP($G$88/6,0)))))))),1),ROUND((4-0.5)*$G$88/IF($D$88="Round",IF($G$88&lt;=9,6,IF($G$88&lt;=12,8,10)),IF($G$88&lt;12,2,MIN(10,MAX(3,ROUNDUP($G$88/6,0))))),1)))</f>
        <v/>
      </c>
      <c r="H89" s="522">
        <f>IF(OR($D$88="",$G$88="",5&gt;IF($D$88="Round",IF($G$88&lt;=9,6,IF($G$88&lt;=12,8,10)),IF($G$88&lt;12,2,MIN(10,MAX(3,ROUNDUP($G$88/6,0)))))),"",IF($D$88="Round",ROUND(IF(5&lt;=IF($D$88="Round",IF($G$88&lt;=9,6,IF($G$88&lt;=12,8,10)),IF($G$88&lt;12,2,MIN(10,MAX(3,ROUNDUP($G$88/6,0)))))/2,$G$88/2*(1-SQRT((IF($D$88="Round",IF($G$88&lt;=9,6,IF($G$88&lt;=12,8,10)),IF($G$88&lt;12,2,MIN(10,MAX(3,ROUNDUP($G$88/6,0)))))-2*5+1)/IF($D$88="Round",IF($G$88&lt;=9,6,IF($G$88&lt;=12,8,10)),IF($G$88&lt;12,2,MIN(10,MAX(3,ROUNDUP($G$88/6,0))))))),$G$88-$G$88/2*(1-SQRT((IF($D$88="Round",IF($G$88&lt;=9,6,IF($G$88&lt;=12,8,10)),IF($G$88&lt;12,2,MIN(10,MAX(3,ROUNDUP($G$88/6,0)))))-2*(IF($D$88="Round",IF($G$88&lt;=9,6,IF($G$88&lt;=12,8,10)),IF($G$88&lt;12,2,MIN(10,MAX(3,ROUNDUP($G$88/6,0)))))-5+1)+1)/IF($D$88="Round",IF($G$88&lt;=9,6,IF($G$88&lt;=12,8,10)),IF($G$88&lt;12,2,MIN(10,MAX(3,ROUNDUP($G$88/6,0)))))))),1),ROUND((5-0.5)*$G$88/IF($D$88="Round",IF($G$88&lt;=9,6,IF($G$88&lt;=12,8,10)),IF($G$88&lt;12,2,MIN(10,MAX(3,ROUNDUP($G$88/6,0))))),1)))</f>
        <v/>
      </c>
      <c r="I89" s="522">
        <f>IF(OR($D$88="",$G$88="",6&gt;IF($D$88="Round",IF($G$88&lt;=9,6,IF($G$88&lt;=12,8,10)),IF($G$88&lt;12,2,MIN(10,MAX(3,ROUNDUP($G$88/6,0)))))),"",IF($D$88="Round",ROUND(IF(6&lt;=IF($D$88="Round",IF($G$88&lt;=9,6,IF($G$88&lt;=12,8,10)),IF($G$88&lt;12,2,MIN(10,MAX(3,ROUNDUP($G$88/6,0)))))/2,$G$88/2*(1-SQRT((IF($D$88="Round",IF($G$88&lt;=9,6,IF($G$88&lt;=12,8,10)),IF($G$88&lt;12,2,MIN(10,MAX(3,ROUNDUP($G$88/6,0)))))-2*6+1)/IF($D$88="Round",IF($G$88&lt;=9,6,IF($G$88&lt;=12,8,10)),IF($G$88&lt;12,2,MIN(10,MAX(3,ROUNDUP($G$88/6,0))))))),$G$88-$G$88/2*(1-SQRT((IF($D$88="Round",IF($G$88&lt;=9,6,IF($G$88&lt;=12,8,10)),IF($G$88&lt;12,2,MIN(10,MAX(3,ROUNDUP($G$88/6,0)))))-2*(IF($D$88="Round",IF($G$88&lt;=9,6,IF($G$88&lt;=12,8,10)),IF($G$88&lt;12,2,MIN(10,MAX(3,ROUNDUP($G$88/6,0)))))-6+1)+1)/IF($D$88="Round",IF($G$88&lt;=9,6,IF($G$88&lt;=12,8,10)),IF($G$88&lt;12,2,MIN(10,MAX(3,ROUNDUP($G$88/6,0)))))))),1),ROUND((6-0.5)*$G$88/IF($D$88="Round",IF($G$88&lt;=9,6,IF($G$88&lt;=12,8,10)),IF($G$88&lt;12,2,MIN(10,MAX(3,ROUNDUP($G$88/6,0))))),1)))</f>
        <v/>
      </c>
      <c r="J89" s="522">
        <f>IF(OR($D$88="",$G$88="",7&gt;IF($D$88="Round",IF($G$88&lt;=9,6,IF($G$88&lt;=12,8,10)),IF($G$88&lt;12,2,MIN(10,MAX(3,ROUNDUP($G$88/6,0)))))),"",IF($D$88="Round",ROUND(IF(7&lt;=IF($D$88="Round",IF($G$88&lt;=9,6,IF($G$88&lt;=12,8,10)),IF($G$88&lt;12,2,MIN(10,MAX(3,ROUNDUP($G$88/6,0)))))/2,$G$88/2*(1-SQRT((IF($D$88="Round",IF($G$88&lt;=9,6,IF($G$88&lt;=12,8,10)),IF($G$88&lt;12,2,MIN(10,MAX(3,ROUNDUP($G$88/6,0)))))-2*7+1)/IF($D$88="Round",IF($G$88&lt;=9,6,IF($G$88&lt;=12,8,10)),IF($G$88&lt;12,2,MIN(10,MAX(3,ROUNDUP($G$88/6,0))))))),$G$88-$G$88/2*(1-SQRT((IF($D$88="Round",IF($G$88&lt;=9,6,IF($G$88&lt;=12,8,10)),IF($G$88&lt;12,2,MIN(10,MAX(3,ROUNDUP($G$88/6,0)))))-2*(IF($D$88="Round",IF($G$88&lt;=9,6,IF($G$88&lt;=12,8,10)),IF($G$88&lt;12,2,MIN(10,MAX(3,ROUNDUP($G$88/6,0)))))-7+1)+1)/IF($D$88="Round",IF($G$88&lt;=9,6,IF($G$88&lt;=12,8,10)),IF($G$88&lt;12,2,MIN(10,MAX(3,ROUNDUP($G$88/6,0)))))))),1),ROUND((7-0.5)*$G$88/IF($D$88="Round",IF($G$88&lt;=9,6,IF($G$88&lt;=12,8,10)),IF($G$88&lt;12,2,MIN(10,MAX(3,ROUNDUP($G$88/6,0))))),1)))</f>
        <v/>
      </c>
      <c r="K89" s="522">
        <f>IF(OR($D$88="",$G$88="",8&gt;IF($D$88="Round",IF($G$88&lt;=9,6,IF($G$88&lt;=12,8,10)),IF($G$88&lt;12,2,MIN(10,MAX(3,ROUNDUP($G$88/6,0)))))),"",IF($D$88="Round",ROUND(IF(8&lt;=IF($D$88="Round",IF($G$88&lt;=9,6,IF($G$88&lt;=12,8,10)),IF($G$88&lt;12,2,MIN(10,MAX(3,ROUNDUP($G$88/6,0)))))/2,$G$88/2*(1-SQRT((IF($D$88="Round",IF($G$88&lt;=9,6,IF($G$88&lt;=12,8,10)),IF($G$88&lt;12,2,MIN(10,MAX(3,ROUNDUP($G$88/6,0)))))-2*8+1)/IF($D$88="Round",IF($G$88&lt;=9,6,IF($G$88&lt;=12,8,10)),IF($G$88&lt;12,2,MIN(10,MAX(3,ROUNDUP($G$88/6,0))))))),$G$88-$G$88/2*(1-SQRT((IF($D$88="Round",IF($G$88&lt;=9,6,IF($G$88&lt;=12,8,10)),IF($G$88&lt;12,2,MIN(10,MAX(3,ROUNDUP($G$88/6,0)))))-2*(IF($D$88="Round",IF($G$88&lt;=9,6,IF($G$88&lt;=12,8,10)),IF($G$88&lt;12,2,MIN(10,MAX(3,ROUNDUP($G$88/6,0)))))-8+1)+1)/IF($D$88="Round",IF($G$88&lt;=9,6,IF($G$88&lt;=12,8,10)),IF($G$88&lt;12,2,MIN(10,MAX(3,ROUNDUP($G$88/6,0)))))))),1),ROUND((8-0.5)*$G$88/IF($D$88="Round",IF($G$88&lt;=9,6,IF($G$88&lt;=12,8,10)),IF($G$88&lt;12,2,MIN(10,MAX(3,ROUNDUP($G$88/6,0))))),1)))</f>
        <v/>
      </c>
      <c r="L89" s="522">
        <f>IF(OR($D$88="",$G$88="",9&gt;IF($D$88="Round",IF($G$88&lt;=9,6,IF($G$88&lt;=12,8,10)),IF($G$88&lt;12,2,MIN(10,MAX(3,ROUNDUP($G$88/6,0)))))),"",IF($D$88="Round",ROUND(IF(9&lt;=IF($D$88="Round",IF($G$88&lt;=9,6,IF($G$88&lt;=12,8,10)),IF($G$88&lt;12,2,MIN(10,MAX(3,ROUNDUP($G$88/6,0)))))/2,$G$88/2*(1-SQRT((IF($D$88="Round",IF($G$88&lt;=9,6,IF($G$88&lt;=12,8,10)),IF($G$88&lt;12,2,MIN(10,MAX(3,ROUNDUP($G$88/6,0)))))-2*9+1)/IF($D$88="Round",IF($G$88&lt;=9,6,IF($G$88&lt;=12,8,10)),IF($G$88&lt;12,2,MIN(10,MAX(3,ROUNDUP($G$88/6,0))))))),$G$88-$G$88/2*(1-SQRT((IF($D$88="Round",IF($G$88&lt;=9,6,IF($G$88&lt;=12,8,10)),IF($G$88&lt;12,2,MIN(10,MAX(3,ROUNDUP($G$88/6,0)))))-2*(IF($D$88="Round",IF($G$88&lt;=9,6,IF($G$88&lt;=12,8,10)),IF($G$88&lt;12,2,MIN(10,MAX(3,ROUNDUP($G$88/6,0)))))-9+1)+1)/IF($D$88="Round",IF($G$88&lt;=9,6,IF($G$88&lt;=12,8,10)),IF($G$88&lt;12,2,MIN(10,MAX(3,ROUNDUP($G$88/6,0)))))))),1),ROUND((9-0.5)*$G$88/IF($D$88="Round",IF($G$88&lt;=9,6,IF($G$88&lt;=12,8,10)),IF($G$88&lt;12,2,MIN(10,MAX(3,ROUNDUP($G$88/6,0))))),1)))</f>
        <v/>
      </c>
      <c r="M89" s="522">
        <f>IF(OR($D$88="",$G$88="",10&gt;IF($D$88="Round",IF($G$88&lt;=9,6,IF($G$88&lt;=12,8,10)),IF($G$88&lt;12,2,MIN(10,MAX(3,ROUNDUP($G$88/6,0)))))),"",IF($D$88="Round",ROUND(IF(10&lt;=IF($D$88="Round",IF($G$88&lt;=9,6,IF($G$88&lt;=12,8,10)),IF($G$88&lt;12,2,MIN(10,MAX(3,ROUNDUP($G$88/6,0)))))/2,$G$88/2*(1-SQRT((IF($D$88="Round",IF($G$88&lt;=9,6,IF($G$88&lt;=12,8,10)),IF($G$88&lt;12,2,MIN(10,MAX(3,ROUNDUP($G$88/6,0)))))-2*10+1)/IF($D$88="Round",IF($G$88&lt;=9,6,IF($G$88&lt;=12,8,10)),IF($G$88&lt;12,2,MIN(10,MAX(3,ROUNDUP($G$88/6,0))))))),$G$88-$G$88/2*(1-SQRT((IF($D$88="Round",IF($G$88&lt;=9,6,IF($G$88&lt;=12,8,10)),IF($G$88&lt;12,2,MIN(10,MAX(3,ROUNDUP($G$88/6,0)))))-2*(IF($D$88="Round",IF($G$88&lt;=9,6,IF($G$88&lt;=12,8,10)),IF($G$88&lt;12,2,MIN(10,MAX(3,ROUNDUP($G$88/6,0)))))-10+1)+1)/IF($D$88="Round",IF($G$88&lt;=9,6,IF($G$88&lt;=12,8,10)),IF($G$88&lt;12,2,MIN(10,MAX(3,ROUNDUP($G$88/6,0)))))))),1),ROUND((10-0.5)*$G$88/IF($D$88="Round",IF($G$88&lt;=9,6,IF($G$88&lt;=12,8,10)),IF($G$88&lt;12,2,MIN(10,MAX(3,ROUNDUP($G$88/6,0))))),1)))</f>
        <v/>
      </c>
    </row>
    <row r="90" ht="13.35" customHeight="1" s="162">
      <c r="B90" s="523">
        <f>IF(OR($D$88="",$G$88=""),"",IF($D$88="Round",IF(1=1,"Axis 1 (0°)",IF(1=2,"Axis 2 (90°)","")),IF(1&gt;IF($D$88="Round",2,IF($I$88&lt;12,2,MIN(8,MAX(3,ROUNDUP($I$88/6,0))))),"",ROUND((1-0.5)*$I$88/IF($D$88="Round",2,IF($I$88&lt;12,2,MIN(8,MAX(3,ROUNDUP($I$88/6,0))))),1))))</f>
        <v/>
      </c>
      <c r="C90" s="524" t="n"/>
      <c r="D90" s="525" t="n"/>
      <c r="E90" s="525" t="n"/>
      <c r="F90" s="525" t="n"/>
      <c r="G90" s="525" t="n"/>
      <c r="H90" s="525" t="n"/>
      <c r="I90" s="525" t="n"/>
      <c r="J90" s="525" t="n"/>
      <c r="K90" s="525" t="n"/>
      <c r="L90" s="525" t="n"/>
      <c r="M90" s="525" t="n"/>
    </row>
    <row r="91" ht="13.35" customHeight="1" s="162">
      <c r="B91" s="523">
        <f>IF(OR($D$88="",$G$88=""),"",IF($D$88="Round",IF(2=1,"Axis 1 (0°)",IF(2=2,"Axis 2 (90°)","")),IF(2&gt;IF($D$88="Round",2,IF($I$88&lt;12,2,MIN(8,MAX(3,ROUNDUP($I$88/6,0))))),"",ROUND((2-0.5)*$I$88/IF($D$88="Round",2,IF($I$88&lt;12,2,MIN(8,MAX(3,ROUNDUP($I$88/6,0))))),1))))</f>
        <v/>
      </c>
      <c r="C91" s="524" t="n"/>
      <c r="D91" s="525" t="n"/>
      <c r="E91" s="525" t="n"/>
      <c r="F91" s="525" t="n"/>
      <c r="G91" s="525" t="n"/>
      <c r="H91" s="525" t="n"/>
      <c r="I91" s="525" t="n"/>
      <c r="J91" s="525" t="n"/>
      <c r="K91" s="525" t="n"/>
      <c r="L91" s="525" t="n"/>
      <c r="M91" s="525" t="n"/>
    </row>
    <row r="92" ht="13.35" customHeight="1" s="162">
      <c r="B92" s="523">
        <f>IF(OR($D$88="",$G$88=""),"",IF($D$88="Round",IF(3=1,"Axis 1 (0°)",IF(3=2,"Axis 2 (90°)","")),IF(3&gt;IF($D$88="Round",2,IF($I$88&lt;12,2,MIN(8,MAX(3,ROUNDUP($I$88/6,0))))),"",ROUND((3-0.5)*$I$88/IF($D$88="Round",2,IF($I$88&lt;12,2,MIN(8,MAX(3,ROUNDUP($I$88/6,0))))),1))))</f>
        <v/>
      </c>
      <c r="C92" s="524" t="n"/>
      <c r="D92" s="525" t="n"/>
      <c r="E92" s="525" t="n"/>
      <c r="F92" s="525" t="n"/>
      <c r="G92" s="525" t="n"/>
      <c r="H92" s="525" t="n"/>
      <c r="I92" s="525" t="n"/>
      <c r="J92" s="525" t="n"/>
      <c r="K92" s="525" t="n"/>
      <c r="L92" s="525" t="n"/>
      <c r="M92" s="525" t="n"/>
    </row>
    <row r="93" ht="13.35" customHeight="1" s="162">
      <c r="B93" s="523">
        <f>IF(OR($D$88="",$G$88=""),"",IF($D$88="Round",IF(4=1,"Axis 1 (0°)",IF(4=2,"Axis 2 (90°)","")),IF(4&gt;IF($D$88="Round",2,IF($I$88&lt;12,2,MIN(8,MAX(3,ROUNDUP($I$88/6,0))))),"",ROUND((4-0.5)*$I$88/IF($D$88="Round",2,IF($I$88&lt;12,2,MIN(8,MAX(3,ROUNDUP($I$88/6,0))))),1))))</f>
        <v/>
      </c>
      <c r="C93" s="524" t="n"/>
      <c r="D93" s="525" t="n"/>
      <c r="E93" s="525" t="n"/>
      <c r="F93" s="525" t="n"/>
      <c r="G93" s="525" t="n"/>
      <c r="H93" s="525" t="n"/>
      <c r="I93" s="525" t="n"/>
      <c r="J93" s="525" t="n"/>
      <c r="K93" s="525" t="n"/>
      <c r="L93" s="525" t="n"/>
      <c r="M93" s="525" t="n"/>
    </row>
    <row r="94" ht="13.35" customHeight="1" s="162">
      <c r="B94" s="523">
        <f>IF(OR($D$88="",$G$88=""),"",IF($D$88="Round",IF(5=1,"Axis 1 (0°)",IF(5=2,"Axis 2 (90°)","")),IF(5&gt;IF($D$88="Round",2,IF($I$88&lt;12,2,MIN(8,MAX(3,ROUNDUP($I$88/6,0))))),"",ROUND((5-0.5)*$I$88/IF($D$88="Round",2,IF($I$88&lt;12,2,MIN(8,MAX(3,ROUNDUP($I$88/6,0))))),1))))</f>
        <v/>
      </c>
      <c r="C94" s="524" t="n"/>
      <c r="D94" s="525" t="n"/>
      <c r="E94" s="525" t="n"/>
      <c r="F94" s="525" t="n"/>
      <c r="G94" s="525" t="n"/>
      <c r="H94" s="525" t="n"/>
      <c r="I94" s="525" t="n"/>
      <c r="J94" s="525" t="n"/>
      <c r="K94" s="525" t="n"/>
      <c r="L94" s="525" t="n"/>
      <c r="M94" s="525" t="n"/>
    </row>
    <row r="95" ht="13.35" customHeight="1" s="162">
      <c r="B95" s="523">
        <f>IF(OR($D$88="",$G$88=""),"",IF($D$88="Round",IF(6=1,"Axis 1 (0°)",IF(6=2,"Axis 2 (90°)","")),IF(6&gt;IF($D$88="Round",2,IF($I$88&lt;12,2,MIN(8,MAX(3,ROUNDUP($I$88/6,0))))),"",ROUND((6-0.5)*$I$88/IF($D$88="Round",2,IF($I$88&lt;12,2,MIN(8,MAX(3,ROUNDUP($I$88/6,0))))),1))))</f>
        <v/>
      </c>
      <c r="C95" s="524" t="n"/>
      <c r="D95" s="525" t="n"/>
      <c r="E95" s="525" t="n"/>
      <c r="F95" s="525" t="n"/>
      <c r="G95" s="525" t="n"/>
      <c r="H95" s="525" t="n"/>
      <c r="I95" s="525" t="n"/>
      <c r="J95" s="525" t="n"/>
      <c r="K95" s="525" t="n"/>
      <c r="L95" s="525" t="n"/>
      <c r="M95" s="525" t="n"/>
    </row>
    <row r="96" ht="13.35" customHeight="1" s="162">
      <c r="B96" s="523">
        <f>IF(OR($D$88="",$G$88=""),"",IF($D$88="Round",IF(7=1,"Axis 1 (0°)",IF(7=2,"Axis 2 (90°)","")),IF(7&gt;IF($D$88="Round",2,IF($I$88&lt;12,2,MIN(8,MAX(3,ROUNDUP($I$88/6,0))))),"",ROUND((7-0.5)*$I$88/IF($D$88="Round",2,IF($I$88&lt;12,2,MIN(8,MAX(3,ROUNDUP($I$88/6,0))))),1))))</f>
        <v/>
      </c>
      <c r="C96" s="524" t="n"/>
      <c r="D96" s="525" t="n"/>
      <c r="E96" s="525" t="n"/>
      <c r="F96" s="525" t="n"/>
      <c r="G96" s="525" t="n"/>
      <c r="H96" s="525" t="n"/>
      <c r="I96" s="525" t="n"/>
      <c r="J96" s="525" t="n"/>
      <c r="K96" s="525" t="n"/>
      <c r="L96" s="525" t="n"/>
      <c r="M96" s="525" t="n"/>
    </row>
    <row r="97" ht="13.35" customHeight="1" s="162">
      <c r="B97" s="523">
        <f>IF(OR($D$88="",$G$88=""),"",IF($D$88="Round",IF(8=1,"Axis 1 (0°)",IF(8=2,"Axis 2 (90°)","")),IF(8&gt;IF($D$88="Round",2,IF($I$88&lt;12,2,MIN(8,MAX(3,ROUNDUP($I$88/6,0))))),"",ROUND((8-0.5)*$I$88/IF($D$88="Round",2,IF($I$88&lt;12,2,MIN(8,MAX(3,ROUNDUP($I$88/6,0))))),1))))</f>
        <v/>
      </c>
      <c r="C97" s="524" t="n"/>
      <c r="D97" s="525" t="n"/>
      <c r="E97" s="525" t="n"/>
      <c r="F97" s="525" t="n"/>
      <c r="G97" s="525" t="n"/>
      <c r="H97" s="525" t="n"/>
      <c r="I97" s="525" t="n"/>
      <c r="J97" s="525" t="n"/>
      <c r="K97" s="525" t="n"/>
      <c r="L97" s="525" t="n"/>
      <c r="M97" s="525" t="n"/>
    </row>
    <row r="98" ht="13.35" customHeight="1" s="162"/>
    <row r="99" ht="13.35" customHeight="1" s="162">
      <c r="B99" s="188" t="inlineStr">
        <is>
          <t>Remarks</t>
        </is>
      </c>
      <c r="C99" s="173" t="n"/>
      <c r="D99" s="15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13">
        <f>IF(OR($D$107="",$G$107=""),"",IF($D$107="Round",ROUND(PI()*(($G$107-2*N($K$107))/2)^2/144,3),IF($I$107="","",ROUND(($G$107-2*N($K$107))*($I$107-2*N($K$107))/144,3))))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14" t="inlineStr">
        <is>
          <t>Duct shape:</t>
        </is>
      </c>
      <c r="C107" s="173" t="n"/>
      <c r="D107" s="515" t="n"/>
      <c r="E107" s="173" t="n"/>
      <c r="F107" s="516" t="inlineStr">
        <is>
          <t>W / Dia (in)</t>
        </is>
      </c>
      <c r="G107" s="517" t="n"/>
      <c r="H107" s="514" t="inlineStr">
        <is>
          <t>H (in)</t>
        </is>
      </c>
      <c r="I107" s="518" t="n"/>
      <c r="J107" s="519" t="inlineStr">
        <is>
          <t>Liner (in)</t>
        </is>
      </c>
      <c r="K107" s="520" t="n"/>
      <c r="L107" s="514" t="inlineStr">
        <is>
          <t>Points</t>
        </is>
      </c>
      <c r="M107" s="521">
        <f>IF(OR($D$107="",$G$107=""),"",IF($D$107="Round",IF($D$107="Round",IF($G$107&lt;=9,6,IF($G$107&lt;=12,8,10)),IF($G$107&lt;12,2,MIN(10,MAX(3,ROUNDUP($G$107/6,0)))))&amp;" x 2 axes",IF($D$107="Round",IF($G$107&lt;=9,6,IF($G$107&lt;=12,8,10)),IF($G$107&lt;12,2,MIN(10,MAX(3,ROUNDUP($G$107/6,0)))))&amp;" x "&amp;IF($D$107="Round",2,IF($I$107&lt;12,2,MIN(8,MAX(3,ROUNDUP($I$107/6,0)))))))</f>
        <v/>
      </c>
    </row>
    <row r="108" ht="13.35" customHeight="1" s="162">
      <c r="B108" s="522" t="inlineStr">
        <is>
          <t>Depth↓ Pos→ (in)</t>
        </is>
      </c>
      <c r="C108" s="414" t="n"/>
      <c r="D108" s="522">
        <f>IF(OR($D$107="",$G$107="",1&gt;IF($D$107="Round",IF($G$107&lt;=9,6,IF($G$107&lt;=12,8,10)),IF($G$107&lt;12,2,MIN(10,MAX(3,ROUNDUP($G$107/6,0)))))),"",IF($D$107="Round",ROUND(IF(1&lt;=IF($D$107="Round",IF($G$107&lt;=9,6,IF($G$107&lt;=12,8,10)),IF($G$107&lt;12,2,MIN(10,MAX(3,ROUNDUP($G$107/6,0)))))/2,$G$107/2*(1-SQRT((IF($D$107="Round",IF($G$107&lt;=9,6,IF($G$107&lt;=12,8,10)),IF($G$107&lt;12,2,MIN(10,MAX(3,ROUNDUP($G$107/6,0)))))-2*1+1)/IF($D$107="Round",IF($G$107&lt;=9,6,IF($G$107&lt;=12,8,10)),IF($G$107&lt;12,2,MIN(10,MAX(3,ROUNDUP($G$107/6,0))))))),$G$107-$G$107/2*(1-SQRT((IF($D$107="Round",IF($G$107&lt;=9,6,IF($G$107&lt;=12,8,10)),IF($G$107&lt;12,2,MIN(10,MAX(3,ROUNDUP($G$107/6,0)))))-2*(IF($D$107="Round",IF($G$107&lt;=9,6,IF($G$107&lt;=12,8,10)),IF($G$107&lt;12,2,MIN(10,MAX(3,ROUNDUP($G$107/6,0)))))-1+1)+1)/IF($D$107="Round",IF($G$107&lt;=9,6,IF($G$107&lt;=12,8,10)),IF($G$107&lt;12,2,MIN(10,MAX(3,ROUNDUP($G$107/6,0)))))))),1),ROUND((1-0.5)*$G$107/IF($D$107="Round",IF($G$107&lt;=9,6,IF($G$107&lt;=12,8,10)),IF($G$107&lt;12,2,MIN(10,MAX(3,ROUNDUP($G$107/6,0))))),1)))</f>
        <v/>
      </c>
      <c r="E108" s="522">
        <f>IF(OR($D$107="",$G$107="",2&gt;IF($D$107="Round",IF($G$107&lt;=9,6,IF($G$107&lt;=12,8,10)),IF($G$107&lt;12,2,MIN(10,MAX(3,ROUNDUP($G$107/6,0)))))),"",IF($D$107="Round",ROUND(IF(2&lt;=IF($D$107="Round",IF($G$107&lt;=9,6,IF($G$107&lt;=12,8,10)),IF($G$107&lt;12,2,MIN(10,MAX(3,ROUNDUP($G$107/6,0)))))/2,$G$107/2*(1-SQRT((IF($D$107="Round",IF($G$107&lt;=9,6,IF($G$107&lt;=12,8,10)),IF($G$107&lt;12,2,MIN(10,MAX(3,ROUNDUP($G$107/6,0)))))-2*2+1)/IF($D$107="Round",IF($G$107&lt;=9,6,IF($G$107&lt;=12,8,10)),IF($G$107&lt;12,2,MIN(10,MAX(3,ROUNDUP($G$107/6,0))))))),$G$107-$G$107/2*(1-SQRT((IF($D$107="Round",IF($G$107&lt;=9,6,IF($G$107&lt;=12,8,10)),IF($G$107&lt;12,2,MIN(10,MAX(3,ROUNDUP($G$107/6,0)))))-2*(IF($D$107="Round",IF($G$107&lt;=9,6,IF($G$107&lt;=12,8,10)),IF($G$107&lt;12,2,MIN(10,MAX(3,ROUNDUP($G$107/6,0)))))-2+1)+1)/IF($D$107="Round",IF($G$107&lt;=9,6,IF($G$107&lt;=12,8,10)),IF($G$107&lt;12,2,MIN(10,MAX(3,ROUNDUP($G$107/6,0)))))))),1),ROUND((2-0.5)*$G$107/IF($D$107="Round",IF($G$107&lt;=9,6,IF($G$107&lt;=12,8,10)),IF($G$107&lt;12,2,MIN(10,MAX(3,ROUNDUP($G$107/6,0))))),1)))</f>
        <v/>
      </c>
      <c r="F108" s="522">
        <f>IF(OR($D$107="",$G$107="",3&gt;IF($D$107="Round",IF($G$107&lt;=9,6,IF($G$107&lt;=12,8,10)),IF($G$107&lt;12,2,MIN(10,MAX(3,ROUNDUP($G$107/6,0)))))),"",IF($D$107="Round",ROUND(IF(3&lt;=IF($D$107="Round",IF($G$107&lt;=9,6,IF($G$107&lt;=12,8,10)),IF($G$107&lt;12,2,MIN(10,MAX(3,ROUNDUP($G$107/6,0)))))/2,$G$107/2*(1-SQRT((IF($D$107="Round",IF($G$107&lt;=9,6,IF($G$107&lt;=12,8,10)),IF($G$107&lt;12,2,MIN(10,MAX(3,ROUNDUP($G$107/6,0)))))-2*3+1)/IF($D$107="Round",IF($G$107&lt;=9,6,IF($G$107&lt;=12,8,10)),IF($G$107&lt;12,2,MIN(10,MAX(3,ROUNDUP($G$107/6,0))))))),$G$107-$G$107/2*(1-SQRT((IF($D$107="Round",IF($G$107&lt;=9,6,IF($G$107&lt;=12,8,10)),IF($G$107&lt;12,2,MIN(10,MAX(3,ROUNDUP($G$107/6,0)))))-2*(IF($D$107="Round",IF($G$107&lt;=9,6,IF($G$107&lt;=12,8,10)),IF($G$107&lt;12,2,MIN(10,MAX(3,ROUNDUP($G$107/6,0)))))-3+1)+1)/IF($D$107="Round",IF($G$107&lt;=9,6,IF($G$107&lt;=12,8,10)),IF($G$107&lt;12,2,MIN(10,MAX(3,ROUNDUP($G$107/6,0)))))))),1),ROUND((3-0.5)*$G$107/IF($D$107="Round",IF($G$107&lt;=9,6,IF($G$107&lt;=12,8,10)),IF($G$107&lt;12,2,MIN(10,MAX(3,ROUNDUP($G$107/6,0))))),1)))</f>
        <v/>
      </c>
      <c r="G108" s="522">
        <f>IF(OR($D$107="",$G$107="",4&gt;IF($D$107="Round",IF($G$107&lt;=9,6,IF($G$107&lt;=12,8,10)),IF($G$107&lt;12,2,MIN(10,MAX(3,ROUNDUP($G$107/6,0)))))),"",IF($D$107="Round",ROUND(IF(4&lt;=IF($D$107="Round",IF($G$107&lt;=9,6,IF($G$107&lt;=12,8,10)),IF($G$107&lt;12,2,MIN(10,MAX(3,ROUNDUP($G$107/6,0)))))/2,$G$107/2*(1-SQRT((IF($D$107="Round",IF($G$107&lt;=9,6,IF($G$107&lt;=12,8,10)),IF($G$107&lt;12,2,MIN(10,MAX(3,ROUNDUP($G$107/6,0)))))-2*4+1)/IF($D$107="Round",IF($G$107&lt;=9,6,IF($G$107&lt;=12,8,10)),IF($G$107&lt;12,2,MIN(10,MAX(3,ROUNDUP($G$107/6,0))))))),$G$107-$G$107/2*(1-SQRT((IF($D$107="Round",IF($G$107&lt;=9,6,IF($G$107&lt;=12,8,10)),IF($G$107&lt;12,2,MIN(10,MAX(3,ROUNDUP($G$107/6,0)))))-2*(IF($D$107="Round",IF($G$107&lt;=9,6,IF($G$107&lt;=12,8,10)),IF($G$107&lt;12,2,MIN(10,MAX(3,ROUNDUP($G$107/6,0)))))-4+1)+1)/IF($D$107="Round",IF($G$107&lt;=9,6,IF($G$107&lt;=12,8,10)),IF($G$107&lt;12,2,MIN(10,MAX(3,ROUNDUP($G$107/6,0)))))))),1),ROUND((4-0.5)*$G$107/IF($D$107="Round",IF($G$107&lt;=9,6,IF($G$107&lt;=12,8,10)),IF($G$107&lt;12,2,MIN(10,MAX(3,ROUNDUP($G$107/6,0))))),1)))</f>
        <v/>
      </c>
      <c r="H108" s="522">
        <f>IF(OR($D$107="",$G$107="",5&gt;IF($D$107="Round",IF($G$107&lt;=9,6,IF($G$107&lt;=12,8,10)),IF($G$107&lt;12,2,MIN(10,MAX(3,ROUNDUP($G$107/6,0)))))),"",IF($D$107="Round",ROUND(IF(5&lt;=IF($D$107="Round",IF($G$107&lt;=9,6,IF($G$107&lt;=12,8,10)),IF($G$107&lt;12,2,MIN(10,MAX(3,ROUNDUP($G$107/6,0)))))/2,$G$107/2*(1-SQRT((IF($D$107="Round",IF($G$107&lt;=9,6,IF($G$107&lt;=12,8,10)),IF($G$107&lt;12,2,MIN(10,MAX(3,ROUNDUP($G$107/6,0)))))-2*5+1)/IF($D$107="Round",IF($G$107&lt;=9,6,IF($G$107&lt;=12,8,10)),IF($G$107&lt;12,2,MIN(10,MAX(3,ROUNDUP($G$107/6,0))))))),$G$107-$G$107/2*(1-SQRT((IF($D$107="Round",IF($G$107&lt;=9,6,IF($G$107&lt;=12,8,10)),IF($G$107&lt;12,2,MIN(10,MAX(3,ROUNDUP($G$107/6,0)))))-2*(IF($D$107="Round",IF($G$107&lt;=9,6,IF($G$107&lt;=12,8,10)),IF($G$107&lt;12,2,MIN(10,MAX(3,ROUNDUP($G$107/6,0)))))-5+1)+1)/IF($D$107="Round",IF($G$107&lt;=9,6,IF($G$107&lt;=12,8,10)),IF($G$107&lt;12,2,MIN(10,MAX(3,ROUNDUP($G$107/6,0)))))))),1),ROUND((5-0.5)*$G$107/IF($D$107="Round",IF($G$107&lt;=9,6,IF($G$107&lt;=12,8,10)),IF($G$107&lt;12,2,MIN(10,MAX(3,ROUNDUP($G$107/6,0))))),1)))</f>
        <v/>
      </c>
      <c r="I108" s="522">
        <f>IF(OR($D$107="",$G$107="",6&gt;IF($D$107="Round",IF($G$107&lt;=9,6,IF($G$107&lt;=12,8,10)),IF($G$107&lt;12,2,MIN(10,MAX(3,ROUNDUP($G$107/6,0)))))),"",IF($D$107="Round",ROUND(IF(6&lt;=IF($D$107="Round",IF($G$107&lt;=9,6,IF($G$107&lt;=12,8,10)),IF($G$107&lt;12,2,MIN(10,MAX(3,ROUNDUP($G$107/6,0)))))/2,$G$107/2*(1-SQRT((IF($D$107="Round",IF($G$107&lt;=9,6,IF($G$107&lt;=12,8,10)),IF($G$107&lt;12,2,MIN(10,MAX(3,ROUNDUP($G$107/6,0)))))-2*6+1)/IF($D$107="Round",IF($G$107&lt;=9,6,IF($G$107&lt;=12,8,10)),IF($G$107&lt;12,2,MIN(10,MAX(3,ROUNDUP($G$107/6,0))))))),$G$107-$G$107/2*(1-SQRT((IF($D$107="Round",IF($G$107&lt;=9,6,IF($G$107&lt;=12,8,10)),IF($G$107&lt;12,2,MIN(10,MAX(3,ROUNDUP($G$107/6,0)))))-2*(IF($D$107="Round",IF($G$107&lt;=9,6,IF($G$107&lt;=12,8,10)),IF($G$107&lt;12,2,MIN(10,MAX(3,ROUNDUP($G$107/6,0)))))-6+1)+1)/IF($D$107="Round",IF($G$107&lt;=9,6,IF($G$107&lt;=12,8,10)),IF($G$107&lt;12,2,MIN(10,MAX(3,ROUNDUP($G$107/6,0)))))))),1),ROUND((6-0.5)*$G$107/IF($D$107="Round",IF($G$107&lt;=9,6,IF($G$107&lt;=12,8,10)),IF($G$107&lt;12,2,MIN(10,MAX(3,ROUNDUP($G$107/6,0))))),1)))</f>
        <v/>
      </c>
      <c r="J108" s="522">
        <f>IF(OR($D$107="",$G$107="",7&gt;IF($D$107="Round",IF($G$107&lt;=9,6,IF($G$107&lt;=12,8,10)),IF($G$107&lt;12,2,MIN(10,MAX(3,ROUNDUP($G$107/6,0)))))),"",IF($D$107="Round",ROUND(IF(7&lt;=IF($D$107="Round",IF($G$107&lt;=9,6,IF($G$107&lt;=12,8,10)),IF($G$107&lt;12,2,MIN(10,MAX(3,ROUNDUP($G$107/6,0)))))/2,$G$107/2*(1-SQRT((IF($D$107="Round",IF($G$107&lt;=9,6,IF($G$107&lt;=12,8,10)),IF($G$107&lt;12,2,MIN(10,MAX(3,ROUNDUP($G$107/6,0)))))-2*7+1)/IF($D$107="Round",IF($G$107&lt;=9,6,IF($G$107&lt;=12,8,10)),IF($G$107&lt;12,2,MIN(10,MAX(3,ROUNDUP($G$107/6,0))))))),$G$107-$G$107/2*(1-SQRT((IF($D$107="Round",IF($G$107&lt;=9,6,IF($G$107&lt;=12,8,10)),IF($G$107&lt;12,2,MIN(10,MAX(3,ROUNDUP($G$107/6,0)))))-2*(IF($D$107="Round",IF($G$107&lt;=9,6,IF($G$107&lt;=12,8,10)),IF($G$107&lt;12,2,MIN(10,MAX(3,ROUNDUP($G$107/6,0)))))-7+1)+1)/IF($D$107="Round",IF($G$107&lt;=9,6,IF($G$107&lt;=12,8,10)),IF($G$107&lt;12,2,MIN(10,MAX(3,ROUNDUP($G$107/6,0)))))))),1),ROUND((7-0.5)*$G$107/IF($D$107="Round",IF($G$107&lt;=9,6,IF($G$107&lt;=12,8,10)),IF($G$107&lt;12,2,MIN(10,MAX(3,ROUNDUP($G$107/6,0))))),1)))</f>
        <v/>
      </c>
      <c r="K108" s="522">
        <f>IF(OR($D$107="",$G$107="",8&gt;IF($D$107="Round",IF($G$107&lt;=9,6,IF($G$107&lt;=12,8,10)),IF($G$107&lt;12,2,MIN(10,MAX(3,ROUNDUP($G$107/6,0)))))),"",IF($D$107="Round",ROUND(IF(8&lt;=IF($D$107="Round",IF($G$107&lt;=9,6,IF($G$107&lt;=12,8,10)),IF($G$107&lt;12,2,MIN(10,MAX(3,ROUNDUP($G$107/6,0)))))/2,$G$107/2*(1-SQRT((IF($D$107="Round",IF($G$107&lt;=9,6,IF($G$107&lt;=12,8,10)),IF($G$107&lt;12,2,MIN(10,MAX(3,ROUNDUP($G$107/6,0)))))-2*8+1)/IF($D$107="Round",IF($G$107&lt;=9,6,IF($G$107&lt;=12,8,10)),IF($G$107&lt;12,2,MIN(10,MAX(3,ROUNDUP($G$107/6,0))))))),$G$107-$G$107/2*(1-SQRT((IF($D$107="Round",IF($G$107&lt;=9,6,IF($G$107&lt;=12,8,10)),IF($G$107&lt;12,2,MIN(10,MAX(3,ROUNDUP($G$107/6,0)))))-2*(IF($D$107="Round",IF($G$107&lt;=9,6,IF($G$107&lt;=12,8,10)),IF($G$107&lt;12,2,MIN(10,MAX(3,ROUNDUP($G$107/6,0)))))-8+1)+1)/IF($D$107="Round",IF($G$107&lt;=9,6,IF($G$107&lt;=12,8,10)),IF($G$107&lt;12,2,MIN(10,MAX(3,ROUNDUP($G$107/6,0)))))))),1),ROUND((8-0.5)*$G$107/IF($D$107="Round",IF($G$107&lt;=9,6,IF($G$107&lt;=12,8,10)),IF($G$107&lt;12,2,MIN(10,MAX(3,ROUNDUP($G$107/6,0))))),1)))</f>
        <v/>
      </c>
      <c r="L108" s="522">
        <f>IF(OR($D$107="",$G$107="",9&gt;IF($D$107="Round",IF($G$107&lt;=9,6,IF($G$107&lt;=12,8,10)),IF($G$107&lt;12,2,MIN(10,MAX(3,ROUNDUP($G$107/6,0)))))),"",IF($D$107="Round",ROUND(IF(9&lt;=IF($D$107="Round",IF($G$107&lt;=9,6,IF($G$107&lt;=12,8,10)),IF($G$107&lt;12,2,MIN(10,MAX(3,ROUNDUP($G$107/6,0)))))/2,$G$107/2*(1-SQRT((IF($D$107="Round",IF($G$107&lt;=9,6,IF($G$107&lt;=12,8,10)),IF($G$107&lt;12,2,MIN(10,MAX(3,ROUNDUP($G$107/6,0)))))-2*9+1)/IF($D$107="Round",IF($G$107&lt;=9,6,IF($G$107&lt;=12,8,10)),IF($G$107&lt;12,2,MIN(10,MAX(3,ROUNDUP($G$107/6,0))))))),$G$107-$G$107/2*(1-SQRT((IF($D$107="Round",IF($G$107&lt;=9,6,IF($G$107&lt;=12,8,10)),IF($G$107&lt;12,2,MIN(10,MAX(3,ROUNDUP($G$107/6,0)))))-2*(IF($D$107="Round",IF($G$107&lt;=9,6,IF($G$107&lt;=12,8,10)),IF($G$107&lt;12,2,MIN(10,MAX(3,ROUNDUP($G$107/6,0)))))-9+1)+1)/IF($D$107="Round",IF($G$107&lt;=9,6,IF($G$107&lt;=12,8,10)),IF($G$107&lt;12,2,MIN(10,MAX(3,ROUNDUP($G$107/6,0)))))))),1),ROUND((9-0.5)*$G$107/IF($D$107="Round",IF($G$107&lt;=9,6,IF($G$107&lt;=12,8,10)),IF($G$107&lt;12,2,MIN(10,MAX(3,ROUNDUP($G$107/6,0))))),1)))</f>
        <v/>
      </c>
      <c r="M108" s="522">
        <f>IF(OR($D$107="",$G$107="",10&gt;IF($D$107="Round",IF($G$107&lt;=9,6,IF($G$107&lt;=12,8,10)),IF($G$107&lt;12,2,MIN(10,MAX(3,ROUNDUP($G$107/6,0)))))),"",IF($D$107="Round",ROUND(IF(10&lt;=IF($D$107="Round",IF($G$107&lt;=9,6,IF($G$107&lt;=12,8,10)),IF($G$107&lt;12,2,MIN(10,MAX(3,ROUNDUP($G$107/6,0)))))/2,$G$107/2*(1-SQRT((IF($D$107="Round",IF($G$107&lt;=9,6,IF($G$107&lt;=12,8,10)),IF($G$107&lt;12,2,MIN(10,MAX(3,ROUNDUP($G$107/6,0)))))-2*10+1)/IF($D$107="Round",IF($G$107&lt;=9,6,IF($G$107&lt;=12,8,10)),IF($G$107&lt;12,2,MIN(10,MAX(3,ROUNDUP($G$107/6,0))))))),$G$107-$G$107/2*(1-SQRT((IF($D$107="Round",IF($G$107&lt;=9,6,IF($G$107&lt;=12,8,10)),IF($G$107&lt;12,2,MIN(10,MAX(3,ROUNDUP($G$107/6,0)))))-2*(IF($D$107="Round",IF($G$107&lt;=9,6,IF($G$107&lt;=12,8,10)),IF($G$107&lt;12,2,MIN(10,MAX(3,ROUNDUP($G$107/6,0)))))-10+1)+1)/IF($D$107="Round",IF($G$107&lt;=9,6,IF($G$107&lt;=12,8,10)),IF($G$107&lt;12,2,MIN(10,MAX(3,ROUNDUP($G$107/6,0)))))))),1),ROUND((10-0.5)*$G$107/IF($D$107="Round",IF($G$107&lt;=9,6,IF($G$107&lt;=12,8,10)),IF($G$107&lt;12,2,MIN(10,MAX(3,ROUNDUP($G$107/6,0))))),1)))</f>
        <v/>
      </c>
    </row>
    <row r="109" ht="13.35" customHeight="1" s="162">
      <c r="B109" s="523">
        <f>IF(OR($D$107="",$G$107=""),"",IF($D$107="Round",IF(1=1,"Axis 1 (0°)",IF(1=2,"Axis 2 (90°)","")),IF(1&gt;IF($D$107="Round",2,IF($I$107&lt;12,2,MIN(8,MAX(3,ROUNDUP($I$107/6,0))))),"",ROUND((1-0.5)*$I$107/IF($D$107="Round",2,IF($I$107&lt;12,2,MIN(8,MAX(3,ROUNDUP($I$107/6,0))))),1))))</f>
        <v/>
      </c>
      <c r="C109" s="524" t="n"/>
      <c r="D109" s="525" t="n"/>
      <c r="E109" s="525" t="n"/>
      <c r="F109" s="525" t="n"/>
      <c r="G109" s="525" t="n"/>
      <c r="H109" s="525" t="n"/>
      <c r="I109" s="525" t="n"/>
      <c r="J109" s="525" t="n"/>
      <c r="K109" s="525" t="n"/>
      <c r="L109" s="525" t="n"/>
      <c r="M109" s="525" t="n"/>
    </row>
    <row r="110" ht="13.35" customHeight="1" s="162">
      <c r="B110" s="523">
        <f>IF(OR($D$107="",$G$107=""),"",IF($D$107="Round",IF(2=1,"Axis 1 (0°)",IF(2=2,"Axis 2 (90°)","")),IF(2&gt;IF($D$107="Round",2,IF($I$107&lt;12,2,MIN(8,MAX(3,ROUNDUP($I$107/6,0))))),"",ROUND((2-0.5)*$I$107/IF($D$107="Round",2,IF($I$107&lt;12,2,MIN(8,MAX(3,ROUNDUP($I$107/6,0))))),1))))</f>
        <v/>
      </c>
      <c r="C110" s="524" t="n"/>
      <c r="D110" s="525" t="n"/>
      <c r="E110" s="525" t="n"/>
      <c r="F110" s="525" t="n"/>
      <c r="G110" s="525" t="n"/>
      <c r="H110" s="525" t="n"/>
      <c r="I110" s="525" t="n"/>
      <c r="J110" s="525" t="n"/>
      <c r="K110" s="525" t="n"/>
      <c r="L110" s="525" t="n"/>
      <c r="M110" s="525" t="n"/>
    </row>
    <row r="111" ht="13.35" customHeight="1" s="162">
      <c r="B111" s="523">
        <f>IF(OR($D$107="",$G$107=""),"",IF($D$107="Round",IF(3=1,"Axis 1 (0°)",IF(3=2,"Axis 2 (90°)","")),IF(3&gt;IF($D$107="Round",2,IF($I$107&lt;12,2,MIN(8,MAX(3,ROUNDUP($I$107/6,0))))),"",ROUND((3-0.5)*$I$107/IF($D$107="Round",2,IF($I$107&lt;12,2,MIN(8,MAX(3,ROUNDUP($I$107/6,0))))),1))))</f>
        <v/>
      </c>
      <c r="C111" s="524" t="n"/>
      <c r="D111" s="525" t="n"/>
      <c r="E111" s="525" t="n"/>
      <c r="F111" s="525" t="n"/>
      <c r="G111" s="525" t="n"/>
      <c r="H111" s="525" t="n"/>
      <c r="I111" s="525" t="n"/>
      <c r="J111" s="525" t="n"/>
      <c r="K111" s="525" t="n"/>
      <c r="L111" s="525" t="n"/>
      <c r="M111" s="525" t="n"/>
    </row>
    <row r="112" ht="13.35" customHeight="1" s="162">
      <c r="B112" s="523">
        <f>IF(OR($D$107="",$G$107=""),"",IF($D$107="Round",IF(4=1,"Axis 1 (0°)",IF(4=2,"Axis 2 (90°)","")),IF(4&gt;IF($D$107="Round",2,IF($I$107&lt;12,2,MIN(8,MAX(3,ROUNDUP($I$107/6,0))))),"",ROUND((4-0.5)*$I$107/IF($D$107="Round",2,IF($I$107&lt;12,2,MIN(8,MAX(3,ROUNDUP($I$107/6,0))))),1))))</f>
        <v/>
      </c>
      <c r="C112" s="524" t="n"/>
      <c r="D112" s="525" t="n"/>
      <c r="E112" s="525" t="n"/>
      <c r="F112" s="525" t="n"/>
      <c r="G112" s="525" t="n"/>
      <c r="H112" s="525" t="n"/>
      <c r="I112" s="525" t="n"/>
      <c r="J112" s="525" t="n"/>
      <c r="K112" s="525" t="n"/>
      <c r="L112" s="525" t="n"/>
      <c r="M112" s="525" t="n"/>
    </row>
    <row r="113" ht="13.35" customHeight="1" s="162">
      <c r="B113" s="523">
        <f>IF(OR($D$107="",$G$107=""),"",IF($D$107="Round",IF(5=1,"Axis 1 (0°)",IF(5=2,"Axis 2 (90°)","")),IF(5&gt;IF($D$107="Round",2,IF($I$107&lt;12,2,MIN(8,MAX(3,ROUNDUP($I$107/6,0))))),"",ROUND((5-0.5)*$I$107/IF($D$107="Round",2,IF($I$107&lt;12,2,MIN(8,MAX(3,ROUNDUP($I$107/6,0))))),1))))</f>
        <v/>
      </c>
      <c r="C113" s="524" t="n"/>
      <c r="D113" s="525" t="n"/>
      <c r="E113" s="525" t="n"/>
      <c r="F113" s="525" t="n"/>
      <c r="G113" s="525" t="n"/>
      <c r="H113" s="525" t="n"/>
      <c r="I113" s="525" t="n"/>
      <c r="J113" s="525" t="n"/>
      <c r="K113" s="525" t="n"/>
      <c r="L113" s="525" t="n"/>
      <c r="M113" s="525" t="n"/>
    </row>
    <row r="114" ht="13.35" customHeight="1" s="162">
      <c r="B114" s="523">
        <f>IF(OR($D$107="",$G$107=""),"",IF($D$107="Round",IF(6=1,"Axis 1 (0°)",IF(6=2,"Axis 2 (90°)","")),IF(6&gt;IF($D$107="Round",2,IF($I$107&lt;12,2,MIN(8,MAX(3,ROUNDUP($I$107/6,0))))),"",ROUND((6-0.5)*$I$107/IF($D$107="Round",2,IF($I$107&lt;12,2,MIN(8,MAX(3,ROUNDUP($I$107/6,0))))),1))))</f>
        <v/>
      </c>
      <c r="C114" s="524" t="n"/>
      <c r="D114" s="525" t="n"/>
      <c r="E114" s="525" t="n"/>
      <c r="F114" s="525" t="n"/>
      <c r="G114" s="525" t="n"/>
      <c r="H114" s="525" t="n"/>
      <c r="I114" s="525" t="n"/>
      <c r="J114" s="525" t="n"/>
      <c r="K114" s="525" t="n"/>
      <c r="L114" s="525" t="n"/>
      <c r="M114" s="525" t="n"/>
    </row>
    <row r="115" ht="13.35" customHeight="1" s="162">
      <c r="B115" s="523">
        <f>IF(OR($D$107="",$G$107=""),"",IF($D$107="Round",IF(7=1,"Axis 1 (0°)",IF(7=2,"Axis 2 (90°)","")),IF(7&gt;IF($D$107="Round",2,IF($I$107&lt;12,2,MIN(8,MAX(3,ROUNDUP($I$107/6,0))))),"",ROUND((7-0.5)*$I$107/IF($D$107="Round",2,IF($I$107&lt;12,2,MIN(8,MAX(3,ROUNDUP($I$107/6,0))))),1))))</f>
        <v/>
      </c>
      <c r="C115" s="524" t="n"/>
      <c r="D115" s="525" t="n"/>
      <c r="E115" s="525" t="n"/>
      <c r="F115" s="525" t="n"/>
      <c r="G115" s="525" t="n"/>
      <c r="H115" s="525" t="n"/>
      <c r="I115" s="525" t="n"/>
      <c r="J115" s="525" t="n"/>
      <c r="K115" s="525" t="n"/>
      <c r="L115" s="525" t="n"/>
      <c r="M115" s="525" t="n"/>
    </row>
    <row r="116" ht="13.35" customHeight="1" s="162">
      <c r="B116" s="523">
        <f>IF(OR($D$107="",$G$107=""),"",IF($D$107="Round",IF(8=1,"Axis 1 (0°)",IF(8=2,"Axis 2 (90°)","")),IF(8&gt;IF($D$107="Round",2,IF($I$107&lt;12,2,MIN(8,MAX(3,ROUNDUP($I$107/6,0))))),"",ROUND((8-0.5)*$I$107/IF($D$107="Round",2,IF($I$107&lt;12,2,MIN(8,MAX(3,ROUNDUP($I$107/6,0))))),1))))</f>
        <v/>
      </c>
      <c r="C116" s="524" t="n"/>
      <c r="D116" s="525" t="n"/>
      <c r="E116" s="525" t="n"/>
      <c r="F116" s="525" t="n"/>
      <c r="G116" s="525" t="n"/>
      <c r="H116" s="525" t="n"/>
      <c r="I116" s="525" t="n"/>
      <c r="J116" s="525" t="n"/>
      <c r="K116" s="525" t="n"/>
      <c r="L116" s="525" t="n"/>
      <c r="M116" s="525" t="n"/>
    </row>
    <row r="117" ht="13.35" customHeight="1" s="162"/>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13">
        <f>IF(OR($D$122="",$G$122=""),"",IF($D$122="Round",ROUND(PI()*(($G$122-2*N($K$122))/2)^2/144,3),IF($I$122="","",ROUND(($G$122-2*N($K$122))*($I$122-2*N($K$122))/144,3))))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14" t="inlineStr">
        <is>
          <t>Duct shape:</t>
        </is>
      </c>
      <c r="C122" s="173" t="n"/>
      <c r="D122" s="515" t="n"/>
      <c r="E122" s="173" t="n"/>
      <c r="F122" s="516" t="inlineStr">
        <is>
          <t>W / Dia (in)</t>
        </is>
      </c>
      <c r="G122" s="517" t="n"/>
      <c r="H122" s="514" t="inlineStr">
        <is>
          <t>H (in)</t>
        </is>
      </c>
      <c r="I122" s="518" t="n"/>
      <c r="J122" s="519" t="inlineStr">
        <is>
          <t>Liner (in)</t>
        </is>
      </c>
      <c r="K122" s="520" t="n"/>
      <c r="L122" s="514" t="inlineStr">
        <is>
          <t>Points</t>
        </is>
      </c>
      <c r="M122" s="521">
        <f>IF(OR($D$122="",$G$122=""),"",IF($D$122="Round",IF($D$122="Round",IF($G$122&lt;=9,6,IF($G$122&lt;=12,8,10)),IF($G$122&lt;12,2,MIN(10,MAX(3,ROUNDUP($G$122/6,0)))))&amp;" x 2 axes",IF($D$122="Round",IF($G$122&lt;=9,6,IF($G$122&lt;=12,8,10)),IF($G$122&lt;12,2,MIN(10,MAX(3,ROUNDUP($G$122/6,0)))))&amp;" x "&amp;IF($D$122="Round",2,IF($I$122&lt;12,2,MIN(8,MAX(3,ROUNDUP($I$122/6,0)))))))</f>
        <v/>
      </c>
    </row>
    <row r="123" ht="13.35" customHeight="1" s="162">
      <c r="B123" s="522" t="inlineStr">
        <is>
          <t>Depth↓ Pos→ (in)</t>
        </is>
      </c>
      <c r="C123" s="414" t="n"/>
      <c r="D123" s="522">
        <f>IF(OR($D$122="",$G$122="",1&gt;IF($D$122="Round",IF($G$122&lt;=9,6,IF($G$122&lt;=12,8,10)),IF($G$122&lt;12,2,MIN(10,MAX(3,ROUNDUP($G$122/6,0)))))),"",IF($D$122="Round",ROUND(IF(1&lt;=IF($D$122="Round",IF($G$122&lt;=9,6,IF($G$122&lt;=12,8,10)),IF($G$122&lt;12,2,MIN(10,MAX(3,ROUNDUP($G$122/6,0)))))/2,$G$122/2*(1-SQRT((IF($D$122="Round",IF($G$122&lt;=9,6,IF($G$122&lt;=12,8,10)),IF($G$122&lt;12,2,MIN(10,MAX(3,ROUNDUP($G$122/6,0)))))-2*1+1)/IF($D$122="Round",IF($G$122&lt;=9,6,IF($G$122&lt;=12,8,10)),IF($G$122&lt;12,2,MIN(10,MAX(3,ROUNDUP($G$122/6,0))))))),$G$122-$G$122/2*(1-SQRT((IF($D$122="Round",IF($G$122&lt;=9,6,IF($G$122&lt;=12,8,10)),IF($G$122&lt;12,2,MIN(10,MAX(3,ROUNDUP($G$122/6,0)))))-2*(IF($D$122="Round",IF($G$122&lt;=9,6,IF($G$122&lt;=12,8,10)),IF($G$122&lt;12,2,MIN(10,MAX(3,ROUNDUP($G$122/6,0)))))-1+1)+1)/IF($D$122="Round",IF($G$122&lt;=9,6,IF($G$122&lt;=12,8,10)),IF($G$122&lt;12,2,MIN(10,MAX(3,ROUNDUP($G$122/6,0)))))))),1),ROUND((1-0.5)*$G$122/IF($D$122="Round",IF($G$122&lt;=9,6,IF($G$122&lt;=12,8,10)),IF($G$122&lt;12,2,MIN(10,MAX(3,ROUNDUP($G$122/6,0))))),1)))</f>
        <v/>
      </c>
      <c r="E123" s="522">
        <f>IF(OR($D$122="",$G$122="",2&gt;IF($D$122="Round",IF($G$122&lt;=9,6,IF($G$122&lt;=12,8,10)),IF($G$122&lt;12,2,MIN(10,MAX(3,ROUNDUP($G$122/6,0)))))),"",IF($D$122="Round",ROUND(IF(2&lt;=IF($D$122="Round",IF($G$122&lt;=9,6,IF($G$122&lt;=12,8,10)),IF($G$122&lt;12,2,MIN(10,MAX(3,ROUNDUP($G$122/6,0)))))/2,$G$122/2*(1-SQRT((IF($D$122="Round",IF($G$122&lt;=9,6,IF($G$122&lt;=12,8,10)),IF($G$122&lt;12,2,MIN(10,MAX(3,ROUNDUP($G$122/6,0)))))-2*2+1)/IF($D$122="Round",IF($G$122&lt;=9,6,IF($G$122&lt;=12,8,10)),IF($G$122&lt;12,2,MIN(10,MAX(3,ROUNDUP($G$122/6,0))))))),$G$122-$G$122/2*(1-SQRT((IF($D$122="Round",IF($G$122&lt;=9,6,IF($G$122&lt;=12,8,10)),IF($G$122&lt;12,2,MIN(10,MAX(3,ROUNDUP($G$122/6,0)))))-2*(IF($D$122="Round",IF($G$122&lt;=9,6,IF($G$122&lt;=12,8,10)),IF($G$122&lt;12,2,MIN(10,MAX(3,ROUNDUP($G$122/6,0)))))-2+1)+1)/IF($D$122="Round",IF($G$122&lt;=9,6,IF($G$122&lt;=12,8,10)),IF($G$122&lt;12,2,MIN(10,MAX(3,ROUNDUP($G$122/6,0)))))))),1),ROUND((2-0.5)*$G$122/IF($D$122="Round",IF($G$122&lt;=9,6,IF($G$122&lt;=12,8,10)),IF($G$122&lt;12,2,MIN(10,MAX(3,ROUNDUP($G$122/6,0))))),1)))</f>
        <v/>
      </c>
      <c r="F123" s="522">
        <f>IF(OR($D$122="",$G$122="",3&gt;IF($D$122="Round",IF($G$122&lt;=9,6,IF($G$122&lt;=12,8,10)),IF($G$122&lt;12,2,MIN(10,MAX(3,ROUNDUP($G$122/6,0)))))),"",IF($D$122="Round",ROUND(IF(3&lt;=IF($D$122="Round",IF($G$122&lt;=9,6,IF($G$122&lt;=12,8,10)),IF($G$122&lt;12,2,MIN(10,MAX(3,ROUNDUP($G$122/6,0)))))/2,$G$122/2*(1-SQRT((IF($D$122="Round",IF($G$122&lt;=9,6,IF($G$122&lt;=12,8,10)),IF($G$122&lt;12,2,MIN(10,MAX(3,ROUNDUP($G$122/6,0)))))-2*3+1)/IF($D$122="Round",IF($G$122&lt;=9,6,IF($G$122&lt;=12,8,10)),IF($G$122&lt;12,2,MIN(10,MAX(3,ROUNDUP($G$122/6,0))))))),$G$122-$G$122/2*(1-SQRT((IF($D$122="Round",IF($G$122&lt;=9,6,IF($G$122&lt;=12,8,10)),IF($G$122&lt;12,2,MIN(10,MAX(3,ROUNDUP($G$122/6,0)))))-2*(IF($D$122="Round",IF($G$122&lt;=9,6,IF($G$122&lt;=12,8,10)),IF($G$122&lt;12,2,MIN(10,MAX(3,ROUNDUP($G$122/6,0)))))-3+1)+1)/IF($D$122="Round",IF($G$122&lt;=9,6,IF($G$122&lt;=12,8,10)),IF($G$122&lt;12,2,MIN(10,MAX(3,ROUNDUP($G$122/6,0)))))))),1),ROUND((3-0.5)*$G$122/IF($D$122="Round",IF($G$122&lt;=9,6,IF($G$122&lt;=12,8,10)),IF($G$122&lt;12,2,MIN(10,MAX(3,ROUNDUP($G$122/6,0))))),1)))</f>
        <v/>
      </c>
      <c r="G123" s="522">
        <f>IF(OR($D$122="",$G$122="",4&gt;IF($D$122="Round",IF($G$122&lt;=9,6,IF($G$122&lt;=12,8,10)),IF($G$122&lt;12,2,MIN(10,MAX(3,ROUNDUP($G$122/6,0)))))),"",IF($D$122="Round",ROUND(IF(4&lt;=IF($D$122="Round",IF($G$122&lt;=9,6,IF($G$122&lt;=12,8,10)),IF($G$122&lt;12,2,MIN(10,MAX(3,ROUNDUP($G$122/6,0)))))/2,$G$122/2*(1-SQRT((IF($D$122="Round",IF($G$122&lt;=9,6,IF($G$122&lt;=12,8,10)),IF($G$122&lt;12,2,MIN(10,MAX(3,ROUNDUP($G$122/6,0)))))-2*4+1)/IF($D$122="Round",IF($G$122&lt;=9,6,IF($G$122&lt;=12,8,10)),IF($G$122&lt;12,2,MIN(10,MAX(3,ROUNDUP($G$122/6,0))))))),$G$122-$G$122/2*(1-SQRT((IF($D$122="Round",IF($G$122&lt;=9,6,IF($G$122&lt;=12,8,10)),IF($G$122&lt;12,2,MIN(10,MAX(3,ROUNDUP($G$122/6,0)))))-2*(IF($D$122="Round",IF($G$122&lt;=9,6,IF($G$122&lt;=12,8,10)),IF($G$122&lt;12,2,MIN(10,MAX(3,ROUNDUP($G$122/6,0)))))-4+1)+1)/IF($D$122="Round",IF($G$122&lt;=9,6,IF($G$122&lt;=12,8,10)),IF($G$122&lt;12,2,MIN(10,MAX(3,ROUNDUP($G$122/6,0)))))))),1),ROUND((4-0.5)*$G$122/IF($D$122="Round",IF($G$122&lt;=9,6,IF($G$122&lt;=12,8,10)),IF($G$122&lt;12,2,MIN(10,MAX(3,ROUNDUP($G$122/6,0))))),1)))</f>
        <v/>
      </c>
      <c r="H123" s="522">
        <f>IF(OR($D$122="",$G$122="",5&gt;IF($D$122="Round",IF($G$122&lt;=9,6,IF($G$122&lt;=12,8,10)),IF($G$122&lt;12,2,MIN(10,MAX(3,ROUNDUP($G$122/6,0)))))),"",IF($D$122="Round",ROUND(IF(5&lt;=IF($D$122="Round",IF($G$122&lt;=9,6,IF($G$122&lt;=12,8,10)),IF($G$122&lt;12,2,MIN(10,MAX(3,ROUNDUP($G$122/6,0)))))/2,$G$122/2*(1-SQRT((IF($D$122="Round",IF($G$122&lt;=9,6,IF($G$122&lt;=12,8,10)),IF($G$122&lt;12,2,MIN(10,MAX(3,ROUNDUP($G$122/6,0)))))-2*5+1)/IF($D$122="Round",IF($G$122&lt;=9,6,IF($G$122&lt;=12,8,10)),IF($G$122&lt;12,2,MIN(10,MAX(3,ROUNDUP($G$122/6,0))))))),$G$122-$G$122/2*(1-SQRT((IF($D$122="Round",IF($G$122&lt;=9,6,IF($G$122&lt;=12,8,10)),IF($G$122&lt;12,2,MIN(10,MAX(3,ROUNDUP($G$122/6,0)))))-2*(IF($D$122="Round",IF($G$122&lt;=9,6,IF($G$122&lt;=12,8,10)),IF($G$122&lt;12,2,MIN(10,MAX(3,ROUNDUP($G$122/6,0)))))-5+1)+1)/IF($D$122="Round",IF($G$122&lt;=9,6,IF($G$122&lt;=12,8,10)),IF($G$122&lt;12,2,MIN(10,MAX(3,ROUNDUP($G$122/6,0)))))))),1),ROUND((5-0.5)*$G$122/IF($D$122="Round",IF($G$122&lt;=9,6,IF($G$122&lt;=12,8,10)),IF($G$122&lt;12,2,MIN(10,MAX(3,ROUNDUP($G$122/6,0))))),1)))</f>
        <v/>
      </c>
      <c r="I123" s="522">
        <f>IF(OR($D$122="",$G$122="",6&gt;IF($D$122="Round",IF($G$122&lt;=9,6,IF($G$122&lt;=12,8,10)),IF($G$122&lt;12,2,MIN(10,MAX(3,ROUNDUP($G$122/6,0)))))),"",IF($D$122="Round",ROUND(IF(6&lt;=IF($D$122="Round",IF($G$122&lt;=9,6,IF($G$122&lt;=12,8,10)),IF($G$122&lt;12,2,MIN(10,MAX(3,ROUNDUP($G$122/6,0)))))/2,$G$122/2*(1-SQRT((IF($D$122="Round",IF($G$122&lt;=9,6,IF($G$122&lt;=12,8,10)),IF($G$122&lt;12,2,MIN(10,MAX(3,ROUNDUP($G$122/6,0)))))-2*6+1)/IF($D$122="Round",IF($G$122&lt;=9,6,IF($G$122&lt;=12,8,10)),IF($G$122&lt;12,2,MIN(10,MAX(3,ROUNDUP($G$122/6,0))))))),$G$122-$G$122/2*(1-SQRT((IF($D$122="Round",IF($G$122&lt;=9,6,IF($G$122&lt;=12,8,10)),IF($G$122&lt;12,2,MIN(10,MAX(3,ROUNDUP($G$122/6,0)))))-2*(IF($D$122="Round",IF($G$122&lt;=9,6,IF($G$122&lt;=12,8,10)),IF($G$122&lt;12,2,MIN(10,MAX(3,ROUNDUP($G$122/6,0)))))-6+1)+1)/IF($D$122="Round",IF($G$122&lt;=9,6,IF($G$122&lt;=12,8,10)),IF($G$122&lt;12,2,MIN(10,MAX(3,ROUNDUP($G$122/6,0)))))))),1),ROUND((6-0.5)*$G$122/IF($D$122="Round",IF($G$122&lt;=9,6,IF($G$122&lt;=12,8,10)),IF($G$122&lt;12,2,MIN(10,MAX(3,ROUNDUP($G$122/6,0))))),1)))</f>
        <v/>
      </c>
      <c r="J123" s="522">
        <f>IF(OR($D$122="",$G$122="",7&gt;IF($D$122="Round",IF($G$122&lt;=9,6,IF($G$122&lt;=12,8,10)),IF($G$122&lt;12,2,MIN(10,MAX(3,ROUNDUP($G$122/6,0)))))),"",IF($D$122="Round",ROUND(IF(7&lt;=IF($D$122="Round",IF($G$122&lt;=9,6,IF($G$122&lt;=12,8,10)),IF($G$122&lt;12,2,MIN(10,MAX(3,ROUNDUP($G$122/6,0)))))/2,$G$122/2*(1-SQRT((IF($D$122="Round",IF($G$122&lt;=9,6,IF($G$122&lt;=12,8,10)),IF($G$122&lt;12,2,MIN(10,MAX(3,ROUNDUP($G$122/6,0)))))-2*7+1)/IF($D$122="Round",IF($G$122&lt;=9,6,IF($G$122&lt;=12,8,10)),IF($G$122&lt;12,2,MIN(10,MAX(3,ROUNDUP($G$122/6,0))))))),$G$122-$G$122/2*(1-SQRT((IF($D$122="Round",IF($G$122&lt;=9,6,IF($G$122&lt;=12,8,10)),IF($G$122&lt;12,2,MIN(10,MAX(3,ROUNDUP($G$122/6,0)))))-2*(IF($D$122="Round",IF($G$122&lt;=9,6,IF($G$122&lt;=12,8,10)),IF($G$122&lt;12,2,MIN(10,MAX(3,ROUNDUP($G$122/6,0)))))-7+1)+1)/IF($D$122="Round",IF($G$122&lt;=9,6,IF($G$122&lt;=12,8,10)),IF($G$122&lt;12,2,MIN(10,MAX(3,ROUNDUP($G$122/6,0)))))))),1),ROUND((7-0.5)*$G$122/IF($D$122="Round",IF($G$122&lt;=9,6,IF($G$122&lt;=12,8,10)),IF($G$122&lt;12,2,MIN(10,MAX(3,ROUNDUP($G$122/6,0))))),1)))</f>
        <v/>
      </c>
      <c r="K123" s="522">
        <f>IF(OR($D$122="",$G$122="",8&gt;IF($D$122="Round",IF($G$122&lt;=9,6,IF($G$122&lt;=12,8,10)),IF($G$122&lt;12,2,MIN(10,MAX(3,ROUNDUP($G$122/6,0)))))),"",IF($D$122="Round",ROUND(IF(8&lt;=IF($D$122="Round",IF($G$122&lt;=9,6,IF($G$122&lt;=12,8,10)),IF($G$122&lt;12,2,MIN(10,MAX(3,ROUNDUP($G$122/6,0)))))/2,$G$122/2*(1-SQRT((IF($D$122="Round",IF($G$122&lt;=9,6,IF($G$122&lt;=12,8,10)),IF($G$122&lt;12,2,MIN(10,MAX(3,ROUNDUP($G$122/6,0)))))-2*8+1)/IF($D$122="Round",IF($G$122&lt;=9,6,IF($G$122&lt;=12,8,10)),IF($G$122&lt;12,2,MIN(10,MAX(3,ROUNDUP($G$122/6,0))))))),$G$122-$G$122/2*(1-SQRT((IF($D$122="Round",IF($G$122&lt;=9,6,IF($G$122&lt;=12,8,10)),IF($G$122&lt;12,2,MIN(10,MAX(3,ROUNDUP($G$122/6,0)))))-2*(IF($D$122="Round",IF($G$122&lt;=9,6,IF($G$122&lt;=12,8,10)),IF($G$122&lt;12,2,MIN(10,MAX(3,ROUNDUP($G$122/6,0)))))-8+1)+1)/IF($D$122="Round",IF($G$122&lt;=9,6,IF($G$122&lt;=12,8,10)),IF($G$122&lt;12,2,MIN(10,MAX(3,ROUNDUP($G$122/6,0)))))))),1),ROUND((8-0.5)*$G$122/IF($D$122="Round",IF($G$122&lt;=9,6,IF($G$122&lt;=12,8,10)),IF($G$122&lt;12,2,MIN(10,MAX(3,ROUNDUP($G$122/6,0))))),1)))</f>
        <v/>
      </c>
      <c r="L123" s="522">
        <f>IF(OR($D$122="",$G$122="",9&gt;IF($D$122="Round",IF($G$122&lt;=9,6,IF($G$122&lt;=12,8,10)),IF($G$122&lt;12,2,MIN(10,MAX(3,ROUNDUP($G$122/6,0)))))),"",IF($D$122="Round",ROUND(IF(9&lt;=IF($D$122="Round",IF($G$122&lt;=9,6,IF($G$122&lt;=12,8,10)),IF($G$122&lt;12,2,MIN(10,MAX(3,ROUNDUP($G$122/6,0)))))/2,$G$122/2*(1-SQRT((IF($D$122="Round",IF($G$122&lt;=9,6,IF($G$122&lt;=12,8,10)),IF($G$122&lt;12,2,MIN(10,MAX(3,ROUNDUP($G$122/6,0)))))-2*9+1)/IF($D$122="Round",IF($G$122&lt;=9,6,IF($G$122&lt;=12,8,10)),IF($G$122&lt;12,2,MIN(10,MAX(3,ROUNDUP($G$122/6,0))))))),$G$122-$G$122/2*(1-SQRT((IF($D$122="Round",IF($G$122&lt;=9,6,IF($G$122&lt;=12,8,10)),IF($G$122&lt;12,2,MIN(10,MAX(3,ROUNDUP($G$122/6,0)))))-2*(IF($D$122="Round",IF($G$122&lt;=9,6,IF($G$122&lt;=12,8,10)),IF($G$122&lt;12,2,MIN(10,MAX(3,ROUNDUP($G$122/6,0)))))-9+1)+1)/IF($D$122="Round",IF($G$122&lt;=9,6,IF($G$122&lt;=12,8,10)),IF($G$122&lt;12,2,MIN(10,MAX(3,ROUNDUP($G$122/6,0)))))))),1),ROUND((9-0.5)*$G$122/IF($D$122="Round",IF($G$122&lt;=9,6,IF($G$122&lt;=12,8,10)),IF($G$122&lt;12,2,MIN(10,MAX(3,ROUNDUP($G$122/6,0))))),1)))</f>
        <v/>
      </c>
      <c r="M123" s="522">
        <f>IF(OR($D$122="",$G$122="",10&gt;IF($D$122="Round",IF($G$122&lt;=9,6,IF($G$122&lt;=12,8,10)),IF($G$122&lt;12,2,MIN(10,MAX(3,ROUNDUP($G$122/6,0)))))),"",IF($D$122="Round",ROUND(IF(10&lt;=IF($D$122="Round",IF($G$122&lt;=9,6,IF($G$122&lt;=12,8,10)),IF($G$122&lt;12,2,MIN(10,MAX(3,ROUNDUP($G$122/6,0)))))/2,$G$122/2*(1-SQRT((IF($D$122="Round",IF($G$122&lt;=9,6,IF($G$122&lt;=12,8,10)),IF($G$122&lt;12,2,MIN(10,MAX(3,ROUNDUP($G$122/6,0)))))-2*10+1)/IF($D$122="Round",IF($G$122&lt;=9,6,IF($G$122&lt;=12,8,10)),IF($G$122&lt;12,2,MIN(10,MAX(3,ROUNDUP($G$122/6,0))))))),$G$122-$G$122/2*(1-SQRT((IF($D$122="Round",IF($G$122&lt;=9,6,IF($G$122&lt;=12,8,10)),IF($G$122&lt;12,2,MIN(10,MAX(3,ROUNDUP($G$122/6,0)))))-2*(IF($D$122="Round",IF($G$122&lt;=9,6,IF($G$122&lt;=12,8,10)),IF($G$122&lt;12,2,MIN(10,MAX(3,ROUNDUP($G$122/6,0)))))-10+1)+1)/IF($D$122="Round",IF($G$122&lt;=9,6,IF($G$122&lt;=12,8,10)),IF($G$122&lt;12,2,MIN(10,MAX(3,ROUNDUP($G$122/6,0)))))))),1),ROUND((10-0.5)*$G$122/IF($D$122="Round",IF($G$122&lt;=9,6,IF($G$122&lt;=12,8,10)),IF($G$122&lt;12,2,MIN(10,MAX(3,ROUNDUP($G$122/6,0))))),1)))</f>
        <v/>
      </c>
    </row>
    <row r="124" ht="13.35" customHeight="1" s="162">
      <c r="B124" s="523">
        <f>IF(OR($D$122="",$G$122=""),"",IF($D$122="Round",IF(1=1,"Axis 1 (0°)",IF(1=2,"Axis 2 (90°)","")),IF(1&gt;IF($D$122="Round",2,IF($I$122&lt;12,2,MIN(8,MAX(3,ROUNDUP($I$122/6,0))))),"",ROUND((1-0.5)*$I$122/IF($D$122="Round",2,IF($I$122&lt;12,2,MIN(8,MAX(3,ROUNDUP($I$122/6,0))))),1))))</f>
        <v/>
      </c>
      <c r="C124" s="524" t="n"/>
      <c r="D124" s="525" t="n"/>
      <c r="E124" s="525" t="n"/>
      <c r="F124" s="525" t="n"/>
      <c r="G124" s="525" t="n"/>
      <c r="H124" s="525" t="n"/>
      <c r="I124" s="525" t="n"/>
      <c r="J124" s="525" t="n"/>
      <c r="K124" s="525" t="n"/>
      <c r="L124" s="525" t="n"/>
      <c r="M124" s="525" t="n"/>
    </row>
    <row r="125" ht="13.35" customHeight="1" s="162">
      <c r="B125" s="523">
        <f>IF(OR($D$122="",$G$122=""),"",IF($D$122="Round",IF(2=1,"Axis 1 (0°)",IF(2=2,"Axis 2 (90°)","")),IF(2&gt;IF($D$122="Round",2,IF($I$122&lt;12,2,MIN(8,MAX(3,ROUNDUP($I$122/6,0))))),"",ROUND((2-0.5)*$I$122/IF($D$122="Round",2,IF($I$122&lt;12,2,MIN(8,MAX(3,ROUNDUP($I$122/6,0))))),1))))</f>
        <v/>
      </c>
      <c r="C125" s="524" t="n"/>
      <c r="D125" s="525" t="n"/>
      <c r="E125" s="525" t="n"/>
      <c r="F125" s="525" t="n"/>
      <c r="G125" s="525" t="n"/>
      <c r="H125" s="525" t="n"/>
      <c r="I125" s="525" t="n"/>
      <c r="J125" s="525" t="n"/>
      <c r="K125" s="525" t="n"/>
      <c r="L125" s="525" t="n"/>
      <c r="M125" s="525" t="n"/>
    </row>
    <row r="126" ht="13.35" customHeight="1" s="162">
      <c r="B126" s="523">
        <f>IF(OR($D$122="",$G$122=""),"",IF($D$122="Round",IF(3=1,"Axis 1 (0°)",IF(3=2,"Axis 2 (90°)","")),IF(3&gt;IF($D$122="Round",2,IF($I$122&lt;12,2,MIN(8,MAX(3,ROUNDUP($I$122/6,0))))),"",ROUND((3-0.5)*$I$122/IF($D$122="Round",2,IF($I$122&lt;12,2,MIN(8,MAX(3,ROUNDUP($I$122/6,0))))),1))))</f>
        <v/>
      </c>
      <c r="C126" s="524" t="n"/>
      <c r="D126" s="525" t="n"/>
      <c r="E126" s="525" t="n"/>
      <c r="F126" s="525" t="n"/>
      <c r="G126" s="525" t="n"/>
      <c r="H126" s="525" t="n"/>
      <c r="I126" s="525" t="n"/>
      <c r="J126" s="525" t="n"/>
      <c r="K126" s="525" t="n"/>
      <c r="L126" s="525" t="n"/>
      <c r="M126" s="525" t="n"/>
    </row>
    <row r="127" ht="13.35" customHeight="1" s="162">
      <c r="B127" s="523">
        <f>IF(OR($D$122="",$G$122=""),"",IF($D$122="Round",IF(4=1,"Axis 1 (0°)",IF(4=2,"Axis 2 (90°)","")),IF(4&gt;IF($D$122="Round",2,IF($I$122&lt;12,2,MIN(8,MAX(3,ROUNDUP($I$122/6,0))))),"",ROUND((4-0.5)*$I$122/IF($D$122="Round",2,IF($I$122&lt;12,2,MIN(8,MAX(3,ROUNDUP($I$122/6,0))))),1))))</f>
        <v/>
      </c>
      <c r="C127" s="524" t="n"/>
      <c r="D127" s="525" t="n"/>
      <c r="E127" s="525" t="n"/>
      <c r="F127" s="525" t="n"/>
      <c r="G127" s="525" t="n"/>
      <c r="H127" s="525" t="n"/>
      <c r="I127" s="525" t="n"/>
      <c r="J127" s="525" t="n"/>
      <c r="K127" s="525" t="n"/>
      <c r="L127" s="525" t="n"/>
      <c r="M127" s="525" t="n"/>
    </row>
    <row r="128" ht="13.35" customHeight="1" s="162">
      <c r="B128" s="523">
        <f>IF(OR($D$122="",$G$122=""),"",IF($D$122="Round",IF(5=1,"Axis 1 (0°)",IF(5=2,"Axis 2 (90°)","")),IF(5&gt;IF($D$122="Round",2,IF($I$122&lt;12,2,MIN(8,MAX(3,ROUNDUP($I$122/6,0))))),"",ROUND((5-0.5)*$I$122/IF($D$122="Round",2,IF($I$122&lt;12,2,MIN(8,MAX(3,ROUNDUP($I$122/6,0))))),1))))</f>
        <v/>
      </c>
      <c r="C128" s="524" t="n"/>
      <c r="D128" s="525" t="n"/>
      <c r="E128" s="525" t="n"/>
      <c r="F128" s="525" t="n"/>
      <c r="G128" s="525" t="n"/>
      <c r="H128" s="525" t="n"/>
      <c r="I128" s="525" t="n"/>
      <c r="J128" s="525" t="n"/>
      <c r="K128" s="525" t="n"/>
      <c r="L128" s="525" t="n"/>
      <c r="M128" s="525" t="n"/>
    </row>
    <row r="129" ht="13.35" customHeight="1" s="162">
      <c r="B129" s="523">
        <f>IF(OR($D$122="",$G$122=""),"",IF($D$122="Round",IF(6=1,"Axis 1 (0°)",IF(6=2,"Axis 2 (90°)","")),IF(6&gt;IF($D$122="Round",2,IF($I$122&lt;12,2,MIN(8,MAX(3,ROUNDUP($I$122/6,0))))),"",ROUND((6-0.5)*$I$122/IF($D$122="Round",2,IF($I$122&lt;12,2,MIN(8,MAX(3,ROUNDUP($I$122/6,0))))),1))))</f>
        <v/>
      </c>
      <c r="C129" s="524" t="n"/>
      <c r="D129" s="525" t="n"/>
      <c r="E129" s="525" t="n"/>
      <c r="F129" s="525" t="n"/>
      <c r="G129" s="525" t="n"/>
      <c r="H129" s="525" t="n"/>
      <c r="I129" s="525" t="n"/>
      <c r="J129" s="525" t="n"/>
      <c r="K129" s="525" t="n"/>
      <c r="L129" s="525" t="n"/>
      <c r="M129" s="525" t="n"/>
    </row>
    <row r="130" ht="13.35" customHeight="1" s="162">
      <c r="B130" s="523">
        <f>IF(OR($D$122="",$G$122=""),"",IF($D$122="Round",IF(7=1,"Axis 1 (0°)",IF(7=2,"Axis 2 (90°)","")),IF(7&gt;IF($D$122="Round",2,IF($I$122&lt;12,2,MIN(8,MAX(3,ROUNDUP($I$122/6,0))))),"",ROUND((7-0.5)*$I$122/IF($D$122="Round",2,IF($I$122&lt;12,2,MIN(8,MAX(3,ROUNDUP($I$122/6,0))))),1))))</f>
        <v/>
      </c>
      <c r="C130" s="524" t="n"/>
      <c r="D130" s="525" t="n"/>
      <c r="E130" s="525" t="n"/>
      <c r="F130" s="525" t="n"/>
      <c r="G130" s="525" t="n"/>
      <c r="H130" s="525" t="n"/>
      <c r="I130" s="525" t="n"/>
      <c r="J130" s="525" t="n"/>
      <c r="K130" s="525" t="n"/>
      <c r="L130" s="525" t="n"/>
      <c r="M130" s="525" t="n"/>
    </row>
    <row r="131" ht="13.35" customHeight="1" s="162">
      <c r="B131" s="523">
        <f>IF(OR($D$122="",$G$122=""),"",IF($D$122="Round",IF(8=1,"Axis 1 (0°)",IF(8=2,"Axis 2 (90°)","")),IF(8&gt;IF($D$122="Round",2,IF($I$122&lt;12,2,MIN(8,MAX(3,ROUNDUP($I$122/6,0))))),"",ROUND((8-0.5)*$I$122/IF($D$122="Round",2,IF($I$122&lt;12,2,MIN(8,MAX(3,ROUNDUP($I$122/6,0))))),1))))</f>
        <v/>
      </c>
      <c r="C131" s="524" t="n"/>
      <c r="D131" s="525" t="n"/>
      <c r="E131" s="525" t="n"/>
      <c r="F131" s="525" t="n"/>
      <c r="G131" s="525" t="n"/>
      <c r="H131" s="525" t="n"/>
      <c r="I131" s="525" t="n"/>
      <c r="J131" s="525" t="n"/>
      <c r="K131" s="525" t="n"/>
      <c r="L131" s="525" t="n"/>
      <c r="M131" s="525" t="n"/>
    </row>
    <row r="132" ht="13.35" customHeight="1" s="162"/>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13">
        <f>IF(OR($D$137="",$G$137=""),"",IF($D$137="Round",ROUND(PI()*(($G$137-2*N($K$137))/2)^2/144,3),IF($I$137="","",ROUND(($G$137-2*N($K$137))*($I$137-2*N($K$137))/144,3))))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14" t="inlineStr">
        <is>
          <t>Duct shape:</t>
        </is>
      </c>
      <c r="C137" s="173" t="n"/>
      <c r="D137" s="515" t="n"/>
      <c r="E137" s="173" t="n"/>
      <c r="F137" s="516" t="inlineStr">
        <is>
          <t>W / Dia (in)</t>
        </is>
      </c>
      <c r="G137" s="517" t="n"/>
      <c r="H137" s="514" t="inlineStr">
        <is>
          <t>H (in)</t>
        </is>
      </c>
      <c r="I137" s="518" t="n"/>
      <c r="J137" s="519" t="inlineStr">
        <is>
          <t>Liner (in)</t>
        </is>
      </c>
      <c r="K137" s="520" t="n"/>
      <c r="L137" s="514" t="inlineStr">
        <is>
          <t>Points</t>
        </is>
      </c>
      <c r="M137" s="521">
        <f>IF(OR($D$137="",$G$137=""),"",IF($D$137="Round",IF($D$137="Round",IF($G$137&lt;=9,6,IF($G$137&lt;=12,8,10)),IF($G$137&lt;12,2,MIN(10,MAX(3,ROUNDUP($G$137/6,0)))))&amp;" x 2 axes",IF($D$137="Round",IF($G$137&lt;=9,6,IF($G$137&lt;=12,8,10)),IF($G$137&lt;12,2,MIN(10,MAX(3,ROUNDUP($G$137/6,0)))))&amp;" x "&amp;IF($D$137="Round",2,IF($I$137&lt;12,2,MIN(8,MAX(3,ROUNDUP($I$137/6,0)))))))</f>
        <v/>
      </c>
    </row>
    <row r="138" ht="13.35" customHeight="1" s="162">
      <c r="B138" s="522" t="inlineStr">
        <is>
          <t>Depth↓ Pos→ (in)</t>
        </is>
      </c>
      <c r="C138" s="414" t="n"/>
      <c r="D138" s="522">
        <f>IF(OR($D$137="",$G$137="",1&gt;IF($D$137="Round",IF($G$137&lt;=9,6,IF($G$137&lt;=12,8,10)),IF($G$137&lt;12,2,MIN(10,MAX(3,ROUNDUP($G$137/6,0)))))),"",IF($D$137="Round",ROUND(IF(1&lt;=IF($D$137="Round",IF($G$137&lt;=9,6,IF($G$137&lt;=12,8,10)),IF($G$137&lt;12,2,MIN(10,MAX(3,ROUNDUP($G$137/6,0)))))/2,$G$137/2*(1-SQRT((IF($D$137="Round",IF($G$137&lt;=9,6,IF($G$137&lt;=12,8,10)),IF($G$137&lt;12,2,MIN(10,MAX(3,ROUNDUP($G$137/6,0)))))-2*1+1)/IF($D$137="Round",IF($G$137&lt;=9,6,IF($G$137&lt;=12,8,10)),IF($G$137&lt;12,2,MIN(10,MAX(3,ROUNDUP($G$137/6,0))))))),$G$137-$G$137/2*(1-SQRT((IF($D$137="Round",IF($G$137&lt;=9,6,IF($G$137&lt;=12,8,10)),IF($G$137&lt;12,2,MIN(10,MAX(3,ROUNDUP($G$137/6,0)))))-2*(IF($D$137="Round",IF($G$137&lt;=9,6,IF($G$137&lt;=12,8,10)),IF($G$137&lt;12,2,MIN(10,MAX(3,ROUNDUP($G$137/6,0)))))-1+1)+1)/IF($D$137="Round",IF($G$137&lt;=9,6,IF($G$137&lt;=12,8,10)),IF($G$137&lt;12,2,MIN(10,MAX(3,ROUNDUP($G$137/6,0)))))))),1),ROUND((1-0.5)*$G$137/IF($D$137="Round",IF($G$137&lt;=9,6,IF($G$137&lt;=12,8,10)),IF($G$137&lt;12,2,MIN(10,MAX(3,ROUNDUP($G$137/6,0))))),1)))</f>
        <v/>
      </c>
      <c r="E138" s="522">
        <f>IF(OR($D$137="",$G$137="",2&gt;IF($D$137="Round",IF($G$137&lt;=9,6,IF($G$137&lt;=12,8,10)),IF($G$137&lt;12,2,MIN(10,MAX(3,ROUNDUP($G$137/6,0)))))),"",IF($D$137="Round",ROUND(IF(2&lt;=IF($D$137="Round",IF($G$137&lt;=9,6,IF($G$137&lt;=12,8,10)),IF($G$137&lt;12,2,MIN(10,MAX(3,ROUNDUP($G$137/6,0)))))/2,$G$137/2*(1-SQRT((IF($D$137="Round",IF($G$137&lt;=9,6,IF($G$137&lt;=12,8,10)),IF($G$137&lt;12,2,MIN(10,MAX(3,ROUNDUP($G$137/6,0)))))-2*2+1)/IF($D$137="Round",IF($G$137&lt;=9,6,IF($G$137&lt;=12,8,10)),IF($G$137&lt;12,2,MIN(10,MAX(3,ROUNDUP($G$137/6,0))))))),$G$137-$G$137/2*(1-SQRT((IF($D$137="Round",IF($G$137&lt;=9,6,IF($G$137&lt;=12,8,10)),IF($G$137&lt;12,2,MIN(10,MAX(3,ROUNDUP($G$137/6,0)))))-2*(IF($D$137="Round",IF($G$137&lt;=9,6,IF($G$137&lt;=12,8,10)),IF($G$137&lt;12,2,MIN(10,MAX(3,ROUNDUP($G$137/6,0)))))-2+1)+1)/IF($D$137="Round",IF($G$137&lt;=9,6,IF($G$137&lt;=12,8,10)),IF($G$137&lt;12,2,MIN(10,MAX(3,ROUNDUP($G$137/6,0)))))))),1),ROUND((2-0.5)*$G$137/IF($D$137="Round",IF($G$137&lt;=9,6,IF($G$137&lt;=12,8,10)),IF($G$137&lt;12,2,MIN(10,MAX(3,ROUNDUP($G$137/6,0))))),1)))</f>
        <v/>
      </c>
      <c r="F138" s="522">
        <f>IF(OR($D$137="",$G$137="",3&gt;IF($D$137="Round",IF($G$137&lt;=9,6,IF($G$137&lt;=12,8,10)),IF($G$137&lt;12,2,MIN(10,MAX(3,ROUNDUP($G$137/6,0)))))),"",IF($D$137="Round",ROUND(IF(3&lt;=IF($D$137="Round",IF($G$137&lt;=9,6,IF($G$137&lt;=12,8,10)),IF($G$137&lt;12,2,MIN(10,MAX(3,ROUNDUP($G$137/6,0)))))/2,$G$137/2*(1-SQRT((IF($D$137="Round",IF($G$137&lt;=9,6,IF($G$137&lt;=12,8,10)),IF($G$137&lt;12,2,MIN(10,MAX(3,ROUNDUP($G$137/6,0)))))-2*3+1)/IF($D$137="Round",IF($G$137&lt;=9,6,IF($G$137&lt;=12,8,10)),IF($G$137&lt;12,2,MIN(10,MAX(3,ROUNDUP($G$137/6,0))))))),$G$137-$G$137/2*(1-SQRT((IF($D$137="Round",IF($G$137&lt;=9,6,IF($G$137&lt;=12,8,10)),IF($G$137&lt;12,2,MIN(10,MAX(3,ROUNDUP($G$137/6,0)))))-2*(IF($D$137="Round",IF($G$137&lt;=9,6,IF($G$137&lt;=12,8,10)),IF($G$137&lt;12,2,MIN(10,MAX(3,ROUNDUP($G$137/6,0)))))-3+1)+1)/IF($D$137="Round",IF($G$137&lt;=9,6,IF($G$137&lt;=12,8,10)),IF($G$137&lt;12,2,MIN(10,MAX(3,ROUNDUP($G$137/6,0)))))))),1),ROUND((3-0.5)*$G$137/IF($D$137="Round",IF($G$137&lt;=9,6,IF($G$137&lt;=12,8,10)),IF($G$137&lt;12,2,MIN(10,MAX(3,ROUNDUP($G$137/6,0))))),1)))</f>
        <v/>
      </c>
      <c r="G138" s="522">
        <f>IF(OR($D$137="",$G$137="",4&gt;IF($D$137="Round",IF($G$137&lt;=9,6,IF($G$137&lt;=12,8,10)),IF($G$137&lt;12,2,MIN(10,MAX(3,ROUNDUP($G$137/6,0)))))),"",IF($D$137="Round",ROUND(IF(4&lt;=IF($D$137="Round",IF($G$137&lt;=9,6,IF($G$137&lt;=12,8,10)),IF($G$137&lt;12,2,MIN(10,MAX(3,ROUNDUP($G$137/6,0)))))/2,$G$137/2*(1-SQRT((IF($D$137="Round",IF($G$137&lt;=9,6,IF($G$137&lt;=12,8,10)),IF($G$137&lt;12,2,MIN(10,MAX(3,ROUNDUP($G$137/6,0)))))-2*4+1)/IF($D$137="Round",IF($G$137&lt;=9,6,IF($G$137&lt;=12,8,10)),IF($G$137&lt;12,2,MIN(10,MAX(3,ROUNDUP($G$137/6,0))))))),$G$137-$G$137/2*(1-SQRT((IF($D$137="Round",IF($G$137&lt;=9,6,IF($G$137&lt;=12,8,10)),IF($G$137&lt;12,2,MIN(10,MAX(3,ROUNDUP($G$137/6,0)))))-2*(IF($D$137="Round",IF($G$137&lt;=9,6,IF($G$137&lt;=12,8,10)),IF($G$137&lt;12,2,MIN(10,MAX(3,ROUNDUP($G$137/6,0)))))-4+1)+1)/IF($D$137="Round",IF($G$137&lt;=9,6,IF($G$137&lt;=12,8,10)),IF($G$137&lt;12,2,MIN(10,MAX(3,ROUNDUP($G$137/6,0)))))))),1),ROUND((4-0.5)*$G$137/IF($D$137="Round",IF($G$137&lt;=9,6,IF($G$137&lt;=12,8,10)),IF($G$137&lt;12,2,MIN(10,MAX(3,ROUNDUP($G$137/6,0))))),1)))</f>
        <v/>
      </c>
      <c r="H138" s="522">
        <f>IF(OR($D$137="",$G$137="",5&gt;IF($D$137="Round",IF($G$137&lt;=9,6,IF($G$137&lt;=12,8,10)),IF($G$137&lt;12,2,MIN(10,MAX(3,ROUNDUP($G$137/6,0)))))),"",IF($D$137="Round",ROUND(IF(5&lt;=IF($D$137="Round",IF($G$137&lt;=9,6,IF($G$137&lt;=12,8,10)),IF($G$137&lt;12,2,MIN(10,MAX(3,ROUNDUP($G$137/6,0)))))/2,$G$137/2*(1-SQRT((IF($D$137="Round",IF($G$137&lt;=9,6,IF($G$137&lt;=12,8,10)),IF($G$137&lt;12,2,MIN(10,MAX(3,ROUNDUP($G$137/6,0)))))-2*5+1)/IF($D$137="Round",IF($G$137&lt;=9,6,IF($G$137&lt;=12,8,10)),IF($G$137&lt;12,2,MIN(10,MAX(3,ROUNDUP($G$137/6,0))))))),$G$137-$G$137/2*(1-SQRT((IF($D$137="Round",IF($G$137&lt;=9,6,IF($G$137&lt;=12,8,10)),IF($G$137&lt;12,2,MIN(10,MAX(3,ROUNDUP($G$137/6,0)))))-2*(IF($D$137="Round",IF($G$137&lt;=9,6,IF($G$137&lt;=12,8,10)),IF($G$137&lt;12,2,MIN(10,MAX(3,ROUNDUP($G$137/6,0)))))-5+1)+1)/IF($D$137="Round",IF($G$137&lt;=9,6,IF($G$137&lt;=12,8,10)),IF($G$137&lt;12,2,MIN(10,MAX(3,ROUNDUP($G$137/6,0)))))))),1),ROUND((5-0.5)*$G$137/IF($D$137="Round",IF($G$137&lt;=9,6,IF($G$137&lt;=12,8,10)),IF($G$137&lt;12,2,MIN(10,MAX(3,ROUNDUP($G$137/6,0))))),1)))</f>
        <v/>
      </c>
      <c r="I138" s="522">
        <f>IF(OR($D$137="",$G$137="",6&gt;IF($D$137="Round",IF($G$137&lt;=9,6,IF($G$137&lt;=12,8,10)),IF($G$137&lt;12,2,MIN(10,MAX(3,ROUNDUP($G$137/6,0)))))),"",IF($D$137="Round",ROUND(IF(6&lt;=IF($D$137="Round",IF($G$137&lt;=9,6,IF($G$137&lt;=12,8,10)),IF($G$137&lt;12,2,MIN(10,MAX(3,ROUNDUP($G$137/6,0)))))/2,$G$137/2*(1-SQRT((IF($D$137="Round",IF($G$137&lt;=9,6,IF($G$137&lt;=12,8,10)),IF($G$137&lt;12,2,MIN(10,MAX(3,ROUNDUP($G$137/6,0)))))-2*6+1)/IF($D$137="Round",IF($G$137&lt;=9,6,IF($G$137&lt;=12,8,10)),IF($G$137&lt;12,2,MIN(10,MAX(3,ROUNDUP($G$137/6,0))))))),$G$137-$G$137/2*(1-SQRT((IF($D$137="Round",IF($G$137&lt;=9,6,IF($G$137&lt;=12,8,10)),IF($G$137&lt;12,2,MIN(10,MAX(3,ROUNDUP($G$137/6,0)))))-2*(IF($D$137="Round",IF($G$137&lt;=9,6,IF($G$137&lt;=12,8,10)),IF($G$137&lt;12,2,MIN(10,MAX(3,ROUNDUP($G$137/6,0)))))-6+1)+1)/IF($D$137="Round",IF($G$137&lt;=9,6,IF($G$137&lt;=12,8,10)),IF($G$137&lt;12,2,MIN(10,MAX(3,ROUNDUP($G$137/6,0)))))))),1),ROUND((6-0.5)*$G$137/IF($D$137="Round",IF($G$137&lt;=9,6,IF($G$137&lt;=12,8,10)),IF($G$137&lt;12,2,MIN(10,MAX(3,ROUNDUP($G$137/6,0))))),1)))</f>
        <v/>
      </c>
      <c r="J138" s="522">
        <f>IF(OR($D$137="",$G$137="",7&gt;IF($D$137="Round",IF($G$137&lt;=9,6,IF($G$137&lt;=12,8,10)),IF($G$137&lt;12,2,MIN(10,MAX(3,ROUNDUP($G$137/6,0)))))),"",IF($D$137="Round",ROUND(IF(7&lt;=IF($D$137="Round",IF($G$137&lt;=9,6,IF($G$137&lt;=12,8,10)),IF($G$137&lt;12,2,MIN(10,MAX(3,ROUNDUP($G$137/6,0)))))/2,$G$137/2*(1-SQRT((IF($D$137="Round",IF($G$137&lt;=9,6,IF($G$137&lt;=12,8,10)),IF($G$137&lt;12,2,MIN(10,MAX(3,ROUNDUP($G$137/6,0)))))-2*7+1)/IF($D$137="Round",IF($G$137&lt;=9,6,IF($G$137&lt;=12,8,10)),IF($G$137&lt;12,2,MIN(10,MAX(3,ROUNDUP($G$137/6,0))))))),$G$137-$G$137/2*(1-SQRT((IF($D$137="Round",IF($G$137&lt;=9,6,IF($G$137&lt;=12,8,10)),IF($G$137&lt;12,2,MIN(10,MAX(3,ROUNDUP($G$137/6,0)))))-2*(IF($D$137="Round",IF($G$137&lt;=9,6,IF($G$137&lt;=12,8,10)),IF($G$137&lt;12,2,MIN(10,MAX(3,ROUNDUP($G$137/6,0)))))-7+1)+1)/IF($D$137="Round",IF($G$137&lt;=9,6,IF($G$137&lt;=12,8,10)),IF($G$137&lt;12,2,MIN(10,MAX(3,ROUNDUP($G$137/6,0)))))))),1),ROUND((7-0.5)*$G$137/IF($D$137="Round",IF($G$137&lt;=9,6,IF($G$137&lt;=12,8,10)),IF($G$137&lt;12,2,MIN(10,MAX(3,ROUNDUP($G$137/6,0))))),1)))</f>
        <v/>
      </c>
      <c r="K138" s="522">
        <f>IF(OR($D$137="",$G$137="",8&gt;IF($D$137="Round",IF($G$137&lt;=9,6,IF($G$137&lt;=12,8,10)),IF($G$137&lt;12,2,MIN(10,MAX(3,ROUNDUP($G$137/6,0)))))),"",IF($D$137="Round",ROUND(IF(8&lt;=IF($D$137="Round",IF($G$137&lt;=9,6,IF($G$137&lt;=12,8,10)),IF($G$137&lt;12,2,MIN(10,MAX(3,ROUNDUP($G$137/6,0)))))/2,$G$137/2*(1-SQRT((IF($D$137="Round",IF($G$137&lt;=9,6,IF($G$137&lt;=12,8,10)),IF($G$137&lt;12,2,MIN(10,MAX(3,ROUNDUP($G$137/6,0)))))-2*8+1)/IF($D$137="Round",IF($G$137&lt;=9,6,IF($G$137&lt;=12,8,10)),IF($G$137&lt;12,2,MIN(10,MAX(3,ROUNDUP($G$137/6,0))))))),$G$137-$G$137/2*(1-SQRT((IF($D$137="Round",IF($G$137&lt;=9,6,IF($G$137&lt;=12,8,10)),IF($G$137&lt;12,2,MIN(10,MAX(3,ROUNDUP($G$137/6,0)))))-2*(IF($D$137="Round",IF($G$137&lt;=9,6,IF($G$137&lt;=12,8,10)),IF($G$137&lt;12,2,MIN(10,MAX(3,ROUNDUP($G$137/6,0)))))-8+1)+1)/IF($D$137="Round",IF($G$137&lt;=9,6,IF($G$137&lt;=12,8,10)),IF($G$137&lt;12,2,MIN(10,MAX(3,ROUNDUP($G$137/6,0)))))))),1),ROUND((8-0.5)*$G$137/IF($D$137="Round",IF($G$137&lt;=9,6,IF($G$137&lt;=12,8,10)),IF($G$137&lt;12,2,MIN(10,MAX(3,ROUNDUP($G$137/6,0))))),1)))</f>
        <v/>
      </c>
      <c r="L138" s="522">
        <f>IF(OR($D$137="",$G$137="",9&gt;IF($D$137="Round",IF($G$137&lt;=9,6,IF($G$137&lt;=12,8,10)),IF($G$137&lt;12,2,MIN(10,MAX(3,ROUNDUP($G$137/6,0)))))),"",IF($D$137="Round",ROUND(IF(9&lt;=IF($D$137="Round",IF($G$137&lt;=9,6,IF($G$137&lt;=12,8,10)),IF($G$137&lt;12,2,MIN(10,MAX(3,ROUNDUP($G$137/6,0)))))/2,$G$137/2*(1-SQRT((IF($D$137="Round",IF($G$137&lt;=9,6,IF($G$137&lt;=12,8,10)),IF($G$137&lt;12,2,MIN(10,MAX(3,ROUNDUP($G$137/6,0)))))-2*9+1)/IF($D$137="Round",IF($G$137&lt;=9,6,IF($G$137&lt;=12,8,10)),IF($G$137&lt;12,2,MIN(10,MAX(3,ROUNDUP($G$137/6,0))))))),$G$137-$G$137/2*(1-SQRT((IF($D$137="Round",IF($G$137&lt;=9,6,IF($G$137&lt;=12,8,10)),IF($G$137&lt;12,2,MIN(10,MAX(3,ROUNDUP($G$137/6,0)))))-2*(IF($D$137="Round",IF($G$137&lt;=9,6,IF($G$137&lt;=12,8,10)),IF($G$137&lt;12,2,MIN(10,MAX(3,ROUNDUP($G$137/6,0)))))-9+1)+1)/IF($D$137="Round",IF($G$137&lt;=9,6,IF($G$137&lt;=12,8,10)),IF($G$137&lt;12,2,MIN(10,MAX(3,ROUNDUP($G$137/6,0)))))))),1),ROUND((9-0.5)*$G$137/IF($D$137="Round",IF($G$137&lt;=9,6,IF($G$137&lt;=12,8,10)),IF($G$137&lt;12,2,MIN(10,MAX(3,ROUNDUP($G$137/6,0))))),1)))</f>
        <v/>
      </c>
      <c r="M138" s="522">
        <f>IF(OR($D$137="",$G$137="",10&gt;IF($D$137="Round",IF($G$137&lt;=9,6,IF($G$137&lt;=12,8,10)),IF($G$137&lt;12,2,MIN(10,MAX(3,ROUNDUP($G$137/6,0)))))),"",IF($D$137="Round",ROUND(IF(10&lt;=IF($D$137="Round",IF($G$137&lt;=9,6,IF($G$137&lt;=12,8,10)),IF($G$137&lt;12,2,MIN(10,MAX(3,ROUNDUP($G$137/6,0)))))/2,$G$137/2*(1-SQRT((IF($D$137="Round",IF($G$137&lt;=9,6,IF($G$137&lt;=12,8,10)),IF($G$137&lt;12,2,MIN(10,MAX(3,ROUNDUP($G$137/6,0)))))-2*10+1)/IF($D$137="Round",IF($G$137&lt;=9,6,IF($G$137&lt;=12,8,10)),IF($G$137&lt;12,2,MIN(10,MAX(3,ROUNDUP($G$137/6,0))))))),$G$137-$G$137/2*(1-SQRT((IF($D$137="Round",IF($G$137&lt;=9,6,IF($G$137&lt;=12,8,10)),IF($G$137&lt;12,2,MIN(10,MAX(3,ROUNDUP($G$137/6,0)))))-2*(IF($D$137="Round",IF($G$137&lt;=9,6,IF($G$137&lt;=12,8,10)),IF($G$137&lt;12,2,MIN(10,MAX(3,ROUNDUP($G$137/6,0)))))-10+1)+1)/IF($D$137="Round",IF($G$137&lt;=9,6,IF($G$137&lt;=12,8,10)),IF($G$137&lt;12,2,MIN(10,MAX(3,ROUNDUP($G$137/6,0)))))))),1),ROUND((10-0.5)*$G$137/IF($D$137="Round",IF($G$137&lt;=9,6,IF($G$137&lt;=12,8,10)),IF($G$137&lt;12,2,MIN(10,MAX(3,ROUNDUP($G$137/6,0))))),1)))</f>
        <v/>
      </c>
    </row>
    <row r="139" ht="13.35" customHeight="1" s="162">
      <c r="B139" s="523">
        <f>IF(OR($D$137="",$G$137=""),"",IF($D$137="Round",IF(1=1,"Axis 1 (0°)",IF(1=2,"Axis 2 (90°)","")),IF(1&gt;IF($D$137="Round",2,IF($I$137&lt;12,2,MIN(8,MAX(3,ROUNDUP($I$137/6,0))))),"",ROUND((1-0.5)*$I$137/IF($D$137="Round",2,IF($I$137&lt;12,2,MIN(8,MAX(3,ROUNDUP($I$137/6,0))))),1))))</f>
        <v/>
      </c>
      <c r="C139" s="524" t="n"/>
      <c r="D139" s="525" t="n"/>
      <c r="E139" s="525" t="n"/>
      <c r="F139" s="525" t="n"/>
      <c r="G139" s="525" t="n"/>
      <c r="H139" s="525" t="n"/>
      <c r="I139" s="525" t="n"/>
      <c r="J139" s="525" t="n"/>
      <c r="K139" s="525" t="n"/>
      <c r="L139" s="525" t="n"/>
      <c r="M139" s="525" t="n"/>
    </row>
    <row r="140" ht="13.35" customHeight="1" s="162">
      <c r="B140" s="523">
        <f>IF(OR($D$137="",$G$137=""),"",IF($D$137="Round",IF(2=1,"Axis 1 (0°)",IF(2=2,"Axis 2 (90°)","")),IF(2&gt;IF($D$137="Round",2,IF($I$137&lt;12,2,MIN(8,MAX(3,ROUNDUP($I$137/6,0))))),"",ROUND((2-0.5)*$I$137/IF($D$137="Round",2,IF($I$137&lt;12,2,MIN(8,MAX(3,ROUNDUP($I$137/6,0))))),1))))</f>
        <v/>
      </c>
      <c r="C140" s="524" t="n"/>
      <c r="D140" s="525" t="n"/>
      <c r="E140" s="525" t="n"/>
      <c r="F140" s="525" t="n"/>
      <c r="G140" s="525" t="n"/>
      <c r="H140" s="525" t="n"/>
      <c r="I140" s="525" t="n"/>
      <c r="J140" s="525" t="n"/>
      <c r="K140" s="525" t="n"/>
      <c r="L140" s="525" t="n"/>
      <c r="M140" s="525" t="n"/>
    </row>
    <row r="141" ht="13.35" customHeight="1" s="162">
      <c r="B141" s="523">
        <f>IF(OR($D$137="",$G$137=""),"",IF($D$137="Round",IF(3=1,"Axis 1 (0°)",IF(3=2,"Axis 2 (90°)","")),IF(3&gt;IF($D$137="Round",2,IF($I$137&lt;12,2,MIN(8,MAX(3,ROUNDUP($I$137/6,0))))),"",ROUND((3-0.5)*$I$137/IF($D$137="Round",2,IF($I$137&lt;12,2,MIN(8,MAX(3,ROUNDUP($I$137/6,0))))),1))))</f>
        <v/>
      </c>
      <c r="C141" s="524" t="n"/>
      <c r="D141" s="525" t="n"/>
      <c r="E141" s="525" t="n"/>
      <c r="F141" s="525" t="n"/>
      <c r="G141" s="525" t="n"/>
      <c r="H141" s="525" t="n"/>
      <c r="I141" s="525" t="n"/>
      <c r="J141" s="525" t="n"/>
      <c r="K141" s="525" t="n"/>
      <c r="L141" s="525" t="n"/>
      <c r="M141" s="525" t="n"/>
    </row>
    <row r="142" ht="13.35" customHeight="1" s="162">
      <c r="B142" s="523">
        <f>IF(OR($D$137="",$G$137=""),"",IF($D$137="Round",IF(4=1,"Axis 1 (0°)",IF(4=2,"Axis 2 (90°)","")),IF(4&gt;IF($D$137="Round",2,IF($I$137&lt;12,2,MIN(8,MAX(3,ROUNDUP($I$137/6,0))))),"",ROUND((4-0.5)*$I$137/IF($D$137="Round",2,IF($I$137&lt;12,2,MIN(8,MAX(3,ROUNDUP($I$137/6,0))))),1))))</f>
        <v/>
      </c>
      <c r="C142" s="524" t="n"/>
      <c r="D142" s="525" t="n"/>
      <c r="E142" s="525" t="n"/>
      <c r="F142" s="525" t="n"/>
      <c r="G142" s="525" t="n"/>
      <c r="H142" s="525" t="n"/>
      <c r="I142" s="525" t="n"/>
      <c r="J142" s="525" t="n"/>
      <c r="K142" s="525" t="n"/>
      <c r="L142" s="525" t="n"/>
      <c r="M142" s="525" t="n"/>
    </row>
    <row r="143" ht="13.35" customHeight="1" s="162">
      <c r="B143" s="523">
        <f>IF(OR($D$137="",$G$137=""),"",IF($D$137="Round",IF(5=1,"Axis 1 (0°)",IF(5=2,"Axis 2 (90°)","")),IF(5&gt;IF($D$137="Round",2,IF($I$137&lt;12,2,MIN(8,MAX(3,ROUNDUP($I$137/6,0))))),"",ROUND((5-0.5)*$I$137/IF($D$137="Round",2,IF($I$137&lt;12,2,MIN(8,MAX(3,ROUNDUP($I$137/6,0))))),1))))</f>
        <v/>
      </c>
      <c r="C143" s="524" t="n"/>
      <c r="D143" s="525" t="n"/>
      <c r="E143" s="525" t="n"/>
      <c r="F143" s="525" t="n"/>
      <c r="G143" s="525" t="n"/>
      <c r="H143" s="525" t="n"/>
      <c r="I143" s="525" t="n"/>
      <c r="J143" s="525" t="n"/>
      <c r="K143" s="525" t="n"/>
      <c r="L143" s="525" t="n"/>
      <c r="M143" s="525" t="n"/>
    </row>
    <row r="144" ht="13.35" customHeight="1" s="162">
      <c r="B144" s="523">
        <f>IF(OR($D$137="",$G$137=""),"",IF($D$137="Round",IF(6=1,"Axis 1 (0°)",IF(6=2,"Axis 2 (90°)","")),IF(6&gt;IF($D$137="Round",2,IF($I$137&lt;12,2,MIN(8,MAX(3,ROUNDUP($I$137/6,0))))),"",ROUND((6-0.5)*$I$137/IF($D$137="Round",2,IF($I$137&lt;12,2,MIN(8,MAX(3,ROUNDUP($I$137/6,0))))),1))))</f>
        <v/>
      </c>
      <c r="C144" s="524" t="n"/>
      <c r="D144" s="525" t="n"/>
      <c r="E144" s="525" t="n"/>
      <c r="F144" s="525" t="n"/>
      <c r="G144" s="525" t="n"/>
      <c r="H144" s="525" t="n"/>
      <c r="I144" s="525" t="n"/>
      <c r="J144" s="525" t="n"/>
      <c r="K144" s="525" t="n"/>
      <c r="L144" s="525" t="n"/>
      <c r="M144" s="525" t="n"/>
    </row>
    <row r="145" ht="13.35" customHeight="1" s="162">
      <c r="B145" s="523">
        <f>IF(OR($D$137="",$G$137=""),"",IF($D$137="Round",IF(7=1,"Axis 1 (0°)",IF(7=2,"Axis 2 (90°)","")),IF(7&gt;IF($D$137="Round",2,IF($I$137&lt;12,2,MIN(8,MAX(3,ROUNDUP($I$137/6,0))))),"",ROUND((7-0.5)*$I$137/IF($D$137="Round",2,IF($I$137&lt;12,2,MIN(8,MAX(3,ROUNDUP($I$137/6,0))))),1))))</f>
        <v/>
      </c>
      <c r="C145" s="524" t="n"/>
      <c r="D145" s="525" t="n"/>
      <c r="E145" s="525" t="n"/>
      <c r="F145" s="525" t="n"/>
      <c r="G145" s="525" t="n"/>
      <c r="H145" s="525" t="n"/>
      <c r="I145" s="525" t="n"/>
      <c r="J145" s="525" t="n"/>
      <c r="K145" s="525" t="n"/>
      <c r="L145" s="525" t="n"/>
      <c r="M145" s="525" t="n"/>
    </row>
    <row r="146" ht="13.35" customHeight="1" s="162">
      <c r="B146" s="523">
        <f>IF(OR($D$137="",$G$137=""),"",IF($D$137="Round",IF(8=1,"Axis 1 (0°)",IF(8=2,"Axis 2 (90°)","")),IF(8&gt;IF($D$137="Round",2,IF($I$137&lt;12,2,MIN(8,MAX(3,ROUNDUP($I$137/6,0))))),"",ROUND((8-0.5)*$I$137/IF($D$137="Round",2,IF($I$137&lt;12,2,MIN(8,MAX(3,ROUNDUP($I$137/6,0))))),1))))</f>
        <v/>
      </c>
      <c r="C146" s="524" t="n"/>
      <c r="D146" s="525" t="n"/>
      <c r="E146" s="525" t="n"/>
      <c r="F146" s="525" t="n"/>
      <c r="G146" s="525" t="n"/>
      <c r="H146" s="525" t="n"/>
      <c r="I146" s="525" t="n"/>
      <c r="J146" s="525" t="n"/>
      <c r="K146" s="525" t="n"/>
      <c r="L146" s="525" t="n"/>
      <c r="M146" s="525" t="n"/>
    </row>
    <row r="147" ht="13.35" customHeight="1" s="162"/>
    <row r="148" ht="13.35" customHeight="1" s="162">
      <c r="B148" s="188" t="inlineStr">
        <is>
          <t>Remarks</t>
        </is>
      </c>
      <c r="C148" s="173" t="n"/>
      <c r="D148" s="15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13">
        <f>IF(OR($D$156="",$G$156=""),"",IF($D$156="Round",ROUND(PI()*(($G$156-2*N($K$156))/2)^2/144,3),IF($I$156="","",ROUND(($G$156-2*N($K$156))*($I$156-2*N($K$156))/144,3))))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14" t="inlineStr">
        <is>
          <t>Duct shape:</t>
        </is>
      </c>
      <c r="C156" s="173" t="n"/>
      <c r="D156" s="515" t="n"/>
      <c r="E156" s="173" t="n"/>
      <c r="F156" s="516" t="inlineStr">
        <is>
          <t>W / Dia (in)</t>
        </is>
      </c>
      <c r="G156" s="517" t="n"/>
      <c r="H156" s="514" t="inlineStr">
        <is>
          <t>H (in)</t>
        </is>
      </c>
      <c r="I156" s="518" t="n"/>
      <c r="J156" s="519" t="inlineStr">
        <is>
          <t>Liner (in)</t>
        </is>
      </c>
      <c r="K156" s="520" t="n"/>
      <c r="L156" s="514" t="inlineStr">
        <is>
          <t>Points</t>
        </is>
      </c>
      <c r="M156" s="521">
        <f>IF(OR($D$156="",$G$156=""),"",IF($D$156="Round",IF($D$156="Round",IF($G$156&lt;=9,6,IF($G$156&lt;=12,8,10)),IF($G$156&lt;12,2,MIN(10,MAX(3,ROUNDUP($G$156/6,0)))))&amp;" x 2 axes",IF($D$156="Round",IF($G$156&lt;=9,6,IF($G$156&lt;=12,8,10)),IF($G$156&lt;12,2,MIN(10,MAX(3,ROUNDUP($G$156/6,0)))))&amp;" x "&amp;IF($D$156="Round",2,IF($I$156&lt;12,2,MIN(8,MAX(3,ROUNDUP($I$156/6,0)))))))</f>
        <v/>
      </c>
    </row>
    <row r="157" ht="13.35" customHeight="1" s="162">
      <c r="B157" s="522" t="inlineStr">
        <is>
          <t>Depth↓ Pos→ (in)</t>
        </is>
      </c>
      <c r="C157" s="414" t="n"/>
      <c r="D157" s="522">
        <f>IF(OR($D$156="",$G$156="",1&gt;IF($D$156="Round",IF($G$156&lt;=9,6,IF($G$156&lt;=12,8,10)),IF($G$156&lt;12,2,MIN(10,MAX(3,ROUNDUP($G$156/6,0)))))),"",IF($D$156="Round",ROUND(IF(1&lt;=IF($D$156="Round",IF($G$156&lt;=9,6,IF($G$156&lt;=12,8,10)),IF($G$156&lt;12,2,MIN(10,MAX(3,ROUNDUP($G$156/6,0)))))/2,$G$156/2*(1-SQRT((IF($D$156="Round",IF($G$156&lt;=9,6,IF($G$156&lt;=12,8,10)),IF($G$156&lt;12,2,MIN(10,MAX(3,ROUNDUP($G$156/6,0)))))-2*1+1)/IF($D$156="Round",IF($G$156&lt;=9,6,IF($G$156&lt;=12,8,10)),IF($G$156&lt;12,2,MIN(10,MAX(3,ROUNDUP($G$156/6,0))))))),$G$156-$G$156/2*(1-SQRT((IF($D$156="Round",IF($G$156&lt;=9,6,IF($G$156&lt;=12,8,10)),IF($G$156&lt;12,2,MIN(10,MAX(3,ROUNDUP($G$156/6,0)))))-2*(IF($D$156="Round",IF($G$156&lt;=9,6,IF($G$156&lt;=12,8,10)),IF($G$156&lt;12,2,MIN(10,MAX(3,ROUNDUP($G$156/6,0)))))-1+1)+1)/IF($D$156="Round",IF($G$156&lt;=9,6,IF($G$156&lt;=12,8,10)),IF($G$156&lt;12,2,MIN(10,MAX(3,ROUNDUP($G$156/6,0)))))))),1),ROUND((1-0.5)*$G$156/IF($D$156="Round",IF($G$156&lt;=9,6,IF($G$156&lt;=12,8,10)),IF($G$156&lt;12,2,MIN(10,MAX(3,ROUNDUP($G$156/6,0))))),1)))</f>
        <v/>
      </c>
      <c r="E157" s="522">
        <f>IF(OR($D$156="",$G$156="",2&gt;IF($D$156="Round",IF($G$156&lt;=9,6,IF($G$156&lt;=12,8,10)),IF($G$156&lt;12,2,MIN(10,MAX(3,ROUNDUP($G$156/6,0)))))),"",IF($D$156="Round",ROUND(IF(2&lt;=IF($D$156="Round",IF($G$156&lt;=9,6,IF($G$156&lt;=12,8,10)),IF($G$156&lt;12,2,MIN(10,MAX(3,ROUNDUP($G$156/6,0)))))/2,$G$156/2*(1-SQRT((IF($D$156="Round",IF($G$156&lt;=9,6,IF($G$156&lt;=12,8,10)),IF($G$156&lt;12,2,MIN(10,MAX(3,ROUNDUP($G$156/6,0)))))-2*2+1)/IF($D$156="Round",IF($G$156&lt;=9,6,IF($G$156&lt;=12,8,10)),IF($G$156&lt;12,2,MIN(10,MAX(3,ROUNDUP($G$156/6,0))))))),$G$156-$G$156/2*(1-SQRT((IF($D$156="Round",IF($G$156&lt;=9,6,IF($G$156&lt;=12,8,10)),IF($G$156&lt;12,2,MIN(10,MAX(3,ROUNDUP($G$156/6,0)))))-2*(IF($D$156="Round",IF($G$156&lt;=9,6,IF($G$156&lt;=12,8,10)),IF($G$156&lt;12,2,MIN(10,MAX(3,ROUNDUP($G$156/6,0)))))-2+1)+1)/IF($D$156="Round",IF($G$156&lt;=9,6,IF($G$156&lt;=12,8,10)),IF($G$156&lt;12,2,MIN(10,MAX(3,ROUNDUP($G$156/6,0)))))))),1),ROUND((2-0.5)*$G$156/IF($D$156="Round",IF($G$156&lt;=9,6,IF($G$156&lt;=12,8,10)),IF($G$156&lt;12,2,MIN(10,MAX(3,ROUNDUP($G$156/6,0))))),1)))</f>
        <v/>
      </c>
      <c r="F157" s="522">
        <f>IF(OR($D$156="",$G$156="",3&gt;IF($D$156="Round",IF($G$156&lt;=9,6,IF($G$156&lt;=12,8,10)),IF($G$156&lt;12,2,MIN(10,MAX(3,ROUNDUP($G$156/6,0)))))),"",IF($D$156="Round",ROUND(IF(3&lt;=IF($D$156="Round",IF($G$156&lt;=9,6,IF($G$156&lt;=12,8,10)),IF($G$156&lt;12,2,MIN(10,MAX(3,ROUNDUP($G$156/6,0)))))/2,$G$156/2*(1-SQRT((IF($D$156="Round",IF($G$156&lt;=9,6,IF($G$156&lt;=12,8,10)),IF($G$156&lt;12,2,MIN(10,MAX(3,ROUNDUP($G$156/6,0)))))-2*3+1)/IF($D$156="Round",IF($G$156&lt;=9,6,IF($G$156&lt;=12,8,10)),IF($G$156&lt;12,2,MIN(10,MAX(3,ROUNDUP($G$156/6,0))))))),$G$156-$G$156/2*(1-SQRT((IF($D$156="Round",IF($G$156&lt;=9,6,IF($G$156&lt;=12,8,10)),IF($G$156&lt;12,2,MIN(10,MAX(3,ROUNDUP($G$156/6,0)))))-2*(IF($D$156="Round",IF($G$156&lt;=9,6,IF($G$156&lt;=12,8,10)),IF($G$156&lt;12,2,MIN(10,MAX(3,ROUNDUP($G$156/6,0)))))-3+1)+1)/IF($D$156="Round",IF($G$156&lt;=9,6,IF($G$156&lt;=12,8,10)),IF($G$156&lt;12,2,MIN(10,MAX(3,ROUNDUP($G$156/6,0)))))))),1),ROUND((3-0.5)*$G$156/IF($D$156="Round",IF($G$156&lt;=9,6,IF($G$156&lt;=12,8,10)),IF($G$156&lt;12,2,MIN(10,MAX(3,ROUNDUP($G$156/6,0))))),1)))</f>
        <v/>
      </c>
      <c r="G157" s="522">
        <f>IF(OR($D$156="",$G$156="",4&gt;IF($D$156="Round",IF($G$156&lt;=9,6,IF($G$156&lt;=12,8,10)),IF($G$156&lt;12,2,MIN(10,MAX(3,ROUNDUP($G$156/6,0)))))),"",IF($D$156="Round",ROUND(IF(4&lt;=IF($D$156="Round",IF($G$156&lt;=9,6,IF($G$156&lt;=12,8,10)),IF($G$156&lt;12,2,MIN(10,MAX(3,ROUNDUP($G$156/6,0)))))/2,$G$156/2*(1-SQRT((IF($D$156="Round",IF($G$156&lt;=9,6,IF($G$156&lt;=12,8,10)),IF($G$156&lt;12,2,MIN(10,MAX(3,ROUNDUP($G$156/6,0)))))-2*4+1)/IF($D$156="Round",IF($G$156&lt;=9,6,IF($G$156&lt;=12,8,10)),IF($G$156&lt;12,2,MIN(10,MAX(3,ROUNDUP($G$156/6,0))))))),$G$156-$G$156/2*(1-SQRT((IF($D$156="Round",IF($G$156&lt;=9,6,IF($G$156&lt;=12,8,10)),IF($G$156&lt;12,2,MIN(10,MAX(3,ROUNDUP($G$156/6,0)))))-2*(IF($D$156="Round",IF($G$156&lt;=9,6,IF($G$156&lt;=12,8,10)),IF($G$156&lt;12,2,MIN(10,MAX(3,ROUNDUP($G$156/6,0)))))-4+1)+1)/IF($D$156="Round",IF($G$156&lt;=9,6,IF($G$156&lt;=12,8,10)),IF($G$156&lt;12,2,MIN(10,MAX(3,ROUNDUP($G$156/6,0)))))))),1),ROUND((4-0.5)*$G$156/IF($D$156="Round",IF($G$156&lt;=9,6,IF($G$156&lt;=12,8,10)),IF($G$156&lt;12,2,MIN(10,MAX(3,ROUNDUP($G$156/6,0))))),1)))</f>
        <v/>
      </c>
      <c r="H157" s="522">
        <f>IF(OR($D$156="",$G$156="",5&gt;IF($D$156="Round",IF($G$156&lt;=9,6,IF($G$156&lt;=12,8,10)),IF($G$156&lt;12,2,MIN(10,MAX(3,ROUNDUP($G$156/6,0)))))),"",IF($D$156="Round",ROUND(IF(5&lt;=IF($D$156="Round",IF($G$156&lt;=9,6,IF($G$156&lt;=12,8,10)),IF($G$156&lt;12,2,MIN(10,MAX(3,ROUNDUP($G$156/6,0)))))/2,$G$156/2*(1-SQRT((IF($D$156="Round",IF($G$156&lt;=9,6,IF($G$156&lt;=12,8,10)),IF($G$156&lt;12,2,MIN(10,MAX(3,ROUNDUP($G$156/6,0)))))-2*5+1)/IF($D$156="Round",IF($G$156&lt;=9,6,IF($G$156&lt;=12,8,10)),IF($G$156&lt;12,2,MIN(10,MAX(3,ROUNDUP($G$156/6,0))))))),$G$156-$G$156/2*(1-SQRT((IF($D$156="Round",IF($G$156&lt;=9,6,IF($G$156&lt;=12,8,10)),IF($G$156&lt;12,2,MIN(10,MAX(3,ROUNDUP($G$156/6,0)))))-2*(IF($D$156="Round",IF($G$156&lt;=9,6,IF($G$156&lt;=12,8,10)),IF($G$156&lt;12,2,MIN(10,MAX(3,ROUNDUP($G$156/6,0)))))-5+1)+1)/IF($D$156="Round",IF($G$156&lt;=9,6,IF($G$156&lt;=12,8,10)),IF($G$156&lt;12,2,MIN(10,MAX(3,ROUNDUP($G$156/6,0)))))))),1),ROUND((5-0.5)*$G$156/IF($D$156="Round",IF($G$156&lt;=9,6,IF($G$156&lt;=12,8,10)),IF($G$156&lt;12,2,MIN(10,MAX(3,ROUNDUP($G$156/6,0))))),1)))</f>
        <v/>
      </c>
      <c r="I157" s="522">
        <f>IF(OR($D$156="",$G$156="",6&gt;IF($D$156="Round",IF($G$156&lt;=9,6,IF($G$156&lt;=12,8,10)),IF($G$156&lt;12,2,MIN(10,MAX(3,ROUNDUP($G$156/6,0)))))),"",IF($D$156="Round",ROUND(IF(6&lt;=IF($D$156="Round",IF($G$156&lt;=9,6,IF($G$156&lt;=12,8,10)),IF($G$156&lt;12,2,MIN(10,MAX(3,ROUNDUP($G$156/6,0)))))/2,$G$156/2*(1-SQRT((IF($D$156="Round",IF($G$156&lt;=9,6,IF($G$156&lt;=12,8,10)),IF($G$156&lt;12,2,MIN(10,MAX(3,ROUNDUP($G$156/6,0)))))-2*6+1)/IF($D$156="Round",IF($G$156&lt;=9,6,IF($G$156&lt;=12,8,10)),IF($G$156&lt;12,2,MIN(10,MAX(3,ROUNDUP($G$156/6,0))))))),$G$156-$G$156/2*(1-SQRT((IF($D$156="Round",IF($G$156&lt;=9,6,IF($G$156&lt;=12,8,10)),IF($G$156&lt;12,2,MIN(10,MAX(3,ROUNDUP($G$156/6,0)))))-2*(IF($D$156="Round",IF($G$156&lt;=9,6,IF($G$156&lt;=12,8,10)),IF($G$156&lt;12,2,MIN(10,MAX(3,ROUNDUP($G$156/6,0)))))-6+1)+1)/IF($D$156="Round",IF($G$156&lt;=9,6,IF($G$156&lt;=12,8,10)),IF($G$156&lt;12,2,MIN(10,MAX(3,ROUNDUP($G$156/6,0)))))))),1),ROUND((6-0.5)*$G$156/IF($D$156="Round",IF($G$156&lt;=9,6,IF($G$156&lt;=12,8,10)),IF($G$156&lt;12,2,MIN(10,MAX(3,ROUNDUP($G$156/6,0))))),1)))</f>
        <v/>
      </c>
      <c r="J157" s="522">
        <f>IF(OR($D$156="",$G$156="",7&gt;IF($D$156="Round",IF($G$156&lt;=9,6,IF($G$156&lt;=12,8,10)),IF($G$156&lt;12,2,MIN(10,MAX(3,ROUNDUP($G$156/6,0)))))),"",IF($D$156="Round",ROUND(IF(7&lt;=IF($D$156="Round",IF($G$156&lt;=9,6,IF($G$156&lt;=12,8,10)),IF($G$156&lt;12,2,MIN(10,MAX(3,ROUNDUP($G$156/6,0)))))/2,$G$156/2*(1-SQRT((IF($D$156="Round",IF($G$156&lt;=9,6,IF($G$156&lt;=12,8,10)),IF($G$156&lt;12,2,MIN(10,MAX(3,ROUNDUP($G$156/6,0)))))-2*7+1)/IF($D$156="Round",IF($G$156&lt;=9,6,IF($G$156&lt;=12,8,10)),IF($G$156&lt;12,2,MIN(10,MAX(3,ROUNDUP($G$156/6,0))))))),$G$156-$G$156/2*(1-SQRT((IF($D$156="Round",IF($G$156&lt;=9,6,IF($G$156&lt;=12,8,10)),IF($G$156&lt;12,2,MIN(10,MAX(3,ROUNDUP($G$156/6,0)))))-2*(IF($D$156="Round",IF($G$156&lt;=9,6,IF($G$156&lt;=12,8,10)),IF($G$156&lt;12,2,MIN(10,MAX(3,ROUNDUP($G$156/6,0)))))-7+1)+1)/IF($D$156="Round",IF($G$156&lt;=9,6,IF($G$156&lt;=12,8,10)),IF($G$156&lt;12,2,MIN(10,MAX(3,ROUNDUP($G$156/6,0)))))))),1),ROUND((7-0.5)*$G$156/IF($D$156="Round",IF($G$156&lt;=9,6,IF($G$156&lt;=12,8,10)),IF($G$156&lt;12,2,MIN(10,MAX(3,ROUNDUP($G$156/6,0))))),1)))</f>
        <v/>
      </c>
      <c r="K157" s="522">
        <f>IF(OR($D$156="",$G$156="",8&gt;IF($D$156="Round",IF($G$156&lt;=9,6,IF($G$156&lt;=12,8,10)),IF($G$156&lt;12,2,MIN(10,MAX(3,ROUNDUP($G$156/6,0)))))),"",IF($D$156="Round",ROUND(IF(8&lt;=IF($D$156="Round",IF($G$156&lt;=9,6,IF($G$156&lt;=12,8,10)),IF($G$156&lt;12,2,MIN(10,MAX(3,ROUNDUP($G$156/6,0)))))/2,$G$156/2*(1-SQRT((IF($D$156="Round",IF($G$156&lt;=9,6,IF($G$156&lt;=12,8,10)),IF($G$156&lt;12,2,MIN(10,MAX(3,ROUNDUP($G$156/6,0)))))-2*8+1)/IF($D$156="Round",IF($G$156&lt;=9,6,IF($G$156&lt;=12,8,10)),IF($G$156&lt;12,2,MIN(10,MAX(3,ROUNDUP($G$156/6,0))))))),$G$156-$G$156/2*(1-SQRT((IF($D$156="Round",IF($G$156&lt;=9,6,IF($G$156&lt;=12,8,10)),IF($G$156&lt;12,2,MIN(10,MAX(3,ROUNDUP($G$156/6,0)))))-2*(IF($D$156="Round",IF($G$156&lt;=9,6,IF($G$156&lt;=12,8,10)),IF($G$156&lt;12,2,MIN(10,MAX(3,ROUNDUP($G$156/6,0)))))-8+1)+1)/IF($D$156="Round",IF($G$156&lt;=9,6,IF($G$156&lt;=12,8,10)),IF($G$156&lt;12,2,MIN(10,MAX(3,ROUNDUP($G$156/6,0)))))))),1),ROUND((8-0.5)*$G$156/IF($D$156="Round",IF($G$156&lt;=9,6,IF($G$156&lt;=12,8,10)),IF($G$156&lt;12,2,MIN(10,MAX(3,ROUNDUP($G$156/6,0))))),1)))</f>
        <v/>
      </c>
      <c r="L157" s="522">
        <f>IF(OR($D$156="",$G$156="",9&gt;IF($D$156="Round",IF($G$156&lt;=9,6,IF($G$156&lt;=12,8,10)),IF($G$156&lt;12,2,MIN(10,MAX(3,ROUNDUP($G$156/6,0)))))),"",IF($D$156="Round",ROUND(IF(9&lt;=IF($D$156="Round",IF($G$156&lt;=9,6,IF($G$156&lt;=12,8,10)),IF($G$156&lt;12,2,MIN(10,MAX(3,ROUNDUP($G$156/6,0)))))/2,$G$156/2*(1-SQRT((IF($D$156="Round",IF($G$156&lt;=9,6,IF($G$156&lt;=12,8,10)),IF($G$156&lt;12,2,MIN(10,MAX(3,ROUNDUP($G$156/6,0)))))-2*9+1)/IF($D$156="Round",IF($G$156&lt;=9,6,IF($G$156&lt;=12,8,10)),IF($G$156&lt;12,2,MIN(10,MAX(3,ROUNDUP($G$156/6,0))))))),$G$156-$G$156/2*(1-SQRT((IF($D$156="Round",IF($G$156&lt;=9,6,IF($G$156&lt;=12,8,10)),IF($G$156&lt;12,2,MIN(10,MAX(3,ROUNDUP($G$156/6,0)))))-2*(IF($D$156="Round",IF($G$156&lt;=9,6,IF($G$156&lt;=12,8,10)),IF($G$156&lt;12,2,MIN(10,MAX(3,ROUNDUP($G$156/6,0)))))-9+1)+1)/IF($D$156="Round",IF($G$156&lt;=9,6,IF($G$156&lt;=12,8,10)),IF($G$156&lt;12,2,MIN(10,MAX(3,ROUNDUP($G$156/6,0)))))))),1),ROUND((9-0.5)*$G$156/IF($D$156="Round",IF($G$156&lt;=9,6,IF($G$156&lt;=12,8,10)),IF($G$156&lt;12,2,MIN(10,MAX(3,ROUNDUP($G$156/6,0))))),1)))</f>
        <v/>
      </c>
      <c r="M157" s="522">
        <f>IF(OR($D$156="",$G$156="",10&gt;IF($D$156="Round",IF($G$156&lt;=9,6,IF($G$156&lt;=12,8,10)),IF($G$156&lt;12,2,MIN(10,MAX(3,ROUNDUP($G$156/6,0)))))),"",IF($D$156="Round",ROUND(IF(10&lt;=IF($D$156="Round",IF($G$156&lt;=9,6,IF($G$156&lt;=12,8,10)),IF($G$156&lt;12,2,MIN(10,MAX(3,ROUNDUP($G$156/6,0)))))/2,$G$156/2*(1-SQRT((IF($D$156="Round",IF($G$156&lt;=9,6,IF($G$156&lt;=12,8,10)),IF($G$156&lt;12,2,MIN(10,MAX(3,ROUNDUP($G$156/6,0)))))-2*10+1)/IF($D$156="Round",IF($G$156&lt;=9,6,IF($G$156&lt;=12,8,10)),IF($G$156&lt;12,2,MIN(10,MAX(3,ROUNDUP($G$156/6,0))))))),$G$156-$G$156/2*(1-SQRT((IF($D$156="Round",IF($G$156&lt;=9,6,IF($G$156&lt;=12,8,10)),IF($G$156&lt;12,2,MIN(10,MAX(3,ROUNDUP($G$156/6,0)))))-2*(IF($D$156="Round",IF($G$156&lt;=9,6,IF($G$156&lt;=12,8,10)),IF($G$156&lt;12,2,MIN(10,MAX(3,ROUNDUP($G$156/6,0)))))-10+1)+1)/IF($D$156="Round",IF($G$156&lt;=9,6,IF($G$156&lt;=12,8,10)),IF($G$156&lt;12,2,MIN(10,MAX(3,ROUNDUP($G$156/6,0)))))))),1),ROUND((10-0.5)*$G$156/IF($D$156="Round",IF($G$156&lt;=9,6,IF($G$156&lt;=12,8,10)),IF($G$156&lt;12,2,MIN(10,MAX(3,ROUNDUP($G$156/6,0))))),1)))</f>
        <v/>
      </c>
    </row>
    <row r="158" ht="13.35" customHeight="1" s="162">
      <c r="B158" s="523">
        <f>IF(OR($D$156="",$G$156=""),"",IF($D$156="Round",IF(1=1,"Axis 1 (0°)",IF(1=2,"Axis 2 (90°)","")),IF(1&gt;IF($D$156="Round",2,IF($I$156&lt;12,2,MIN(8,MAX(3,ROUNDUP($I$156/6,0))))),"",ROUND((1-0.5)*$I$156/IF($D$156="Round",2,IF($I$156&lt;12,2,MIN(8,MAX(3,ROUNDUP($I$156/6,0))))),1))))</f>
        <v/>
      </c>
      <c r="C158" s="524" t="n"/>
      <c r="D158" s="525" t="n"/>
      <c r="E158" s="525" t="n"/>
      <c r="F158" s="525" t="n"/>
      <c r="G158" s="525" t="n"/>
      <c r="H158" s="525" t="n"/>
      <c r="I158" s="525" t="n"/>
      <c r="J158" s="525" t="n"/>
      <c r="K158" s="525" t="n"/>
      <c r="L158" s="525" t="n"/>
      <c r="M158" s="525" t="n"/>
    </row>
    <row r="159" ht="13.35" customHeight="1" s="162">
      <c r="B159" s="523">
        <f>IF(OR($D$156="",$G$156=""),"",IF($D$156="Round",IF(2=1,"Axis 1 (0°)",IF(2=2,"Axis 2 (90°)","")),IF(2&gt;IF($D$156="Round",2,IF($I$156&lt;12,2,MIN(8,MAX(3,ROUNDUP($I$156/6,0))))),"",ROUND((2-0.5)*$I$156/IF($D$156="Round",2,IF($I$156&lt;12,2,MIN(8,MAX(3,ROUNDUP($I$156/6,0))))),1))))</f>
        <v/>
      </c>
      <c r="C159" s="524" t="n"/>
      <c r="D159" s="525" t="n"/>
      <c r="E159" s="525" t="n"/>
      <c r="F159" s="525" t="n"/>
      <c r="G159" s="525" t="n"/>
      <c r="H159" s="525" t="n"/>
      <c r="I159" s="525" t="n"/>
      <c r="J159" s="525" t="n"/>
      <c r="K159" s="525" t="n"/>
      <c r="L159" s="525" t="n"/>
      <c r="M159" s="525" t="n"/>
    </row>
    <row r="160" ht="13.35" customHeight="1" s="162">
      <c r="B160" s="523">
        <f>IF(OR($D$156="",$G$156=""),"",IF($D$156="Round",IF(3=1,"Axis 1 (0°)",IF(3=2,"Axis 2 (90°)","")),IF(3&gt;IF($D$156="Round",2,IF($I$156&lt;12,2,MIN(8,MAX(3,ROUNDUP($I$156/6,0))))),"",ROUND((3-0.5)*$I$156/IF($D$156="Round",2,IF($I$156&lt;12,2,MIN(8,MAX(3,ROUNDUP($I$156/6,0))))),1))))</f>
        <v/>
      </c>
      <c r="C160" s="524" t="n"/>
      <c r="D160" s="525" t="n"/>
      <c r="E160" s="525" t="n"/>
      <c r="F160" s="525" t="n"/>
      <c r="G160" s="525" t="n"/>
      <c r="H160" s="525" t="n"/>
      <c r="I160" s="525" t="n"/>
      <c r="J160" s="525" t="n"/>
      <c r="K160" s="525" t="n"/>
      <c r="L160" s="525" t="n"/>
      <c r="M160" s="525" t="n"/>
    </row>
    <row r="161" ht="13.35" customHeight="1" s="162">
      <c r="B161" s="523">
        <f>IF(OR($D$156="",$G$156=""),"",IF($D$156="Round",IF(4=1,"Axis 1 (0°)",IF(4=2,"Axis 2 (90°)","")),IF(4&gt;IF($D$156="Round",2,IF($I$156&lt;12,2,MIN(8,MAX(3,ROUNDUP($I$156/6,0))))),"",ROUND((4-0.5)*$I$156/IF($D$156="Round",2,IF($I$156&lt;12,2,MIN(8,MAX(3,ROUNDUP($I$156/6,0))))),1))))</f>
        <v/>
      </c>
      <c r="C161" s="524" t="n"/>
      <c r="D161" s="525" t="n"/>
      <c r="E161" s="525" t="n"/>
      <c r="F161" s="525" t="n"/>
      <c r="G161" s="525" t="n"/>
      <c r="H161" s="525" t="n"/>
      <c r="I161" s="525" t="n"/>
      <c r="J161" s="525" t="n"/>
      <c r="K161" s="525" t="n"/>
      <c r="L161" s="525" t="n"/>
      <c r="M161" s="525" t="n"/>
    </row>
    <row r="162" ht="13.35" customHeight="1" s="162">
      <c r="B162" s="523">
        <f>IF(OR($D$156="",$G$156=""),"",IF($D$156="Round",IF(5=1,"Axis 1 (0°)",IF(5=2,"Axis 2 (90°)","")),IF(5&gt;IF($D$156="Round",2,IF($I$156&lt;12,2,MIN(8,MAX(3,ROUNDUP($I$156/6,0))))),"",ROUND((5-0.5)*$I$156/IF($D$156="Round",2,IF($I$156&lt;12,2,MIN(8,MAX(3,ROUNDUP($I$156/6,0))))),1))))</f>
        <v/>
      </c>
      <c r="C162" s="524" t="n"/>
      <c r="D162" s="525" t="n"/>
      <c r="E162" s="525" t="n"/>
      <c r="F162" s="525" t="n"/>
      <c r="G162" s="525" t="n"/>
      <c r="H162" s="525" t="n"/>
      <c r="I162" s="525" t="n"/>
      <c r="J162" s="525" t="n"/>
      <c r="K162" s="525" t="n"/>
      <c r="L162" s="525" t="n"/>
      <c r="M162" s="525" t="n"/>
    </row>
    <row r="163" ht="13.35" customHeight="1" s="162">
      <c r="B163" s="523">
        <f>IF(OR($D$156="",$G$156=""),"",IF($D$156="Round",IF(6=1,"Axis 1 (0°)",IF(6=2,"Axis 2 (90°)","")),IF(6&gt;IF($D$156="Round",2,IF($I$156&lt;12,2,MIN(8,MAX(3,ROUNDUP($I$156/6,0))))),"",ROUND((6-0.5)*$I$156/IF($D$156="Round",2,IF($I$156&lt;12,2,MIN(8,MAX(3,ROUNDUP($I$156/6,0))))),1))))</f>
        <v/>
      </c>
      <c r="C163" s="524" t="n"/>
      <c r="D163" s="525" t="n"/>
      <c r="E163" s="525" t="n"/>
      <c r="F163" s="525" t="n"/>
      <c r="G163" s="525" t="n"/>
      <c r="H163" s="525" t="n"/>
      <c r="I163" s="525" t="n"/>
      <c r="J163" s="525" t="n"/>
      <c r="K163" s="525" t="n"/>
      <c r="L163" s="525" t="n"/>
      <c r="M163" s="525" t="n"/>
    </row>
    <row r="164" ht="13.35" customHeight="1" s="162">
      <c r="B164" s="523">
        <f>IF(OR($D$156="",$G$156=""),"",IF($D$156="Round",IF(7=1,"Axis 1 (0°)",IF(7=2,"Axis 2 (90°)","")),IF(7&gt;IF($D$156="Round",2,IF($I$156&lt;12,2,MIN(8,MAX(3,ROUNDUP($I$156/6,0))))),"",ROUND((7-0.5)*$I$156/IF($D$156="Round",2,IF($I$156&lt;12,2,MIN(8,MAX(3,ROUNDUP($I$156/6,0))))),1))))</f>
        <v/>
      </c>
      <c r="C164" s="524" t="n"/>
      <c r="D164" s="525" t="n"/>
      <c r="E164" s="525" t="n"/>
      <c r="F164" s="525" t="n"/>
      <c r="G164" s="525" t="n"/>
      <c r="H164" s="525" t="n"/>
      <c r="I164" s="525" t="n"/>
      <c r="J164" s="525" t="n"/>
      <c r="K164" s="525" t="n"/>
      <c r="L164" s="525" t="n"/>
      <c r="M164" s="525" t="n"/>
    </row>
    <row r="165" ht="13.35" customHeight="1" s="162">
      <c r="B165" s="523">
        <f>IF(OR($D$156="",$G$156=""),"",IF($D$156="Round",IF(8=1,"Axis 1 (0°)",IF(8=2,"Axis 2 (90°)","")),IF(8&gt;IF($D$156="Round",2,IF($I$156&lt;12,2,MIN(8,MAX(3,ROUNDUP($I$156/6,0))))),"",ROUND((8-0.5)*$I$156/IF($D$156="Round",2,IF($I$156&lt;12,2,MIN(8,MAX(3,ROUNDUP($I$156/6,0))))),1))))</f>
        <v/>
      </c>
      <c r="C165" s="524" t="n"/>
      <c r="D165" s="525" t="n"/>
      <c r="E165" s="525" t="n"/>
      <c r="F165" s="525" t="n"/>
      <c r="G165" s="525" t="n"/>
      <c r="H165" s="525" t="n"/>
      <c r="I165" s="525" t="n"/>
      <c r="J165" s="525" t="n"/>
      <c r="K165" s="525" t="n"/>
      <c r="L165" s="525" t="n"/>
      <c r="M165" s="525" t="n"/>
    </row>
    <row r="166" ht="13.35" customHeight="1" s="162"/>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13">
        <f>IF(OR($D$171="",$G$171=""),"",IF($D$171="Round",ROUND(PI()*(($G$171-2*N($K$171))/2)^2/144,3),IF($I$171="","",ROUND(($G$171-2*N($K$171))*($I$171-2*N($K$171))/144,3))))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14" t="inlineStr">
        <is>
          <t>Duct shape:</t>
        </is>
      </c>
      <c r="C171" s="173" t="n"/>
      <c r="D171" s="515" t="n"/>
      <c r="E171" s="173" t="n"/>
      <c r="F171" s="516" t="inlineStr">
        <is>
          <t>W / Dia (in)</t>
        </is>
      </c>
      <c r="G171" s="517" t="n"/>
      <c r="H171" s="514" t="inlineStr">
        <is>
          <t>H (in)</t>
        </is>
      </c>
      <c r="I171" s="518" t="n"/>
      <c r="J171" s="519" t="inlineStr">
        <is>
          <t>Liner (in)</t>
        </is>
      </c>
      <c r="K171" s="520" t="n"/>
      <c r="L171" s="514" t="inlineStr">
        <is>
          <t>Points</t>
        </is>
      </c>
      <c r="M171" s="521">
        <f>IF(OR($D$171="",$G$171=""),"",IF($D$171="Round",IF($D$171="Round",IF($G$171&lt;=9,6,IF($G$171&lt;=12,8,10)),IF($G$171&lt;12,2,MIN(10,MAX(3,ROUNDUP($G$171/6,0)))))&amp;" x 2 axes",IF($D$171="Round",IF($G$171&lt;=9,6,IF($G$171&lt;=12,8,10)),IF($G$171&lt;12,2,MIN(10,MAX(3,ROUNDUP($G$171/6,0)))))&amp;" x "&amp;IF($D$171="Round",2,IF($I$171&lt;12,2,MIN(8,MAX(3,ROUNDUP($I$171/6,0)))))))</f>
        <v/>
      </c>
    </row>
    <row r="172" ht="13.35" customHeight="1" s="162">
      <c r="B172" s="522" t="inlineStr">
        <is>
          <t>Depth↓ Pos→ (in)</t>
        </is>
      </c>
      <c r="C172" s="414" t="n"/>
      <c r="D172" s="522">
        <f>IF(OR($D$171="",$G$171="",1&gt;IF($D$171="Round",IF($G$171&lt;=9,6,IF($G$171&lt;=12,8,10)),IF($G$171&lt;12,2,MIN(10,MAX(3,ROUNDUP($G$171/6,0)))))),"",IF($D$171="Round",ROUND(IF(1&lt;=IF($D$171="Round",IF($G$171&lt;=9,6,IF($G$171&lt;=12,8,10)),IF($G$171&lt;12,2,MIN(10,MAX(3,ROUNDUP($G$171/6,0)))))/2,$G$171/2*(1-SQRT((IF($D$171="Round",IF($G$171&lt;=9,6,IF($G$171&lt;=12,8,10)),IF($G$171&lt;12,2,MIN(10,MAX(3,ROUNDUP($G$171/6,0)))))-2*1+1)/IF($D$171="Round",IF($G$171&lt;=9,6,IF($G$171&lt;=12,8,10)),IF($G$171&lt;12,2,MIN(10,MAX(3,ROUNDUP($G$171/6,0))))))),$G$171-$G$171/2*(1-SQRT((IF($D$171="Round",IF($G$171&lt;=9,6,IF($G$171&lt;=12,8,10)),IF($G$171&lt;12,2,MIN(10,MAX(3,ROUNDUP($G$171/6,0)))))-2*(IF($D$171="Round",IF($G$171&lt;=9,6,IF($G$171&lt;=12,8,10)),IF($G$171&lt;12,2,MIN(10,MAX(3,ROUNDUP($G$171/6,0)))))-1+1)+1)/IF($D$171="Round",IF($G$171&lt;=9,6,IF($G$171&lt;=12,8,10)),IF($G$171&lt;12,2,MIN(10,MAX(3,ROUNDUP($G$171/6,0)))))))),1),ROUND((1-0.5)*$G$171/IF($D$171="Round",IF($G$171&lt;=9,6,IF($G$171&lt;=12,8,10)),IF($G$171&lt;12,2,MIN(10,MAX(3,ROUNDUP($G$171/6,0))))),1)))</f>
        <v/>
      </c>
      <c r="E172" s="522">
        <f>IF(OR($D$171="",$G$171="",2&gt;IF($D$171="Round",IF($G$171&lt;=9,6,IF($G$171&lt;=12,8,10)),IF($G$171&lt;12,2,MIN(10,MAX(3,ROUNDUP($G$171/6,0)))))),"",IF($D$171="Round",ROUND(IF(2&lt;=IF($D$171="Round",IF($G$171&lt;=9,6,IF($G$171&lt;=12,8,10)),IF($G$171&lt;12,2,MIN(10,MAX(3,ROUNDUP($G$171/6,0)))))/2,$G$171/2*(1-SQRT((IF($D$171="Round",IF($G$171&lt;=9,6,IF($G$171&lt;=12,8,10)),IF($G$171&lt;12,2,MIN(10,MAX(3,ROUNDUP($G$171/6,0)))))-2*2+1)/IF($D$171="Round",IF($G$171&lt;=9,6,IF($G$171&lt;=12,8,10)),IF($G$171&lt;12,2,MIN(10,MAX(3,ROUNDUP($G$171/6,0))))))),$G$171-$G$171/2*(1-SQRT((IF($D$171="Round",IF($G$171&lt;=9,6,IF($G$171&lt;=12,8,10)),IF($G$171&lt;12,2,MIN(10,MAX(3,ROUNDUP($G$171/6,0)))))-2*(IF($D$171="Round",IF($G$171&lt;=9,6,IF($G$171&lt;=12,8,10)),IF($G$171&lt;12,2,MIN(10,MAX(3,ROUNDUP($G$171/6,0)))))-2+1)+1)/IF($D$171="Round",IF($G$171&lt;=9,6,IF($G$171&lt;=12,8,10)),IF($G$171&lt;12,2,MIN(10,MAX(3,ROUNDUP($G$171/6,0)))))))),1),ROUND((2-0.5)*$G$171/IF($D$171="Round",IF($G$171&lt;=9,6,IF($G$171&lt;=12,8,10)),IF($G$171&lt;12,2,MIN(10,MAX(3,ROUNDUP($G$171/6,0))))),1)))</f>
        <v/>
      </c>
      <c r="F172" s="522">
        <f>IF(OR($D$171="",$G$171="",3&gt;IF($D$171="Round",IF($G$171&lt;=9,6,IF($G$171&lt;=12,8,10)),IF($G$171&lt;12,2,MIN(10,MAX(3,ROUNDUP($G$171/6,0)))))),"",IF($D$171="Round",ROUND(IF(3&lt;=IF($D$171="Round",IF($G$171&lt;=9,6,IF($G$171&lt;=12,8,10)),IF($G$171&lt;12,2,MIN(10,MAX(3,ROUNDUP($G$171/6,0)))))/2,$G$171/2*(1-SQRT((IF($D$171="Round",IF($G$171&lt;=9,6,IF($G$171&lt;=12,8,10)),IF($G$171&lt;12,2,MIN(10,MAX(3,ROUNDUP($G$171/6,0)))))-2*3+1)/IF($D$171="Round",IF($G$171&lt;=9,6,IF($G$171&lt;=12,8,10)),IF($G$171&lt;12,2,MIN(10,MAX(3,ROUNDUP($G$171/6,0))))))),$G$171-$G$171/2*(1-SQRT((IF($D$171="Round",IF($G$171&lt;=9,6,IF($G$171&lt;=12,8,10)),IF($G$171&lt;12,2,MIN(10,MAX(3,ROUNDUP($G$171/6,0)))))-2*(IF($D$171="Round",IF($G$171&lt;=9,6,IF($G$171&lt;=12,8,10)),IF($G$171&lt;12,2,MIN(10,MAX(3,ROUNDUP($G$171/6,0)))))-3+1)+1)/IF($D$171="Round",IF($G$171&lt;=9,6,IF($G$171&lt;=12,8,10)),IF($G$171&lt;12,2,MIN(10,MAX(3,ROUNDUP($G$171/6,0)))))))),1),ROUND((3-0.5)*$G$171/IF($D$171="Round",IF($G$171&lt;=9,6,IF($G$171&lt;=12,8,10)),IF($G$171&lt;12,2,MIN(10,MAX(3,ROUNDUP($G$171/6,0))))),1)))</f>
        <v/>
      </c>
      <c r="G172" s="522">
        <f>IF(OR($D$171="",$G$171="",4&gt;IF($D$171="Round",IF($G$171&lt;=9,6,IF($G$171&lt;=12,8,10)),IF($G$171&lt;12,2,MIN(10,MAX(3,ROUNDUP($G$171/6,0)))))),"",IF($D$171="Round",ROUND(IF(4&lt;=IF($D$171="Round",IF($G$171&lt;=9,6,IF($G$171&lt;=12,8,10)),IF($G$171&lt;12,2,MIN(10,MAX(3,ROUNDUP($G$171/6,0)))))/2,$G$171/2*(1-SQRT((IF($D$171="Round",IF($G$171&lt;=9,6,IF($G$171&lt;=12,8,10)),IF($G$171&lt;12,2,MIN(10,MAX(3,ROUNDUP($G$171/6,0)))))-2*4+1)/IF($D$171="Round",IF($G$171&lt;=9,6,IF($G$171&lt;=12,8,10)),IF($G$171&lt;12,2,MIN(10,MAX(3,ROUNDUP($G$171/6,0))))))),$G$171-$G$171/2*(1-SQRT((IF($D$171="Round",IF($G$171&lt;=9,6,IF($G$171&lt;=12,8,10)),IF($G$171&lt;12,2,MIN(10,MAX(3,ROUNDUP($G$171/6,0)))))-2*(IF($D$171="Round",IF($G$171&lt;=9,6,IF($G$171&lt;=12,8,10)),IF($G$171&lt;12,2,MIN(10,MAX(3,ROUNDUP($G$171/6,0)))))-4+1)+1)/IF($D$171="Round",IF($G$171&lt;=9,6,IF($G$171&lt;=12,8,10)),IF($G$171&lt;12,2,MIN(10,MAX(3,ROUNDUP($G$171/6,0)))))))),1),ROUND((4-0.5)*$G$171/IF($D$171="Round",IF($G$171&lt;=9,6,IF($G$171&lt;=12,8,10)),IF($G$171&lt;12,2,MIN(10,MAX(3,ROUNDUP($G$171/6,0))))),1)))</f>
        <v/>
      </c>
      <c r="H172" s="522">
        <f>IF(OR($D$171="",$G$171="",5&gt;IF($D$171="Round",IF($G$171&lt;=9,6,IF($G$171&lt;=12,8,10)),IF($G$171&lt;12,2,MIN(10,MAX(3,ROUNDUP($G$171/6,0)))))),"",IF($D$171="Round",ROUND(IF(5&lt;=IF($D$171="Round",IF($G$171&lt;=9,6,IF($G$171&lt;=12,8,10)),IF($G$171&lt;12,2,MIN(10,MAX(3,ROUNDUP($G$171/6,0)))))/2,$G$171/2*(1-SQRT((IF($D$171="Round",IF($G$171&lt;=9,6,IF($G$171&lt;=12,8,10)),IF($G$171&lt;12,2,MIN(10,MAX(3,ROUNDUP($G$171/6,0)))))-2*5+1)/IF($D$171="Round",IF($G$171&lt;=9,6,IF($G$171&lt;=12,8,10)),IF($G$171&lt;12,2,MIN(10,MAX(3,ROUNDUP($G$171/6,0))))))),$G$171-$G$171/2*(1-SQRT((IF($D$171="Round",IF($G$171&lt;=9,6,IF($G$171&lt;=12,8,10)),IF($G$171&lt;12,2,MIN(10,MAX(3,ROUNDUP($G$171/6,0)))))-2*(IF($D$171="Round",IF($G$171&lt;=9,6,IF($G$171&lt;=12,8,10)),IF($G$171&lt;12,2,MIN(10,MAX(3,ROUNDUP($G$171/6,0)))))-5+1)+1)/IF($D$171="Round",IF($G$171&lt;=9,6,IF($G$171&lt;=12,8,10)),IF($G$171&lt;12,2,MIN(10,MAX(3,ROUNDUP($G$171/6,0)))))))),1),ROUND((5-0.5)*$G$171/IF($D$171="Round",IF($G$171&lt;=9,6,IF($G$171&lt;=12,8,10)),IF($G$171&lt;12,2,MIN(10,MAX(3,ROUNDUP($G$171/6,0))))),1)))</f>
        <v/>
      </c>
      <c r="I172" s="522">
        <f>IF(OR($D$171="",$G$171="",6&gt;IF($D$171="Round",IF($G$171&lt;=9,6,IF($G$171&lt;=12,8,10)),IF($G$171&lt;12,2,MIN(10,MAX(3,ROUNDUP($G$171/6,0)))))),"",IF($D$171="Round",ROUND(IF(6&lt;=IF($D$171="Round",IF($G$171&lt;=9,6,IF($G$171&lt;=12,8,10)),IF($G$171&lt;12,2,MIN(10,MAX(3,ROUNDUP($G$171/6,0)))))/2,$G$171/2*(1-SQRT((IF($D$171="Round",IF($G$171&lt;=9,6,IF($G$171&lt;=12,8,10)),IF($G$171&lt;12,2,MIN(10,MAX(3,ROUNDUP($G$171/6,0)))))-2*6+1)/IF($D$171="Round",IF($G$171&lt;=9,6,IF($G$171&lt;=12,8,10)),IF($G$171&lt;12,2,MIN(10,MAX(3,ROUNDUP($G$171/6,0))))))),$G$171-$G$171/2*(1-SQRT((IF($D$171="Round",IF($G$171&lt;=9,6,IF($G$171&lt;=12,8,10)),IF($G$171&lt;12,2,MIN(10,MAX(3,ROUNDUP($G$171/6,0)))))-2*(IF($D$171="Round",IF($G$171&lt;=9,6,IF($G$171&lt;=12,8,10)),IF($G$171&lt;12,2,MIN(10,MAX(3,ROUNDUP($G$171/6,0)))))-6+1)+1)/IF($D$171="Round",IF($G$171&lt;=9,6,IF($G$171&lt;=12,8,10)),IF($G$171&lt;12,2,MIN(10,MAX(3,ROUNDUP($G$171/6,0)))))))),1),ROUND((6-0.5)*$G$171/IF($D$171="Round",IF($G$171&lt;=9,6,IF($G$171&lt;=12,8,10)),IF($G$171&lt;12,2,MIN(10,MAX(3,ROUNDUP($G$171/6,0))))),1)))</f>
        <v/>
      </c>
      <c r="J172" s="522">
        <f>IF(OR($D$171="",$G$171="",7&gt;IF($D$171="Round",IF($G$171&lt;=9,6,IF($G$171&lt;=12,8,10)),IF($G$171&lt;12,2,MIN(10,MAX(3,ROUNDUP($G$171/6,0)))))),"",IF($D$171="Round",ROUND(IF(7&lt;=IF($D$171="Round",IF($G$171&lt;=9,6,IF($G$171&lt;=12,8,10)),IF($G$171&lt;12,2,MIN(10,MAX(3,ROUNDUP($G$171/6,0)))))/2,$G$171/2*(1-SQRT((IF($D$171="Round",IF($G$171&lt;=9,6,IF($G$171&lt;=12,8,10)),IF($G$171&lt;12,2,MIN(10,MAX(3,ROUNDUP($G$171/6,0)))))-2*7+1)/IF($D$171="Round",IF($G$171&lt;=9,6,IF($G$171&lt;=12,8,10)),IF($G$171&lt;12,2,MIN(10,MAX(3,ROUNDUP($G$171/6,0))))))),$G$171-$G$171/2*(1-SQRT((IF($D$171="Round",IF($G$171&lt;=9,6,IF($G$171&lt;=12,8,10)),IF($G$171&lt;12,2,MIN(10,MAX(3,ROUNDUP($G$171/6,0)))))-2*(IF($D$171="Round",IF($G$171&lt;=9,6,IF($G$171&lt;=12,8,10)),IF($G$171&lt;12,2,MIN(10,MAX(3,ROUNDUP($G$171/6,0)))))-7+1)+1)/IF($D$171="Round",IF($G$171&lt;=9,6,IF($G$171&lt;=12,8,10)),IF($G$171&lt;12,2,MIN(10,MAX(3,ROUNDUP($G$171/6,0)))))))),1),ROUND((7-0.5)*$G$171/IF($D$171="Round",IF($G$171&lt;=9,6,IF($G$171&lt;=12,8,10)),IF($G$171&lt;12,2,MIN(10,MAX(3,ROUNDUP($G$171/6,0))))),1)))</f>
        <v/>
      </c>
      <c r="K172" s="522">
        <f>IF(OR($D$171="",$G$171="",8&gt;IF($D$171="Round",IF($G$171&lt;=9,6,IF($G$171&lt;=12,8,10)),IF($G$171&lt;12,2,MIN(10,MAX(3,ROUNDUP($G$171/6,0)))))),"",IF($D$171="Round",ROUND(IF(8&lt;=IF($D$171="Round",IF($G$171&lt;=9,6,IF($G$171&lt;=12,8,10)),IF($G$171&lt;12,2,MIN(10,MAX(3,ROUNDUP($G$171/6,0)))))/2,$G$171/2*(1-SQRT((IF($D$171="Round",IF($G$171&lt;=9,6,IF($G$171&lt;=12,8,10)),IF($G$171&lt;12,2,MIN(10,MAX(3,ROUNDUP($G$171/6,0)))))-2*8+1)/IF($D$171="Round",IF($G$171&lt;=9,6,IF($G$171&lt;=12,8,10)),IF($G$171&lt;12,2,MIN(10,MAX(3,ROUNDUP($G$171/6,0))))))),$G$171-$G$171/2*(1-SQRT((IF($D$171="Round",IF($G$171&lt;=9,6,IF($G$171&lt;=12,8,10)),IF($G$171&lt;12,2,MIN(10,MAX(3,ROUNDUP($G$171/6,0)))))-2*(IF($D$171="Round",IF($G$171&lt;=9,6,IF($G$171&lt;=12,8,10)),IF($G$171&lt;12,2,MIN(10,MAX(3,ROUNDUP($G$171/6,0)))))-8+1)+1)/IF($D$171="Round",IF($G$171&lt;=9,6,IF($G$171&lt;=12,8,10)),IF($G$171&lt;12,2,MIN(10,MAX(3,ROUNDUP($G$171/6,0)))))))),1),ROUND((8-0.5)*$G$171/IF($D$171="Round",IF($G$171&lt;=9,6,IF($G$171&lt;=12,8,10)),IF($G$171&lt;12,2,MIN(10,MAX(3,ROUNDUP($G$171/6,0))))),1)))</f>
        <v/>
      </c>
      <c r="L172" s="522">
        <f>IF(OR($D$171="",$G$171="",9&gt;IF($D$171="Round",IF($G$171&lt;=9,6,IF($G$171&lt;=12,8,10)),IF($G$171&lt;12,2,MIN(10,MAX(3,ROUNDUP($G$171/6,0)))))),"",IF($D$171="Round",ROUND(IF(9&lt;=IF($D$171="Round",IF($G$171&lt;=9,6,IF($G$171&lt;=12,8,10)),IF($G$171&lt;12,2,MIN(10,MAX(3,ROUNDUP($G$171/6,0)))))/2,$G$171/2*(1-SQRT((IF($D$171="Round",IF($G$171&lt;=9,6,IF($G$171&lt;=12,8,10)),IF($G$171&lt;12,2,MIN(10,MAX(3,ROUNDUP($G$171/6,0)))))-2*9+1)/IF($D$171="Round",IF($G$171&lt;=9,6,IF($G$171&lt;=12,8,10)),IF($G$171&lt;12,2,MIN(10,MAX(3,ROUNDUP($G$171/6,0))))))),$G$171-$G$171/2*(1-SQRT((IF($D$171="Round",IF($G$171&lt;=9,6,IF($G$171&lt;=12,8,10)),IF($G$171&lt;12,2,MIN(10,MAX(3,ROUNDUP($G$171/6,0)))))-2*(IF($D$171="Round",IF($G$171&lt;=9,6,IF($G$171&lt;=12,8,10)),IF($G$171&lt;12,2,MIN(10,MAX(3,ROUNDUP($G$171/6,0)))))-9+1)+1)/IF($D$171="Round",IF($G$171&lt;=9,6,IF($G$171&lt;=12,8,10)),IF($G$171&lt;12,2,MIN(10,MAX(3,ROUNDUP($G$171/6,0)))))))),1),ROUND((9-0.5)*$G$171/IF($D$171="Round",IF($G$171&lt;=9,6,IF($G$171&lt;=12,8,10)),IF($G$171&lt;12,2,MIN(10,MAX(3,ROUNDUP($G$171/6,0))))),1)))</f>
        <v/>
      </c>
      <c r="M172" s="522">
        <f>IF(OR($D$171="",$G$171="",10&gt;IF($D$171="Round",IF($G$171&lt;=9,6,IF($G$171&lt;=12,8,10)),IF($G$171&lt;12,2,MIN(10,MAX(3,ROUNDUP($G$171/6,0)))))),"",IF($D$171="Round",ROUND(IF(10&lt;=IF($D$171="Round",IF($G$171&lt;=9,6,IF($G$171&lt;=12,8,10)),IF($G$171&lt;12,2,MIN(10,MAX(3,ROUNDUP($G$171/6,0)))))/2,$G$171/2*(1-SQRT((IF($D$171="Round",IF($G$171&lt;=9,6,IF($G$171&lt;=12,8,10)),IF($G$171&lt;12,2,MIN(10,MAX(3,ROUNDUP($G$171/6,0)))))-2*10+1)/IF($D$171="Round",IF($G$171&lt;=9,6,IF($G$171&lt;=12,8,10)),IF($G$171&lt;12,2,MIN(10,MAX(3,ROUNDUP($G$171/6,0))))))),$G$171-$G$171/2*(1-SQRT((IF($D$171="Round",IF($G$171&lt;=9,6,IF($G$171&lt;=12,8,10)),IF($G$171&lt;12,2,MIN(10,MAX(3,ROUNDUP($G$171/6,0)))))-2*(IF($D$171="Round",IF($G$171&lt;=9,6,IF($G$171&lt;=12,8,10)),IF($G$171&lt;12,2,MIN(10,MAX(3,ROUNDUP($G$171/6,0)))))-10+1)+1)/IF($D$171="Round",IF($G$171&lt;=9,6,IF($G$171&lt;=12,8,10)),IF($G$171&lt;12,2,MIN(10,MAX(3,ROUNDUP($G$171/6,0)))))))),1),ROUND((10-0.5)*$G$171/IF($D$171="Round",IF($G$171&lt;=9,6,IF($G$171&lt;=12,8,10)),IF($G$171&lt;12,2,MIN(10,MAX(3,ROUNDUP($G$171/6,0))))),1)))</f>
        <v/>
      </c>
    </row>
    <row r="173" ht="13.35" customHeight="1" s="162">
      <c r="B173" s="523">
        <f>IF(OR($D$171="",$G$171=""),"",IF($D$171="Round",IF(1=1,"Axis 1 (0°)",IF(1=2,"Axis 2 (90°)","")),IF(1&gt;IF($D$171="Round",2,IF($I$171&lt;12,2,MIN(8,MAX(3,ROUNDUP($I$171/6,0))))),"",ROUND((1-0.5)*$I$171/IF($D$171="Round",2,IF($I$171&lt;12,2,MIN(8,MAX(3,ROUNDUP($I$171/6,0))))),1))))</f>
        <v/>
      </c>
      <c r="C173" s="524" t="n"/>
      <c r="D173" s="525" t="n"/>
      <c r="E173" s="525" t="n"/>
      <c r="F173" s="525" t="n"/>
      <c r="G173" s="525" t="n"/>
      <c r="H173" s="525" t="n"/>
      <c r="I173" s="525" t="n"/>
      <c r="J173" s="525" t="n"/>
      <c r="K173" s="525" t="n"/>
      <c r="L173" s="525" t="n"/>
      <c r="M173" s="525" t="n"/>
    </row>
    <row r="174" ht="13.35" customHeight="1" s="162">
      <c r="B174" s="523">
        <f>IF(OR($D$171="",$G$171=""),"",IF($D$171="Round",IF(2=1,"Axis 1 (0°)",IF(2=2,"Axis 2 (90°)","")),IF(2&gt;IF($D$171="Round",2,IF($I$171&lt;12,2,MIN(8,MAX(3,ROUNDUP($I$171/6,0))))),"",ROUND((2-0.5)*$I$171/IF($D$171="Round",2,IF($I$171&lt;12,2,MIN(8,MAX(3,ROUNDUP($I$171/6,0))))),1))))</f>
        <v/>
      </c>
      <c r="C174" s="524" t="n"/>
      <c r="D174" s="525" t="n"/>
      <c r="E174" s="525" t="n"/>
      <c r="F174" s="525" t="n"/>
      <c r="G174" s="525" t="n"/>
      <c r="H174" s="525" t="n"/>
      <c r="I174" s="525" t="n"/>
      <c r="J174" s="525" t="n"/>
      <c r="K174" s="525" t="n"/>
      <c r="L174" s="525" t="n"/>
      <c r="M174" s="525" t="n"/>
    </row>
    <row r="175" ht="13.35" customHeight="1" s="162">
      <c r="B175" s="523">
        <f>IF(OR($D$171="",$G$171=""),"",IF($D$171="Round",IF(3=1,"Axis 1 (0°)",IF(3=2,"Axis 2 (90°)","")),IF(3&gt;IF($D$171="Round",2,IF($I$171&lt;12,2,MIN(8,MAX(3,ROUNDUP($I$171/6,0))))),"",ROUND((3-0.5)*$I$171/IF($D$171="Round",2,IF($I$171&lt;12,2,MIN(8,MAX(3,ROUNDUP($I$171/6,0))))),1))))</f>
        <v/>
      </c>
      <c r="C175" s="524" t="n"/>
      <c r="D175" s="525" t="n"/>
      <c r="E175" s="525" t="n"/>
      <c r="F175" s="525" t="n"/>
      <c r="G175" s="525" t="n"/>
      <c r="H175" s="525" t="n"/>
      <c r="I175" s="525" t="n"/>
      <c r="J175" s="525" t="n"/>
      <c r="K175" s="525" t="n"/>
      <c r="L175" s="525" t="n"/>
      <c r="M175" s="525" t="n"/>
    </row>
    <row r="176" ht="13.35" customHeight="1" s="162">
      <c r="B176" s="523">
        <f>IF(OR($D$171="",$G$171=""),"",IF($D$171="Round",IF(4=1,"Axis 1 (0°)",IF(4=2,"Axis 2 (90°)","")),IF(4&gt;IF($D$171="Round",2,IF($I$171&lt;12,2,MIN(8,MAX(3,ROUNDUP($I$171/6,0))))),"",ROUND((4-0.5)*$I$171/IF($D$171="Round",2,IF($I$171&lt;12,2,MIN(8,MAX(3,ROUNDUP($I$171/6,0))))),1))))</f>
        <v/>
      </c>
      <c r="C176" s="524" t="n"/>
      <c r="D176" s="525" t="n"/>
      <c r="E176" s="525" t="n"/>
      <c r="F176" s="525" t="n"/>
      <c r="G176" s="525" t="n"/>
      <c r="H176" s="525" t="n"/>
      <c r="I176" s="525" t="n"/>
      <c r="J176" s="525" t="n"/>
      <c r="K176" s="525" t="n"/>
      <c r="L176" s="525" t="n"/>
      <c r="M176" s="525" t="n"/>
    </row>
    <row r="177" ht="13.35" customHeight="1" s="162">
      <c r="B177" s="523">
        <f>IF(OR($D$171="",$G$171=""),"",IF($D$171="Round",IF(5=1,"Axis 1 (0°)",IF(5=2,"Axis 2 (90°)","")),IF(5&gt;IF($D$171="Round",2,IF($I$171&lt;12,2,MIN(8,MAX(3,ROUNDUP($I$171/6,0))))),"",ROUND((5-0.5)*$I$171/IF($D$171="Round",2,IF($I$171&lt;12,2,MIN(8,MAX(3,ROUNDUP($I$171/6,0))))),1))))</f>
        <v/>
      </c>
      <c r="C177" s="524" t="n"/>
      <c r="D177" s="525" t="n"/>
      <c r="E177" s="525" t="n"/>
      <c r="F177" s="525" t="n"/>
      <c r="G177" s="525" t="n"/>
      <c r="H177" s="525" t="n"/>
      <c r="I177" s="525" t="n"/>
      <c r="J177" s="525" t="n"/>
      <c r="K177" s="525" t="n"/>
      <c r="L177" s="525" t="n"/>
      <c r="M177" s="525" t="n"/>
    </row>
    <row r="178" ht="13.35" customHeight="1" s="162">
      <c r="B178" s="523">
        <f>IF(OR($D$171="",$G$171=""),"",IF($D$171="Round",IF(6=1,"Axis 1 (0°)",IF(6=2,"Axis 2 (90°)","")),IF(6&gt;IF($D$171="Round",2,IF($I$171&lt;12,2,MIN(8,MAX(3,ROUNDUP($I$171/6,0))))),"",ROUND((6-0.5)*$I$171/IF($D$171="Round",2,IF($I$171&lt;12,2,MIN(8,MAX(3,ROUNDUP($I$171/6,0))))),1))))</f>
        <v/>
      </c>
      <c r="C178" s="524" t="n"/>
      <c r="D178" s="525" t="n"/>
      <c r="E178" s="525" t="n"/>
      <c r="F178" s="525" t="n"/>
      <c r="G178" s="525" t="n"/>
      <c r="H178" s="525" t="n"/>
      <c r="I178" s="525" t="n"/>
      <c r="J178" s="525" t="n"/>
      <c r="K178" s="525" t="n"/>
      <c r="L178" s="525" t="n"/>
      <c r="M178" s="525" t="n"/>
    </row>
    <row r="179" ht="13.35" customHeight="1" s="162">
      <c r="B179" s="523">
        <f>IF(OR($D$171="",$G$171=""),"",IF($D$171="Round",IF(7=1,"Axis 1 (0°)",IF(7=2,"Axis 2 (90°)","")),IF(7&gt;IF($D$171="Round",2,IF($I$171&lt;12,2,MIN(8,MAX(3,ROUNDUP($I$171/6,0))))),"",ROUND((7-0.5)*$I$171/IF($D$171="Round",2,IF($I$171&lt;12,2,MIN(8,MAX(3,ROUNDUP($I$171/6,0))))),1))))</f>
        <v/>
      </c>
      <c r="C179" s="524" t="n"/>
      <c r="D179" s="525" t="n"/>
      <c r="E179" s="525" t="n"/>
      <c r="F179" s="525" t="n"/>
      <c r="G179" s="525" t="n"/>
      <c r="H179" s="525" t="n"/>
      <c r="I179" s="525" t="n"/>
      <c r="J179" s="525" t="n"/>
      <c r="K179" s="525" t="n"/>
      <c r="L179" s="525" t="n"/>
      <c r="M179" s="525" t="n"/>
    </row>
    <row r="180" ht="13.35" customHeight="1" s="162">
      <c r="B180" s="523">
        <f>IF(OR($D$171="",$G$171=""),"",IF($D$171="Round",IF(8=1,"Axis 1 (0°)",IF(8=2,"Axis 2 (90°)","")),IF(8&gt;IF($D$171="Round",2,IF($I$171&lt;12,2,MIN(8,MAX(3,ROUNDUP($I$171/6,0))))),"",ROUND((8-0.5)*$I$171/IF($D$171="Round",2,IF($I$171&lt;12,2,MIN(8,MAX(3,ROUNDUP($I$171/6,0))))),1))))</f>
        <v/>
      </c>
      <c r="C180" s="524" t="n"/>
      <c r="D180" s="525" t="n"/>
      <c r="E180" s="525" t="n"/>
      <c r="F180" s="525" t="n"/>
      <c r="G180" s="525" t="n"/>
      <c r="H180" s="525" t="n"/>
      <c r="I180" s="525" t="n"/>
      <c r="J180" s="525" t="n"/>
      <c r="K180" s="525" t="n"/>
      <c r="L180" s="525" t="n"/>
      <c r="M180" s="525" t="n"/>
    </row>
    <row r="181" ht="13.35" customHeight="1" s="162"/>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13">
        <f>IF(OR($D$186="",$G$186=""),"",IF($D$186="Round",ROUND(PI()*(($G$186-2*N($K$186))/2)^2/144,3),IF($I$186="","",ROUND(($G$186-2*N($K$186))*($I$186-2*N($K$186))/144,3))))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14" t="inlineStr">
        <is>
          <t>Duct shape:</t>
        </is>
      </c>
      <c r="C186" s="173" t="n"/>
      <c r="D186" s="515" t="n"/>
      <c r="E186" s="173" t="n"/>
      <c r="F186" s="516" t="inlineStr">
        <is>
          <t>W / Dia (in)</t>
        </is>
      </c>
      <c r="G186" s="517" t="n"/>
      <c r="H186" s="514" t="inlineStr">
        <is>
          <t>H (in)</t>
        </is>
      </c>
      <c r="I186" s="518" t="n"/>
      <c r="J186" s="519" t="inlineStr">
        <is>
          <t>Liner (in)</t>
        </is>
      </c>
      <c r="K186" s="520" t="n"/>
      <c r="L186" s="514" t="inlineStr">
        <is>
          <t>Points</t>
        </is>
      </c>
      <c r="M186" s="521">
        <f>IF(OR($D$186="",$G$186=""),"",IF($D$186="Round",IF($D$186="Round",IF($G$186&lt;=9,6,IF($G$186&lt;=12,8,10)),IF($G$186&lt;12,2,MIN(10,MAX(3,ROUNDUP($G$186/6,0)))))&amp;" x 2 axes",IF($D$186="Round",IF($G$186&lt;=9,6,IF($G$186&lt;=12,8,10)),IF($G$186&lt;12,2,MIN(10,MAX(3,ROUNDUP($G$186/6,0)))))&amp;" x "&amp;IF($D$186="Round",2,IF($I$186&lt;12,2,MIN(8,MAX(3,ROUNDUP($I$186/6,0)))))))</f>
        <v/>
      </c>
    </row>
    <row r="187" ht="13.35" customHeight="1" s="162">
      <c r="B187" s="522" t="inlineStr">
        <is>
          <t>Depth↓ Pos→ (in)</t>
        </is>
      </c>
      <c r="C187" s="414" t="n"/>
      <c r="D187" s="522">
        <f>IF(OR($D$186="",$G$186="",1&gt;IF($D$186="Round",IF($G$186&lt;=9,6,IF($G$186&lt;=12,8,10)),IF($G$186&lt;12,2,MIN(10,MAX(3,ROUNDUP($G$186/6,0)))))),"",IF($D$186="Round",ROUND(IF(1&lt;=IF($D$186="Round",IF($G$186&lt;=9,6,IF($G$186&lt;=12,8,10)),IF($G$186&lt;12,2,MIN(10,MAX(3,ROUNDUP($G$186/6,0)))))/2,$G$186/2*(1-SQRT((IF($D$186="Round",IF($G$186&lt;=9,6,IF($G$186&lt;=12,8,10)),IF($G$186&lt;12,2,MIN(10,MAX(3,ROUNDUP($G$186/6,0)))))-2*1+1)/IF($D$186="Round",IF($G$186&lt;=9,6,IF($G$186&lt;=12,8,10)),IF($G$186&lt;12,2,MIN(10,MAX(3,ROUNDUP($G$186/6,0))))))),$G$186-$G$186/2*(1-SQRT((IF($D$186="Round",IF($G$186&lt;=9,6,IF($G$186&lt;=12,8,10)),IF($G$186&lt;12,2,MIN(10,MAX(3,ROUNDUP($G$186/6,0)))))-2*(IF($D$186="Round",IF($G$186&lt;=9,6,IF($G$186&lt;=12,8,10)),IF($G$186&lt;12,2,MIN(10,MAX(3,ROUNDUP($G$186/6,0)))))-1+1)+1)/IF($D$186="Round",IF($G$186&lt;=9,6,IF($G$186&lt;=12,8,10)),IF($G$186&lt;12,2,MIN(10,MAX(3,ROUNDUP($G$186/6,0)))))))),1),ROUND((1-0.5)*$G$186/IF($D$186="Round",IF($G$186&lt;=9,6,IF($G$186&lt;=12,8,10)),IF($G$186&lt;12,2,MIN(10,MAX(3,ROUNDUP($G$186/6,0))))),1)))</f>
        <v/>
      </c>
      <c r="E187" s="522">
        <f>IF(OR($D$186="",$G$186="",2&gt;IF($D$186="Round",IF($G$186&lt;=9,6,IF($G$186&lt;=12,8,10)),IF($G$186&lt;12,2,MIN(10,MAX(3,ROUNDUP($G$186/6,0)))))),"",IF($D$186="Round",ROUND(IF(2&lt;=IF($D$186="Round",IF($G$186&lt;=9,6,IF($G$186&lt;=12,8,10)),IF($G$186&lt;12,2,MIN(10,MAX(3,ROUNDUP($G$186/6,0)))))/2,$G$186/2*(1-SQRT((IF($D$186="Round",IF($G$186&lt;=9,6,IF($G$186&lt;=12,8,10)),IF($G$186&lt;12,2,MIN(10,MAX(3,ROUNDUP($G$186/6,0)))))-2*2+1)/IF($D$186="Round",IF($G$186&lt;=9,6,IF($G$186&lt;=12,8,10)),IF($G$186&lt;12,2,MIN(10,MAX(3,ROUNDUP($G$186/6,0))))))),$G$186-$G$186/2*(1-SQRT((IF($D$186="Round",IF($G$186&lt;=9,6,IF($G$186&lt;=12,8,10)),IF($G$186&lt;12,2,MIN(10,MAX(3,ROUNDUP($G$186/6,0)))))-2*(IF($D$186="Round",IF($G$186&lt;=9,6,IF($G$186&lt;=12,8,10)),IF($G$186&lt;12,2,MIN(10,MAX(3,ROUNDUP($G$186/6,0)))))-2+1)+1)/IF($D$186="Round",IF($G$186&lt;=9,6,IF($G$186&lt;=12,8,10)),IF($G$186&lt;12,2,MIN(10,MAX(3,ROUNDUP($G$186/6,0)))))))),1),ROUND((2-0.5)*$G$186/IF($D$186="Round",IF($G$186&lt;=9,6,IF($G$186&lt;=12,8,10)),IF($G$186&lt;12,2,MIN(10,MAX(3,ROUNDUP($G$186/6,0))))),1)))</f>
        <v/>
      </c>
      <c r="F187" s="522">
        <f>IF(OR($D$186="",$G$186="",3&gt;IF($D$186="Round",IF($G$186&lt;=9,6,IF($G$186&lt;=12,8,10)),IF($G$186&lt;12,2,MIN(10,MAX(3,ROUNDUP($G$186/6,0)))))),"",IF($D$186="Round",ROUND(IF(3&lt;=IF($D$186="Round",IF($G$186&lt;=9,6,IF($G$186&lt;=12,8,10)),IF($G$186&lt;12,2,MIN(10,MAX(3,ROUNDUP($G$186/6,0)))))/2,$G$186/2*(1-SQRT((IF($D$186="Round",IF($G$186&lt;=9,6,IF($G$186&lt;=12,8,10)),IF($G$186&lt;12,2,MIN(10,MAX(3,ROUNDUP($G$186/6,0)))))-2*3+1)/IF($D$186="Round",IF($G$186&lt;=9,6,IF($G$186&lt;=12,8,10)),IF($G$186&lt;12,2,MIN(10,MAX(3,ROUNDUP($G$186/6,0))))))),$G$186-$G$186/2*(1-SQRT((IF($D$186="Round",IF($G$186&lt;=9,6,IF($G$186&lt;=12,8,10)),IF($G$186&lt;12,2,MIN(10,MAX(3,ROUNDUP($G$186/6,0)))))-2*(IF($D$186="Round",IF($G$186&lt;=9,6,IF($G$186&lt;=12,8,10)),IF($G$186&lt;12,2,MIN(10,MAX(3,ROUNDUP($G$186/6,0)))))-3+1)+1)/IF($D$186="Round",IF($G$186&lt;=9,6,IF($G$186&lt;=12,8,10)),IF($G$186&lt;12,2,MIN(10,MAX(3,ROUNDUP($G$186/6,0)))))))),1),ROUND((3-0.5)*$G$186/IF($D$186="Round",IF($G$186&lt;=9,6,IF($G$186&lt;=12,8,10)),IF($G$186&lt;12,2,MIN(10,MAX(3,ROUNDUP($G$186/6,0))))),1)))</f>
        <v/>
      </c>
      <c r="G187" s="522">
        <f>IF(OR($D$186="",$G$186="",4&gt;IF($D$186="Round",IF($G$186&lt;=9,6,IF($G$186&lt;=12,8,10)),IF($G$186&lt;12,2,MIN(10,MAX(3,ROUNDUP($G$186/6,0)))))),"",IF($D$186="Round",ROUND(IF(4&lt;=IF($D$186="Round",IF($G$186&lt;=9,6,IF($G$186&lt;=12,8,10)),IF($G$186&lt;12,2,MIN(10,MAX(3,ROUNDUP($G$186/6,0)))))/2,$G$186/2*(1-SQRT((IF($D$186="Round",IF($G$186&lt;=9,6,IF($G$186&lt;=12,8,10)),IF($G$186&lt;12,2,MIN(10,MAX(3,ROUNDUP($G$186/6,0)))))-2*4+1)/IF($D$186="Round",IF($G$186&lt;=9,6,IF($G$186&lt;=12,8,10)),IF($G$186&lt;12,2,MIN(10,MAX(3,ROUNDUP($G$186/6,0))))))),$G$186-$G$186/2*(1-SQRT((IF($D$186="Round",IF($G$186&lt;=9,6,IF($G$186&lt;=12,8,10)),IF($G$186&lt;12,2,MIN(10,MAX(3,ROUNDUP($G$186/6,0)))))-2*(IF($D$186="Round",IF($G$186&lt;=9,6,IF($G$186&lt;=12,8,10)),IF($G$186&lt;12,2,MIN(10,MAX(3,ROUNDUP($G$186/6,0)))))-4+1)+1)/IF($D$186="Round",IF($G$186&lt;=9,6,IF($G$186&lt;=12,8,10)),IF($G$186&lt;12,2,MIN(10,MAX(3,ROUNDUP($G$186/6,0)))))))),1),ROUND((4-0.5)*$G$186/IF($D$186="Round",IF($G$186&lt;=9,6,IF($G$186&lt;=12,8,10)),IF($G$186&lt;12,2,MIN(10,MAX(3,ROUNDUP($G$186/6,0))))),1)))</f>
        <v/>
      </c>
      <c r="H187" s="522">
        <f>IF(OR($D$186="",$G$186="",5&gt;IF($D$186="Round",IF($G$186&lt;=9,6,IF($G$186&lt;=12,8,10)),IF($G$186&lt;12,2,MIN(10,MAX(3,ROUNDUP($G$186/6,0)))))),"",IF($D$186="Round",ROUND(IF(5&lt;=IF($D$186="Round",IF($G$186&lt;=9,6,IF($G$186&lt;=12,8,10)),IF($G$186&lt;12,2,MIN(10,MAX(3,ROUNDUP($G$186/6,0)))))/2,$G$186/2*(1-SQRT((IF($D$186="Round",IF($G$186&lt;=9,6,IF($G$186&lt;=12,8,10)),IF($G$186&lt;12,2,MIN(10,MAX(3,ROUNDUP($G$186/6,0)))))-2*5+1)/IF($D$186="Round",IF($G$186&lt;=9,6,IF($G$186&lt;=12,8,10)),IF($G$186&lt;12,2,MIN(10,MAX(3,ROUNDUP($G$186/6,0))))))),$G$186-$G$186/2*(1-SQRT((IF($D$186="Round",IF($G$186&lt;=9,6,IF($G$186&lt;=12,8,10)),IF($G$186&lt;12,2,MIN(10,MAX(3,ROUNDUP($G$186/6,0)))))-2*(IF($D$186="Round",IF($G$186&lt;=9,6,IF($G$186&lt;=12,8,10)),IF($G$186&lt;12,2,MIN(10,MAX(3,ROUNDUP($G$186/6,0)))))-5+1)+1)/IF($D$186="Round",IF($G$186&lt;=9,6,IF($G$186&lt;=12,8,10)),IF($G$186&lt;12,2,MIN(10,MAX(3,ROUNDUP($G$186/6,0)))))))),1),ROUND((5-0.5)*$G$186/IF($D$186="Round",IF($G$186&lt;=9,6,IF($G$186&lt;=12,8,10)),IF($G$186&lt;12,2,MIN(10,MAX(3,ROUNDUP($G$186/6,0))))),1)))</f>
        <v/>
      </c>
      <c r="I187" s="522">
        <f>IF(OR($D$186="",$G$186="",6&gt;IF($D$186="Round",IF($G$186&lt;=9,6,IF($G$186&lt;=12,8,10)),IF($G$186&lt;12,2,MIN(10,MAX(3,ROUNDUP($G$186/6,0)))))),"",IF($D$186="Round",ROUND(IF(6&lt;=IF($D$186="Round",IF($G$186&lt;=9,6,IF($G$186&lt;=12,8,10)),IF($G$186&lt;12,2,MIN(10,MAX(3,ROUNDUP($G$186/6,0)))))/2,$G$186/2*(1-SQRT((IF($D$186="Round",IF($G$186&lt;=9,6,IF($G$186&lt;=12,8,10)),IF($G$186&lt;12,2,MIN(10,MAX(3,ROUNDUP($G$186/6,0)))))-2*6+1)/IF($D$186="Round",IF($G$186&lt;=9,6,IF($G$186&lt;=12,8,10)),IF($G$186&lt;12,2,MIN(10,MAX(3,ROUNDUP($G$186/6,0))))))),$G$186-$G$186/2*(1-SQRT((IF($D$186="Round",IF($G$186&lt;=9,6,IF($G$186&lt;=12,8,10)),IF($G$186&lt;12,2,MIN(10,MAX(3,ROUNDUP($G$186/6,0)))))-2*(IF($D$186="Round",IF($G$186&lt;=9,6,IF($G$186&lt;=12,8,10)),IF($G$186&lt;12,2,MIN(10,MAX(3,ROUNDUP($G$186/6,0)))))-6+1)+1)/IF($D$186="Round",IF($G$186&lt;=9,6,IF($G$186&lt;=12,8,10)),IF($G$186&lt;12,2,MIN(10,MAX(3,ROUNDUP($G$186/6,0)))))))),1),ROUND((6-0.5)*$G$186/IF($D$186="Round",IF($G$186&lt;=9,6,IF($G$186&lt;=12,8,10)),IF($G$186&lt;12,2,MIN(10,MAX(3,ROUNDUP($G$186/6,0))))),1)))</f>
        <v/>
      </c>
      <c r="J187" s="522">
        <f>IF(OR($D$186="",$G$186="",7&gt;IF($D$186="Round",IF($G$186&lt;=9,6,IF($G$186&lt;=12,8,10)),IF($G$186&lt;12,2,MIN(10,MAX(3,ROUNDUP($G$186/6,0)))))),"",IF($D$186="Round",ROUND(IF(7&lt;=IF($D$186="Round",IF($G$186&lt;=9,6,IF($G$186&lt;=12,8,10)),IF($G$186&lt;12,2,MIN(10,MAX(3,ROUNDUP($G$186/6,0)))))/2,$G$186/2*(1-SQRT((IF($D$186="Round",IF($G$186&lt;=9,6,IF($G$186&lt;=12,8,10)),IF($G$186&lt;12,2,MIN(10,MAX(3,ROUNDUP($G$186/6,0)))))-2*7+1)/IF($D$186="Round",IF($G$186&lt;=9,6,IF($G$186&lt;=12,8,10)),IF($G$186&lt;12,2,MIN(10,MAX(3,ROUNDUP($G$186/6,0))))))),$G$186-$G$186/2*(1-SQRT((IF($D$186="Round",IF($G$186&lt;=9,6,IF($G$186&lt;=12,8,10)),IF($G$186&lt;12,2,MIN(10,MAX(3,ROUNDUP($G$186/6,0)))))-2*(IF($D$186="Round",IF($G$186&lt;=9,6,IF($G$186&lt;=12,8,10)),IF($G$186&lt;12,2,MIN(10,MAX(3,ROUNDUP($G$186/6,0)))))-7+1)+1)/IF($D$186="Round",IF($G$186&lt;=9,6,IF($G$186&lt;=12,8,10)),IF($G$186&lt;12,2,MIN(10,MAX(3,ROUNDUP($G$186/6,0)))))))),1),ROUND((7-0.5)*$G$186/IF($D$186="Round",IF($G$186&lt;=9,6,IF($G$186&lt;=12,8,10)),IF($G$186&lt;12,2,MIN(10,MAX(3,ROUNDUP($G$186/6,0))))),1)))</f>
        <v/>
      </c>
      <c r="K187" s="522">
        <f>IF(OR($D$186="",$G$186="",8&gt;IF($D$186="Round",IF($G$186&lt;=9,6,IF($G$186&lt;=12,8,10)),IF($G$186&lt;12,2,MIN(10,MAX(3,ROUNDUP($G$186/6,0)))))),"",IF($D$186="Round",ROUND(IF(8&lt;=IF($D$186="Round",IF($G$186&lt;=9,6,IF($G$186&lt;=12,8,10)),IF($G$186&lt;12,2,MIN(10,MAX(3,ROUNDUP($G$186/6,0)))))/2,$G$186/2*(1-SQRT((IF($D$186="Round",IF($G$186&lt;=9,6,IF($G$186&lt;=12,8,10)),IF($G$186&lt;12,2,MIN(10,MAX(3,ROUNDUP($G$186/6,0)))))-2*8+1)/IF($D$186="Round",IF($G$186&lt;=9,6,IF($G$186&lt;=12,8,10)),IF($G$186&lt;12,2,MIN(10,MAX(3,ROUNDUP($G$186/6,0))))))),$G$186-$G$186/2*(1-SQRT((IF($D$186="Round",IF($G$186&lt;=9,6,IF($G$186&lt;=12,8,10)),IF($G$186&lt;12,2,MIN(10,MAX(3,ROUNDUP($G$186/6,0)))))-2*(IF($D$186="Round",IF($G$186&lt;=9,6,IF($G$186&lt;=12,8,10)),IF($G$186&lt;12,2,MIN(10,MAX(3,ROUNDUP($G$186/6,0)))))-8+1)+1)/IF($D$186="Round",IF($G$186&lt;=9,6,IF($G$186&lt;=12,8,10)),IF($G$186&lt;12,2,MIN(10,MAX(3,ROUNDUP($G$186/6,0)))))))),1),ROUND((8-0.5)*$G$186/IF($D$186="Round",IF($G$186&lt;=9,6,IF($G$186&lt;=12,8,10)),IF($G$186&lt;12,2,MIN(10,MAX(3,ROUNDUP($G$186/6,0))))),1)))</f>
        <v/>
      </c>
      <c r="L187" s="522">
        <f>IF(OR($D$186="",$G$186="",9&gt;IF($D$186="Round",IF($G$186&lt;=9,6,IF($G$186&lt;=12,8,10)),IF($G$186&lt;12,2,MIN(10,MAX(3,ROUNDUP($G$186/6,0)))))),"",IF($D$186="Round",ROUND(IF(9&lt;=IF($D$186="Round",IF($G$186&lt;=9,6,IF($G$186&lt;=12,8,10)),IF($G$186&lt;12,2,MIN(10,MAX(3,ROUNDUP($G$186/6,0)))))/2,$G$186/2*(1-SQRT((IF($D$186="Round",IF($G$186&lt;=9,6,IF($G$186&lt;=12,8,10)),IF($G$186&lt;12,2,MIN(10,MAX(3,ROUNDUP($G$186/6,0)))))-2*9+1)/IF($D$186="Round",IF($G$186&lt;=9,6,IF($G$186&lt;=12,8,10)),IF($G$186&lt;12,2,MIN(10,MAX(3,ROUNDUP($G$186/6,0))))))),$G$186-$G$186/2*(1-SQRT((IF($D$186="Round",IF($G$186&lt;=9,6,IF($G$186&lt;=12,8,10)),IF($G$186&lt;12,2,MIN(10,MAX(3,ROUNDUP($G$186/6,0)))))-2*(IF($D$186="Round",IF($G$186&lt;=9,6,IF($G$186&lt;=12,8,10)),IF($G$186&lt;12,2,MIN(10,MAX(3,ROUNDUP($G$186/6,0)))))-9+1)+1)/IF($D$186="Round",IF($G$186&lt;=9,6,IF($G$186&lt;=12,8,10)),IF($G$186&lt;12,2,MIN(10,MAX(3,ROUNDUP($G$186/6,0)))))))),1),ROUND((9-0.5)*$G$186/IF($D$186="Round",IF($G$186&lt;=9,6,IF($G$186&lt;=12,8,10)),IF($G$186&lt;12,2,MIN(10,MAX(3,ROUNDUP($G$186/6,0))))),1)))</f>
        <v/>
      </c>
      <c r="M187" s="522">
        <f>IF(OR($D$186="",$G$186="",10&gt;IF($D$186="Round",IF($G$186&lt;=9,6,IF($G$186&lt;=12,8,10)),IF($G$186&lt;12,2,MIN(10,MAX(3,ROUNDUP($G$186/6,0)))))),"",IF($D$186="Round",ROUND(IF(10&lt;=IF($D$186="Round",IF($G$186&lt;=9,6,IF($G$186&lt;=12,8,10)),IF($G$186&lt;12,2,MIN(10,MAX(3,ROUNDUP($G$186/6,0)))))/2,$G$186/2*(1-SQRT((IF($D$186="Round",IF($G$186&lt;=9,6,IF($G$186&lt;=12,8,10)),IF($G$186&lt;12,2,MIN(10,MAX(3,ROUNDUP($G$186/6,0)))))-2*10+1)/IF($D$186="Round",IF($G$186&lt;=9,6,IF($G$186&lt;=12,8,10)),IF($G$186&lt;12,2,MIN(10,MAX(3,ROUNDUP($G$186/6,0))))))),$G$186-$G$186/2*(1-SQRT((IF($D$186="Round",IF($G$186&lt;=9,6,IF($G$186&lt;=12,8,10)),IF($G$186&lt;12,2,MIN(10,MAX(3,ROUNDUP($G$186/6,0)))))-2*(IF($D$186="Round",IF($G$186&lt;=9,6,IF($G$186&lt;=12,8,10)),IF($G$186&lt;12,2,MIN(10,MAX(3,ROUNDUP($G$186/6,0)))))-10+1)+1)/IF($D$186="Round",IF($G$186&lt;=9,6,IF($G$186&lt;=12,8,10)),IF($G$186&lt;12,2,MIN(10,MAX(3,ROUNDUP($G$186/6,0)))))))),1),ROUND((10-0.5)*$G$186/IF($D$186="Round",IF($G$186&lt;=9,6,IF($G$186&lt;=12,8,10)),IF($G$186&lt;12,2,MIN(10,MAX(3,ROUNDUP($G$186/6,0))))),1)))</f>
        <v/>
      </c>
    </row>
    <row r="188" ht="13.35" customHeight="1" s="162">
      <c r="B188" s="523">
        <f>IF(OR($D$186="",$G$186=""),"",IF($D$186="Round",IF(1=1,"Axis 1 (0°)",IF(1=2,"Axis 2 (90°)","")),IF(1&gt;IF($D$186="Round",2,IF($I$186&lt;12,2,MIN(8,MAX(3,ROUNDUP($I$186/6,0))))),"",ROUND((1-0.5)*$I$186/IF($D$186="Round",2,IF($I$186&lt;12,2,MIN(8,MAX(3,ROUNDUP($I$186/6,0))))),1))))</f>
        <v/>
      </c>
      <c r="C188" s="524" t="n"/>
      <c r="D188" s="525" t="n"/>
      <c r="E188" s="525" t="n"/>
      <c r="F188" s="525" t="n"/>
      <c r="G188" s="525" t="n"/>
      <c r="H188" s="525" t="n"/>
      <c r="I188" s="525" t="n"/>
      <c r="J188" s="525" t="n"/>
      <c r="K188" s="525" t="n"/>
      <c r="L188" s="525" t="n"/>
      <c r="M188" s="525" t="n"/>
    </row>
    <row r="189" ht="13.35" customHeight="1" s="162">
      <c r="B189" s="523">
        <f>IF(OR($D$186="",$G$186=""),"",IF($D$186="Round",IF(2=1,"Axis 1 (0°)",IF(2=2,"Axis 2 (90°)","")),IF(2&gt;IF($D$186="Round",2,IF($I$186&lt;12,2,MIN(8,MAX(3,ROUNDUP($I$186/6,0))))),"",ROUND((2-0.5)*$I$186/IF($D$186="Round",2,IF($I$186&lt;12,2,MIN(8,MAX(3,ROUNDUP($I$186/6,0))))),1))))</f>
        <v/>
      </c>
      <c r="C189" s="524" t="n"/>
      <c r="D189" s="525" t="n"/>
      <c r="E189" s="525" t="n"/>
      <c r="F189" s="525" t="n"/>
      <c r="G189" s="525" t="n"/>
      <c r="H189" s="525" t="n"/>
      <c r="I189" s="525" t="n"/>
      <c r="J189" s="525" t="n"/>
      <c r="K189" s="525" t="n"/>
      <c r="L189" s="525" t="n"/>
      <c r="M189" s="525" t="n"/>
    </row>
    <row r="190" ht="13.35" customHeight="1" s="162">
      <c r="B190" s="523">
        <f>IF(OR($D$186="",$G$186=""),"",IF($D$186="Round",IF(3=1,"Axis 1 (0°)",IF(3=2,"Axis 2 (90°)","")),IF(3&gt;IF($D$186="Round",2,IF($I$186&lt;12,2,MIN(8,MAX(3,ROUNDUP($I$186/6,0))))),"",ROUND((3-0.5)*$I$186/IF($D$186="Round",2,IF($I$186&lt;12,2,MIN(8,MAX(3,ROUNDUP($I$186/6,0))))),1))))</f>
        <v/>
      </c>
      <c r="C190" s="524" t="n"/>
      <c r="D190" s="525" t="n"/>
      <c r="E190" s="525" t="n"/>
      <c r="F190" s="525" t="n"/>
      <c r="G190" s="525" t="n"/>
      <c r="H190" s="525" t="n"/>
      <c r="I190" s="525" t="n"/>
      <c r="J190" s="525" t="n"/>
      <c r="K190" s="525" t="n"/>
      <c r="L190" s="525" t="n"/>
      <c r="M190" s="525" t="n"/>
    </row>
    <row r="191" ht="13.35" customHeight="1" s="162">
      <c r="B191" s="523">
        <f>IF(OR($D$186="",$G$186=""),"",IF($D$186="Round",IF(4=1,"Axis 1 (0°)",IF(4=2,"Axis 2 (90°)","")),IF(4&gt;IF($D$186="Round",2,IF($I$186&lt;12,2,MIN(8,MAX(3,ROUNDUP($I$186/6,0))))),"",ROUND((4-0.5)*$I$186/IF($D$186="Round",2,IF($I$186&lt;12,2,MIN(8,MAX(3,ROUNDUP($I$186/6,0))))),1))))</f>
        <v/>
      </c>
      <c r="C191" s="524" t="n"/>
      <c r="D191" s="525" t="n"/>
      <c r="E191" s="525" t="n"/>
      <c r="F191" s="525" t="n"/>
      <c r="G191" s="525" t="n"/>
      <c r="H191" s="525" t="n"/>
      <c r="I191" s="525" t="n"/>
      <c r="J191" s="525" t="n"/>
      <c r="K191" s="525" t="n"/>
      <c r="L191" s="525" t="n"/>
      <c r="M191" s="525" t="n"/>
    </row>
    <row r="192" ht="13.35" customHeight="1" s="162">
      <c r="B192" s="523">
        <f>IF(OR($D$186="",$G$186=""),"",IF($D$186="Round",IF(5=1,"Axis 1 (0°)",IF(5=2,"Axis 2 (90°)","")),IF(5&gt;IF($D$186="Round",2,IF($I$186&lt;12,2,MIN(8,MAX(3,ROUNDUP($I$186/6,0))))),"",ROUND((5-0.5)*$I$186/IF($D$186="Round",2,IF($I$186&lt;12,2,MIN(8,MAX(3,ROUNDUP($I$186/6,0))))),1))))</f>
        <v/>
      </c>
      <c r="C192" s="524" t="n"/>
      <c r="D192" s="525" t="n"/>
      <c r="E192" s="525" t="n"/>
      <c r="F192" s="525" t="n"/>
      <c r="G192" s="525" t="n"/>
      <c r="H192" s="525" t="n"/>
      <c r="I192" s="525" t="n"/>
      <c r="J192" s="525" t="n"/>
      <c r="K192" s="525" t="n"/>
      <c r="L192" s="525" t="n"/>
      <c r="M192" s="525" t="n"/>
    </row>
    <row r="193" ht="13.35" customHeight="1" s="162">
      <c r="B193" s="523">
        <f>IF(OR($D$186="",$G$186=""),"",IF($D$186="Round",IF(6=1,"Axis 1 (0°)",IF(6=2,"Axis 2 (90°)","")),IF(6&gt;IF($D$186="Round",2,IF($I$186&lt;12,2,MIN(8,MAX(3,ROUNDUP($I$186/6,0))))),"",ROUND((6-0.5)*$I$186/IF($D$186="Round",2,IF($I$186&lt;12,2,MIN(8,MAX(3,ROUNDUP($I$186/6,0))))),1))))</f>
        <v/>
      </c>
      <c r="C193" s="524" t="n"/>
      <c r="D193" s="525" t="n"/>
      <c r="E193" s="525" t="n"/>
      <c r="F193" s="525" t="n"/>
      <c r="G193" s="525" t="n"/>
      <c r="H193" s="525" t="n"/>
      <c r="I193" s="525" t="n"/>
      <c r="J193" s="525" t="n"/>
      <c r="K193" s="525" t="n"/>
      <c r="L193" s="525" t="n"/>
      <c r="M193" s="525" t="n"/>
    </row>
    <row r="194" ht="13.35" customHeight="1" s="162">
      <c r="B194" s="523">
        <f>IF(OR($D$186="",$G$186=""),"",IF($D$186="Round",IF(7=1,"Axis 1 (0°)",IF(7=2,"Axis 2 (90°)","")),IF(7&gt;IF($D$186="Round",2,IF($I$186&lt;12,2,MIN(8,MAX(3,ROUNDUP($I$186/6,0))))),"",ROUND((7-0.5)*$I$186/IF($D$186="Round",2,IF($I$186&lt;12,2,MIN(8,MAX(3,ROUNDUP($I$186/6,0))))),1))))</f>
        <v/>
      </c>
      <c r="C194" s="524" t="n"/>
      <c r="D194" s="525" t="n"/>
      <c r="E194" s="525" t="n"/>
      <c r="F194" s="525" t="n"/>
      <c r="G194" s="525" t="n"/>
      <c r="H194" s="525" t="n"/>
      <c r="I194" s="525" t="n"/>
      <c r="J194" s="525" t="n"/>
      <c r="K194" s="525" t="n"/>
      <c r="L194" s="525" t="n"/>
      <c r="M194" s="525" t="n"/>
    </row>
    <row r="195" ht="13.35" customHeight="1" s="162">
      <c r="B195" s="523">
        <f>IF(OR($D$186="",$G$186=""),"",IF($D$186="Round",IF(8=1,"Axis 1 (0°)",IF(8=2,"Axis 2 (90°)","")),IF(8&gt;IF($D$186="Round",2,IF($I$186&lt;12,2,MIN(8,MAX(3,ROUNDUP($I$186/6,0))))),"",ROUND((8-0.5)*$I$186/IF($D$186="Round",2,IF($I$186&lt;12,2,MIN(8,MAX(3,ROUNDUP($I$186/6,0))))),1))))</f>
        <v/>
      </c>
      <c r="C195" s="524" t="n"/>
      <c r="D195" s="525" t="n"/>
      <c r="E195" s="525" t="n"/>
      <c r="F195" s="525" t="n"/>
      <c r="G195" s="525" t="n"/>
      <c r="H195" s="525" t="n"/>
      <c r="I195" s="525" t="n"/>
      <c r="J195" s="525" t="n"/>
      <c r="K195" s="525" t="n"/>
      <c r="L195" s="525" t="n"/>
      <c r="M195" s="525" t="n"/>
    </row>
    <row r="196" ht="13.35" customHeight="1" s="162"/>
    <row r="197" ht="13.35" customHeight="1" s="162">
      <c r="B197" s="188" t="inlineStr">
        <is>
          <t>Remarks</t>
        </is>
      </c>
      <c r="C197" s="173" t="n"/>
      <c r="D197" s="15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13">
        <f>IF(OR($D$205="",$G$205=""),"",IF($D$205="Round",ROUND(PI()*(($G$205-2*N($K$205))/2)^2/144,3),IF($I$205="","",ROUND(($G$205-2*N($K$205))*($I$205-2*N($K$205))/144,3))))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14" t="inlineStr">
        <is>
          <t>Duct shape:</t>
        </is>
      </c>
      <c r="C205" s="173" t="n"/>
      <c r="D205" s="515" t="n"/>
      <c r="E205" s="173" t="n"/>
      <c r="F205" s="516" t="inlineStr">
        <is>
          <t>W / Dia (in)</t>
        </is>
      </c>
      <c r="G205" s="517" t="n"/>
      <c r="H205" s="514" t="inlineStr">
        <is>
          <t>H (in)</t>
        </is>
      </c>
      <c r="I205" s="518" t="n"/>
      <c r="J205" s="519" t="inlineStr">
        <is>
          <t>Liner (in)</t>
        </is>
      </c>
      <c r="K205" s="520" t="n"/>
      <c r="L205" s="514" t="inlineStr">
        <is>
          <t>Points</t>
        </is>
      </c>
      <c r="M205" s="521">
        <f>IF(OR($D$205="",$G$205=""),"",IF($D$205="Round",IF($D$205="Round",IF($G$205&lt;=9,6,IF($G$205&lt;=12,8,10)),IF($G$205&lt;12,2,MIN(10,MAX(3,ROUNDUP($G$205/6,0)))))&amp;" x 2 axes",IF($D$205="Round",IF($G$205&lt;=9,6,IF($G$205&lt;=12,8,10)),IF($G$205&lt;12,2,MIN(10,MAX(3,ROUNDUP($G$205/6,0)))))&amp;" x "&amp;IF($D$205="Round",2,IF($I$205&lt;12,2,MIN(8,MAX(3,ROUNDUP($I$205/6,0)))))))</f>
        <v/>
      </c>
    </row>
    <row r="206" ht="13.35" customHeight="1" s="162">
      <c r="B206" s="522" t="inlineStr">
        <is>
          <t>Depth↓ Pos→ (in)</t>
        </is>
      </c>
      <c r="C206" s="414" t="n"/>
      <c r="D206" s="522">
        <f>IF(OR($D$205="",$G$205="",1&gt;IF($D$205="Round",IF($G$205&lt;=9,6,IF($G$205&lt;=12,8,10)),IF($G$205&lt;12,2,MIN(10,MAX(3,ROUNDUP($G$205/6,0)))))),"",IF($D$205="Round",ROUND(IF(1&lt;=IF($D$205="Round",IF($G$205&lt;=9,6,IF($G$205&lt;=12,8,10)),IF($G$205&lt;12,2,MIN(10,MAX(3,ROUNDUP($G$205/6,0)))))/2,$G$205/2*(1-SQRT((IF($D$205="Round",IF($G$205&lt;=9,6,IF($G$205&lt;=12,8,10)),IF($G$205&lt;12,2,MIN(10,MAX(3,ROUNDUP($G$205/6,0)))))-2*1+1)/IF($D$205="Round",IF($G$205&lt;=9,6,IF($G$205&lt;=12,8,10)),IF($G$205&lt;12,2,MIN(10,MAX(3,ROUNDUP($G$205/6,0))))))),$G$205-$G$205/2*(1-SQRT((IF($D$205="Round",IF($G$205&lt;=9,6,IF($G$205&lt;=12,8,10)),IF($G$205&lt;12,2,MIN(10,MAX(3,ROUNDUP($G$205/6,0)))))-2*(IF($D$205="Round",IF($G$205&lt;=9,6,IF($G$205&lt;=12,8,10)),IF($G$205&lt;12,2,MIN(10,MAX(3,ROUNDUP($G$205/6,0)))))-1+1)+1)/IF($D$205="Round",IF($G$205&lt;=9,6,IF($G$205&lt;=12,8,10)),IF($G$205&lt;12,2,MIN(10,MAX(3,ROUNDUP($G$205/6,0)))))))),1),ROUND((1-0.5)*$G$205/IF($D$205="Round",IF($G$205&lt;=9,6,IF($G$205&lt;=12,8,10)),IF($G$205&lt;12,2,MIN(10,MAX(3,ROUNDUP($G$205/6,0))))),1)))</f>
        <v/>
      </c>
      <c r="E206" s="522">
        <f>IF(OR($D$205="",$G$205="",2&gt;IF($D$205="Round",IF($G$205&lt;=9,6,IF($G$205&lt;=12,8,10)),IF($G$205&lt;12,2,MIN(10,MAX(3,ROUNDUP($G$205/6,0)))))),"",IF($D$205="Round",ROUND(IF(2&lt;=IF($D$205="Round",IF($G$205&lt;=9,6,IF($G$205&lt;=12,8,10)),IF($G$205&lt;12,2,MIN(10,MAX(3,ROUNDUP($G$205/6,0)))))/2,$G$205/2*(1-SQRT((IF($D$205="Round",IF($G$205&lt;=9,6,IF($G$205&lt;=12,8,10)),IF($G$205&lt;12,2,MIN(10,MAX(3,ROUNDUP($G$205/6,0)))))-2*2+1)/IF($D$205="Round",IF($G$205&lt;=9,6,IF($G$205&lt;=12,8,10)),IF($G$205&lt;12,2,MIN(10,MAX(3,ROUNDUP($G$205/6,0))))))),$G$205-$G$205/2*(1-SQRT((IF($D$205="Round",IF($G$205&lt;=9,6,IF($G$205&lt;=12,8,10)),IF($G$205&lt;12,2,MIN(10,MAX(3,ROUNDUP($G$205/6,0)))))-2*(IF($D$205="Round",IF($G$205&lt;=9,6,IF($G$205&lt;=12,8,10)),IF($G$205&lt;12,2,MIN(10,MAX(3,ROUNDUP($G$205/6,0)))))-2+1)+1)/IF($D$205="Round",IF($G$205&lt;=9,6,IF($G$205&lt;=12,8,10)),IF($G$205&lt;12,2,MIN(10,MAX(3,ROUNDUP($G$205/6,0)))))))),1),ROUND((2-0.5)*$G$205/IF($D$205="Round",IF($G$205&lt;=9,6,IF($G$205&lt;=12,8,10)),IF($G$205&lt;12,2,MIN(10,MAX(3,ROUNDUP($G$205/6,0))))),1)))</f>
        <v/>
      </c>
      <c r="F206" s="522">
        <f>IF(OR($D$205="",$G$205="",3&gt;IF($D$205="Round",IF($G$205&lt;=9,6,IF($G$205&lt;=12,8,10)),IF($G$205&lt;12,2,MIN(10,MAX(3,ROUNDUP($G$205/6,0)))))),"",IF($D$205="Round",ROUND(IF(3&lt;=IF($D$205="Round",IF($G$205&lt;=9,6,IF($G$205&lt;=12,8,10)),IF($G$205&lt;12,2,MIN(10,MAX(3,ROUNDUP($G$205/6,0)))))/2,$G$205/2*(1-SQRT((IF($D$205="Round",IF($G$205&lt;=9,6,IF($G$205&lt;=12,8,10)),IF($G$205&lt;12,2,MIN(10,MAX(3,ROUNDUP($G$205/6,0)))))-2*3+1)/IF($D$205="Round",IF($G$205&lt;=9,6,IF($G$205&lt;=12,8,10)),IF($G$205&lt;12,2,MIN(10,MAX(3,ROUNDUP($G$205/6,0))))))),$G$205-$G$205/2*(1-SQRT((IF($D$205="Round",IF($G$205&lt;=9,6,IF($G$205&lt;=12,8,10)),IF($G$205&lt;12,2,MIN(10,MAX(3,ROUNDUP($G$205/6,0)))))-2*(IF($D$205="Round",IF($G$205&lt;=9,6,IF($G$205&lt;=12,8,10)),IF($G$205&lt;12,2,MIN(10,MAX(3,ROUNDUP($G$205/6,0)))))-3+1)+1)/IF($D$205="Round",IF($G$205&lt;=9,6,IF($G$205&lt;=12,8,10)),IF($G$205&lt;12,2,MIN(10,MAX(3,ROUNDUP($G$205/6,0)))))))),1),ROUND((3-0.5)*$G$205/IF($D$205="Round",IF($G$205&lt;=9,6,IF($G$205&lt;=12,8,10)),IF($G$205&lt;12,2,MIN(10,MAX(3,ROUNDUP($G$205/6,0))))),1)))</f>
        <v/>
      </c>
      <c r="G206" s="522">
        <f>IF(OR($D$205="",$G$205="",4&gt;IF($D$205="Round",IF($G$205&lt;=9,6,IF($G$205&lt;=12,8,10)),IF($G$205&lt;12,2,MIN(10,MAX(3,ROUNDUP($G$205/6,0)))))),"",IF($D$205="Round",ROUND(IF(4&lt;=IF($D$205="Round",IF($G$205&lt;=9,6,IF($G$205&lt;=12,8,10)),IF($G$205&lt;12,2,MIN(10,MAX(3,ROUNDUP($G$205/6,0)))))/2,$G$205/2*(1-SQRT((IF($D$205="Round",IF($G$205&lt;=9,6,IF($G$205&lt;=12,8,10)),IF($G$205&lt;12,2,MIN(10,MAX(3,ROUNDUP($G$205/6,0)))))-2*4+1)/IF($D$205="Round",IF($G$205&lt;=9,6,IF($G$205&lt;=12,8,10)),IF($G$205&lt;12,2,MIN(10,MAX(3,ROUNDUP($G$205/6,0))))))),$G$205-$G$205/2*(1-SQRT((IF($D$205="Round",IF($G$205&lt;=9,6,IF($G$205&lt;=12,8,10)),IF($G$205&lt;12,2,MIN(10,MAX(3,ROUNDUP($G$205/6,0)))))-2*(IF($D$205="Round",IF($G$205&lt;=9,6,IF($G$205&lt;=12,8,10)),IF($G$205&lt;12,2,MIN(10,MAX(3,ROUNDUP($G$205/6,0)))))-4+1)+1)/IF($D$205="Round",IF($G$205&lt;=9,6,IF($G$205&lt;=12,8,10)),IF($G$205&lt;12,2,MIN(10,MAX(3,ROUNDUP($G$205/6,0)))))))),1),ROUND((4-0.5)*$G$205/IF($D$205="Round",IF($G$205&lt;=9,6,IF($G$205&lt;=12,8,10)),IF($G$205&lt;12,2,MIN(10,MAX(3,ROUNDUP($G$205/6,0))))),1)))</f>
        <v/>
      </c>
      <c r="H206" s="522">
        <f>IF(OR($D$205="",$G$205="",5&gt;IF($D$205="Round",IF($G$205&lt;=9,6,IF($G$205&lt;=12,8,10)),IF($G$205&lt;12,2,MIN(10,MAX(3,ROUNDUP($G$205/6,0)))))),"",IF($D$205="Round",ROUND(IF(5&lt;=IF($D$205="Round",IF($G$205&lt;=9,6,IF($G$205&lt;=12,8,10)),IF($G$205&lt;12,2,MIN(10,MAX(3,ROUNDUP($G$205/6,0)))))/2,$G$205/2*(1-SQRT((IF($D$205="Round",IF($G$205&lt;=9,6,IF($G$205&lt;=12,8,10)),IF($G$205&lt;12,2,MIN(10,MAX(3,ROUNDUP($G$205/6,0)))))-2*5+1)/IF($D$205="Round",IF($G$205&lt;=9,6,IF($G$205&lt;=12,8,10)),IF($G$205&lt;12,2,MIN(10,MAX(3,ROUNDUP($G$205/6,0))))))),$G$205-$G$205/2*(1-SQRT((IF($D$205="Round",IF($G$205&lt;=9,6,IF($G$205&lt;=12,8,10)),IF($G$205&lt;12,2,MIN(10,MAX(3,ROUNDUP($G$205/6,0)))))-2*(IF($D$205="Round",IF($G$205&lt;=9,6,IF($G$205&lt;=12,8,10)),IF($G$205&lt;12,2,MIN(10,MAX(3,ROUNDUP($G$205/6,0)))))-5+1)+1)/IF($D$205="Round",IF($G$205&lt;=9,6,IF($G$205&lt;=12,8,10)),IF($G$205&lt;12,2,MIN(10,MAX(3,ROUNDUP($G$205/6,0)))))))),1),ROUND((5-0.5)*$G$205/IF($D$205="Round",IF($G$205&lt;=9,6,IF($G$205&lt;=12,8,10)),IF($G$205&lt;12,2,MIN(10,MAX(3,ROUNDUP($G$205/6,0))))),1)))</f>
        <v/>
      </c>
      <c r="I206" s="522">
        <f>IF(OR($D$205="",$G$205="",6&gt;IF($D$205="Round",IF($G$205&lt;=9,6,IF($G$205&lt;=12,8,10)),IF($G$205&lt;12,2,MIN(10,MAX(3,ROUNDUP($G$205/6,0)))))),"",IF($D$205="Round",ROUND(IF(6&lt;=IF($D$205="Round",IF($G$205&lt;=9,6,IF($G$205&lt;=12,8,10)),IF($G$205&lt;12,2,MIN(10,MAX(3,ROUNDUP($G$205/6,0)))))/2,$G$205/2*(1-SQRT((IF($D$205="Round",IF($G$205&lt;=9,6,IF($G$205&lt;=12,8,10)),IF($G$205&lt;12,2,MIN(10,MAX(3,ROUNDUP($G$205/6,0)))))-2*6+1)/IF($D$205="Round",IF($G$205&lt;=9,6,IF($G$205&lt;=12,8,10)),IF($G$205&lt;12,2,MIN(10,MAX(3,ROUNDUP($G$205/6,0))))))),$G$205-$G$205/2*(1-SQRT((IF($D$205="Round",IF($G$205&lt;=9,6,IF($G$205&lt;=12,8,10)),IF($G$205&lt;12,2,MIN(10,MAX(3,ROUNDUP($G$205/6,0)))))-2*(IF($D$205="Round",IF($G$205&lt;=9,6,IF($G$205&lt;=12,8,10)),IF($G$205&lt;12,2,MIN(10,MAX(3,ROUNDUP($G$205/6,0)))))-6+1)+1)/IF($D$205="Round",IF($G$205&lt;=9,6,IF($G$205&lt;=12,8,10)),IF($G$205&lt;12,2,MIN(10,MAX(3,ROUNDUP($G$205/6,0)))))))),1),ROUND((6-0.5)*$G$205/IF($D$205="Round",IF($G$205&lt;=9,6,IF($G$205&lt;=12,8,10)),IF($G$205&lt;12,2,MIN(10,MAX(3,ROUNDUP($G$205/6,0))))),1)))</f>
        <v/>
      </c>
      <c r="J206" s="522">
        <f>IF(OR($D$205="",$G$205="",7&gt;IF($D$205="Round",IF($G$205&lt;=9,6,IF($G$205&lt;=12,8,10)),IF($G$205&lt;12,2,MIN(10,MAX(3,ROUNDUP($G$205/6,0)))))),"",IF($D$205="Round",ROUND(IF(7&lt;=IF($D$205="Round",IF($G$205&lt;=9,6,IF($G$205&lt;=12,8,10)),IF($G$205&lt;12,2,MIN(10,MAX(3,ROUNDUP($G$205/6,0)))))/2,$G$205/2*(1-SQRT((IF($D$205="Round",IF($G$205&lt;=9,6,IF($G$205&lt;=12,8,10)),IF($G$205&lt;12,2,MIN(10,MAX(3,ROUNDUP($G$205/6,0)))))-2*7+1)/IF($D$205="Round",IF($G$205&lt;=9,6,IF($G$205&lt;=12,8,10)),IF($G$205&lt;12,2,MIN(10,MAX(3,ROUNDUP($G$205/6,0))))))),$G$205-$G$205/2*(1-SQRT((IF($D$205="Round",IF($G$205&lt;=9,6,IF($G$205&lt;=12,8,10)),IF($G$205&lt;12,2,MIN(10,MAX(3,ROUNDUP($G$205/6,0)))))-2*(IF($D$205="Round",IF($G$205&lt;=9,6,IF($G$205&lt;=12,8,10)),IF($G$205&lt;12,2,MIN(10,MAX(3,ROUNDUP($G$205/6,0)))))-7+1)+1)/IF($D$205="Round",IF($G$205&lt;=9,6,IF($G$205&lt;=12,8,10)),IF($G$205&lt;12,2,MIN(10,MAX(3,ROUNDUP($G$205/6,0)))))))),1),ROUND((7-0.5)*$G$205/IF($D$205="Round",IF($G$205&lt;=9,6,IF($G$205&lt;=12,8,10)),IF($G$205&lt;12,2,MIN(10,MAX(3,ROUNDUP($G$205/6,0))))),1)))</f>
        <v/>
      </c>
      <c r="K206" s="522">
        <f>IF(OR($D$205="",$G$205="",8&gt;IF($D$205="Round",IF($G$205&lt;=9,6,IF($G$205&lt;=12,8,10)),IF($G$205&lt;12,2,MIN(10,MAX(3,ROUNDUP($G$205/6,0)))))),"",IF($D$205="Round",ROUND(IF(8&lt;=IF($D$205="Round",IF($G$205&lt;=9,6,IF($G$205&lt;=12,8,10)),IF($G$205&lt;12,2,MIN(10,MAX(3,ROUNDUP($G$205/6,0)))))/2,$G$205/2*(1-SQRT((IF($D$205="Round",IF($G$205&lt;=9,6,IF($G$205&lt;=12,8,10)),IF($G$205&lt;12,2,MIN(10,MAX(3,ROUNDUP($G$205/6,0)))))-2*8+1)/IF($D$205="Round",IF($G$205&lt;=9,6,IF($G$205&lt;=12,8,10)),IF($G$205&lt;12,2,MIN(10,MAX(3,ROUNDUP($G$205/6,0))))))),$G$205-$G$205/2*(1-SQRT((IF($D$205="Round",IF($G$205&lt;=9,6,IF($G$205&lt;=12,8,10)),IF($G$205&lt;12,2,MIN(10,MAX(3,ROUNDUP($G$205/6,0)))))-2*(IF($D$205="Round",IF($G$205&lt;=9,6,IF($G$205&lt;=12,8,10)),IF($G$205&lt;12,2,MIN(10,MAX(3,ROUNDUP($G$205/6,0)))))-8+1)+1)/IF($D$205="Round",IF($G$205&lt;=9,6,IF($G$205&lt;=12,8,10)),IF($G$205&lt;12,2,MIN(10,MAX(3,ROUNDUP($G$205/6,0)))))))),1),ROUND((8-0.5)*$G$205/IF($D$205="Round",IF($G$205&lt;=9,6,IF($G$205&lt;=12,8,10)),IF($G$205&lt;12,2,MIN(10,MAX(3,ROUNDUP($G$205/6,0))))),1)))</f>
        <v/>
      </c>
      <c r="L206" s="522">
        <f>IF(OR($D$205="",$G$205="",9&gt;IF($D$205="Round",IF($G$205&lt;=9,6,IF($G$205&lt;=12,8,10)),IF($G$205&lt;12,2,MIN(10,MAX(3,ROUNDUP($G$205/6,0)))))),"",IF($D$205="Round",ROUND(IF(9&lt;=IF($D$205="Round",IF($G$205&lt;=9,6,IF($G$205&lt;=12,8,10)),IF($G$205&lt;12,2,MIN(10,MAX(3,ROUNDUP($G$205/6,0)))))/2,$G$205/2*(1-SQRT((IF($D$205="Round",IF($G$205&lt;=9,6,IF($G$205&lt;=12,8,10)),IF($G$205&lt;12,2,MIN(10,MAX(3,ROUNDUP($G$205/6,0)))))-2*9+1)/IF($D$205="Round",IF($G$205&lt;=9,6,IF($G$205&lt;=12,8,10)),IF($G$205&lt;12,2,MIN(10,MAX(3,ROUNDUP($G$205/6,0))))))),$G$205-$G$205/2*(1-SQRT((IF($D$205="Round",IF($G$205&lt;=9,6,IF($G$205&lt;=12,8,10)),IF($G$205&lt;12,2,MIN(10,MAX(3,ROUNDUP($G$205/6,0)))))-2*(IF($D$205="Round",IF($G$205&lt;=9,6,IF($G$205&lt;=12,8,10)),IF($G$205&lt;12,2,MIN(10,MAX(3,ROUNDUP($G$205/6,0)))))-9+1)+1)/IF($D$205="Round",IF($G$205&lt;=9,6,IF($G$205&lt;=12,8,10)),IF($G$205&lt;12,2,MIN(10,MAX(3,ROUNDUP($G$205/6,0)))))))),1),ROUND((9-0.5)*$G$205/IF($D$205="Round",IF($G$205&lt;=9,6,IF($G$205&lt;=12,8,10)),IF($G$205&lt;12,2,MIN(10,MAX(3,ROUNDUP($G$205/6,0))))),1)))</f>
        <v/>
      </c>
      <c r="M206" s="522">
        <f>IF(OR($D$205="",$G$205="",10&gt;IF($D$205="Round",IF($G$205&lt;=9,6,IF($G$205&lt;=12,8,10)),IF($G$205&lt;12,2,MIN(10,MAX(3,ROUNDUP($G$205/6,0)))))),"",IF($D$205="Round",ROUND(IF(10&lt;=IF($D$205="Round",IF($G$205&lt;=9,6,IF($G$205&lt;=12,8,10)),IF($G$205&lt;12,2,MIN(10,MAX(3,ROUNDUP($G$205/6,0)))))/2,$G$205/2*(1-SQRT((IF($D$205="Round",IF($G$205&lt;=9,6,IF($G$205&lt;=12,8,10)),IF($G$205&lt;12,2,MIN(10,MAX(3,ROUNDUP($G$205/6,0)))))-2*10+1)/IF($D$205="Round",IF($G$205&lt;=9,6,IF($G$205&lt;=12,8,10)),IF($G$205&lt;12,2,MIN(10,MAX(3,ROUNDUP($G$205/6,0))))))),$G$205-$G$205/2*(1-SQRT((IF($D$205="Round",IF($G$205&lt;=9,6,IF($G$205&lt;=12,8,10)),IF($G$205&lt;12,2,MIN(10,MAX(3,ROUNDUP($G$205/6,0)))))-2*(IF($D$205="Round",IF($G$205&lt;=9,6,IF($G$205&lt;=12,8,10)),IF($G$205&lt;12,2,MIN(10,MAX(3,ROUNDUP($G$205/6,0)))))-10+1)+1)/IF($D$205="Round",IF($G$205&lt;=9,6,IF($G$205&lt;=12,8,10)),IF($G$205&lt;12,2,MIN(10,MAX(3,ROUNDUP($G$205/6,0)))))))),1),ROUND((10-0.5)*$G$205/IF($D$205="Round",IF($G$205&lt;=9,6,IF($G$205&lt;=12,8,10)),IF($G$205&lt;12,2,MIN(10,MAX(3,ROUNDUP($G$205/6,0))))),1)))</f>
        <v/>
      </c>
    </row>
    <row r="207" ht="13.35" customHeight="1" s="162">
      <c r="B207" s="523">
        <f>IF(OR($D$205="",$G$205=""),"",IF($D$205="Round",IF(1=1,"Axis 1 (0°)",IF(1=2,"Axis 2 (90°)","")),IF(1&gt;IF($D$205="Round",2,IF($I$205&lt;12,2,MIN(8,MAX(3,ROUNDUP($I$205/6,0))))),"",ROUND((1-0.5)*$I$205/IF($D$205="Round",2,IF($I$205&lt;12,2,MIN(8,MAX(3,ROUNDUP($I$205/6,0))))),1))))</f>
        <v/>
      </c>
      <c r="C207" s="524" t="n"/>
      <c r="D207" s="525" t="n"/>
      <c r="E207" s="525" t="n"/>
      <c r="F207" s="525" t="n"/>
      <c r="G207" s="525" t="n"/>
      <c r="H207" s="525" t="n"/>
      <c r="I207" s="525" t="n"/>
      <c r="J207" s="525" t="n"/>
      <c r="K207" s="525" t="n"/>
      <c r="L207" s="525" t="n"/>
      <c r="M207" s="525" t="n"/>
    </row>
    <row r="208" ht="13.35" customHeight="1" s="162">
      <c r="B208" s="523">
        <f>IF(OR($D$205="",$G$205=""),"",IF($D$205="Round",IF(2=1,"Axis 1 (0°)",IF(2=2,"Axis 2 (90°)","")),IF(2&gt;IF($D$205="Round",2,IF($I$205&lt;12,2,MIN(8,MAX(3,ROUNDUP($I$205/6,0))))),"",ROUND((2-0.5)*$I$205/IF($D$205="Round",2,IF($I$205&lt;12,2,MIN(8,MAX(3,ROUNDUP($I$205/6,0))))),1))))</f>
        <v/>
      </c>
      <c r="C208" s="524" t="n"/>
      <c r="D208" s="525" t="n"/>
      <c r="E208" s="525" t="n"/>
      <c r="F208" s="525" t="n"/>
      <c r="G208" s="525" t="n"/>
      <c r="H208" s="525" t="n"/>
      <c r="I208" s="525" t="n"/>
      <c r="J208" s="525" t="n"/>
      <c r="K208" s="525" t="n"/>
      <c r="L208" s="525" t="n"/>
      <c r="M208" s="525" t="n"/>
    </row>
    <row r="209" ht="13.35" customHeight="1" s="162">
      <c r="B209" s="523">
        <f>IF(OR($D$205="",$G$205=""),"",IF($D$205="Round",IF(3=1,"Axis 1 (0°)",IF(3=2,"Axis 2 (90°)","")),IF(3&gt;IF($D$205="Round",2,IF($I$205&lt;12,2,MIN(8,MAX(3,ROUNDUP($I$205/6,0))))),"",ROUND((3-0.5)*$I$205/IF($D$205="Round",2,IF($I$205&lt;12,2,MIN(8,MAX(3,ROUNDUP($I$205/6,0))))),1))))</f>
        <v/>
      </c>
      <c r="C209" s="524" t="n"/>
      <c r="D209" s="525" t="n"/>
      <c r="E209" s="525" t="n"/>
      <c r="F209" s="525" t="n"/>
      <c r="G209" s="525" t="n"/>
      <c r="H209" s="525" t="n"/>
      <c r="I209" s="525" t="n"/>
      <c r="J209" s="525" t="n"/>
      <c r="K209" s="525" t="n"/>
      <c r="L209" s="525" t="n"/>
      <c r="M209" s="525" t="n"/>
    </row>
    <row r="210" ht="13.35" customHeight="1" s="162">
      <c r="B210" s="523">
        <f>IF(OR($D$205="",$G$205=""),"",IF($D$205="Round",IF(4=1,"Axis 1 (0°)",IF(4=2,"Axis 2 (90°)","")),IF(4&gt;IF($D$205="Round",2,IF($I$205&lt;12,2,MIN(8,MAX(3,ROUNDUP($I$205/6,0))))),"",ROUND((4-0.5)*$I$205/IF($D$205="Round",2,IF($I$205&lt;12,2,MIN(8,MAX(3,ROUNDUP($I$205/6,0))))),1))))</f>
        <v/>
      </c>
      <c r="C210" s="524" t="n"/>
      <c r="D210" s="525" t="n"/>
      <c r="E210" s="525" t="n"/>
      <c r="F210" s="525" t="n"/>
      <c r="G210" s="525" t="n"/>
      <c r="H210" s="525" t="n"/>
      <c r="I210" s="525" t="n"/>
      <c r="J210" s="525" t="n"/>
      <c r="K210" s="525" t="n"/>
      <c r="L210" s="525" t="n"/>
      <c r="M210" s="525" t="n"/>
    </row>
    <row r="211" ht="13.35" customHeight="1" s="162">
      <c r="B211" s="523">
        <f>IF(OR($D$205="",$G$205=""),"",IF($D$205="Round",IF(5=1,"Axis 1 (0°)",IF(5=2,"Axis 2 (90°)","")),IF(5&gt;IF($D$205="Round",2,IF($I$205&lt;12,2,MIN(8,MAX(3,ROUNDUP($I$205/6,0))))),"",ROUND((5-0.5)*$I$205/IF($D$205="Round",2,IF($I$205&lt;12,2,MIN(8,MAX(3,ROUNDUP($I$205/6,0))))),1))))</f>
        <v/>
      </c>
      <c r="C211" s="524" t="n"/>
      <c r="D211" s="525" t="n"/>
      <c r="E211" s="525" t="n"/>
      <c r="F211" s="525" t="n"/>
      <c r="G211" s="525" t="n"/>
      <c r="H211" s="525" t="n"/>
      <c r="I211" s="525" t="n"/>
      <c r="J211" s="525" t="n"/>
      <c r="K211" s="525" t="n"/>
      <c r="L211" s="525" t="n"/>
      <c r="M211" s="525" t="n"/>
    </row>
    <row r="212" ht="13.35" customHeight="1" s="162">
      <c r="B212" s="523">
        <f>IF(OR($D$205="",$G$205=""),"",IF($D$205="Round",IF(6=1,"Axis 1 (0°)",IF(6=2,"Axis 2 (90°)","")),IF(6&gt;IF($D$205="Round",2,IF($I$205&lt;12,2,MIN(8,MAX(3,ROUNDUP($I$205/6,0))))),"",ROUND((6-0.5)*$I$205/IF($D$205="Round",2,IF($I$205&lt;12,2,MIN(8,MAX(3,ROUNDUP($I$205/6,0))))),1))))</f>
        <v/>
      </c>
      <c r="C212" s="524" t="n"/>
      <c r="D212" s="525" t="n"/>
      <c r="E212" s="525" t="n"/>
      <c r="F212" s="525" t="n"/>
      <c r="G212" s="525" t="n"/>
      <c r="H212" s="525" t="n"/>
      <c r="I212" s="525" t="n"/>
      <c r="J212" s="525" t="n"/>
      <c r="K212" s="525" t="n"/>
      <c r="L212" s="525" t="n"/>
      <c r="M212" s="525" t="n"/>
    </row>
    <row r="213" ht="13.35" customHeight="1" s="162">
      <c r="B213" s="523">
        <f>IF(OR($D$205="",$G$205=""),"",IF($D$205="Round",IF(7=1,"Axis 1 (0°)",IF(7=2,"Axis 2 (90°)","")),IF(7&gt;IF($D$205="Round",2,IF($I$205&lt;12,2,MIN(8,MAX(3,ROUNDUP($I$205/6,0))))),"",ROUND((7-0.5)*$I$205/IF($D$205="Round",2,IF($I$205&lt;12,2,MIN(8,MAX(3,ROUNDUP($I$205/6,0))))),1))))</f>
        <v/>
      </c>
      <c r="C213" s="524" t="n"/>
      <c r="D213" s="525" t="n"/>
      <c r="E213" s="525" t="n"/>
      <c r="F213" s="525" t="n"/>
      <c r="G213" s="525" t="n"/>
      <c r="H213" s="525" t="n"/>
      <c r="I213" s="525" t="n"/>
      <c r="J213" s="525" t="n"/>
      <c r="K213" s="525" t="n"/>
      <c r="L213" s="525" t="n"/>
      <c r="M213" s="525" t="n"/>
    </row>
    <row r="214" ht="13.35" customHeight="1" s="162">
      <c r="B214" s="523">
        <f>IF(OR($D$205="",$G$205=""),"",IF($D$205="Round",IF(8=1,"Axis 1 (0°)",IF(8=2,"Axis 2 (90°)","")),IF(8&gt;IF($D$205="Round",2,IF($I$205&lt;12,2,MIN(8,MAX(3,ROUNDUP($I$205/6,0))))),"",ROUND((8-0.5)*$I$205/IF($D$205="Round",2,IF($I$205&lt;12,2,MIN(8,MAX(3,ROUNDUP($I$205/6,0))))),1))))</f>
        <v/>
      </c>
      <c r="C214" s="524" t="n"/>
      <c r="D214" s="525" t="n"/>
      <c r="E214" s="525" t="n"/>
      <c r="F214" s="525" t="n"/>
      <c r="G214" s="525" t="n"/>
      <c r="H214" s="525" t="n"/>
      <c r="I214" s="525" t="n"/>
      <c r="J214" s="525" t="n"/>
      <c r="K214" s="525" t="n"/>
      <c r="L214" s="525" t="n"/>
      <c r="M214" s="525" t="n"/>
    </row>
    <row r="215" ht="13.35" customHeight="1" s="162"/>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13">
        <f>IF(OR($D$220="",$G$220=""),"",IF($D$220="Round",ROUND(PI()*(($G$220-2*N($K$220))/2)^2/144,3),IF($I$220="","",ROUND(($G$220-2*N($K$220))*($I$220-2*N($K$220))/144,3))))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14" t="inlineStr">
        <is>
          <t>Duct shape:</t>
        </is>
      </c>
      <c r="C220" s="173" t="n"/>
      <c r="D220" s="515" t="n"/>
      <c r="E220" s="173" t="n"/>
      <c r="F220" s="516" t="inlineStr">
        <is>
          <t>W / Dia (in)</t>
        </is>
      </c>
      <c r="G220" s="517" t="n"/>
      <c r="H220" s="514" t="inlineStr">
        <is>
          <t>H (in)</t>
        </is>
      </c>
      <c r="I220" s="518" t="n"/>
      <c r="J220" s="519" t="inlineStr">
        <is>
          <t>Liner (in)</t>
        </is>
      </c>
      <c r="K220" s="520" t="n"/>
      <c r="L220" s="514" t="inlineStr">
        <is>
          <t>Points</t>
        </is>
      </c>
      <c r="M220" s="521">
        <f>IF(OR($D$220="",$G$220=""),"",IF($D$220="Round",IF($D$220="Round",IF($G$220&lt;=9,6,IF($G$220&lt;=12,8,10)),IF($G$220&lt;12,2,MIN(10,MAX(3,ROUNDUP($G$220/6,0)))))&amp;" x 2 axes",IF($D$220="Round",IF($G$220&lt;=9,6,IF($G$220&lt;=12,8,10)),IF($G$220&lt;12,2,MIN(10,MAX(3,ROUNDUP($G$220/6,0)))))&amp;" x "&amp;IF($D$220="Round",2,IF($I$220&lt;12,2,MIN(8,MAX(3,ROUNDUP($I$220/6,0)))))))</f>
        <v/>
      </c>
    </row>
    <row r="221" ht="13.35" customHeight="1" s="162">
      <c r="B221" s="522" t="inlineStr">
        <is>
          <t>Depth↓ Pos→ (in)</t>
        </is>
      </c>
      <c r="C221" s="414" t="n"/>
      <c r="D221" s="522">
        <f>IF(OR($D$220="",$G$220="",1&gt;IF($D$220="Round",IF($G$220&lt;=9,6,IF($G$220&lt;=12,8,10)),IF($G$220&lt;12,2,MIN(10,MAX(3,ROUNDUP($G$220/6,0)))))),"",IF($D$220="Round",ROUND(IF(1&lt;=IF($D$220="Round",IF($G$220&lt;=9,6,IF($G$220&lt;=12,8,10)),IF($G$220&lt;12,2,MIN(10,MAX(3,ROUNDUP($G$220/6,0)))))/2,$G$220/2*(1-SQRT((IF($D$220="Round",IF($G$220&lt;=9,6,IF($G$220&lt;=12,8,10)),IF($G$220&lt;12,2,MIN(10,MAX(3,ROUNDUP($G$220/6,0)))))-2*1+1)/IF($D$220="Round",IF($G$220&lt;=9,6,IF($G$220&lt;=12,8,10)),IF($G$220&lt;12,2,MIN(10,MAX(3,ROUNDUP($G$220/6,0))))))),$G$220-$G$220/2*(1-SQRT((IF($D$220="Round",IF($G$220&lt;=9,6,IF($G$220&lt;=12,8,10)),IF($G$220&lt;12,2,MIN(10,MAX(3,ROUNDUP($G$220/6,0)))))-2*(IF($D$220="Round",IF($G$220&lt;=9,6,IF($G$220&lt;=12,8,10)),IF($G$220&lt;12,2,MIN(10,MAX(3,ROUNDUP($G$220/6,0)))))-1+1)+1)/IF($D$220="Round",IF($G$220&lt;=9,6,IF($G$220&lt;=12,8,10)),IF($G$220&lt;12,2,MIN(10,MAX(3,ROUNDUP($G$220/6,0)))))))),1),ROUND((1-0.5)*$G$220/IF($D$220="Round",IF($G$220&lt;=9,6,IF($G$220&lt;=12,8,10)),IF($G$220&lt;12,2,MIN(10,MAX(3,ROUNDUP($G$220/6,0))))),1)))</f>
        <v/>
      </c>
      <c r="E221" s="522">
        <f>IF(OR($D$220="",$G$220="",2&gt;IF($D$220="Round",IF($G$220&lt;=9,6,IF($G$220&lt;=12,8,10)),IF($G$220&lt;12,2,MIN(10,MAX(3,ROUNDUP($G$220/6,0)))))),"",IF($D$220="Round",ROUND(IF(2&lt;=IF($D$220="Round",IF($G$220&lt;=9,6,IF($G$220&lt;=12,8,10)),IF($G$220&lt;12,2,MIN(10,MAX(3,ROUNDUP($G$220/6,0)))))/2,$G$220/2*(1-SQRT((IF($D$220="Round",IF($G$220&lt;=9,6,IF($G$220&lt;=12,8,10)),IF($G$220&lt;12,2,MIN(10,MAX(3,ROUNDUP($G$220/6,0)))))-2*2+1)/IF($D$220="Round",IF($G$220&lt;=9,6,IF($G$220&lt;=12,8,10)),IF($G$220&lt;12,2,MIN(10,MAX(3,ROUNDUP($G$220/6,0))))))),$G$220-$G$220/2*(1-SQRT((IF($D$220="Round",IF($G$220&lt;=9,6,IF($G$220&lt;=12,8,10)),IF($G$220&lt;12,2,MIN(10,MAX(3,ROUNDUP($G$220/6,0)))))-2*(IF($D$220="Round",IF($G$220&lt;=9,6,IF($G$220&lt;=12,8,10)),IF($G$220&lt;12,2,MIN(10,MAX(3,ROUNDUP($G$220/6,0)))))-2+1)+1)/IF($D$220="Round",IF($G$220&lt;=9,6,IF($G$220&lt;=12,8,10)),IF($G$220&lt;12,2,MIN(10,MAX(3,ROUNDUP($G$220/6,0)))))))),1),ROUND((2-0.5)*$G$220/IF($D$220="Round",IF($G$220&lt;=9,6,IF($G$220&lt;=12,8,10)),IF($G$220&lt;12,2,MIN(10,MAX(3,ROUNDUP($G$220/6,0))))),1)))</f>
        <v/>
      </c>
      <c r="F221" s="522">
        <f>IF(OR($D$220="",$G$220="",3&gt;IF($D$220="Round",IF($G$220&lt;=9,6,IF($G$220&lt;=12,8,10)),IF($G$220&lt;12,2,MIN(10,MAX(3,ROUNDUP($G$220/6,0)))))),"",IF($D$220="Round",ROUND(IF(3&lt;=IF($D$220="Round",IF($G$220&lt;=9,6,IF($G$220&lt;=12,8,10)),IF($G$220&lt;12,2,MIN(10,MAX(3,ROUNDUP($G$220/6,0)))))/2,$G$220/2*(1-SQRT((IF($D$220="Round",IF($G$220&lt;=9,6,IF($G$220&lt;=12,8,10)),IF($G$220&lt;12,2,MIN(10,MAX(3,ROUNDUP($G$220/6,0)))))-2*3+1)/IF($D$220="Round",IF($G$220&lt;=9,6,IF($G$220&lt;=12,8,10)),IF($G$220&lt;12,2,MIN(10,MAX(3,ROUNDUP($G$220/6,0))))))),$G$220-$G$220/2*(1-SQRT((IF($D$220="Round",IF($G$220&lt;=9,6,IF($G$220&lt;=12,8,10)),IF($G$220&lt;12,2,MIN(10,MAX(3,ROUNDUP($G$220/6,0)))))-2*(IF($D$220="Round",IF($G$220&lt;=9,6,IF($G$220&lt;=12,8,10)),IF($G$220&lt;12,2,MIN(10,MAX(3,ROUNDUP($G$220/6,0)))))-3+1)+1)/IF($D$220="Round",IF($G$220&lt;=9,6,IF($G$220&lt;=12,8,10)),IF($G$220&lt;12,2,MIN(10,MAX(3,ROUNDUP($G$220/6,0)))))))),1),ROUND((3-0.5)*$G$220/IF($D$220="Round",IF($G$220&lt;=9,6,IF($G$220&lt;=12,8,10)),IF($G$220&lt;12,2,MIN(10,MAX(3,ROUNDUP($G$220/6,0))))),1)))</f>
        <v/>
      </c>
      <c r="G221" s="522">
        <f>IF(OR($D$220="",$G$220="",4&gt;IF($D$220="Round",IF($G$220&lt;=9,6,IF($G$220&lt;=12,8,10)),IF($G$220&lt;12,2,MIN(10,MAX(3,ROUNDUP($G$220/6,0)))))),"",IF($D$220="Round",ROUND(IF(4&lt;=IF($D$220="Round",IF($G$220&lt;=9,6,IF($G$220&lt;=12,8,10)),IF($G$220&lt;12,2,MIN(10,MAX(3,ROUNDUP($G$220/6,0)))))/2,$G$220/2*(1-SQRT((IF($D$220="Round",IF($G$220&lt;=9,6,IF($G$220&lt;=12,8,10)),IF($G$220&lt;12,2,MIN(10,MAX(3,ROUNDUP($G$220/6,0)))))-2*4+1)/IF($D$220="Round",IF($G$220&lt;=9,6,IF($G$220&lt;=12,8,10)),IF($G$220&lt;12,2,MIN(10,MAX(3,ROUNDUP($G$220/6,0))))))),$G$220-$G$220/2*(1-SQRT((IF($D$220="Round",IF($G$220&lt;=9,6,IF($G$220&lt;=12,8,10)),IF($G$220&lt;12,2,MIN(10,MAX(3,ROUNDUP($G$220/6,0)))))-2*(IF($D$220="Round",IF($G$220&lt;=9,6,IF($G$220&lt;=12,8,10)),IF($G$220&lt;12,2,MIN(10,MAX(3,ROUNDUP($G$220/6,0)))))-4+1)+1)/IF($D$220="Round",IF($G$220&lt;=9,6,IF($G$220&lt;=12,8,10)),IF($G$220&lt;12,2,MIN(10,MAX(3,ROUNDUP($G$220/6,0)))))))),1),ROUND((4-0.5)*$G$220/IF($D$220="Round",IF($G$220&lt;=9,6,IF($G$220&lt;=12,8,10)),IF($G$220&lt;12,2,MIN(10,MAX(3,ROUNDUP($G$220/6,0))))),1)))</f>
        <v/>
      </c>
      <c r="H221" s="522">
        <f>IF(OR($D$220="",$G$220="",5&gt;IF($D$220="Round",IF($G$220&lt;=9,6,IF($G$220&lt;=12,8,10)),IF($G$220&lt;12,2,MIN(10,MAX(3,ROUNDUP($G$220/6,0)))))),"",IF($D$220="Round",ROUND(IF(5&lt;=IF($D$220="Round",IF($G$220&lt;=9,6,IF($G$220&lt;=12,8,10)),IF($G$220&lt;12,2,MIN(10,MAX(3,ROUNDUP($G$220/6,0)))))/2,$G$220/2*(1-SQRT((IF($D$220="Round",IF($G$220&lt;=9,6,IF($G$220&lt;=12,8,10)),IF($G$220&lt;12,2,MIN(10,MAX(3,ROUNDUP($G$220/6,0)))))-2*5+1)/IF($D$220="Round",IF($G$220&lt;=9,6,IF($G$220&lt;=12,8,10)),IF($G$220&lt;12,2,MIN(10,MAX(3,ROUNDUP($G$220/6,0))))))),$G$220-$G$220/2*(1-SQRT((IF($D$220="Round",IF($G$220&lt;=9,6,IF($G$220&lt;=12,8,10)),IF($G$220&lt;12,2,MIN(10,MAX(3,ROUNDUP($G$220/6,0)))))-2*(IF($D$220="Round",IF($G$220&lt;=9,6,IF($G$220&lt;=12,8,10)),IF($G$220&lt;12,2,MIN(10,MAX(3,ROUNDUP($G$220/6,0)))))-5+1)+1)/IF($D$220="Round",IF($G$220&lt;=9,6,IF($G$220&lt;=12,8,10)),IF($G$220&lt;12,2,MIN(10,MAX(3,ROUNDUP($G$220/6,0)))))))),1),ROUND((5-0.5)*$G$220/IF($D$220="Round",IF($G$220&lt;=9,6,IF($G$220&lt;=12,8,10)),IF($G$220&lt;12,2,MIN(10,MAX(3,ROUNDUP($G$220/6,0))))),1)))</f>
        <v/>
      </c>
      <c r="I221" s="522">
        <f>IF(OR($D$220="",$G$220="",6&gt;IF($D$220="Round",IF($G$220&lt;=9,6,IF($G$220&lt;=12,8,10)),IF($G$220&lt;12,2,MIN(10,MAX(3,ROUNDUP($G$220/6,0)))))),"",IF($D$220="Round",ROUND(IF(6&lt;=IF($D$220="Round",IF($G$220&lt;=9,6,IF($G$220&lt;=12,8,10)),IF($G$220&lt;12,2,MIN(10,MAX(3,ROUNDUP($G$220/6,0)))))/2,$G$220/2*(1-SQRT((IF($D$220="Round",IF($G$220&lt;=9,6,IF($G$220&lt;=12,8,10)),IF($G$220&lt;12,2,MIN(10,MAX(3,ROUNDUP($G$220/6,0)))))-2*6+1)/IF($D$220="Round",IF($G$220&lt;=9,6,IF($G$220&lt;=12,8,10)),IF($G$220&lt;12,2,MIN(10,MAX(3,ROUNDUP($G$220/6,0))))))),$G$220-$G$220/2*(1-SQRT((IF($D$220="Round",IF($G$220&lt;=9,6,IF($G$220&lt;=12,8,10)),IF($G$220&lt;12,2,MIN(10,MAX(3,ROUNDUP($G$220/6,0)))))-2*(IF($D$220="Round",IF($G$220&lt;=9,6,IF($G$220&lt;=12,8,10)),IF($G$220&lt;12,2,MIN(10,MAX(3,ROUNDUP($G$220/6,0)))))-6+1)+1)/IF($D$220="Round",IF($G$220&lt;=9,6,IF($G$220&lt;=12,8,10)),IF($G$220&lt;12,2,MIN(10,MAX(3,ROUNDUP($G$220/6,0)))))))),1),ROUND((6-0.5)*$G$220/IF($D$220="Round",IF($G$220&lt;=9,6,IF($G$220&lt;=12,8,10)),IF($G$220&lt;12,2,MIN(10,MAX(3,ROUNDUP($G$220/6,0))))),1)))</f>
        <v/>
      </c>
      <c r="J221" s="522">
        <f>IF(OR($D$220="",$G$220="",7&gt;IF($D$220="Round",IF($G$220&lt;=9,6,IF($G$220&lt;=12,8,10)),IF($G$220&lt;12,2,MIN(10,MAX(3,ROUNDUP($G$220/6,0)))))),"",IF($D$220="Round",ROUND(IF(7&lt;=IF($D$220="Round",IF($G$220&lt;=9,6,IF($G$220&lt;=12,8,10)),IF($G$220&lt;12,2,MIN(10,MAX(3,ROUNDUP($G$220/6,0)))))/2,$G$220/2*(1-SQRT((IF($D$220="Round",IF($G$220&lt;=9,6,IF($G$220&lt;=12,8,10)),IF($G$220&lt;12,2,MIN(10,MAX(3,ROUNDUP($G$220/6,0)))))-2*7+1)/IF($D$220="Round",IF($G$220&lt;=9,6,IF($G$220&lt;=12,8,10)),IF($G$220&lt;12,2,MIN(10,MAX(3,ROUNDUP($G$220/6,0))))))),$G$220-$G$220/2*(1-SQRT((IF($D$220="Round",IF($G$220&lt;=9,6,IF($G$220&lt;=12,8,10)),IF($G$220&lt;12,2,MIN(10,MAX(3,ROUNDUP($G$220/6,0)))))-2*(IF($D$220="Round",IF($G$220&lt;=9,6,IF($G$220&lt;=12,8,10)),IF($G$220&lt;12,2,MIN(10,MAX(3,ROUNDUP($G$220/6,0)))))-7+1)+1)/IF($D$220="Round",IF($G$220&lt;=9,6,IF($G$220&lt;=12,8,10)),IF($G$220&lt;12,2,MIN(10,MAX(3,ROUNDUP($G$220/6,0)))))))),1),ROUND((7-0.5)*$G$220/IF($D$220="Round",IF($G$220&lt;=9,6,IF($G$220&lt;=12,8,10)),IF($G$220&lt;12,2,MIN(10,MAX(3,ROUNDUP($G$220/6,0))))),1)))</f>
        <v/>
      </c>
      <c r="K221" s="522">
        <f>IF(OR($D$220="",$G$220="",8&gt;IF($D$220="Round",IF($G$220&lt;=9,6,IF($G$220&lt;=12,8,10)),IF($G$220&lt;12,2,MIN(10,MAX(3,ROUNDUP($G$220/6,0)))))),"",IF($D$220="Round",ROUND(IF(8&lt;=IF($D$220="Round",IF($G$220&lt;=9,6,IF($G$220&lt;=12,8,10)),IF($G$220&lt;12,2,MIN(10,MAX(3,ROUNDUP($G$220/6,0)))))/2,$G$220/2*(1-SQRT((IF($D$220="Round",IF($G$220&lt;=9,6,IF($G$220&lt;=12,8,10)),IF($G$220&lt;12,2,MIN(10,MAX(3,ROUNDUP($G$220/6,0)))))-2*8+1)/IF($D$220="Round",IF($G$220&lt;=9,6,IF($G$220&lt;=12,8,10)),IF($G$220&lt;12,2,MIN(10,MAX(3,ROUNDUP($G$220/6,0))))))),$G$220-$G$220/2*(1-SQRT((IF($D$220="Round",IF($G$220&lt;=9,6,IF($G$220&lt;=12,8,10)),IF($G$220&lt;12,2,MIN(10,MAX(3,ROUNDUP($G$220/6,0)))))-2*(IF($D$220="Round",IF($G$220&lt;=9,6,IF($G$220&lt;=12,8,10)),IF($G$220&lt;12,2,MIN(10,MAX(3,ROUNDUP($G$220/6,0)))))-8+1)+1)/IF($D$220="Round",IF($G$220&lt;=9,6,IF($G$220&lt;=12,8,10)),IF($G$220&lt;12,2,MIN(10,MAX(3,ROUNDUP($G$220/6,0)))))))),1),ROUND((8-0.5)*$G$220/IF($D$220="Round",IF($G$220&lt;=9,6,IF($G$220&lt;=12,8,10)),IF($G$220&lt;12,2,MIN(10,MAX(3,ROUNDUP($G$220/6,0))))),1)))</f>
        <v/>
      </c>
      <c r="L221" s="522">
        <f>IF(OR($D$220="",$G$220="",9&gt;IF($D$220="Round",IF($G$220&lt;=9,6,IF($G$220&lt;=12,8,10)),IF($G$220&lt;12,2,MIN(10,MAX(3,ROUNDUP($G$220/6,0)))))),"",IF($D$220="Round",ROUND(IF(9&lt;=IF($D$220="Round",IF($G$220&lt;=9,6,IF($G$220&lt;=12,8,10)),IF($G$220&lt;12,2,MIN(10,MAX(3,ROUNDUP($G$220/6,0)))))/2,$G$220/2*(1-SQRT((IF($D$220="Round",IF($G$220&lt;=9,6,IF($G$220&lt;=12,8,10)),IF($G$220&lt;12,2,MIN(10,MAX(3,ROUNDUP($G$220/6,0)))))-2*9+1)/IF($D$220="Round",IF($G$220&lt;=9,6,IF($G$220&lt;=12,8,10)),IF($G$220&lt;12,2,MIN(10,MAX(3,ROUNDUP($G$220/6,0))))))),$G$220-$G$220/2*(1-SQRT((IF($D$220="Round",IF($G$220&lt;=9,6,IF($G$220&lt;=12,8,10)),IF($G$220&lt;12,2,MIN(10,MAX(3,ROUNDUP($G$220/6,0)))))-2*(IF($D$220="Round",IF($G$220&lt;=9,6,IF($G$220&lt;=12,8,10)),IF($G$220&lt;12,2,MIN(10,MAX(3,ROUNDUP($G$220/6,0)))))-9+1)+1)/IF($D$220="Round",IF($G$220&lt;=9,6,IF($G$220&lt;=12,8,10)),IF($G$220&lt;12,2,MIN(10,MAX(3,ROUNDUP($G$220/6,0)))))))),1),ROUND((9-0.5)*$G$220/IF($D$220="Round",IF($G$220&lt;=9,6,IF($G$220&lt;=12,8,10)),IF($G$220&lt;12,2,MIN(10,MAX(3,ROUNDUP($G$220/6,0))))),1)))</f>
        <v/>
      </c>
      <c r="M221" s="522">
        <f>IF(OR($D$220="",$G$220="",10&gt;IF($D$220="Round",IF($G$220&lt;=9,6,IF($G$220&lt;=12,8,10)),IF($G$220&lt;12,2,MIN(10,MAX(3,ROUNDUP($G$220/6,0)))))),"",IF($D$220="Round",ROUND(IF(10&lt;=IF($D$220="Round",IF($G$220&lt;=9,6,IF($G$220&lt;=12,8,10)),IF($G$220&lt;12,2,MIN(10,MAX(3,ROUNDUP($G$220/6,0)))))/2,$G$220/2*(1-SQRT((IF($D$220="Round",IF($G$220&lt;=9,6,IF($G$220&lt;=12,8,10)),IF($G$220&lt;12,2,MIN(10,MAX(3,ROUNDUP($G$220/6,0)))))-2*10+1)/IF($D$220="Round",IF($G$220&lt;=9,6,IF($G$220&lt;=12,8,10)),IF($G$220&lt;12,2,MIN(10,MAX(3,ROUNDUP($G$220/6,0))))))),$G$220-$G$220/2*(1-SQRT((IF($D$220="Round",IF($G$220&lt;=9,6,IF($G$220&lt;=12,8,10)),IF($G$220&lt;12,2,MIN(10,MAX(3,ROUNDUP($G$220/6,0)))))-2*(IF($D$220="Round",IF($G$220&lt;=9,6,IF($G$220&lt;=12,8,10)),IF($G$220&lt;12,2,MIN(10,MAX(3,ROUNDUP($G$220/6,0)))))-10+1)+1)/IF($D$220="Round",IF($G$220&lt;=9,6,IF($G$220&lt;=12,8,10)),IF($G$220&lt;12,2,MIN(10,MAX(3,ROUNDUP($G$220/6,0)))))))),1),ROUND((10-0.5)*$G$220/IF($D$220="Round",IF($G$220&lt;=9,6,IF($G$220&lt;=12,8,10)),IF($G$220&lt;12,2,MIN(10,MAX(3,ROUNDUP($G$220/6,0))))),1)))</f>
        <v/>
      </c>
    </row>
    <row r="222" ht="13.35" customHeight="1" s="162">
      <c r="B222" s="523">
        <f>IF(OR($D$220="",$G$220=""),"",IF($D$220="Round",IF(1=1,"Axis 1 (0°)",IF(1=2,"Axis 2 (90°)","")),IF(1&gt;IF($D$220="Round",2,IF($I$220&lt;12,2,MIN(8,MAX(3,ROUNDUP($I$220/6,0))))),"",ROUND((1-0.5)*$I$220/IF($D$220="Round",2,IF($I$220&lt;12,2,MIN(8,MAX(3,ROUNDUP($I$220/6,0))))),1))))</f>
        <v/>
      </c>
      <c r="C222" s="524" t="n"/>
      <c r="D222" s="525" t="n"/>
      <c r="E222" s="525" t="n"/>
      <c r="F222" s="525" t="n"/>
      <c r="G222" s="525" t="n"/>
      <c r="H222" s="525" t="n"/>
      <c r="I222" s="525" t="n"/>
      <c r="J222" s="525" t="n"/>
      <c r="K222" s="525" t="n"/>
      <c r="L222" s="525" t="n"/>
      <c r="M222" s="525" t="n"/>
    </row>
    <row r="223" ht="13.35" customHeight="1" s="162">
      <c r="B223" s="523">
        <f>IF(OR($D$220="",$G$220=""),"",IF($D$220="Round",IF(2=1,"Axis 1 (0°)",IF(2=2,"Axis 2 (90°)","")),IF(2&gt;IF($D$220="Round",2,IF($I$220&lt;12,2,MIN(8,MAX(3,ROUNDUP($I$220/6,0))))),"",ROUND((2-0.5)*$I$220/IF($D$220="Round",2,IF($I$220&lt;12,2,MIN(8,MAX(3,ROUNDUP($I$220/6,0))))),1))))</f>
        <v/>
      </c>
      <c r="C223" s="524" t="n"/>
      <c r="D223" s="525" t="n"/>
      <c r="E223" s="525" t="n"/>
      <c r="F223" s="525" t="n"/>
      <c r="G223" s="525" t="n"/>
      <c r="H223" s="525" t="n"/>
      <c r="I223" s="525" t="n"/>
      <c r="J223" s="525" t="n"/>
      <c r="K223" s="525" t="n"/>
      <c r="L223" s="525" t="n"/>
      <c r="M223" s="525" t="n"/>
    </row>
    <row r="224" ht="13.35" customHeight="1" s="162">
      <c r="B224" s="523">
        <f>IF(OR($D$220="",$G$220=""),"",IF($D$220="Round",IF(3=1,"Axis 1 (0°)",IF(3=2,"Axis 2 (90°)","")),IF(3&gt;IF($D$220="Round",2,IF($I$220&lt;12,2,MIN(8,MAX(3,ROUNDUP($I$220/6,0))))),"",ROUND((3-0.5)*$I$220/IF($D$220="Round",2,IF($I$220&lt;12,2,MIN(8,MAX(3,ROUNDUP($I$220/6,0))))),1))))</f>
        <v/>
      </c>
      <c r="C224" s="524" t="n"/>
      <c r="D224" s="525" t="n"/>
      <c r="E224" s="525" t="n"/>
      <c r="F224" s="525" t="n"/>
      <c r="G224" s="525" t="n"/>
      <c r="H224" s="525" t="n"/>
      <c r="I224" s="525" t="n"/>
      <c r="J224" s="525" t="n"/>
      <c r="K224" s="525" t="n"/>
      <c r="L224" s="525" t="n"/>
      <c r="M224" s="525" t="n"/>
    </row>
    <row r="225" ht="13.35" customHeight="1" s="162">
      <c r="B225" s="523">
        <f>IF(OR($D$220="",$G$220=""),"",IF($D$220="Round",IF(4=1,"Axis 1 (0°)",IF(4=2,"Axis 2 (90°)","")),IF(4&gt;IF($D$220="Round",2,IF($I$220&lt;12,2,MIN(8,MAX(3,ROUNDUP($I$220/6,0))))),"",ROUND((4-0.5)*$I$220/IF($D$220="Round",2,IF($I$220&lt;12,2,MIN(8,MAX(3,ROUNDUP($I$220/6,0))))),1))))</f>
        <v/>
      </c>
      <c r="C225" s="524" t="n"/>
      <c r="D225" s="525" t="n"/>
      <c r="E225" s="525" t="n"/>
      <c r="F225" s="525" t="n"/>
      <c r="G225" s="525" t="n"/>
      <c r="H225" s="525" t="n"/>
      <c r="I225" s="525" t="n"/>
      <c r="J225" s="525" t="n"/>
      <c r="K225" s="525" t="n"/>
      <c r="L225" s="525" t="n"/>
      <c r="M225" s="525" t="n"/>
    </row>
    <row r="226" ht="13.35" customHeight="1" s="162">
      <c r="B226" s="523">
        <f>IF(OR($D$220="",$G$220=""),"",IF($D$220="Round",IF(5=1,"Axis 1 (0°)",IF(5=2,"Axis 2 (90°)","")),IF(5&gt;IF($D$220="Round",2,IF($I$220&lt;12,2,MIN(8,MAX(3,ROUNDUP($I$220/6,0))))),"",ROUND((5-0.5)*$I$220/IF($D$220="Round",2,IF($I$220&lt;12,2,MIN(8,MAX(3,ROUNDUP($I$220/6,0))))),1))))</f>
        <v/>
      </c>
      <c r="C226" s="524" t="n"/>
      <c r="D226" s="525" t="n"/>
      <c r="E226" s="525" t="n"/>
      <c r="F226" s="525" t="n"/>
      <c r="G226" s="525" t="n"/>
      <c r="H226" s="525" t="n"/>
      <c r="I226" s="525" t="n"/>
      <c r="J226" s="525" t="n"/>
      <c r="K226" s="525" t="n"/>
      <c r="L226" s="525" t="n"/>
      <c r="M226" s="525" t="n"/>
    </row>
    <row r="227" ht="13.35" customHeight="1" s="162">
      <c r="B227" s="523">
        <f>IF(OR($D$220="",$G$220=""),"",IF($D$220="Round",IF(6=1,"Axis 1 (0°)",IF(6=2,"Axis 2 (90°)","")),IF(6&gt;IF($D$220="Round",2,IF($I$220&lt;12,2,MIN(8,MAX(3,ROUNDUP($I$220/6,0))))),"",ROUND((6-0.5)*$I$220/IF($D$220="Round",2,IF($I$220&lt;12,2,MIN(8,MAX(3,ROUNDUP($I$220/6,0))))),1))))</f>
        <v/>
      </c>
      <c r="C227" s="524" t="n"/>
      <c r="D227" s="525" t="n"/>
      <c r="E227" s="525" t="n"/>
      <c r="F227" s="525" t="n"/>
      <c r="G227" s="525" t="n"/>
      <c r="H227" s="525" t="n"/>
      <c r="I227" s="525" t="n"/>
      <c r="J227" s="525" t="n"/>
      <c r="K227" s="525" t="n"/>
      <c r="L227" s="525" t="n"/>
      <c r="M227" s="525" t="n"/>
    </row>
    <row r="228" ht="13.35" customHeight="1" s="162">
      <c r="B228" s="523">
        <f>IF(OR($D$220="",$G$220=""),"",IF($D$220="Round",IF(7=1,"Axis 1 (0°)",IF(7=2,"Axis 2 (90°)","")),IF(7&gt;IF($D$220="Round",2,IF($I$220&lt;12,2,MIN(8,MAX(3,ROUNDUP($I$220/6,0))))),"",ROUND((7-0.5)*$I$220/IF($D$220="Round",2,IF($I$220&lt;12,2,MIN(8,MAX(3,ROUNDUP($I$220/6,0))))),1))))</f>
        <v/>
      </c>
      <c r="C228" s="524" t="n"/>
      <c r="D228" s="525" t="n"/>
      <c r="E228" s="525" t="n"/>
      <c r="F228" s="525" t="n"/>
      <c r="G228" s="525" t="n"/>
      <c r="H228" s="525" t="n"/>
      <c r="I228" s="525" t="n"/>
      <c r="J228" s="525" t="n"/>
      <c r="K228" s="525" t="n"/>
      <c r="L228" s="525" t="n"/>
      <c r="M228" s="525" t="n"/>
    </row>
    <row r="229" ht="13.35" customHeight="1" s="162">
      <c r="B229" s="523">
        <f>IF(OR($D$220="",$G$220=""),"",IF($D$220="Round",IF(8=1,"Axis 1 (0°)",IF(8=2,"Axis 2 (90°)","")),IF(8&gt;IF($D$220="Round",2,IF($I$220&lt;12,2,MIN(8,MAX(3,ROUNDUP($I$220/6,0))))),"",ROUND((8-0.5)*$I$220/IF($D$220="Round",2,IF($I$220&lt;12,2,MIN(8,MAX(3,ROUNDUP($I$220/6,0))))),1))))</f>
        <v/>
      </c>
      <c r="C229" s="524" t="n"/>
      <c r="D229" s="525" t="n"/>
      <c r="E229" s="525" t="n"/>
      <c r="F229" s="525" t="n"/>
      <c r="G229" s="525" t="n"/>
      <c r="H229" s="525" t="n"/>
      <c r="I229" s="525" t="n"/>
      <c r="J229" s="525" t="n"/>
      <c r="K229" s="525" t="n"/>
      <c r="L229" s="525" t="n"/>
      <c r="M229" s="525" t="n"/>
    </row>
    <row r="230" ht="13.35" customHeight="1" s="162"/>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13">
        <f>IF(OR($D$235="",$G$235=""),"",IF($D$235="Round",ROUND(PI()*(($G$235-2*N($K$235))/2)^2/144,3),IF($I$235="","",ROUND(($G$235-2*N($K$235))*($I$235-2*N($K$235))/144,3))))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14" t="inlineStr">
        <is>
          <t>Duct shape:</t>
        </is>
      </c>
      <c r="C235" s="173" t="n"/>
      <c r="D235" s="515" t="n"/>
      <c r="E235" s="173" t="n"/>
      <c r="F235" s="516" t="inlineStr">
        <is>
          <t>W / Dia (in)</t>
        </is>
      </c>
      <c r="G235" s="517" t="n"/>
      <c r="H235" s="514" t="inlineStr">
        <is>
          <t>H (in)</t>
        </is>
      </c>
      <c r="I235" s="518" t="n"/>
      <c r="J235" s="519" t="inlineStr">
        <is>
          <t>Liner (in)</t>
        </is>
      </c>
      <c r="K235" s="520" t="n"/>
      <c r="L235" s="514" t="inlineStr">
        <is>
          <t>Points</t>
        </is>
      </c>
      <c r="M235" s="521">
        <f>IF(OR($D$235="",$G$235=""),"",IF($D$235="Round",IF($D$235="Round",IF($G$235&lt;=9,6,IF($G$235&lt;=12,8,10)),IF($G$235&lt;12,2,MIN(10,MAX(3,ROUNDUP($G$235/6,0)))))&amp;" x 2 axes",IF($D$235="Round",IF($G$235&lt;=9,6,IF($G$235&lt;=12,8,10)),IF($G$235&lt;12,2,MIN(10,MAX(3,ROUNDUP($G$235/6,0)))))&amp;" x "&amp;IF($D$235="Round",2,IF($I$235&lt;12,2,MIN(8,MAX(3,ROUNDUP($I$235/6,0)))))))</f>
        <v/>
      </c>
    </row>
    <row r="236" ht="13.35" customHeight="1" s="162">
      <c r="B236" s="522" t="inlineStr">
        <is>
          <t>Depth↓ Pos→ (in)</t>
        </is>
      </c>
      <c r="C236" s="414" t="n"/>
      <c r="D236" s="522">
        <f>IF(OR($D$235="",$G$235="",1&gt;IF($D$235="Round",IF($G$235&lt;=9,6,IF($G$235&lt;=12,8,10)),IF($G$235&lt;12,2,MIN(10,MAX(3,ROUNDUP($G$235/6,0)))))),"",IF($D$235="Round",ROUND(IF(1&lt;=IF($D$235="Round",IF($G$235&lt;=9,6,IF($G$235&lt;=12,8,10)),IF($G$235&lt;12,2,MIN(10,MAX(3,ROUNDUP($G$235/6,0)))))/2,$G$235/2*(1-SQRT((IF($D$235="Round",IF($G$235&lt;=9,6,IF($G$235&lt;=12,8,10)),IF($G$235&lt;12,2,MIN(10,MAX(3,ROUNDUP($G$235/6,0)))))-2*1+1)/IF($D$235="Round",IF($G$235&lt;=9,6,IF($G$235&lt;=12,8,10)),IF($G$235&lt;12,2,MIN(10,MAX(3,ROUNDUP($G$235/6,0))))))),$G$235-$G$235/2*(1-SQRT((IF($D$235="Round",IF($G$235&lt;=9,6,IF($G$235&lt;=12,8,10)),IF($G$235&lt;12,2,MIN(10,MAX(3,ROUNDUP($G$235/6,0)))))-2*(IF($D$235="Round",IF($G$235&lt;=9,6,IF($G$235&lt;=12,8,10)),IF($G$235&lt;12,2,MIN(10,MAX(3,ROUNDUP($G$235/6,0)))))-1+1)+1)/IF($D$235="Round",IF($G$235&lt;=9,6,IF($G$235&lt;=12,8,10)),IF($G$235&lt;12,2,MIN(10,MAX(3,ROUNDUP($G$235/6,0)))))))),1),ROUND((1-0.5)*$G$235/IF($D$235="Round",IF($G$235&lt;=9,6,IF($G$235&lt;=12,8,10)),IF($G$235&lt;12,2,MIN(10,MAX(3,ROUNDUP($G$235/6,0))))),1)))</f>
        <v/>
      </c>
      <c r="E236" s="522">
        <f>IF(OR($D$235="",$G$235="",2&gt;IF($D$235="Round",IF($G$235&lt;=9,6,IF($G$235&lt;=12,8,10)),IF($G$235&lt;12,2,MIN(10,MAX(3,ROUNDUP($G$235/6,0)))))),"",IF($D$235="Round",ROUND(IF(2&lt;=IF($D$235="Round",IF($G$235&lt;=9,6,IF($G$235&lt;=12,8,10)),IF($G$235&lt;12,2,MIN(10,MAX(3,ROUNDUP($G$235/6,0)))))/2,$G$235/2*(1-SQRT((IF($D$235="Round",IF($G$235&lt;=9,6,IF($G$235&lt;=12,8,10)),IF($G$235&lt;12,2,MIN(10,MAX(3,ROUNDUP($G$235/6,0)))))-2*2+1)/IF($D$235="Round",IF($G$235&lt;=9,6,IF($G$235&lt;=12,8,10)),IF($G$235&lt;12,2,MIN(10,MAX(3,ROUNDUP($G$235/6,0))))))),$G$235-$G$235/2*(1-SQRT((IF($D$235="Round",IF($G$235&lt;=9,6,IF($G$235&lt;=12,8,10)),IF($G$235&lt;12,2,MIN(10,MAX(3,ROUNDUP($G$235/6,0)))))-2*(IF($D$235="Round",IF($G$235&lt;=9,6,IF($G$235&lt;=12,8,10)),IF($G$235&lt;12,2,MIN(10,MAX(3,ROUNDUP($G$235/6,0)))))-2+1)+1)/IF($D$235="Round",IF($G$235&lt;=9,6,IF($G$235&lt;=12,8,10)),IF($G$235&lt;12,2,MIN(10,MAX(3,ROUNDUP($G$235/6,0)))))))),1),ROUND((2-0.5)*$G$235/IF($D$235="Round",IF($G$235&lt;=9,6,IF($G$235&lt;=12,8,10)),IF($G$235&lt;12,2,MIN(10,MAX(3,ROUNDUP($G$235/6,0))))),1)))</f>
        <v/>
      </c>
      <c r="F236" s="522">
        <f>IF(OR($D$235="",$G$235="",3&gt;IF($D$235="Round",IF($G$235&lt;=9,6,IF($G$235&lt;=12,8,10)),IF($G$235&lt;12,2,MIN(10,MAX(3,ROUNDUP($G$235/6,0)))))),"",IF($D$235="Round",ROUND(IF(3&lt;=IF($D$235="Round",IF($G$235&lt;=9,6,IF($G$235&lt;=12,8,10)),IF($G$235&lt;12,2,MIN(10,MAX(3,ROUNDUP($G$235/6,0)))))/2,$G$235/2*(1-SQRT((IF($D$235="Round",IF($G$235&lt;=9,6,IF($G$235&lt;=12,8,10)),IF($G$235&lt;12,2,MIN(10,MAX(3,ROUNDUP($G$235/6,0)))))-2*3+1)/IF($D$235="Round",IF($G$235&lt;=9,6,IF($G$235&lt;=12,8,10)),IF($G$235&lt;12,2,MIN(10,MAX(3,ROUNDUP($G$235/6,0))))))),$G$235-$G$235/2*(1-SQRT((IF($D$235="Round",IF($G$235&lt;=9,6,IF($G$235&lt;=12,8,10)),IF($G$235&lt;12,2,MIN(10,MAX(3,ROUNDUP($G$235/6,0)))))-2*(IF($D$235="Round",IF($G$235&lt;=9,6,IF($G$235&lt;=12,8,10)),IF($G$235&lt;12,2,MIN(10,MAX(3,ROUNDUP($G$235/6,0)))))-3+1)+1)/IF($D$235="Round",IF($G$235&lt;=9,6,IF($G$235&lt;=12,8,10)),IF($G$235&lt;12,2,MIN(10,MAX(3,ROUNDUP($G$235/6,0)))))))),1),ROUND((3-0.5)*$G$235/IF($D$235="Round",IF($G$235&lt;=9,6,IF($G$235&lt;=12,8,10)),IF($G$235&lt;12,2,MIN(10,MAX(3,ROUNDUP($G$235/6,0))))),1)))</f>
        <v/>
      </c>
      <c r="G236" s="522">
        <f>IF(OR($D$235="",$G$235="",4&gt;IF($D$235="Round",IF($G$235&lt;=9,6,IF($G$235&lt;=12,8,10)),IF($G$235&lt;12,2,MIN(10,MAX(3,ROUNDUP($G$235/6,0)))))),"",IF($D$235="Round",ROUND(IF(4&lt;=IF($D$235="Round",IF($G$235&lt;=9,6,IF($G$235&lt;=12,8,10)),IF($G$235&lt;12,2,MIN(10,MAX(3,ROUNDUP($G$235/6,0)))))/2,$G$235/2*(1-SQRT((IF($D$235="Round",IF($G$235&lt;=9,6,IF($G$235&lt;=12,8,10)),IF($G$235&lt;12,2,MIN(10,MAX(3,ROUNDUP($G$235/6,0)))))-2*4+1)/IF($D$235="Round",IF($G$235&lt;=9,6,IF($G$235&lt;=12,8,10)),IF($G$235&lt;12,2,MIN(10,MAX(3,ROUNDUP($G$235/6,0))))))),$G$235-$G$235/2*(1-SQRT((IF($D$235="Round",IF($G$235&lt;=9,6,IF($G$235&lt;=12,8,10)),IF($G$235&lt;12,2,MIN(10,MAX(3,ROUNDUP($G$235/6,0)))))-2*(IF($D$235="Round",IF($G$235&lt;=9,6,IF($G$235&lt;=12,8,10)),IF($G$235&lt;12,2,MIN(10,MAX(3,ROUNDUP($G$235/6,0)))))-4+1)+1)/IF($D$235="Round",IF($G$235&lt;=9,6,IF($G$235&lt;=12,8,10)),IF($G$235&lt;12,2,MIN(10,MAX(3,ROUNDUP($G$235/6,0)))))))),1),ROUND((4-0.5)*$G$235/IF($D$235="Round",IF($G$235&lt;=9,6,IF($G$235&lt;=12,8,10)),IF($G$235&lt;12,2,MIN(10,MAX(3,ROUNDUP($G$235/6,0))))),1)))</f>
        <v/>
      </c>
      <c r="H236" s="522">
        <f>IF(OR($D$235="",$G$235="",5&gt;IF($D$235="Round",IF($G$235&lt;=9,6,IF($G$235&lt;=12,8,10)),IF($G$235&lt;12,2,MIN(10,MAX(3,ROUNDUP($G$235/6,0)))))),"",IF($D$235="Round",ROUND(IF(5&lt;=IF($D$235="Round",IF($G$235&lt;=9,6,IF($G$235&lt;=12,8,10)),IF($G$235&lt;12,2,MIN(10,MAX(3,ROUNDUP($G$235/6,0)))))/2,$G$235/2*(1-SQRT((IF($D$235="Round",IF($G$235&lt;=9,6,IF($G$235&lt;=12,8,10)),IF($G$235&lt;12,2,MIN(10,MAX(3,ROUNDUP($G$235/6,0)))))-2*5+1)/IF($D$235="Round",IF($G$235&lt;=9,6,IF($G$235&lt;=12,8,10)),IF($G$235&lt;12,2,MIN(10,MAX(3,ROUNDUP($G$235/6,0))))))),$G$235-$G$235/2*(1-SQRT((IF($D$235="Round",IF($G$235&lt;=9,6,IF($G$235&lt;=12,8,10)),IF($G$235&lt;12,2,MIN(10,MAX(3,ROUNDUP($G$235/6,0)))))-2*(IF($D$235="Round",IF($G$235&lt;=9,6,IF($G$235&lt;=12,8,10)),IF($G$235&lt;12,2,MIN(10,MAX(3,ROUNDUP($G$235/6,0)))))-5+1)+1)/IF($D$235="Round",IF($G$235&lt;=9,6,IF($G$235&lt;=12,8,10)),IF($G$235&lt;12,2,MIN(10,MAX(3,ROUNDUP($G$235/6,0)))))))),1),ROUND((5-0.5)*$G$235/IF($D$235="Round",IF($G$235&lt;=9,6,IF($G$235&lt;=12,8,10)),IF($G$235&lt;12,2,MIN(10,MAX(3,ROUNDUP($G$235/6,0))))),1)))</f>
        <v/>
      </c>
      <c r="I236" s="522">
        <f>IF(OR($D$235="",$G$235="",6&gt;IF($D$235="Round",IF($G$235&lt;=9,6,IF($G$235&lt;=12,8,10)),IF($G$235&lt;12,2,MIN(10,MAX(3,ROUNDUP($G$235/6,0)))))),"",IF($D$235="Round",ROUND(IF(6&lt;=IF($D$235="Round",IF($G$235&lt;=9,6,IF($G$235&lt;=12,8,10)),IF($G$235&lt;12,2,MIN(10,MAX(3,ROUNDUP($G$235/6,0)))))/2,$G$235/2*(1-SQRT((IF($D$235="Round",IF($G$235&lt;=9,6,IF($G$235&lt;=12,8,10)),IF($G$235&lt;12,2,MIN(10,MAX(3,ROUNDUP($G$235/6,0)))))-2*6+1)/IF($D$235="Round",IF($G$235&lt;=9,6,IF($G$235&lt;=12,8,10)),IF($G$235&lt;12,2,MIN(10,MAX(3,ROUNDUP($G$235/6,0))))))),$G$235-$G$235/2*(1-SQRT((IF($D$235="Round",IF($G$235&lt;=9,6,IF($G$235&lt;=12,8,10)),IF($G$235&lt;12,2,MIN(10,MAX(3,ROUNDUP($G$235/6,0)))))-2*(IF($D$235="Round",IF($G$235&lt;=9,6,IF($G$235&lt;=12,8,10)),IF($G$235&lt;12,2,MIN(10,MAX(3,ROUNDUP($G$235/6,0)))))-6+1)+1)/IF($D$235="Round",IF($G$235&lt;=9,6,IF($G$235&lt;=12,8,10)),IF($G$235&lt;12,2,MIN(10,MAX(3,ROUNDUP($G$235/6,0)))))))),1),ROUND((6-0.5)*$G$235/IF($D$235="Round",IF($G$235&lt;=9,6,IF($G$235&lt;=12,8,10)),IF($G$235&lt;12,2,MIN(10,MAX(3,ROUNDUP($G$235/6,0))))),1)))</f>
        <v/>
      </c>
      <c r="J236" s="522">
        <f>IF(OR($D$235="",$G$235="",7&gt;IF($D$235="Round",IF($G$235&lt;=9,6,IF($G$235&lt;=12,8,10)),IF($G$235&lt;12,2,MIN(10,MAX(3,ROUNDUP($G$235/6,0)))))),"",IF($D$235="Round",ROUND(IF(7&lt;=IF($D$235="Round",IF($G$235&lt;=9,6,IF($G$235&lt;=12,8,10)),IF($G$235&lt;12,2,MIN(10,MAX(3,ROUNDUP($G$235/6,0)))))/2,$G$235/2*(1-SQRT((IF($D$235="Round",IF($G$235&lt;=9,6,IF($G$235&lt;=12,8,10)),IF($G$235&lt;12,2,MIN(10,MAX(3,ROUNDUP($G$235/6,0)))))-2*7+1)/IF($D$235="Round",IF($G$235&lt;=9,6,IF($G$235&lt;=12,8,10)),IF($G$235&lt;12,2,MIN(10,MAX(3,ROUNDUP($G$235/6,0))))))),$G$235-$G$235/2*(1-SQRT((IF($D$235="Round",IF($G$235&lt;=9,6,IF($G$235&lt;=12,8,10)),IF($G$235&lt;12,2,MIN(10,MAX(3,ROUNDUP($G$235/6,0)))))-2*(IF($D$235="Round",IF($G$235&lt;=9,6,IF($G$235&lt;=12,8,10)),IF($G$235&lt;12,2,MIN(10,MAX(3,ROUNDUP($G$235/6,0)))))-7+1)+1)/IF($D$235="Round",IF($G$235&lt;=9,6,IF($G$235&lt;=12,8,10)),IF($G$235&lt;12,2,MIN(10,MAX(3,ROUNDUP($G$235/6,0)))))))),1),ROUND((7-0.5)*$G$235/IF($D$235="Round",IF($G$235&lt;=9,6,IF($G$235&lt;=12,8,10)),IF($G$235&lt;12,2,MIN(10,MAX(3,ROUNDUP($G$235/6,0))))),1)))</f>
        <v/>
      </c>
      <c r="K236" s="522">
        <f>IF(OR($D$235="",$G$235="",8&gt;IF($D$235="Round",IF($G$235&lt;=9,6,IF($G$235&lt;=12,8,10)),IF($G$235&lt;12,2,MIN(10,MAX(3,ROUNDUP($G$235/6,0)))))),"",IF($D$235="Round",ROUND(IF(8&lt;=IF($D$235="Round",IF($G$235&lt;=9,6,IF($G$235&lt;=12,8,10)),IF($G$235&lt;12,2,MIN(10,MAX(3,ROUNDUP($G$235/6,0)))))/2,$G$235/2*(1-SQRT((IF($D$235="Round",IF($G$235&lt;=9,6,IF($G$235&lt;=12,8,10)),IF($G$235&lt;12,2,MIN(10,MAX(3,ROUNDUP($G$235/6,0)))))-2*8+1)/IF($D$235="Round",IF($G$235&lt;=9,6,IF($G$235&lt;=12,8,10)),IF($G$235&lt;12,2,MIN(10,MAX(3,ROUNDUP($G$235/6,0))))))),$G$235-$G$235/2*(1-SQRT((IF($D$235="Round",IF($G$235&lt;=9,6,IF($G$235&lt;=12,8,10)),IF($G$235&lt;12,2,MIN(10,MAX(3,ROUNDUP($G$235/6,0)))))-2*(IF($D$235="Round",IF($G$235&lt;=9,6,IF($G$235&lt;=12,8,10)),IF($G$235&lt;12,2,MIN(10,MAX(3,ROUNDUP($G$235/6,0)))))-8+1)+1)/IF($D$235="Round",IF($G$235&lt;=9,6,IF($G$235&lt;=12,8,10)),IF($G$235&lt;12,2,MIN(10,MAX(3,ROUNDUP($G$235/6,0)))))))),1),ROUND((8-0.5)*$G$235/IF($D$235="Round",IF($G$235&lt;=9,6,IF($G$235&lt;=12,8,10)),IF($G$235&lt;12,2,MIN(10,MAX(3,ROUNDUP($G$235/6,0))))),1)))</f>
        <v/>
      </c>
      <c r="L236" s="522">
        <f>IF(OR($D$235="",$G$235="",9&gt;IF($D$235="Round",IF($G$235&lt;=9,6,IF($G$235&lt;=12,8,10)),IF($G$235&lt;12,2,MIN(10,MAX(3,ROUNDUP($G$235/6,0)))))),"",IF($D$235="Round",ROUND(IF(9&lt;=IF($D$235="Round",IF($G$235&lt;=9,6,IF($G$235&lt;=12,8,10)),IF($G$235&lt;12,2,MIN(10,MAX(3,ROUNDUP($G$235/6,0)))))/2,$G$235/2*(1-SQRT((IF($D$235="Round",IF($G$235&lt;=9,6,IF($G$235&lt;=12,8,10)),IF($G$235&lt;12,2,MIN(10,MAX(3,ROUNDUP($G$235/6,0)))))-2*9+1)/IF($D$235="Round",IF($G$235&lt;=9,6,IF($G$235&lt;=12,8,10)),IF($G$235&lt;12,2,MIN(10,MAX(3,ROUNDUP($G$235/6,0))))))),$G$235-$G$235/2*(1-SQRT((IF($D$235="Round",IF($G$235&lt;=9,6,IF($G$235&lt;=12,8,10)),IF($G$235&lt;12,2,MIN(10,MAX(3,ROUNDUP($G$235/6,0)))))-2*(IF($D$235="Round",IF($G$235&lt;=9,6,IF($G$235&lt;=12,8,10)),IF($G$235&lt;12,2,MIN(10,MAX(3,ROUNDUP($G$235/6,0)))))-9+1)+1)/IF($D$235="Round",IF($G$235&lt;=9,6,IF($G$235&lt;=12,8,10)),IF($G$235&lt;12,2,MIN(10,MAX(3,ROUNDUP($G$235/6,0)))))))),1),ROUND((9-0.5)*$G$235/IF($D$235="Round",IF($G$235&lt;=9,6,IF($G$235&lt;=12,8,10)),IF($G$235&lt;12,2,MIN(10,MAX(3,ROUNDUP($G$235/6,0))))),1)))</f>
        <v/>
      </c>
      <c r="M236" s="522">
        <f>IF(OR($D$235="",$G$235="",10&gt;IF($D$235="Round",IF($G$235&lt;=9,6,IF($G$235&lt;=12,8,10)),IF($G$235&lt;12,2,MIN(10,MAX(3,ROUNDUP($G$235/6,0)))))),"",IF($D$235="Round",ROUND(IF(10&lt;=IF($D$235="Round",IF($G$235&lt;=9,6,IF($G$235&lt;=12,8,10)),IF($G$235&lt;12,2,MIN(10,MAX(3,ROUNDUP($G$235/6,0)))))/2,$G$235/2*(1-SQRT((IF($D$235="Round",IF($G$235&lt;=9,6,IF($G$235&lt;=12,8,10)),IF($G$235&lt;12,2,MIN(10,MAX(3,ROUNDUP($G$235/6,0)))))-2*10+1)/IF($D$235="Round",IF($G$235&lt;=9,6,IF($G$235&lt;=12,8,10)),IF($G$235&lt;12,2,MIN(10,MAX(3,ROUNDUP($G$235/6,0))))))),$G$235-$G$235/2*(1-SQRT((IF($D$235="Round",IF($G$235&lt;=9,6,IF($G$235&lt;=12,8,10)),IF($G$235&lt;12,2,MIN(10,MAX(3,ROUNDUP($G$235/6,0)))))-2*(IF($D$235="Round",IF($G$235&lt;=9,6,IF($G$235&lt;=12,8,10)),IF($G$235&lt;12,2,MIN(10,MAX(3,ROUNDUP($G$235/6,0)))))-10+1)+1)/IF($D$235="Round",IF($G$235&lt;=9,6,IF($G$235&lt;=12,8,10)),IF($G$235&lt;12,2,MIN(10,MAX(3,ROUNDUP($G$235/6,0)))))))),1),ROUND((10-0.5)*$G$235/IF($D$235="Round",IF($G$235&lt;=9,6,IF($G$235&lt;=12,8,10)),IF($G$235&lt;12,2,MIN(10,MAX(3,ROUNDUP($G$235/6,0))))),1)))</f>
        <v/>
      </c>
    </row>
    <row r="237" ht="13.35" customHeight="1" s="162">
      <c r="B237" s="523">
        <f>IF(OR($D$235="",$G$235=""),"",IF($D$235="Round",IF(1=1,"Axis 1 (0°)",IF(1=2,"Axis 2 (90°)","")),IF(1&gt;IF($D$235="Round",2,IF($I$235&lt;12,2,MIN(8,MAX(3,ROUNDUP($I$235/6,0))))),"",ROUND((1-0.5)*$I$235/IF($D$235="Round",2,IF($I$235&lt;12,2,MIN(8,MAX(3,ROUNDUP($I$235/6,0))))),1))))</f>
        <v/>
      </c>
      <c r="C237" s="524" t="n"/>
      <c r="D237" s="525" t="n"/>
      <c r="E237" s="525" t="n"/>
      <c r="F237" s="525" t="n"/>
      <c r="G237" s="525" t="n"/>
      <c r="H237" s="525" t="n"/>
      <c r="I237" s="525" t="n"/>
      <c r="J237" s="525" t="n"/>
      <c r="K237" s="525" t="n"/>
      <c r="L237" s="525" t="n"/>
      <c r="M237" s="525" t="n"/>
    </row>
    <row r="238" ht="13.35" customHeight="1" s="162">
      <c r="B238" s="523">
        <f>IF(OR($D$235="",$G$235=""),"",IF($D$235="Round",IF(2=1,"Axis 1 (0°)",IF(2=2,"Axis 2 (90°)","")),IF(2&gt;IF($D$235="Round",2,IF($I$235&lt;12,2,MIN(8,MAX(3,ROUNDUP($I$235/6,0))))),"",ROUND((2-0.5)*$I$235/IF($D$235="Round",2,IF($I$235&lt;12,2,MIN(8,MAX(3,ROUNDUP($I$235/6,0))))),1))))</f>
        <v/>
      </c>
      <c r="C238" s="524" t="n"/>
      <c r="D238" s="525" t="n"/>
      <c r="E238" s="525" t="n"/>
      <c r="F238" s="525" t="n"/>
      <c r="G238" s="525" t="n"/>
      <c r="H238" s="525" t="n"/>
      <c r="I238" s="525" t="n"/>
      <c r="J238" s="525" t="n"/>
      <c r="K238" s="525" t="n"/>
      <c r="L238" s="525" t="n"/>
      <c r="M238" s="525" t="n"/>
    </row>
    <row r="239" ht="13.35" customHeight="1" s="162">
      <c r="B239" s="523">
        <f>IF(OR($D$235="",$G$235=""),"",IF($D$235="Round",IF(3=1,"Axis 1 (0°)",IF(3=2,"Axis 2 (90°)","")),IF(3&gt;IF($D$235="Round",2,IF($I$235&lt;12,2,MIN(8,MAX(3,ROUNDUP($I$235/6,0))))),"",ROUND((3-0.5)*$I$235/IF($D$235="Round",2,IF($I$235&lt;12,2,MIN(8,MAX(3,ROUNDUP($I$235/6,0))))),1))))</f>
        <v/>
      </c>
      <c r="C239" s="524" t="n"/>
      <c r="D239" s="525" t="n"/>
      <c r="E239" s="525" t="n"/>
      <c r="F239" s="525" t="n"/>
      <c r="G239" s="525" t="n"/>
      <c r="H239" s="525" t="n"/>
      <c r="I239" s="525" t="n"/>
      <c r="J239" s="525" t="n"/>
      <c r="K239" s="525" t="n"/>
      <c r="L239" s="525" t="n"/>
      <c r="M239" s="525" t="n"/>
    </row>
    <row r="240" ht="13.35" customHeight="1" s="162">
      <c r="B240" s="523">
        <f>IF(OR($D$235="",$G$235=""),"",IF($D$235="Round",IF(4=1,"Axis 1 (0°)",IF(4=2,"Axis 2 (90°)","")),IF(4&gt;IF($D$235="Round",2,IF($I$235&lt;12,2,MIN(8,MAX(3,ROUNDUP($I$235/6,0))))),"",ROUND((4-0.5)*$I$235/IF($D$235="Round",2,IF($I$235&lt;12,2,MIN(8,MAX(3,ROUNDUP($I$235/6,0))))),1))))</f>
        <v/>
      </c>
      <c r="C240" s="524" t="n"/>
      <c r="D240" s="525" t="n"/>
      <c r="E240" s="525" t="n"/>
      <c r="F240" s="525" t="n"/>
      <c r="G240" s="525" t="n"/>
      <c r="H240" s="525" t="n"/>
      <c r="I240" s="525" t="n"/>
      <c r="J240" s="525" t="n"/>
      <c r="K240" s="525" t="n"/>
      <c r="L240" s="525" t="n"/>
      <c r="M240" s="525" t="n"/>
    </row>
    <row r="241" ht="13.35" customHeight="1" s="162">
      <c r="B241" s="523">
        <f>IF(OR($D$235="",$G$235=""),"",IF($D$235="Round",IF(5=1,"Axis 1 (0°)",IF(5=2,"Axis 2 (90°)","")),IF(5&gt;IF($D$235="Round",2,IF($I$235&lt;12,2,MIN(8,MAX(3,ROUNDUP($I$235/6,0))))),"",ROUND((5-0.5)*$I$235/IF($D$235="Round",2,IF($I$235&lt;12,2,MIN(8,MAX(3,ROUNDUP($I$235/6,0))))),1))))</f>
        <v/>
      </c>
      <c r="C241" s="524" t="n"/>
      <c r="D241" s="525" t="n"/>
      <c r="E241" s="525" t="n"/>
      <c r="F241" s="525" t="n"/>
      <c r="G241" s="525" t="n"/>
      <c r="H241" s="525" t="n"/>
      <c r="I241" s="525" t="n"/>
      <c r="J241" s="525" t="n"/>
      <c r="K241" s="525" t="n"/>
      <c r="L241" s="525" t="n"/>
      <c r="M241" s="525" t="n"/>
    </row>
    <row r="242" ht="13.35" customHeight="1" s="162">
      <c r="B242" s="523">
        <f>IF(OR($D$235="",$G$235=""),"",IF($D$235="Round",IF(6=1,"Axis 1 (0°)",IF(6=2,"Axis 2 (90°)","")),IF(6&gt;IF($D$235="Round",2,IF($I$235&lt;12,2,MIN(8,MAX(3,ROUNDUP($I$235/6,0))))),"",ROUND((6-0.5)*$I$235/IF($D$235="Round",2,IF($I$235&lt;12,2,MIN(8,MAX(3,ROUNDUP($I$235/6,0))))),1))))</f>
        <v/>
      </c>
      <c r="C242" s="524" t="n"/>
      <c r="D242" s="525" t="n"/>
      <c r="E242" s="525" t="n"/>
      <c r="F242" s="525" t="n"/>
      <c r="G242" s="525" t="n"/>
      <c r="H242" s="525" t="n"/>
      <c r="I242" s="525" t="n"/>
      <c r="J242" s="525" t="n"/>
      <c r="K242" s="525" t="n"/>
      <c r="L242" s="525" t="n"/>
      <c r="M242" s="525" t="n"/>
    </row>
    <row r="243" ht="13.35" customHeight="1" s="162">
      <c r="B243" s="523">
        <f>IF(OR($D$235="",$G$235=""),"",IF($D$235="Round",IF(7=1,"Axis 1 (0°)",IF(7=2,"Axis 2 (90°)","")),IF(7&gt;IF($D$235="Round",2,IF($I$235&lt;12,2,MIN(8,MAX(3,ROUNDUP($I$235/6,0))))),"",ROUND((7-0.5)*$I$235/IF($D$235="Round",2,IF($I$235&lt;12,2,MIN(8,MAX(3,ROUNDUP($I$235/6,0))))),1))))</f>
        <v/>
      </c>
      <c r="C243" s="524" t="n"/>
      <c r="D243" s="525" t="n"/>
      <c r="E243" s="525" t="n"/>
      <c r="F243" s="525" t="n"/>
      <c r="G243" s="525" t="n"/>
      <c r="H243" s="525" t="n"/>
      <c r="I243" s="525" t="n"/>
      <c r="J243" s="525" t="n"/>
      <c r="K243" s="525" t="n"/>
      <c r="L243" s="525" t="n"/>
      <c r="M243" s="525" t="n"/>
    </row>
    <row r="244" ht="13.35" customHeight="1" s="162">
      <c r="B244" s="523">
        <f>IF(OR($D$235="",$G$235=""),"",IF($D$235="Round",IF(8=1,"Axis 1 (0°)",IF(8=2,"Axis 2 (90°)","")),IF(8&gt;IF($D$235="Round",2,IF($I$235&lt;12,2,MIN(8,MAX(3,ROUNDUP($I$235/6,0))))),"",ROUND((8-0.5)*$I$235/IF($D$235="Round",2,IF($I$235&lt;12,2,MIN(8,MAX(3,ROUNDUP($I$235/6,0))))),1))))</f>
        <v/>
      </c>
      <c r="C244" s="524" t="n"/>
      <c r="D244" s="525" t="n"/>
      <c r="E244" s="525" t="n"/>
      <c r="F244" s="525" t="n"/>
      <c r="G244" s="525" t="n"/>
      <c r="H244" s="525" t="n"/>
      <c r="I244" s="525" t="n"/>
      <c r="J244" s="525" t="n"/>
      <c r="K244" s="525" t="n"/>
      <c r="L244" s="525" t="n"/>
      <c r="M244" s="525" t="n"/>
    </row>
    <row r="245" ht="13.35" customHeight="1" s="162"/>
    <row r="246" ht="13.35" customHeight="1" s="162">
      <c r="B246" s="188" t="inlineStr">
        <is>
          <t>Remarks</t>
        </is>
      </c>
      <c r="C246" s="173" t="n"/>
      <c r="D246" s="15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13">
        <f>IF(OR($D$254="",$G$254=""),"",IF($D$254="Round",ROUND(PI()*(($G$254-2*N($K$254))/2)^2/144,3),IF($I$254="","",ROUND(($G$254-2*N($K$254))*($I$254-2*N($K$254))/144,3))))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14" t="inlineStr">
        <is>
          <t>Duct shape:</t>
        </is>
      </c>
      <c r="C254" s="173" t="n"/>
      <c r="D254" s="515" t="n"/>
      <c r="E254" s="173" t="n"/>
      <c r="F254" s="516" t="inlineStr">
        <is>
          <t>W / Dia (in)</t>
        </is>
      </c>
      <c r="G254" s="517" t="n"/>
      <c r="H254" s="514" t="inlineStr">
        <is>
          <t>H (in)</t>
        </is>
      </c>
      <c r="I254" s="518" t="n"/>
      <c r="J254" s="519" t="inlineStr">
        <is>
          <t>Liner (in)</t>
        </is>
      </c>
      <c r="K254" s="520" t="n"/>
      <c r="L254" s="514" t="inlineStr">
        <is>
          <t>Points</t>
        </is>
      </c>
      <c r="M254" s="521">
        <f>IF(OR($D$254="",$G$254=""),"",IF($D$254="Round",IF($D$254="Round",IF($G$254&lt;=9,6,IF($G$254&lt;=12,8,10)),IF($G$254&lt;12,2,MIN(10,MAX(3,ROUNDUP($G$254/6,0)))))&amp;" x 2 axes",IF($D$254="Round",IF($G$254&lt;=9,6,IF($G$254&lt;=12,8,10)),IF($G$254&lt;12,2,MIN(10,MAX(3,ROUNDUP($G$254/6,0)))))&amp;" x "&amp;IF($D$254="Round",2,IF($I$254&lt;12,2,MIN(8,MAX(3,ROUNDUP($I$254/6,0)))))))</f>
        <v/>
      </c>
    </row>
    <row r="255" ht="13.35" customHeight="1" s="162">
      <c r="B255" s="522" t="inlineStr">
        <is>
          <t>Depth↓ Pos→ (in)</t>
        </is>
      </c>
      <c r="C255" s="414" t="n"/>
      <c r="D255" s="522">
        <f>IF(OR($D$254="",$G$254="",1&gt;IF($D$254="Round",IF($G$254&lt;=9,6,IF($G$254&lt;=12,8,10)),IF($G$254&lt;12,2,MIN(10,MAX(3,ROUNDUP($G$254/6,0)))))),"",IF($D$254="Round",ROUND(IF(1&lt;=IF($D$254="Round",IF($G$254&lt;=9,6,IF($G$254&lt;=12,8,10)),IF($G$254&lt;12,2,MIN(10,MAX(3,ROUNDUP($G$254/6,0)))))/2,$G$254/2*(1-SQRT((IF($D$254="Round",IF($G$254&lt;=9,6,IF($G$254&lt;=12,8,10)),IF($G$254&lt;12,2,MIN(10,MAX(3,ROUNDUP($G$254/6,0)))))-2*1+1)/IF($D$254="Round",IF($G$254&lt;=9,6,IF($G$254&lt;=12,8,10)),IF($G$254&lt;12,2,MIN(10,MAX(3,ROUNDUP($G$254/6,0))))))),$G$254-$G$254/2*(1-SQRT((IF($D$254="Round",IF($G$254&lt;=9,6,IF($G$254&lt;=12,8,10)),IF($G$254&lt;12,2,MIN(10,MAX(3,ROUNDUP($G$254/6,0)))))-2*(IF($D$254="Round",IF($G$254&lt;=9,6,IF($G$254&lt;=12,8,10)),IF($G$254&lt;12,2,MIN(10,MAX(3,ROUNDUP($G$254/6,0)))))-1+1)+1)/IF($D$254="Round",IF($G$254&lt;=9,6,IF($G$254&lt;=12,8,10)),IF($G$254&lt;12,2,MIN(10,MAX(3,ROUNDUP($G$254/6,0)))))))),1),ROUND((1-0.5)*$G$254/IF($D$254="Round",IF($G$254&lt;=9,6,IF($G$254&lt;=12,8,10)),IF($G$254&lt;12,2,MIN(10,MAX(3,ROUNDUP($G$254/6,0))))),1)))</f>
        <v/>
      </c>
      <c r="E255" s="522">
        <f>IF(OR($D$254="",$G$254="",2&gt;IF($D$254="Round",IF($G$254&lt;=9,6,IF($G$254&lt;=12,8,10)),IF($G$254&lt;12,2,MIN(10,MAX(3,ROUNDUP($G$254/6,0)))))),"",IF($D$254="Round",ROUND(IF(2&lt;=IF($D$254="Round",IF($G$254&lt;=9,6,IF($G$254&lt;=12,8,10)),IF($G$254&lt;12,2,MIN(10,MAX(3,ROUNDUP($G$254/6,0)))))/2,$G$254/2*(1-SQRT((IF($D$254="Round",IF($G$254&lt;=9,6,IF($G$254&lt;=12,8,10)),IF($G$254&lt;12,2,MIN(10,MAX(3,ROUNDUP($G$254/6,0)))))-2*2+1)/IF($D$254="Round",IF($G$254&lt;=9,6,IF($G$254&lt;=12,8,10)),IF($G$254&lt;12,2,MIN(10,MAX(3,ROUNDUP($G$254/6,0))))))),$G$254-$G$254/2*(1-SQRT((IF($D$254="Round",IF($G$254&lt;=9,6,IF($G$254&lt;=12,8,10)),IF($G$254&lt;12,2,MIN(10,MAX(3,ROUNDUP($G$254/6,0)))))-2*(IF($D$254="Round",IF($G$254&lt;=9,6,IF($G$254&lt;=12,8,10)),IF($G$254&lt;12,2,MIN(10,MAX(3,ROUNDUP($G$254/6,0)))))-2+1)+1)/IF($D$254="Round",IF($G$254&lt;=9,6,IF($G$254&lt;=12,8,10)),IF($G$254&lt;12,2,MIN(10,MAX(3,ROUNDUP($G$254/6,0)))))))),1),ROUND((2-0.5)*$G$254/IF($D$254="Round",IF($G$254&lt;=9,6,IF($G$254&lt;=12,8,10)),IF($G$254&lt;12,2,MIN(10,MAX(3,ROUNDUP($G$254/6,0))))),1)))</f>
        <v/>
      </c>
      <c r="F255" s="522">
        <f>IF(OR($D$254="",$G$254="",3&gt;IF($D$254="Round",IF($G$254&lt;=9,6,IF($G$254&lt;=12,8,10)),IF($G$254&lt;12,2,MIN(10,MAX(3,ROUNDUP($G$254/6,0)))))),"",IF($D$254="Round",ROUND(IF(3&lt;=IF($D$254="Round",IF($G$254&lt;=9,6,IF($G$254&lt;=12,8,10)),IF($G$254&lt;12,2,MIN(10,MAX(3,ROUNDUP($G$254/6,0)))))/2,$G$254/2*(1-SQRT((IF($D$254="Round",IF($G$254&lt;=9,6,IF($G$254&lt;=12,8,10)),IF($G$254&lt;12,2,MIN(10,MAX(3,ROUNDUP($G$254/6,0)))))-2*3+1)/IF($D$254="Round",IF($G$254&lt;=9,6,IF($G$254&lt;=12,8,10)),IF($G$254&lt;12,2,MIN(10,MAX(3,ROUNDUP($G$254/6,0))))))),$G$254-$G$254/2*(1-SQRT((IF($D$254="Round",IF($G$254&lt;=9,6,IF($G$254&lt;=12,8,10)),IF($G$254&lt;12,2,MIN(10,MAX(3,ROUNDUP($G$254/6,0)))))-2*(IF($D$254="Round",IF($G$254&lt;=9,6,IF($G$254&lt;=12,8,10)),IF($G$254&lt;12,2,MIN(10,MAX(3,ROUNDUP($G$254/6,0)))))-3+1)+1)/IF($D$254="Round",IF($G$254&lt;=9,6,IF($G$254&lt;=12,8,10)),IF($G$254&lt;12,2,MIN(10,MAX(3,ROUNDUP($G$254/6,0)))))))),1),ROUND((3-0.5)*$G$254/IF($D$254="Round",IF($G$254&lt;=9,6,IF($G$254&lt;=12,8,10)),IF($G$254&lt;12,2,MIN(10,MAX(3,ROUNDUP($G$254/6,0))))),1)))</f>
        <v/>
      </c>
      <c r="G255" s="522">
        <f>IF(OR($D$254="",$G$254="",4&gt;IF($D$254="Round",IF($G$254&lt;=9,6,IF($G$254&lt;=12,8,10)),IF($G$254&lt;12,2,MIN(10,MAX(3,ROUNDUP($G$254/6,0)))))),"",IF($D$254="Round",ROUND(IF(4&lt;=IF($D$254="Round",IF($G$254&lt;=9,6,IF($G$254&lt;=12,8,10)),IF($G$254&lt;12,2,MIN(10,MAX(3,ROUNDUP($G$254/6,0)))))/2,$G$254/2*(1-SQRT((IF($D$254="Round",IF($G$254&lt;=9,6,IF($G$254&lt;=12,8,10)),IF($G$254&lt;12,2,MIN(10,MAX(3,ROUNDUP($G$254/6,0)))))-2*4+1)/IF($D$254="Round",IF($G$254&lt;=9,6,IF($G$254&lt;=12,8,10)),IF($G$254&lt;12,2,MIN(10,MAX(3,ROUNDUP($G$254/6,0))))))),$G$254-$G$254/2*(1-SQRT((IF($D$254="Round",IF($G$254&lt;=9,6,IF($G$254&lt;=12,8,10)),IF($G$254&lt;12,2,MIN(10,MAX(3,ROUNDUP($G$254/6,0)))))-2*(IF($D$254="Round",IF($G$254&lt;=9,6,IF($G$254&lt;=12,8,10)),IF($G$254&lt;12,2,MIN(10,MAX(3,ROUNDUP($G$254/6,0)))))-4+1)+1)/IF($D$254="Round",IF($G$254&lt;=9,6,IF($G$254&lt;=12,8,10)),IF($G$254&lt;12,2,MIN(10,MAX(3,ROUNDUP($G$254/6,0)))))))),1),ROUND((4-0.5)*$G$254/IF($D$254="Round",IF($G$254&lt;=9,6,IF($G$254&lt;=12,8,10)),IF($G$254&lt;12,2,MIN(10,MAX(3,ROUNDUP($G$254/6,0))))),1)))</f>
        <v/>
      </c>
      <c r="H255" s="522">
        <f>IF(OR($D$254="",$G$254="",5&gt;IF($D$254="Round",IF($G$254&lt;=9,6,IF($G$254&lt;=12,8,10)),IF($G$254&lt;12,2,MIN(10,MAX(3,ROUNDUP($G$254/6,0)))))),"",IF($D$254="Round",ROUND(IF(5&lt;=IF($D$254="Round",IF($G$254&lt;=9,6,IF($G$254&lt;=12,8,10)),IF($G$254&lt;12,2,MIN(10,MAX(3,ROUNDUP($G$254/6,0)))))/2,$G$254/2*(1-SQRT((IF($D$254="Round",IF($G$254&lt;=9,6,IF($G$254&lt;=12,8,10)),IF($G$254&lt;12,2,MIN(10,MAX(3,ROUNDUP($G$254/6,0)))))-2*5+1)/IF($D$254="Round",IF($G$254&lt;=9,6,IF($G$254&lt;=12,8,10)),IF($G$254&lt;12,2,MIN(10,MAX(3,ROUNDUP($G$254/6,0))))))),$G$254-$G$254/2*(1-SQRT((IF($D$254="Round",IF($G$254&lt;=9,6,IF($G$254&lt;=12,8,10)),IF($G$254&lt;12,2,MIN(10,MAX(3,ROUNDUP($G$254/6,0)))))-2*(IF($D$254="Round",IF($G$254&lt;=9,6,IF($G$254&lt;=12,8,10)),IF($G$254&lt;12,2,MIN(10,MAX(3,ROUNDUP($G$254/6,0)))))-5+1)+1)/IF($D$254="Round",IF($G$254&lt;=9,6,IF($G$254&lt;=12,8,10)),IF($G$254&lt;12,2,MIN(10,MAX(3,ROUNDUP($G$254/6,0)))))))),1),ROUND((5-0.5)*$G$254/IF($D$254="Round",IF($G$254&lt;=9,6,IF($G$254&lt;=12,8,10)),IF($G$254&lt;12,2,MIN(10,MAX(3,ROUNDUP($G$254/6,0))))),1)))</f>
        <v/>
      </c>
      <c r="I255" s="522">
        <f>IF(OR($D$254="",$G$254="",6&gt;IF($D$254="Round",IF($G$254&lt;=9,6,IF($G$254&lt;=12,8,10)),IF($G$254&lt;12,2,MIN(10,MAX(3,ROUNDUP($G$254/6,0)))))),"",IF($D$254="Round",ROUND(IF(6&lt;=IF($D$254="Round",IF($G$254&lt;=9,6,IF($G$254&lt;=12,8,10)),IF($G$254&lt;12,2,MIN(10,MAX(3,ROUNDUP($G$254/6,0)))))/2,$G$254/2*(1-SQRT((IF($D$254="Round",IF($G$254&lt;=9,6,IF($G$254&lt;=12,8,10)),IF($G$254&lt;12,2,MIN(10,MAX(3,ROUNDUP($G$254/6,0)))))-2*6+1)/IF($D$254="Round",IF($G$254&lt;=9,6,IF($G$254&lt;=12,8,10)),IF($G$254&lt;12,2,MIN(10,MAX(3,ROUNDUP($G$254/6,0))))))),$G$254-$G$254/2*(1-SQRT((IF($D$254="Round",IF($G$254&lt;=9,6,IF($G$254&lt;=12,8,10)),IF($G$254&lt;12,2,MIN(10,MAX(3,ROUNDUP($G$254/6,0)))))-2*(IF($D$254="Round",IF($G$254&lt;=9,6,IF($G$254&lt;=12,8,10)),IF($G$254&lt;12,2,MIN(10,MAX(3,ROUNDUP($G$254/6,0)))))-6+1)+1)/IF($D$254="Round",IF($G$254&lt;=9,6,IF($G$254&lt;=12,8,10)),IF($G$254&lt;12,2,MIN(10,MAX(3,ROUNDUP($G$254/6,0)))))))),1),ROUND((6-0.5)*$G$254/IF($D$254="Round",IF($G$254&lt;=9,6,IF($G$254&lt;=12,8,10)),IF($G$254&lt;12,2,MIN(10,MAX(3,ROUNDUP($G$254/6,0))))),1)))</f>
        <v/>
      </c>
      <c r="J255" s="522">
        <f>IF(OR($D$254="",$G$254="",7&gt;IF($D$254="Round",IF($G$254&lt;=9,6,IF($G$254&lt;=12,8,10)),IF($G$254&lt;12,2,MIN(10,MAX(3,ROUNDUP($G$254/6,0)))))),"",IF($D$254="Round",ROUND(IF(7&lt;=IF($D$254="Round",IF($G$254&lt;=9,6,IF($G$254&lt;=12,8,10)),IF($G$254&lt;12,2,MIN(10,MAX(3,ROUNDUP($G$254/6,0)))))/2,$G$254/2*(1-SQRT((IF($D$254="Round",IF($G$254&lt;=9,6,IF($G$254&lt;=12,8,10)),IF($G$254&lt;12,2,MIN(10,MAX(3,ROUNDUP($G$254/6,0)))))-2*7+1)/IF($D$254="Round",IF($G$254&lt;=9,6,IF($G$254&lt;=12,8,10)),IF($G$254&lt;12,2,MIN(10,MAX(3,ROUNDUP($G$254/6,0))))))),$G$254-$G$254/2*(1-SQRT((IF($D$254="Round",IF($G$254&lt;=9,6,IF($G$254&lt;=12,8,10)),IF($G$254&lt;12,2,MIN(10,MAX(3,ROUNDUP($G$254/6,0)))))-2*(IF($D$254="Round",IF($G$254&lt;=9,6,IF($G$254&lt;=12,8,10)),IF($G$254&lt;12,2,MIN(10,MAX(3,ROUNDUP($G$254/6,0)))))-7+1)+1)/IF($D$254="Round",IF($G$254&lt;=9,6,IF($G$254&lt;=12,8,10)),IF($G$254&lt;12,2,MIN(10,MAX(3,ROUNDUP($G$254/6,0)))))))),1),ROUND((7-0.5)*$G$254/IF($D$254="Round",IF($G$254&lt;=9,6,IF($G$254&lt;=12,8,10)),IF($G$254&lt;12,2,MIN(10,MAX(3,ROUNDUP($G$254/6,0))))),1)))</f>
        <v/>
      </c>
      <c r="K255" s="522">
        <f>IF(OR($D$254="",$G$254="",8&gt;IF($D$254="Round",IF($G$254&lt;=9,6,IF($G$254&lt;=12,8,10)),IF($G$254&lt;12,2,MIN(10,MAX(3,ROUNDUP($G$254/6,0)))))),"",IF($D$254="Round",ROUND(IF(8&lt;=IF($D$254="Round",IF($G$254&lt;=9,6,IF($G$254&lt;=12,8,10)),IF($G$254&lt;12,2,MIN(10,MAX(3,ROUNDUP($G$254/6,0)))))/2,$G$254/2*(1-SQRT((IF($D$254="Round",IF($G$254&lt;=9,6,IF($G$254&lt;=12,8,10)),IF($G$254&lt;12,2,MIN(10,MAX(3,ROUNDUP($G$254/6,0)))))-2*8+1)/IF($D$254="Round",IF($G$254&lt;=9,6,IF($G$254&lt;=12,8,10)),IF($G$254&lt;12,2,MIN(10,MAX(3,ROUNDUP($G$254/6,0))))))),$G$254-$G$254/2*(1-SQRT((IF($D$254="Round",IF($G$254&lt;=9,6,IF($G$254&lt;=12,8,10)),IF($G$254&lt;12,2,MIN(10,MAX(3,ROUNDUP($G$254/6,0)))))-2*(IF($D$254="Round",IF($G$254&lt;=9,6,IF($G$254&lt;=12,8,10)),IF($G$254&lt;12,2,MIN(10,MAX(3,ROUNDUP($G$254/6,0)))))-8+1)+1)/IF($D$254="Round",IF($G$254&lt;=9,6,IF($G$254&lt;=12,8,10)),IF($G$254&lt;12,2,MIN(10,MAX(3,ROUNDUP($G$254/6,0)))))))),1),ROUND((8-0.5)*$G$254/IF($D$254="Round",IF($G$254&lt;=9,6,IF($G$254&lt;=12,8,10)),IF($G$254&lt;12,2,MIN(10,MAX(3,ROUNDUP($G$254/6,0))))),1)))</f>
        <v/>
      </c>
      <c r="L255" s="522">
        <f>IF(OR($D$254="",$G$254="",9&gt;IF($D$254="Round",IF($G$254&lt;=9,6,IF($G$254&lt;=12,8,10)),IF($G$254&lt;12,2,MIN(10,MAX(3,ROUNDUP($G$254/6,0)))))),"",IF($D$254="Round",ROUND(IF(9&lt;=IF($D$254="Round",IF($G$254&lt;=9,6,IF($G$254&lt;=12,8,10)),IF($G$254&lt;12,2,MIN(10,MAX(3,ROUNDUP($G$254/6,0)))))/2,$G$254/2*(1-SQRT((IF($D$254="Round",IF($G$254&lt;=9,6,IF($G$254&lt;=12,8,10)),IF($G$254&lt;12,2,MIN(10,MAX(3,ROUNDUP($G$254/6,0)))))-2*9+1)/IF($D$254="Round",IF($G$254&lt;=9,6,IF($G$254&lt;=12,8,10)),IF($G$254&lt;12,2,MIN(10,MAX(3,ROUNDUP($G$254/6,0))))))),$G$254-$G$254/2*(1-SQRT((IF($D$254="Round",IF($G$254&lt;=9,6,IF($G$254&lt;=12,8,10)),IF($G$254&lt;12,2,MIN(10,MAX(3,ROUNDUP($G$254/6,0)))))-2*(IF($D$254="Round",IF($G$254&lt;=9,6,IF($G$254&lt;=12,8,10)),IF($G$254&lt;12,2,MIN(10,MAX(3,ROUNDUP($G$254/6,0)))))-9+1)+1)/IF($D$254="Round",IF($G$254&lt;=9,6,IF($G$254&lt;=12,8,10)),IF($G$254&lt;12,2,MIN(10,MAX(3,ROUNDUP($G$254/6,0)))))))),1),ROUND((9-0.5)*$G$254/IF($D$254="Round",IF($G$254&lt;=9,6,IF($G$254&lt;=12,8,10)),IF($G$254&lt;12,2,MIN(10,MAX(3,ROUNDUP($G$254/6,0))))),1)))</f>
        <v/>
      </c>
      <c r="M255" s="522">
        <f>IF(OR($D$254="",$G$254="",10&gt;IF($D$254="Round",IF($G$254&lt;=9,6,IF($G$254&lt;=12,8,10)),IF($G$254&lt;12,2,MIN(10,MAX(3,ROUNDUP($G$254/6,0)))))),"",IF($D$254="Round",ROUND(IF(10&lt;=IF($D$254="Round",IF($G$254&lt;=9,6,IF($G$254&lt;=12,8,10)),IF($G$254&lt;12,2,MIN(10,MAX(3,ROUNDUP($G$254/6,0)))))/2,$G$254/2*(1-SQRT((IF($D$254="Round",IF($G$254&lt;=9,6,IF($G$254&lt;=12,8,10)),IF($G$254&lt;12,2,MIN(10,MAX(3,ROUNDUP($G$254/6,0)))))-2*10+1)/IF($D$254="Round",IF($G$254&lt;=9,6,IF($G$254&lt;=12,8,10)),IF($G$254&lt;12,2,MIN(10,MAX(3,ROUNDUP($G$254/6,0))))))),$G$254-$G$254/2*(1-SQRT((IF($D$254="Round",IF($G$254&lt;=9,6,IF($G$254&lt;=12,8,10)),IF($G$254&lt;12,2,MIN(10,MAX(3,ROUNDUP($G$254/6,0)))))-2*(IF($D$254="Round",IF($G$254&lt;=9,6,IF($G$254&lt;=12,8,10)),IF($G$254&lt;12,2,MIN(10,MAX(3,ROUNDUP($G$254/6,0)))))-10+1)+1)/IF($D$254="Round",IF($G$254&lt;=9,6,IF($G$254&lt;=12,8,10)),IF($G$254&lt;12,2,MIN(10,MAX(3,ROUNDUP($G$254/6,0)))))))),1),ROUND((10-0.5)*$G$254/IF($D$254="Round",IF($G$254&lt;=9,6,IF($G$254&lt;=12,8,10)),IF($G$254&lt;12,2,MIN(10,MAX(3,ROUNDUP($G$254/6,0))))),1)))</f>
        <v/>
      </c>
    </row>
    <row r="256" ht="13.35" customHeight="1" s="162">
      <c r="B256" s="523">
        <f>IF(OR($D$254="",$G$254=""),"",IF($D$254="Round",IF(1=1,"Axis 1 (0°)",IF(1=2,"Axis 2 (90°)","")),IF(1&gt;IF($D$254="Round",2,IF($I$254&lt;12,2,MIN(8,MAX(3,ROUNDUP($I$254/6,0))))),"",ROUND((1-0.5)*$I$254/IF($D$254="Round",2,IF($I$254&lt;12,2,MIN(8,MAX(3,ROUNDUP($I$254/6,0))))),1))))</f>
        <v/>
      </c>
      <c r="C256" s="524" t="n"/>
      <c r="D256" s="525" t="n"/>
      <c r="E256" s="525" t="n"/>
      <c r="F256" s="525" t="n"/>
      <c r="G256" s="525" t="n"/>
      <c r="H256" s="525" t="n"/>
      <c r="I256" s="525" t="n"/>
      <c r="J256" s="525" t="n"/>
      <c r="K256" s="525" t="n"/>
      <c r="L256" s="525" t="n"/>
      <c r="M256" s="525" t="n"/>
    </row>
    <row r="257" ht="13.35" customHeight="1" s="162">
      <c r="B257" s="523">
        <f>IF(OR($D$254="",$G$254=""),"",IF($D$254="Round",IF(2=1,"Axis 1 (0°)",IF(2=2,"Axis 2 (90°)","")),IF(2&gt;IF($D$254="Round",2,IF($I$254&lt;12,2,MIN(8,MAX(3,ROUNDUP($I$254/6,0))))),"",ROUND((2-0.5)*$I$254/IF($D$254="Round",2,IF($I$254&lt;12,2,MIN(8,MAX(3,ROUNDUP($I$254/6,0))))),1))))</f>
        <v/>
      </c>
      <c r="C257" s="524" t="n"/>
      <c r="D257" s="525" t="n"/>
      <c r="E257" s="525" t="n"/>
      <c r="F257" s="525" t="n"/>
      <c r="G257" s="525" t="n"/>
      <c r="H257" s="525" t="n"/>
      <c r="I257" s="525" t="n"/>
      <c r="J257" s="525" t="n"/>
      <c r="K257" s="525" t="n"/>
      <c r="L257" s="525" t="n"/>
      <c r="M257" s="525" t="n"/>
    </row>
    <row r="258" ht="13.35" customHeight="1" s="162">
      <c r="B258" s="523">
        <f>IF(OR($D$254="",$G$254=""),"",IF($D$254="Round",IF(3=1,"Axis 1 (0°)",IF(3=2,"Axis 2 (90°)","")),IF(3&gt;IF($D$254="Round",2,IF($I$254&lt;12,2,MIN(8,MAX(3,ROUNDUP($I$254/6,0))))),"",ROUND((3-0.5)*$I$254/IF($D$254="Round",2,IF($I$254&lt;12,2,MIN(8,MAX(3,ROUNDUP($I$254/6,0))))),1))))</f>
        <v/>
      </c>
      <c r="C258" s="524" t="n"/>
      <c r="D258" s="525" t="n"/>
      <c r="E258" s="525" t="n"/>
      <c r="F258" s="525" t="n"/>
      <c r="G258" s="525" t="n"/>
      <c r="H258" s="525" t="n"/>
      <c r="I258" s="525" t="n"/>
      <c r="J258" s="525" t="n"/>
      <c r="K258" s="525" t="n"/>
      <c r="L258" s="525" t="n"/>
      <c r="M258" s="525" t="n"/>
    </row>
    <row r="259" ht="13.35" customHeight="1" s="162">
      <c r="B259" s="523">
        <f>IF(OR($D$254="",$G$254=""),"",IF($D$254="Round",IF(4=1,"Axis 1 (0°)",IF(4=2,"Axis 2 (90°)","")),IF(4&gt;IF($D$254="Round",2,IF($I$254&lt;12,2,MIN(8,MAX(3,ROUNDUP($I$254/6,0))))),"",ROUND((4-0.5)*$I$254/IF($D$254="Round",2,IF($I$254&lt;12,2,MIN(8,MAX(3,ROUNDUP($I$254/6,0))))),1))))</f>
        <v/>
      </c>
      <c r="C259" s="524" t="n"/>
      <c r="D259" s="525" t="n"/>
      <c r="E259" s="525" t="n"/>
      <c r="F259" s="525" t="n"/>
      <c r="G259" s="525" t="n"/>
      <c r="H259" s="525" t="n"/>
      <c r="I259" s="525" t="n"/>
      <c r="J259" s="525" t="n"/>
      <c r="K259" s="525" t="n"/>
      <c r="L259" s="525" t="n"/>
      <c r="M259" s="525" t="n"/>
    </row>
    <row r="260" ht="13.35" customHeight="1" s="162">
      <c r="B260" s="523">
        <f>IF(OR($D$254="",$G$254=""),"",IF($D$254="Round",IF(5=1,"Axis 1 (0°)",IF(5=2,"Axis 2 (90°)","")),IF(5&gt;IF($D$254="Round",2,IF($I$254&lt;12,2,MIN(8,MAX(3,ROUNDUP($I$254/6,0))))),"",ROUND((5-0.5)*$I$254/IF($D$254="Round",2,IF($I$254&lt;12,2,MIN(8,MAX(3,ROUNDUP($I$254/6,0))))),1))))</f>
        <v/>
      </c>
      <c r="C260" s="524" t="n"/>
      <c r="D260" s="525" t="n"/>
      <c r="E260" s="525" t="n"/>
      <c r="F260" s="525" t="n"/>
      <c r="G260" s="525" t="n"/>
      <c r="H260" s="525" t="n"/>
      <c r="I260" s="525" t="n"/>
      <c r="J260" s="525" t="n"/>
      <c r="K260" s="525" t="n"/>
      <c r="L260" s="525" t="n"/>
      <c r="M260" s="525" t="n"/>
    </row>
    <row r="261" ht="13.35" customHeight="1" s="162">
      <c r="B261" s="523">
        <f>IF(OR($D$254="",$G$254=""),"",IF($D$254="Round",IF(6=1,"Axis 1 (0°)",IF(6=2,"Axis 2 (90°)","")),IF(6&gt;IF($D$254="Round",2,IF($I$254&lt;12,2,MIN(8,MAX(3,ROUNDUP($I$254/6,0))))),"",ROUND((6-0.5)*$I$254/IF($D$254="Round",2,IF($I$254&lt;12,2,MIN(8,MAX(3,ROUNDUP($I$254/6,0))))),1))))</f>
        <v/>
      </c>
      <c r="C261" s="524" t="n"/>
      <c r="D261" s="525" t="n"/>
      <c r="E261" s="525" t="n"/>
      <c r="F261" s="525" t="n"/>
      <c r="G261" s="525" t="n"/>
      <c r="H261" s="525" t="n"/>
      <c r="I261" s="525" t="n"/>
      <c r="J261" s="525" t="n"/>
      <c r="K261" s="525" t="n"/>
      <c r="L261" s="525" t="n"/>
      <c r="M261" s="525" t="n"/>
    </row>
    <row r="262" ht="13.35" customHeight="1" s="162">
      <c r="B262" s="523">
        <f>IF(OR($D$254="",$G$254=""),"",IF($D$254="Round",IF(7=1,"Axis 1 (0°)",IF(7=2,"Axis 2 (90°)","")),IF(7&gt;IF($D$254="Round",2,IF($I$254&lt;12,2,MIN(8,MAX(3,ROUNDUP($I$254/6,0))))),"",ROUND((7-0.5)*$I$254/IF($D$254="Round",2,IF($I$254&lt;12,2,MIN(8,MAX(3,ROUNDUP($I$254/6,0))))),1))))</f>
        <v/>
      </c>
      <c r="C262" s="524" t="n"/>
      <c r="D262" s="525" t="n"/>
      <c r="E262" s="525" t="n"/>
      <c r="F262" s="525" t="n"/>
      <c r="G262" s="525" t="n"/>
      <c r="H262" s="525" t="n"/>
      <c r="I262" s="525" t="n"/>
      <c r="J262" s="525" t="n"/>
      <c r="K262" s="525" t="n"/>
      <c r="L262" s="525" t="n"/>
      <c r="M262" s="525" t="n"/>
    </row>
    <row r="263" ht="13.35" customHeight="1" s="162">
      <c r="B263" s="523">
        <f>IF(OR($D$254="",$G$254=""),"",IF($D$254="Round",IF(8=1,"Axis 1 (0°)",IF(8=2,"Axis 2 (90°)","")),IF(8&gt;IF($D$254="Round",2,IF($I$254&lt;12,2,MIN(8,MAX(3,ROUNDUP($I$254/6,0))))),"",ROUND((8-0.5)*$I$254/IF($D$254="Round",2,IF($I$254&lt;12,2,MIN(8,MAX(3,ROUNDUP($I$254/6,0))))),1))))</f>
        <v/>
      </c>
      <c r="C263" s="524" t="n"/>
      <c r="D263" s="525" t="n"/>
      <c r="E263" s="525" t="n"/>
      <c r="F263" s="525" t="n"/>
      <c r="G263" s="525" t="n"/>
      <c r="H263" s="525" t="n"/>
      <c r="I263" s="525" t="n"/>
      <c r="J263" s="525" t="n"/>
      <c r="K263" s="525" t="n"/>
      <c r="L263" s="525" t="n"/>
      <c r="M263" s="525" t="n"/>
    </row>
    <row r="264" ht="13.35" customHeight="1" s="162"/>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13">
        <f>IF(OR($D$269="",$G$269=""),"",IF($D$269="Round",ROUND(PI()*(($G$269-2*N($K$269))/2)^2/144,3),IF($I$269="","",ROUND(($G$269-2*N($K$269))*($I$269-2*N($K$269))/144,3))))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14" t="inlineStr">
        <is>
          <t>Duct shape:</t>
        </is>
      </c>
      <c r="C269" s="173" t="n"/>
      <c r="D269" s="515" t="n"/>
      <c r="E269" s="173" t="n"/>
      <c r="F269" s="516" t="inlineStr">
        <is>
          <t>W / Dia (in)</t>
        </is>
      </c>
      <c r="G269" s="517" t="n"/>
      <c r="H269" s="514" t="inlineStr">
        <is>
          <t>H (in)</t>
        </is>
      </c>
      <c r="I269" s="518" t="n"/>
      <c r="J269" s="519" t="inlineStr">
        <is>
          <t>Liner (in)</t>
        </is>
      </c>
      <c r="K269" s="520" t="n"/>
      <c r="L269" s="514" t="inlineStr">
        <is>
          <t>Points</t>
        </is>
      </c>
      <c r="M269" s="521">
        <f>IF(OR($D$269="",$G$269=""),"",IF($D$269="Round",IF($D$269="Round",IF($G$269&lt;=9,6,IF($G$269&lt;=12,8,10)),IF($G$269&lt;12,2,MIN(10,MAX(3,ROUNDUP($G$269/6,0)))))&amp;" x 2 axes",IF($D$269="Round",IF($G$269&lt;=9,6,IF($G$269&lt;=12,8,10)),IF($G$269&lt;12,2,MIN(10,MAX(3,ROUNDUP($G$269/6,0)))))&amp;" x "&amp;IF($D$269="Round",2,IF($I$269&lt;12,2,MIN(8,MAX(3,ROUNDUP($I$269/6,0)))))))</f>
        <v/>
      </c>
    </row>
    <row r="270" ht="13.35" customHeight="1" s="162">
      <c r="B270" s="522" t="inlineStr">
        <is>
          <t>Depth↓ Pos→ (in)</t>
        </is>
      </c>
      <c r="C270" s="414" t="n"/>
      <c r="D270" s="522">
        <f>IF(OR($D$269="",$G$269="",1&gt;IF($D$269="Round",IF($G$269&lt;=9,6,IF($G$269&lt;=12,8,10)),IF($G$269&lt;12,2,MIN(10,MAX(3,ROUNDUP($G$269/6,0)))))),"",IF($D$269="Round",ROUND(IF(1&lt;=IF($D$269="Round",IF($G$269&lt;=9,6,IF($G$269&lt;=12,8,10)),IF($G$269&lt;12,2,MIN(10,MAX(3,ROUNDUP($G$269/6,0)))))/2,$G$269/2*(1-SQRT((IF($D$269="Round",IF($G$269&lt;=9,6,IF($G$269&lt;=12,8,10)),IF($G$269&lt;12,2,MIN(10,MAX(3,ROUNDUP($G$269/6,0)))))-2*1+1)/IF($D$269="Round",IF($G$269&lt;=9,6,IF($G$269&lt;=12,8,10)),IF($G$269&lt;12,2,MIN(10,MAX(3,ROUNDUP($G$269/6,0))))))),$G$269-$G$269/2*(1-SQRT((IF($D$269="Round",IF($G$269&lt;=9,6,IF($G$269&lt;=12,8,10)),IF($G$269&lt;12,2,MIN(10,MAX(3,ROUNDUP($G$269/6,0)))))-2*(IF($D$269="Round",IF($G$269&lt;=9,6,IF($G$269&lt;=12,8,10)),IF($G$269&lt;12,2,MIN(10,MAX(3,ROUNDUP($G$269/6,0)))))-1+1)+1)/IF($D$269="Round",IF($G$269&lt;=9,6,IF($G$269&lt;=12,8,10)),IF($G$269&lt;12,2,MIN(10,MAX(3,ROUNDUP($G$269/6,0)))))))),1),ROUND((1-0.5)*$G$269/IF($D$269="Round",IF($G$269&lt;=9,6,IF($G$269&lt;=12,8,10)),IF($G$269&lt;12,2,MIN(10,MAX(3,ROUNDUP($G$269/6,0))))),1)))</f>
        <v/>
      </c>
      <c r="E270" s="522">
        <f>IF(OR($D$269="",$G$269="",2&gt;IF($D$269="Round",IF($G$269&lt;=9,6,IF($G$269&lt;=12,8,10)),IF($G$269&lt;12,2,MIN(10,MAX(3,ROUNDUP($G$269/6,0)))))),"",IF($D$269="Round",ROUND(IF(2&lt;=IF($D$269="Round",IF($G$269&lt;=9,6,IF($G$269&lt;=12,8,10)),IF($G$269&lt;12,2,MIN(10,MAX(3,ROUNDUP($G$269/6,0)))))/2,$G$269/2*(1-SQRT((IF($D$269="Round",IF($G$269&lt;=9,6,IF($G$269&lt;=12,8,10)),IF($G$269&lt;12,2,MIN(10,MAX(3,ROUNDUP($G$269/6,0)))))-2*2+1)/IF($D$269="Round",IF($G$269&lt;=9,6,IF($G$269&lt;=12,8,10)),IF($G$269&lt;12,2,MIN(10,MAX(3,ROUNDUP($G$269/6,0))))))),$G$269-$G$269/2*(1-SQRT((IF($D$269="Round",IF($G$269&lt;=9,6,IF($G$269&lt;=12,8,10)),IF($G$269&lt;12,2,MIN(10,MAX(3,ROUNDUP($G$269/6,0)))))-2*(IF($D$269="Round",IF($G$269&lt;=9,6,IF($G$269&lt;=12,8,10)),IF($G$269&lt;12,2,MIN(10,MAX(3,ROUNDUP($G$269/6,0)))))-2+1)+1)/IF($D$269="Round",IF($G$269&lt;=9,6,IF($G$269&lt;=12,8,10)),IF($G$269&lt;12,2,MIN(10,MAX(3,ROUNDUP($G$269/6,0)))))))),1),ROUND((2-0.5)*$G$269/IF($D$269="Round",IF($G$269&lt;=9,6,IF($G$269&lt;=12,8,10)),IF($G$269&lt;12,2,MIN(10,MAX(3,ROUNDUP($G$269/6,0))))),1)))</f>
        <v/>
      </c>
      <c r="F270" s="522">
        <f>IF(OR($D$269="",$G$269="",3&gt;IF($D$269="Round",IF($G$269&lt;=9,6,IF($G$269&lt;=12,8,10)),IF($G$269&lt;12,2,MIN(10,MAX(3,ROUNDUP($G$269/6,0)))))),"",IF($D$269="Round",ROUND(IF(3&lt;=IF($D$269="Round",IF($G$269&lt;=9,6,IF($G$269&lt;=12,8,10)),IF($G$269&lt;12,2,MIN(10,MAX(3,ROUNDUP($G$269/6,0)))))/2,$G$269/2*(1-SQRT((IF($D$269="Round",IF($G$269&lt;=9,6,IF($G$269&lt;=12,8,10)),IF($G$269&lt;12,2,MIN(10,MAX(3,ROUNDUP($G$269/6,0)))))-2*3+1)/IF($D$269="Round",IF($G$269&lt;=9,6,IF($G$269&lt;=12,8,10)),IF($G$269&lt;12,2,MIN(10,MAX(3,ROUNDUP($G$269/6,0))))))),$G$269-$G$269/2*(1-SQRT((IF($D$269="Round",IF($G$269&lt;=9,6,IF($G$269&lt;=12,8,10)),IF($G$269&lt;12,2,MIN(10,MAX(3,ROUNDUP($G$269/6,0)))))-2*(IF($D$269="Round",IF($G$269&lt;=9,6,IF($G$269&lt;=12,8,10)),IF($G$269&lt;12,2,MIN(10,MAX(3,ROUNDUP($G$269/6,0)))))-3+1)+1)/IF($D$269="Round",IF($G$269&lt;=9,6,IF($G$269&lt;=12,8,10)),IF($G$269&lt;12,2,MIN(10,MAX(3,ROUNDUP($G$269/6,0)))))))),1),ROUND((3-0.5)*$G$269/IF($D$269="Round",IF($G$269&lt;=9,6,IF($G$269&lt;=12,8,10)),IF($G$269&lt;12,2,MIN(10,MAX(3,ROUNDUP($G$269/6,0))))),1)))</f>
        <v/>
      </c>
      <c r="G270" s="522">
        <f>IF(OR($D$269="",$G$269="",4&gt;IF($D$269="Round",IF($G$269&lt;=9,6,IF($G$269&lt;=12,8,10)),IF($G$269&lt;12,2,MIN(10,MAX(3,ROUNDUP($G$269/6,0)))))),"",IF($D$269="Round",ROUND(IF(4&lt;=IF($D$269="Round",IF($G$269&lt;=9,6,IF($G$269&lt;=12,8,10)),IF($G$269&lt;12,2,MIN(10,MAX(3,ROUNDUP($G$269/6,0)))))/2,$G$269/2*(1-SQRT((IF($D$269="Round",IF($G$269&lt;=9,6,IF($G$269&lt;=12,8,10)),IF($G$269&lt;12,2,MIN(10,MAX(3,ROUNDUP($G$269/6,0)))))-2*4+1)/IF($D$269="Round",IF($G$269&lt;=9,6,IF($G$269&lt;=12,8,10)),IF($G$269&lt;12,2,MIN(10,MAX(3,ROUNDUP($G$269/6,0))))))),$G$269-$G$269/2*(1-SQRT((IF($D$269="Round",IF($G$269&lt;=9,6,IF($G$269&lt;=12,8,10)),IF($G$269&lt;12,2,MIN(10,MAX(3,ROUNDUP($G$269/6,0)))))-2*(IF($D$269="Round",IF($G$269&lt;=9,6,IF($G$269&lt;=12,8,10)),IF($G$269&lt;12,2,MIN(10,MAX(3,ROUNDUP($G$269/6,0)))))-4+1)+1)/IF($D$269="Round",IF($G$269&lt;=9,6,IF($G$269&lt;=12,8,10)),IF($G$269&lt;12,2,MIN(10,MAX(3,ROUNDUP($G$269/6,0)))))))),1),ROUND((4-0.5)*$G$269/IF($D$269="Round",IF($G$269&lt;=9,6,IF($G$269&lt;=12,8,10)),IF($G$269&lt;12,2,MIN(10,MAX(3,ROUNDUP($G$269/6,0))))),1)))</f>
        <v/>
      </c>
      <c r="H270" s="522">
        <f>IF(OR($D$269="",$G$269="",5&gt;IF($D$269="Round",IF($G$269&lt;=9,6,IF($G$269&lt;=12,8,10)),IF($G$269&lt;12,2,MIN(10,MAX(3,ROUNDUP($G$269/6,0)))))),"",IF($D$269="Round",ROUND(IF(5&lt;=IF($D$269="Round",IF($G$269&lt;=9,6,IF($G$269&lt;=12,8,10)),IF($G$269&lt;12,2,MIN(10,MAX(3,ROUNDUP($G$269/6,0)))))/2,$G$269/2*(1-SQRT((IF($D$269="Round",IF($G$269&lt;=9,6,IF($G$269&lt;=12,8,10)),IF($G$269&lt;12,2,MIN(10,MAX(3,ROUNDUP($G$269/6,0)))))-2*5+1)/IF($D$269="Round",IF($G$269&lt;=9,6,IF($G$269&lt;=12,8,10)),IF($G$269&lt;12,2,MIN(10,MAX(3,ROUNDUP($G$269/6,0))))))),$G$269-$G$269/2*(1-SQRT((IF($D$269="Round",IF($G$269&lt;=9,6,IF($G$269&lt;=12,8,10)),IF($G$269&lt;12,2,MIN(10,MAX(3,ROUNDUP($G$269/6,0)))))-2*(IF($D$269="Round",IF($G$269&lt;=9,6,IF($G$269&lt;=12,8,10)),IF($G$269&lt;12,2,MIN(10,MAX(3,ROUNDUP($G$269/6,0)))))-5+1)+1)/IF($D$269="Round",IF($G$269&lt;=9,6,IF($G$269&lt;=12,8,10)),IF($G$269&lt;12,2,MIN(10,MAX(3,ROUNDUP($G$269/6,0)))))))),1),ROUND((5-0.5)*$G$269/IF($D$269="Round",IF($G$269&lt;=9,6,IF($G$269&lt;=12,8,10)),IF($G$269&lt;12,2,MIN(10,MAX(3,ROUNDUP($G$269/6,0))))),1)))</f>
        <v/>
      </c>
      <c r="I270" s="522">
        <f>IF(OR($D$269="",$G$269="",6&gt;IF($D$269="Round",IF($G$269&lt;=9,6,IF($G$269&lt;=12,8,10)),IF($G$269&lt;12,2,MIN(10,MAX(3,ROUNDUP($G$269/6,0)))))),"",IF($D$269="Round",ROUND(IF(6&lt;=IF($D$269="Round",IF($G$269&lt;=9,6,IF($G$269&lt;=12,8,10)),IF($G$269&lt;12,2,MIN(10,MAX(3,ROUNDUP($G$269/6,0)))))/2,$G$269/2*(1-SQRT((IF($D$269="Round",IF($G$269&lt;=9,6,IF($G$269&lt;=12,8,10)),IF($G$269&lt;12,2,MIN(10,MAX(3,ROUNDUP($G$269/6,0)))))-2*6+1)/IF($D$269="Round",IF($G$269&lt;=9,6,IF($G$269&lt;=12,8,10)),IF($G$269&lt;12,2,MIN(10,MAX(3,ROUNDUP($G$269/6,0))))))),$G$269-$G$269/2*(1-SQRT((IF($D$269="Round",IF($G$269&lt;=9,6,IF($G$269&lt;=12,8,10)),IF($G$269&lt;12,2,MIN(10,MAX(3,ROUNDUP($G$269/6,0)))))-2*(IF($D$269="Round",IF($G$269&lt;=9,6,IF($G$269&lt;=12,8,10)),IF($G$269&lt;12,2,MIN(10,MAX(3,ROUNDUP($G$269/6,0)))))-6+1)+1)/IF($D$269="Round",IF($G$269&lt;=9,6,IF($G$269&lt;=12,8,10)),IF($G$269&lt;12,2,MIN(10,MAX(3,ROUNDUP($G$269/6,0)))))))),1),ROUND((6-0.5)*$G$269/IF($D$269="Round",IF($G$269&lt;=9,6,IF($G$269&lt;=12,8,10)),IF($G$269&lt;12,2,MIN(10,MAX(3,ROUNDUP($G$269/6,0))))),1)))</f>
        <v/>
      </c>
      <c r="J270" s="522">
        <f>IF(OR($D$269="",$G$269="",7&gt;IF($D$269="Round",IF($G$269&lt;=9,6,IF($G$269&lt;=12,8,10)),IF($G$269&lt;12,2,MIN(10,MAX(3,ROUNDUP($G$269/6,0)))))),"",IF($D$269="Round",ROUND(IF(7&lt;=IF($D$269="Round",IF($G$269&lt;=9,6,IF($G$269&lt;=12,8,10)),IF($G$269&lt;12,2,MIN(10,MAX(3,ROUNDUP($G$269/6,0)))))/2,$G$269/2*(1-SQRT((IF($D$269="Round",IF($G$269&lt;=9,6,IF($G$269&lt;=12,8,10)),IF($G$269&lt;12,2,MIN(10,MAX(3,ROUNDUP($G$269/6,0)))))-2*7+1)/IF($D$269="Round",IF($G$269&lt;=9,6,IF($G$269&lt;=12,8,10)),IF($G$269&lt;12,2,MIN(10,MAX(3,ROUNDUP($G$269/6,0))))))),$G$269-$G$269/2*(1-SQRT((IF($D$269="Round",IF($G$269&lt;=9,6,IF($G$269&lt;=12,8,10)),IF($G$269&lt;12,2,MIN(10,MAX(3,ROUNDUP($G$269/6,0)))))-2*(IF($D$269="Round",IF($G$269&lt;=9,6,IF($G$269&lt;=12,8,10)),IF($G$269&lt;12,2,MIN(10,MAX(3,ROUNDUP($G$269/6,0)))))-7+1)+1)/IF($D$269="Round",IF($G$269&lt;=9,6,IF($G$269&lt;=12,8,10)),IF($G$269&lt;12,2,MIN(10,MAX(3,ROUNDUP($G$269/6,0)))))))),1),ROUND((7-0.5)*$G$269/IF($D$269="Round",IF($G$269&lt;=9,6,IF($G$269&lt;=12,8,10)),IF($G$269&lt;12,2,MIN(10,MAX(3,ROUNDUP($G$269/6,0))))),1)))</f>
        <v/>
      </c>
      <c r="K270" s="522">
        <f>IF(OR($D$269="",$G$269="",8&gt;IF($D$269="Round",IF($G$269&lt;=9,6,IF($G$269&lt;=12,8,10)),IF($G$269&lt;12,2,MIN(10,MAX(3,ROUNDUP($G$269/6,0)))))),"",IF($D$269="Round",ROUND(IF(8&lt;=IF($D$269="Round",IF($G$269&lt;=9,6,IF($G$269&lt;=12,8,10)),IF($G$269&lt;12,2,MIN(10,MAX(3,ROUNDUP($G$269/6,0)))))/2,$G$269/2*(1-SQRT((IF($D$269="Round",IF($G$269&lt;=9,6,IF($G$269&lt;=12,8,10)),IF($G$269&lt;12,2,MIN(10,MAX(3,ROUNDUP($G$269/6,0)))))-2*8+1)/IF($D$269="Round",IF($G$269&lt;=9,6,IF($G$269&lt;=12,8,10)),IF($G$269&lt;12,2,MIN(10,MAX(3,ROUNDUP($G$269/6,0))))))),$G$269-$G$269/2*(1-SQRT((IF($D$269="Round",IF($G$269&lt;=9,6,IF($G$269&lt;=12,8,10)),IF($G$269&lt;12,2,MIN(10,MAX(3,ROUNDUP($G$269/6,0)))))-2*(IF($D$269="Round",IF($G$269&lt;=9,6,IF($G$269&lt;=12,8,10)),IF($G$269&lt;12,2,MIN(10,MAX(3,ROUNDUP($G$269/6,0)))))-8+1)+1)/IF($D$269="Round",IF($G$269&lt;=9,6,IF($G$269&lt;=12,8,10)),IF($G$269&lt;12,2,MIN(10,MAX(3,ROUNDUP($G$269/6,0)))))))),1),ROUND((8-0.5)*$G$269/IF($D$269="Round",IF($G$269&lt;=9,6,IF($G$269&lt;=12,8,10)),IF($G$269&lt;12,2,MIN(10,MAX(3,ROUNDUP($G$269/6,0))))),1)))</f>
        <v/>
      </c>
      <c r="L270" s="522">
        <f>IF(OR($D$269="",$G$269="",9&gt;IF($D$269="Round",IF($G$269&lt;=9,6,IF($G$269&lt;=12,8,10)),IF($G$269&lt;12,2,MIN(10,MAX(3,ROUNDUP($G$269/6,0)))))),"",IF($D$269="Round",ROUND(IF(9&lt;=IF($D$269="Round",IF($G$269&lt;=9,6,IF($G$269&lt;=12,8,10)),IF($G$269&lt;12,2,MIN(10,MAX(3,ROUNDUP($G$269/6,0)))))/2,$G$269/2*(1-SQRT((IF($D$269="Round",IF($G$269&lt;=9,6,IF($G$269&lt;=12,8,10)),IF($G$269&lt;12,2,MIN(10,MAX(3,ROUNDUP($G$269/6,0)))))-2*9+1)/IF($D$269="Round",IF($G$269&lt;=9,6,IF($G$269&lt;=12,8,10)),IF($G$269&lt;12,2,MIN(10,MAX(3,ROUNDUP($G$269/6,0))))))),$G$269-$G$269/2*(1-SQRT((IF($D$269="Round",IF($G$269&lt;=9,6,IF($G$269&lt;=12,8,10)),IF($G$269&lt;12,2,MIN(10,MAX(3,ROUNDUP($G$269/6,0)))))-2*(IF($D$269="Round",IF($G$269&lt;=9,6,IF($G$269&lt;=12,8,10)),IF($G$269&lt;12,2,MIN(10,MAX(3,ROUNDUP($G$269/6,0)))))-9+1)+1)/IF($D$269="Round",IF($G$269&lt;=9,6,IF($G$269&lt;=12,8,10)),IF($G$269&lt;12,2,MIN(10,MAX(3,ROUNDUP($G$269/6,0)))))))),1),ROUND((9-0.5)*$G$269/IF($D$269="Round",IF($G$269&lt;=9,6,IF($G$269&lt;=12,8,10)),IF($G$269&lt;12,2,MIN(10,MAX(3,ROUNDUP($G$269/6,0))))),1)))</f>
        <v/>
      </c>
      <c r="M270" s="522">
        <f>IF(OR($D$269="",$G$269="",10&gt;IF($D$269="Round",IF($G$269&lt;=9,6,IF($G$269&lt;=12,8,10)),IF($G$269&lt;12,2,MIN(10,MAX(3,ROUNDUP($G$269/6,0)))))),"",IF($D$269="Round",ROUND(IF(10&lt;=IF($D$269="Round",IF($G$269&lt;=9,6,IF($G$269&lt;=12,8,10)),IF($G$269&lt;12,2,MIN(10,MAX(3,ROUNDUP($G$269/6,0)))))/2,$G$269/2*(1-SQRT((IF($D$269="Round",IF($G$269&lt;=9,6,IF($G$269&lt;=12,8,10)),IF($G$269&lt;12,2,MIN(10,MAX(3,ROUNDUP($G$269/6,0)))))-2*10+1)/IF($D$269="Round",IF($G$269&lt;=9,6,IF($G$269&lt;=12,8,10)),IF($G$269&lt;12,2,MIN(10,MAX(3,ROUNDUP($G$269/6,0))))))),$G$269-$G$269/2*(1-SQRT((IF($D$269="Round",IF($G$269&lt;=9,6,IF($G$269&lt;=12,8,10)),IF($G$269&lt;12,2,MIN(10,MAX(3,ROUNDUP($G$269/6,0)))))-2*(IF($D$269="Round",IF($G$269&lt;=9,6,IF($G$269&lt;=12,8,10)),IF($G$269&lt;12,2,MIN(10,MAX(3,ROUNDUP($G$269/6,0)))))-10+1)+1)/IF($D$269="Round",IF($G$269&lt;=9,6,IF($G$269&lt;=12,8,10)),IF($G$269&lt;12,2,MIN(10,MAX(3,ROUNDUP($G$269/6,0)))))))),1),ROUND((10-0.5)*$G$269/IF($D$269="Round",IF($G$269&lt;=9,6,IF($G$269&lt;=12,8,10)),IF($G$269&lt;12,2,MIN(10,MAX(3,ROUNDUP($G$269/6,0))))),1)))</f>
        <v/>
      </c>
    </row>
    <row r="271" ht="13.35" customHeight="1" s="162">
      <c r="B271" s="523">
        <f>IF(OR($D$269="",$G$269=""),"",IF($D$269="Round",IF(1=1,"Axis 1 (0°)",IF(1=2,"Axis 2 (90°)","")),IF(1&gt;IF($D$269="Round",2,IF($I$269&lt;12,2,MIN(8,MAX(3,ROUNDUP($I$269/6,0))))),"",ROUND((1-0.5)*$I$269/IF($D$269="Round",2,IF($I$269&lt;12,2,MIN(8,MAX(3,ROUNDUP($I$269/6,0))))),1))))</f>
        <v/>
      </c>
      <c r="C271" s="524" t="n"/>
      <c r="D271" s="525" t="n"/>
      <c r="E271" s="525" t="n"/>
      <c r="F271" s="525" t="n"/>
      <c r="G271" s="525" t="n"/>
      <c r="H271" s="525" t="n"/>
      <c r="I271" s="525" t="n"/>
      <c r="J271" s="525" t="n"/>
      <c r="K271" s="525" t="n"/>
      <c r="L271" s="525" t="n"/>
      <c r="M271" s="525" t="n"/>
    </row>
    <row r="272" ht="13.35" customHeight="1" s="162">
      <c r="B272" s="523">
        <f>IF(OR($D$269="",$G$269=""),"",IF($D$269="Round",IF(2=1,"Axis 1 (0°)",IF(2=2,"Axis 2 (90°)","")),IF(2&gt;IF($D$269="Round",2,IF($I$269&lt;12,2,MIN(8,MAX(3,ROUNDUP($I$269/6,0))))),"",ROUND((2-0.5)*$I$269/IF($D$269="Round",2,IF($I$269&lt;12,2,MIN(8,MAX(3,ROUNDUP($I$269/6,0))))),1))))</f>
        <v/>
      </c>
      <c r="C272" s="524" t="n"/>
      <c r="D272" s="525" t="n"/>
      <c r="E272" s="525" t="n"/>
      <c r="F272" s="525" t="n"/>
      <c r="G272" s="525" t="n"/>
      <c r="H272" s="525" t="n"/>
      <c r="I272" s="525" t="n"/>
      <c r="J272" s="525" t="n"/>
      <c r="K272" s="525" t="n"/>
      <c r="L272" s="525" t="n"/>
      <c r="M272" s="525" t="n"/>
    </row>
    <row r="273" ht="13.35" customHeight="1" s="162">
      <c r="B273" s="523">
        <f>IF(OR($D$269="",$G$269=""),"",IF($D$269="Round",IF(3=1,"Axis 1 (0°)",IF(3=2,"Axis 2 (90°)","")),IF(3&gt;IF($D$269="Round",2,IF($I$269&lt;12,2,MIN(8,MAX(3,ROUNDUP($I$269/6,0))))),"",ROUND((3-0.5)*$I$269/IF($D$269="Round",2,IF($I$269&lt;12,2,MIN(8,MAX(3,ROUNDUP($I$269/6,0))))),1))))</f>
        <v/>
      </c>
      <c r="C273" s="524" t="n"/>
      <c r="D273" s="525" t="n"/>
      <c r="E273" s="525" t="n"/>
      <c r="F273" s="525" t="n"/>
      <c r="G273" s="525" t="n"/>
      <c r="H273" s="525" t="n"/>
      <c r="I273" s="525" t="n"/>
      <c r="J273" s="525" t="n"/>
      <c r="K273" s="525" t="n"/>
      <c r="L273" s="525" t="n"/>
      <c r="M273" s="525" t="n"/>
    </row>
    <row r="274" ht="13.35" customHeight="1" s="162">
      <c r="B274" s="523">
        <f>IF(OR($D$269="",$G$269=""),"",IF($D$269="Round",IF(4=1,"Axis 1 (0°)",IF(4=2,"Axis 2 (90°)","")),IF(4&gt;IF($D$269="Round",2,IF($I$269&lt;12,2,MIN(8,MAX(3,ROUNDUP($I$269/6,0))))),"",ROUND((4-0.5)*$I$269/IF($D$269="Round",2,IF($I$269&lt;12,2,MIN(8,MAX(3,ROUNDUP($I$269/6,0))))),1))))</f>
        <v/>
      </c>
      <c r="C274" s="524" t="n"/>
      <c r="D274" s="525" t="n"/>
      <c r="E274" s="525" t="n"/>
      <c r="F274" s="525" t="n"/>
      <c r="G274" s="525" t="n"/>
      <c r="H274" s="525" t="n"/>
      <c r="I274" s="525" t="n"/>
      <c r="J274" s="525" t="n"/>
      <c r="K274" s="525" t="n"/>
      <c r="L274" s="525" t="n"/>
      <c r="M274" s="525" t="n"/>
    </row>
    <row r="275" ht="13.35" customHeight="1" s="162">
      <c r="B275" s="523">
        <f>IF(OR($D$269="",$G$269=""),"",IF($D$269="Round",IF(5=1,"Axis 1 (0°)",IF(5=2,"Axis 2 (90°)","")),IF(5&gt;IF($D$269="Round",2,IF($I$269&lt;12,2,MIN(8,MAX(3,ROUNDUP($I$269/6,0))))),"",ROUND((5-0.5)*$I$269/IF($D$269="Round",2,IF($I$269&lt;12,2,MIN(8,MAX(3,ROUNDUP($I$269/6,0))))),1))))</f>
        <v/>
      </c>
      <c r="C275" s="524" t="n"/>
      <c r="D275" s="525" t="n"/>
      <c r="E275" s="525" t="n"/>
      <c r="F275" s="525" t="n"/>
      <c r="G275" s="525" t="n"/>
      <c r="H275" s="525" t="n"/>
      <c r="I275" s="525" t="n"/>
      <c r="J275" s="525" t="n"/>
      <c r="K275" s="525" t="n"/>
      <c r="L275" s="525" t="n"/>
      <c r="M275" s="525" t="n"/>
    </row>
    <row r="276" ht="13.35" customHeight="1" s="162">
      <c r="B276" s="523">
        <f>IF(OR($D$269="",$G$269=""),"",IF($D$269="Round",IF(6=1,"Axis 1 (0°)",IF(6=2,"Axis 2 (90°)","")),IF(6&gt;IF($D$269="Round",2,IF($I$269&lt;12,2,MIN(8,MAX(3,ROUNDUP($I$269/6,0))))),"",ROUND((6-0.5)*$I$269/IF($D$269="Round",2,IF($I$269&lt;12,2,MIN(8,MAX(3,ROUNDUP($I$269/6,0))))),1))))</f>
        <v/>
      </c>
      <c r="C276" s="524" t="n"/>
      <c r="D276" s="525" t="n"/>
      <c r="E276" s="525" t="n"/>
      <c r="F276" s="525" t="n"/>
      <c r="G276" s="525" t="n"/>
      <c r="H276" s="525" t="n"/>
      <c r="I276" s="525" t="n"/>
      <c r="J276" s="525" t="n"/>
      <c r="K276" s="525" t="n"/>
      <c r="L276" s="525" t="n"/>
      <c r="M276" s="525" t="n"/>
    </row>
    <row r="277" ht="13.35" customHeight="1" s="162">
      <c r="B277" s="523">
        <f>IF(OR($D$269="",$G$269=""),"",IF($D$269="Round",IF(7=1,"Axis 1 (0°)",IF(7=2,"Axis 2 (90°)","")),IF(7&gt;IF($D$269="Round",2,IF($I$269&lt;12,2,MIN(8,MAX(3,ROUNDUP($I$269/6,0))))),"",ROUND((7-0.5)*$I$269/IF($D$269="Round",2,IF($I$269&lt;12,2,MIN(8,MAX(3,ROUNDUP($I$269/6,0))))),1))))</f>
        <v/>
      </c>
      <c r="C277" s="524" t="n"/>
      <c r="D277" s="525" t="n"/>
      <c r="E277" s="525" t="n"/>
      <c r="F277" s="525" t="n"/>
      <c r="G277" s="525" t="n"/>
      <c r="H277" s="525" t="n"/>
      <c r="I277" s="525" t="n"/>
      <c r="J277" s="525" t="n"/>
      <c r="K277" s="525" t="n"/>
      <c r="L277" s="525" t="n"/>
      <c r="M277" s="525" t="n"/>
    </row>
    <row r="278" ht="13.35" customHeight="1" s="162">
      <c r="B278" s="523">
        <f>IF(OR($D$269="",$G$269=""),"",IF($D$269="Round",IF(8=1,"Axis 1 (0°)",IF(8=2,"Axis 2 (90°)","")),IF(8&gt;IF($D$269="Round",2,IF($I$269&lt;12,2,MIN(8,MAX(3,ROUNDUP($I$269/6,0))))),"",ROUND((8-0.5)*$I$269/IF($D$269="Round",2,IF($I$269&lt;12,2,MIN(8,MAX(3,ROUNDUP($I$269/6,0))))),1))))</f>
        <v/>
      </c>
      <c r="C278" s="524" t="n"/>
      <c r="D278" s="525" t="n"/>
      <c r="E278" s="525" t="n"/>
      <c r="F278" s="525" t="n"/>
      <c r="G278" s="525" t="n"/>
      <c r="H278" s="525" t="n"/>
      <c r="I278" s="525" t="n"/>
      <c r="J278" s="525" t="n"/>
      <c r="K278" s="525" t="n"/>
      <c r="L278" s="525" t="n"/>
      <c r="M278" s="525" t="n"/>
    </row>
    <row r="279" ht="13.35" customHeight="1" s="162"/>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13">
        <f>IF(OR($D$284="",$G$284=""),"",IF($D$284="Round",ROUND(PI()*(($G$284-2*N($K$284))/2)^2/144,3),IF($I$284="","",ROUND(($G$284-2*N($K$284))*($I$284-2*N($K$284))/144,3))))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14" t="inlineStr">
        <is>
          <t>Duct shape:</t>
        </is>
      </c>
      <c r="C284" s="173" t="n"/>
      <c r="D284" s="515" t="n"/>
      <c r="E284" s="173" t="n"/>
      <c r="F284" s="516" t="inlineStr">
        <is>
          <t>W / Dia (in)</t>
        </is>
      </c>
      <c r="G284" s="517" t="n"/>
      <c r="H284" s="514" t="inlineStr">
        <is>
          <t>H (in)</t>
        </is>
      </c>
      <c r="I284" s="518" t="n"/>
      <c r="J284" s="519" t="inlineStr">
        <is>
          <t>Liner (in)</t>
        </is>
      </c>
      <c r="K284" s="520" t="n"/>
      <c r="L284" s="514" t="inlineStr">
        <is>
          <t>Points</t>
        </is>
      </c>
      <c r="M284" s="521">
        <f>IF(OR($D$284="",$G$284=""),"",IF($D$284="Round",IF($D$284="Round",IF($G$284&lt;=9,6,IF($G$284&lt;=12,8,10)),IF($G$284&lt;12,2,MIN(10,MAX(3,ROUNDUP($G$284/6,0)))))&amp;" x 2 axes",IF($D$284="Round",IF($G$284&lt;=9,6,IF($G$284&lt;=12,8,10)),IF($G$284&lt;12,2,MIN(10,MAX(3,ROUNDUP($G$284/6,0)))))&amp;" x "&amp;IF($D$284="Round",2,IF($I$284&lt;12,2,MIN(8,MAX(3,ROUNDUP($I$284/6,0)))))))</f>
        <v/>
      </c>
    </row>
    <row r="285" ht="13.35" customHeight="1" s="162">
      <c r="B285" s="522" t="inlineStr">
        <is>
          <t>Depth↓ Pos→ (in)</t>
        </is>
      </c>
      <c r="C285" s="414" t="n"/>
      <c r="D285" s="522">
        <f>IF(OR($D$284="",$G$284="",1&gt;IF($D$284="Round",IF($G$284&lt;=9,6,IF($G$284&lt;=12,8,10)),IF($G$284&lt;12,2,MIN(10,MAX(3,ROUNDUP($G$284/6,0)))))),"",IF($D$284="Round",ROUND(IF(1&lt;=IF($D$284="Round",IF($G$284&lt;=9,6,IF($G$284&lt;=12,8,10)),IF($G$284&lt;12,2,MIN(10,MAX(3,ROUNDUP($G$284/6,0)))))/2,$G$284/2*(1-SQRT((IF($D$284="Round",IF($G$284&lt;=9,6,IF($G$284&lt;=12,8,10)),IF($G$284&lt;12,2,MIN(10,MAX(3,ROUNDUP($G$284/6,0)))))-2*1+1)/IF($D$284="Round",IF($G$284&lt;=9,6,IF($G$284&lt;=12,8,10)),IF($G$284&lt;12,2,MIN(10,MAX(3,ROUNDUP($G$284/6,0))))))),$G$284-$G$284/2*(1-SQRT((IF($D$284="Round",IF($G$284&lt;=9,6,IF($G$284&lt;=12,8,10)),IF($G$284&lt;12,2,MIN(10,MAX(3,ROUNDUP($G$284/6,0)))))-2*(IF($D$284="Round",IF($G$284&lt;=9,6,IF($G$284&lt;=12,8,10)),IF($G$284&lt;12,2,MIN(10,MAX(3,ROUNDUP($G$284/6,0)))))-1+1)+1)/IF($D$284="Round",IF($G$284&lt;=9,6,IF($G$284&lt;=12,8,10)),IF($G$284&lt;12,2,MIN(10,MAX(3,ROUNDUP($G$284/6,0)))))))),1),ROUND((1-0.5)*$G$284/IF($D$284="Round",IF($G$284&lt;=9,6,IF($G$284&lt;=12,8,10)),IF($G$284&lt;12,2,MIN(10,MAX(3,ROUNDUP($G$284/6,0))))),1)))</f>
        <v/>
      </c>
      <c r="E285" s="522">
        <f>IF(OR($D$284="",$G$284="",2&gt;IF($D$284="Round",IF($G$284&lt;=9,6,IF($G$284&lt;=12,8,10)),IF($G$284&lt;12,2,MIN(10,MAX(3,ROUNDUP($G$284/6,0)))))),"",IF($D$284="Round",ROUND(IF(2&lt;=IF($D$284="Round",IF($G$284&lt;=9,6,IF($G$284&lt;=12,8,10)),IF($G$284&lt;12,2,MIN(10,MAX(3,ROUNDUP($G$284/6,0)))))/2,$G$284/2*(1-SQRT((IF($D$284="Round",IF($G$284&lt;=9,6,IF($G$284&lt;=12,8,10)),IF($G$284&lt;12,2,MIN(10,MAX(3,ROUNDUP($G$284/6,0)))))-2*2+1)/IF($D$284="Round",IF($G$284&lt;=9,6,IF($G$284&lt;=12,8,10)),IF($G$284&lt;12,2,MIN(10,MAX(3,ROUNDUP($G$284/6,0))))))),$G$284-$G$284/2*(1-SQRT((IF($D$284="Round",IF($G$284&lt;=9,6,IF($G$284&lt;=12,8,10)),IF($G$284&lt;12,2,MIN(10,MAX(3,ROUNDUP($G$284/6,0)))))-2*(IF($D$284="Round",IF($G$284&lt;=9,6,IF($G$284&lt;=12,8,10)),IF($G$284&lt;12,2,MIN(10,MAX(3,ROUNDUP($G$284/6,0)))))-2+1)+1)/IF($D$284="Round",IF($G$284&lt;=9,6,IF($G$284&lt;=12,8,10)),IF($G$284&lt;12,2,MIN(10,MAX(3,ROUNDUP($G$284/6,0)))))))),1),ROUND((2-0.5)*$G$284/IF($D$284="Round",IF($G$284&lt;=9,6,IF($G$284&lt;=12,8,10)),IF($G$284&lt;12,2,MIN(10,MAX(3,ROUNDUP($G$284/6,0))))),1)))</f>
        <v/>
      </c>
      <c r="F285" s="522">
        <f>IF(OR($D$284="",$G$284="",3&gt;IF($D$284="Round",IF($G$284&lt;=9,6,IF($G$284&lt;=12,8,10)),IF($G$284&lt;12,2,MIN(10,MAX(3,ROUNDUP($G$284/6,0)))))),"",IF($D$284="Round",ROUND(IF(3&lt;=IF($D$284="Round",IF($G$284&lt;=9,6,IF($G$284&lt;=12,8,10)),IF($G$284&lt;12,2,MIN(10,MAX(3,ROUNDUP($G$284/6,0)))))/2,$G$284/2*(1-SQRT((IF($D$284="Round",IF($G$284&lt;=9,6,IF($G$284&lt;=12,8,10)),IF($G$284&lt;12,2,MIN(10,MAX(3,ROUNDUP($G$284/6,0)))))-2*3+1)/IF($D$284="Round",IF($G$284&lt;=9,6,IF($G$284&lt;=12,8,10)),IF($G$284&lt;12,2,MIN(10,MAX(3,ROUNDUP($G$284/6,0))))))),$G$284-$G$284/2*(1-SQRT((IF($D$284="Round",IF($G$284&lt;=9,6,IF($G$284&lt;=12,8,10)),IF($G$284&lt;12,2,MIN(10,MAX(3,ROUNDUP($G$284/6,0)))))-2*(IF($D$284="Round",IF($G$284&lt;=9,6,IF($G$284&lt;=12,8,10)),IF($G$284&lt;12,2,MIN(10,MAX(3,ROUNDUP($G$284/6,0)))))-3+1)+1)/IF($D$284="Round",IF($G$284&lt;=9,6,IF($G$284&lt;=12,8,10)),IF($G$284&lt;12,2,MIN(10,MAX(3,ROUNDUP($G$284/6,0)))))))),1),ROUND((3-0.5)*$G$284/IF($D$284="Round",IF($G$284&lt;=9,6,IF($G$284&lt;=12,8,10)),IF($G$284&lt;12,2,MIN(10,MAX(3,ROUNDUP($G$284/6,0))))),1)))</f>
        <v/>
      </c>
      <c r="G285" s="522">
        <f>IF(OR($D$284="",$G$284="",4&gt;IF($D$284="Round",IF($G$284&lt;=9,6,IF($G$284&lt;=12,8,10)),IF($G$284&lt;12,2,MIN(10,MAX(3,ROUNDUP($G$284/6,0)))))),"",IF($D$284="Round",ROUND(IF(4&lt;=IF($D$284="Round",IF($G$284&lt;=9,6,IF($G$284&lt;=12,8,10)),IF($G$284&lt;12,2,MIN(10,MAX(3,ROUNDUP($G$284/6,0)))))/2,$G$284/2*(1-SQRT((IF($D$284="Round",IF($G$284&lt;=9,6,IF($G$284&lt;=12,8,10)),IF($G$284&lt;12,2,MIN(10,MAX(3,ROUNDUP($G$284/6,0)))))-2*4+1)/IF($D$284="Round",IF($G$284&lt;=9,6,IF($G$284&lt;=12,8,10)),IF($G$284&lt;12,2,MIN(10,MAX(3,ROUNDUP($G$284/6,0))))))),$G$284-$G$284/2*(1-SQRT((IF($D$284="Round",IF($G$284&lt;=9,6,IF($G$284&lt;=12,8,10)),IF($G$284&lt;12,2,MIN(10,MAX(3,ROUNDUP($G$284/6,0)))))-2*(IF($D$284="Round",IF($G$284&lt;=9,6,IF($G$284&lt;=12,8,10)),IF($G$284&lt;12,2,MIN(10,MAX(3,ROUNDUP($G$284/6,0)))))-4+1)+1)/IF($D$284="Round",IF($G$284&lt;=9,6,IF($G$284&lt;=12,8,10)),IF($G$284&lt;12,2,MIN(10,MAX(3,ROUNDUP($G$284/6,0)))))))),1),ROUND((4-0.5)*$G$284/IF($D$284="Round",IF($G$284&lt;=9,6,IF($G$284&lt;=12,8,10)),IF($G$284&lt;12,2,MIN(10,MAX(3,ROUNDUP($G$284/6,0))))),1)))</f>
        <v/>
      </c>
      <c r="H285" s="522">
        <f>IF(OR($D$284="",$G$284="",5&gt;IF($D$284="Round",IF($G$284&lt;=9,6,IF($G$284&lt;=12,8,10)),IF($G$284&lt;12,2,MIN(10,MAX(3,ROUNDUP($G$284/6,0)))))),"",IF($D$284="Round",ROUND(IF(5&lt;=IF($D$284="Round",IF($G$284&lt;=9,6,IF($G$284&lt;=12,8,10)),IF($G$284&lt;12,2,MIN(10,MAX(3,ROUNDUP($G$284/6,0)))))/2,$G$284/2*(1-SQRT((IF($D$284="Round",IF($G$284&lt;=9,6,IF($G$284&lt;=12,8,10)),IF($G$284&lt;12,2,MIN(10,MAX(3,ROUNDUP($G$284/6,0)))))-2*5+1)/IF($D$284="Round",IF($G$284&lt;=9,6,IF($G$284&lt;=12,8,10)),IF($G$284&lt;12,2,MIN(10,MAX(3,ROUNDUP($G$284/6,0))))))),$G$284-$G$284/2*(1-SQRT((IF($D$284="Round",IF($G$284&lt;=9,6,IF($G$284&lt;=12,8,10)),IF($G$284&lt;12,2,MIN(10,MAX(3,ROUNDUP($G$284/6,0)))))-2*(IF($D$284="Round",IF($G$284&lt;=9,6,IF($G$284&lt;=12,8,10)),IF($G$284&lt;12,2,MIN(10,MAX(3,ROUNDUP($G$284/6,0)))))-5+1)+1)/IF($D$284="Round",IF($G$284&lt;=9,6,IF($G$284&lt;=12,8,10)),IF($G$284&lt;12,2,MIN(10,MAX(3,ROUNDUP($G$284/6,0)))))))),1),ROUND((5-0.5)*$G$284/IF($D$284="Round",IF($G$284&lt;=9,6,IF($G$284&lt;=12,8,10)),IF($G$284&lt;12,2,MIN(10,MAX(3,ROUNDUP($G$284/6,0))))),1)))</f>
        <v/>
      </c>
      <c r="I285" s="522">
        <f>IF(OR($D$284="",$G$284="",6&gt;IF($D$284="Round",IF($G$284&lt;=9,6,IF($G$284&lt;=12,8,10)),IF($G$284&lt;12,2,MIN(10,MAX(3,ROUNDUP($G$284/6,0)))))),"",IF($D$284="Round",ROUND(IF(6&lt;=IF($D$284="Round",IF($G$284&lt;=9,6,IF($G$284&lt;=12,8,10)),IF($G$284&lt;12,2,MIN(10,MAX(3,ROUNDUP($G$284/6,0)))))/2,$G$284/2*(1-SQRT((IF($D$284="Round",IF($G$284&lt;=9,6,IF($G$284&lt;=12,8,10)),IF($G$284&lt;12,2,MIN(10,MAX(3,ROUNDUP($G$284/6,0)))))-2*6+1)/IF($D$284="Round",IF($G$284&lt;=9,6,IF($G$284&lt;=12,8,10)),IF($G$284&lt;12,2,MIN(10,MAX(3,ROUNDUP($G$284/6,0))))))),$G$284-$G$284/2*(1-SQRT((IF($D$284="Round",IF($G$284&lt;=9,6,IF($G$284&lt;=12,8,10)),IF($G$284&lt;12,2,MIN(10,MAX(3,ROUNDUP($G$284/6,0)))))-2*(IF($D$284="Round",IF($G$284&lt;=9,6,IF($G$284&lt;=12,8,10)),IF($G$284&lt;12,2,MIN(10,MAX(3,ROUNDUP($G$284/6,0)))))-6+1)+1)/IF($D$284="Round",IF($G$284&lt;=9,6,IF($G$284&lt;=12,8,10)),IF($G$284&lt;12,2,MIN(10,MAX(3,ROUNDUP($G$284/6,0)))))))),1),ROUND((6-0.5)*$G$284/IF($D$284="Round",IF($G$284&lt;=9,6,IF($G$284&lt;=12,8,10)),IF($G$284&lt;12,2,MIN(10,MAX(3,ROUNDUP($G$284/6,0))))),1)))</f>
        <v/>
      </c>
      <c r="J285" s="522">
        <f>IF(OR($D$284="",$G$284="",7&gt;IF($D$284="Round",IF($G$284&lt;=9,6,IF($G$284&lt;=12,8,10)),IF($G$284&lt;12,2,MIN(10,MAX(3,ROUNDUP($G$284/6,0)))))),"",IF($D$284="Round",ROUND(IF(7&lt;=IF($D$284="Round",IF($G$284&lt;=9,6,IF($G$284&lt;=12,8,10)),IF($G$284&lt;12,2,MIN(10,MAX(3,ROUNDUP($G$284/6,0)))))/2,$G$284/2*(1-SQRT((IF($D$284="Round",IF($G$284&lt;=9,6,IF($G$284&lt;=12,8,10)),IF($G$284&lt;12,2,MIN(10,MAX(3,ROUNDUP($G$284/6,0)))))-2*7+1)/IF($D$284="Round",IF($G$284&lt;=9,6,IF($G$284&lt;=12,8,10)),IF($G$284&lt;12,2,MIN(10,MAX(3,ROUNDUP($G$284/6,0))))))),$G$284-$G$284/2*(1-SQRT((IF($D$284="Round",IF($G$284&lt;=9,6,IF($G$284&lt;=12,8,10)),IF($G$284&lt;12,2,MIN(10,MAX(3,ROUNDUP($G$284/6,0)))))-2*(IF($D$284="Round",IF($G$284&lt;=9,6,IF($G$284&lt;=12,8,10)),IF($G$284&lt;12,2,MIN(10,MAX(3,ROUNDUP($G$284/6,0)))))-7+1)+1)/IF($D$284="Round",IF($G$284&lt;=9,6,IF($G$284&lt;=12,8,10)),IF($G$284&lt;12,2,MIN(10,MAX(3,ROUNDUP($G$284/6,0)))))))),1),ROUND((7-0.5)*$G$284/IF($D$284="Round",IF($G$284&lt;=9,6,IF($G$284&lt;=12,8,10)),IF($G$284&lt;12,2,MIN(10,MAX(3,ROUNDUP($G$284/6,0))))),1)))</f>
        <v/>
      </c>
      <c r="K285" s="522">
        <f>IF(OR($D$284="",$G$284="",8&gt;IF($D$284="Round",IF($G$284&lt;=9,6,IF($G$284&lt;=12,8,10)),IF($G$284&lt;12,2,MIN(10,MAX(3,ROUNDUP($G$284/6,0)))))),"",IF($D$284="Round",ROUND(IF(8&lt;=IF($D$284="Round",IF($G$284&lt;=9,6,IF($G$284&lt;=12,8,10)),IF($G$284&lt;12,2,MIN(10,MAX(3,ROUNDUP($G$284/6,0)))))/2,$G$284/2*(1-SQRT((IF($D$284="Round",IF($G$284&lt;=9,6,IF($G$284&lt;=12,8,10)),IF($G$284&lt;12,2,MIN(10,MAX(3,ROUNDUP($G$284/6,0)))))-2*8+1)/IF($D$284="Round",IF($G$284&lt;=9,6,IF($G$284&lt;=12,8,10)),IF($G$284&lt;12,2,MIN(10,MAX(3,ROUNDUP($G$284/6,0))))))),$G$284-$G$284/2*(1-SQRT((IF($D$284="Round",IF($G$284&lt;=9,6,IF($G$284&lt;=12,8,10)),IF($G$284&lt;12,2,MIN(10,MAX(3,ROUNDUP($G$284/6,0)))))-2*(IF($D$284="Round",IF($G$284&lt;=9,6,IF($G$284&lt;=12,8,10)),IF($G$284&lt;12,2,MIN(10,MAX(3,ROUNDUP($G$284/6,0)))))-8+1)+1)/IF($D$284="Round",IF($G$284&lt;=9,6,IF($G$284&lt;=12,8,10)),IF($G$284&lt;12,2,MIN(10,MAX(3,ROUNDUP($G$284/6,0)))))))),1),ROUND((8-0.5)*$G$284/IF($D$284="Round",IF($G$284&lt;=9,6,IF($G$284&lt;=12,8,10)),IF($G$284&lt;12,2,MIN(10,MAX(3,ROUNDUP($G$284/6,0))))),1)))</f>
        <v/>
      </c>
      <c r="L285" s="522">
        <f>IF(OR($D$284="",$G$284="",9&gt;IF($D$284="Round",IF($G$284&lt;=9,6,IF($G$284&lt;=12,8,10)),IF($G$284&lt;12,2,MIN(10,MAX(3,ROUNDUP($G$284/6,0)))))),"",IF($D$284="Round",ROUND(IF(9&lt;=IF($D$284="Round",IF($G$284&lt;=9,6,IF($G$284&lt;=12,8,10)),IF($G$284&lt;12,2,MIN(10,MAX(3,ROUNDUP($G$284/6,0)))))/2,$G$284/2*(1-SQRT((IF($D$284="Round",IF($G$284&lt;=9,6,IF($G$284&lt;=12,8,10)),IF($G$284&lt;12,2,MIN(10,MAX(3,ROUNDUP($G$284/6,0)))))-2*9+1)/IF($D$284="Round",IF($G$284&lt;=9,6,IF($G$284&lt;=12,8,10)),IF($G$284&lt;12,2,MIN(10,MAX(3,ROUNDUP($G$284/6,0))))))),$G$284-$G$284/2*(1-SQRT((IF($D$284="Round",IF($G$284&lt;=9,6,IF($G$284&lt;=12,8,10)),IF($G$284&lt;12,2,MIN(10,MAX(3,ROUNDUP($G$284/6,0)))))-2*(IF($D$284="Round",IF($G$284&lt;=9,6,IF($G$284&lt;=12,8,10)),IF($G$284&lt;12,2,MIN(10,MAX(3,ROUNDUP($G$284/6,0)))))-9+1)+1)/IF($D$284="Round",IF($G$284&lt;=9,6,IF($G$284&lt;=12,8,10)),IF($G$284&lt;12,2,MIN(10,MAX(3,ROUNDUP($G$284/6,0)))))))),1),ROUND((9-0.5)*$G$284/IF($D$284="Round",IF($G$284&lt;=9,6,IF($G$284&lt;=12,8,10)),IF($G$284&lt;12,2,MIN(10,MAX(3,ROUNDUP($G$284/6,0))))),1)))</f>
        <v/>
      </c>
      <c r="M285" s="522">
        <f>IF(OR($D$284="",$G$284="",10&gt;IF($D$284="Round",IF($G$284&lt;=9,6,IF($G$284&lt;=12,8,10)),IF($G$284&lt;12,2,MIN(10,MAX(3,ROUNDUP($G$284/6,0)))))),"",IF($D$284="Round",ROUND(IF(10&lt;=IF($D$284="Round",IF($G$284&lt;=9,6,IF($G$284&lt;=12,8,10)),IF($G$284&lt;12,2,MIN(10,MAX(3,ROUNDUP($G$284/6,0)))))/2,$G$284/2*(1-SQRT((IF($D$284="Round",IF($G$284&lt;=9,6,IF($G$284&lt;=12,8,10)),IF($G$284&lt;12,2,MIN(10,MAX(3,ROUNDUP($G$284/6,0)))))-2*10+1)/IF($D$284="Round",IF($G$284&lt;=9,6,IF($G$284&lt;=12,8,10)),IF($G$284&lt;12,2,MIN(10,MAX(3,ROUNDUP($G$284/6,0))))))),$G$284-$G$284/2*(1-SQRT((IF($D$284="Round",IF($G$284&lt;=9,6,IF($G$284&lt;=12,8,10)),IF($G$284&lt;12,2,MIN(10,MAX(3,ROUNDUP($G$284/6,0)))))-2*(IF($D$284="Round",IF($G$284&lt;=9,6,IF($G$284&lt;=12,8,10)),IF($G$284&lt;12,2,MIN(10,MAX(3,ROUNDUP($G$284/6,0)))))-10+1)+1)/IF($D$284="Round",IF($G$284&lt;=9,6,IF($G$284&lt;=12,8,10)),IF($G$284&lt;12,2,MIN(10,MAX(3,ROUNDUP($G$284/6,0)))))))),1),ROUND((10-0.5)*$G$284/IF($D$284="Round",IF($G$284&lt;=9,6,IF($G$284&lt;=12,8,10)),IF($G$284&lt;12,2,MIN(10,MAX(3,ROUNDUP($G$284/6,0))))),1)))</f>
        <v/>
      </c>
    </row>
    <row r="286" ht="13.35" customHeight="1" s="162">
      <c r="B286" s="523">
        <f>IF(OR($D$284="",$G$284=""),"",IF($D$284="Round",IF(1=1,"Axis 1 (0°)",IF(1=2,"Axis 2 (90°)","")),IF(1&gt;IF($D$284="Round",2,IF($I$284&lt;12,2,MIN(8,MAX(3,ROUNDUP($I$284/6,0))))),"",ROUND((1-0.5)*$I$284/IF($D$284="Round",2,IF($I$284&lt;12,2,MIN(8,MAX(3,ROUNDUP($I$284/6,0))))),1))))</f>
        <v/>
      </c>
      <c r="C286" s="524" t="n"/>
      <c r="D286" s="525" t="n"/>
      <c r="E286" s="525" t="n"/>
      <c r="F286" s="525" t="n"/>
      <c r="G286" s="525" t="n"/>
      <c r="H286" s="525" t="n"/>
      <c r="I286" s="525" t="n"/>
      <c r="J286" s="525" t="n"/>
      <c r="K286" s="525" t="n"/>
      <c r="L286" s="525" t="n"/>
      <c r="M286" s="525" t="n"/>
    </row>
    <row r="287" ht="13.35" customHeight="1" s="162">
      <c r="B287" s="523">
        <f>IF(OR($D$284="",$G$284=""),"",IF($D$284="Round",IF(2=1,"Axis 1 (0°)",IF(2=2,"Axis 2 (90°)","")),IF(2&gt;IF($D$284="Round",2,IF($I$284&lt;12,2,MIN(8,MAX(3,ROUNDUP($I$284/6,0))))),"",ROUND((2-0.5)*$I$284/IF($D$284="Round",2,IF($I$284&lt;12,2,MIN(8,MAX(3,ROUNDUP($I$284/6,0))))),1))))</f>
        <v/>
      </c>
      <c r="C287" s="524" t="n"/>
      <c r="D287" s="525" t="n"/>
      <c r="E287" s="525" t="n"/>
      <c r="F287" s="525" t="n"/>
      <c r="G287" s="525" t="n"/>
      <c r="H287" s="525" t="n"/>
      <c r="I287" s="525" t="n"/>
      <c r="J287" s="525" t="n"/>
      <c r="K287" s="525" t="n"/>
      <c r="L287" s="525" t="n"/>
      <c r="M287" s="525" t="n"/>
    </row>
    <row r="288" ht="13.35" customHeight="1" s="162">
      <c r="B288" s="523">
        <f>IF(OR($D$284="",$G$284=""),"",IF($D$284="Round",IF(3=1,"Axis 1 (0°)",IF(3=2,"Axis 2 (90°)","")),IF(3&gt;IF($D$284="Round",2,IF($I$284&lt;12,2,MIN(8,MAX(3,ROUNDUP($I$284/6,0))))),"",ROUND((3-0.5)*$I$284/IF($D$284="Round",2,IF($I$284&lt;12,2,MIN(8,MAX(3,ROUNDUP($I$284/6,0))))),1))))</f>
        <v/>
      </c>
      <c r="C288" s="524" t="n"/>
      <c r="D288" s="525" t="n"/>
      <c r="E288" s="525" t="n"/>
      <c r="F288" s="525" t="n"/>
      <c r="G288" s="525" t="n"/>
      <c r="H288" s="525" t="n"/>
      <c r="I288" s="525" t="n"/>
      <c r="J288" s="525" t="n"/>
      <c r="K288" s="525" t="n"/>
      <c r="L288" s="525" t="n"/>
      <c r="M288" s="525" t="n"/>
    </row>
    <row r="289" ht="13.35" customHeight="1" s="162">
      <c r="B289" s="523">
        <f>IF(OR($D$284="",$G$284=""),"",IF($D$284="Round",IF(4=1,"Axis 1 (0°)",IF(4=2,"Axis 2 (90°)","")),IF(4&gt;IF($D$284="Round",2,IF($I$284&lt;12,2,MIN(8,MAX(3,ROUNDUP($I$284/6,0))))),"",ROUND((4-0.5)*$I$284/IF($D$284="Round",2,IF($I$284&lt;12,2,MIN(8,MAX(3,ROUNDUP($I$284/6,0))))),1))))</f>
        <v/>
      </c>
      <c r="C289" s="524" t="n"/>
      <c r="D289" s="525" t="n"/>
      <c r="E289" s="525" t="n"/>
      <c r="F289" s="525" t="n"/>
      <c r="G289" s="525" t="n"/>
      <c r="H289" s="525" t="n"/>
      <c r="I289" s="525" t="n"/>
      <c r="J289" s="525" t="n"/>
      <c r="K289" s="525" t="n"/>
      <c r="L289" s="525" t="n"/>
      <c r="M289" s="525" t="n"/>
    </row>
    <row r="290" ht="13.35" customHeight="1" s="162">
      <c r="B290" s="523">
        <f>IF(OR($D$284="",$G$284=""),"",IF($D$284="Round",IF(5=1,"Axis 1 (0°)",IF(5=2,"Axis 2 (90°)","")),IF(5&gt;IF($D$284="Round",2,IF($I$284&lt;12,2,MIN(8,MAX(3,ROUNDUP($I$284/6,0))))),"",ROUND((5-0.5)*$I$284/IF($D$284="Round",2,IF($I$284&lt;12,2,MIN(8,MAX(3,ROUNDUP($I$284/6,0))))),1))))</f>
        <v/>
      </c>
      <c r="C290" s="524" t="n"/>
      <c r="D290" s="525" t="n"/>
      <c r="E290" s="525" t="n"/>
      <c r="F290" s="525" t="n"/>
      <c r="G290" s="525" t="n"/>
      <c r="H290" s="525" t="n"/>
      <c r="I290" s="525" t="n"/>
      <c r="J290" s="525" t="n"/>
      <c r="K290" s="525" t="n"/>
      <c r="L290" s="525" t="n"/>
      <c r="M290" s="525" t="n"/>
    </row>
    <row r="291" ht="13.35" customHeight="1" s="162">
      <c r="B291" s="523">
        <f>IF(OR($D$284="",$G$284=""),"",IF($D$284="Round",IF(6=1,"Axis 1 (0°)",IF(6=2,"Axis 2 (90°)","")),IF(6&gt;IF($D$284="Round",2,IF($I$284&lt;12,2,MIN(8,MAX(3,ROUNDUP($I$284/6,0))))),"",ROUND((6-0.5)*$I$284/IF($D$284="Round",2,IF($I$284&lt;12,2,MIN(8,MAX(3,ROUNDUP($I$284/6,0))))),1))))</f>
        <v/>
      </c>
      <c r="C291" s="524" t="n"/>
      <c r="D291" s="525" t="n"/>
      <c r="E291" s="525" t="n"/>
      <c r="F291" s="525" t="n"/>
      <c r="G291" s="525" t="n"/>
      <c r="H291" s="525" t="n"/>
      <c r="I291" s="525" t="n"/>
      <c r="J291" s="525" t="n"/>
      <c r="K291" s="525" t="n"/>
      <c r="L291" s="525" t="n"/>
      <c r="M291" s="525" t="n"/>
    </row>
    <row r="292" ht="13.35" customHeight="1" s="162">
      <c r="B292" s="523">
        <f>IF(OR($D$284="",$G$284=""),"",IF($D$284="Round",IF(7=1,"Axis 1 (0°)",IF(7=2,"Axis 2 (90°)","")),IF(7&gt;IF($D$284="Round",2,IF($I$284&lt;12,2,MIN(8,MAX(3,ROUNDUP($I$284/6,0))))),"",ROUND((7-0.5)*$I$284/IF($D$284="Round",2,IF($I$284&lt;12,2,MIN(8,MAX(3,ROUNDUP($I$284/6,0))))),1))))</f>
        <v/>
      </c>
      <c r="C292" s="524" t="n"/>
      <c r="D292" s="525" t="n"/>
      <c r="E292" s="525" t="n"/>
      <c r="F292" s="525" t="n"/>
      <c r="G292" s="525" t="n"/>
      <c r="H292" s="525" t="n"/>
      <c r="I292" s="525" t="n"/>
      <c r="J292" s="525" t="n"/>
      <c r="K292" s="525" t="n"/>
      <c r="L292" s="525" t="n"/>
      <c r="M292" s="525" t="n"/>
    </row>
    <row r="293" ht="13.35" customHeight="1" s="162">
      <c r="B293" s="523">
        <f>IF(OR($D$284="",$G$284=""),"",IF($D$284="Round",IF(8=1,"Axis 1 (0°)",IF(8=2,"Axis 2 (90°)","")),IF(8&gt;IF($D$284="Round",2,IF($I$284&lt;12,2,MIN(8,MAX(3,ROUNDUP($I$284/6,0))))),"",ROUND((8-0.5)*$I$284/IF($D$284="Round",2,IF($I$284&lt;12,2,MIN(8,MAX(3,ROUNDUP($I$284/6,0))))),1))))</f>
        <v/>
      </c>
      <c r="C293" s="524" t="n"/>
      <c r="D293" s="525" t="n"/>
      <c r="E293" s="525" t="n"/>
      <c r="F293" s="525" t="n"/>
      <c r="G293" s="525" t="n"/>
      <c r="H293" s="525" t="n"/>
      <c r="I293" s="525" t="n"/>
      <c r="J293" s="525" t="n"/>
      <c r="K293" s="525" t="n"/>
      <c r="L293" s="525" t="n"/>
      <c r="M293" s="525" t="n"/>
    </row>
    <row r="294" ht="13.35" customHeight="1" s="162"/>
    <row r="295" ht="13.35" customHeight="1" s="162">
      <c r="B295" s="188" t="inlineStr">
        <is>
          <t>Remarks</t>
        </is>
      </c>
      <c r="C295" s="173" t="n"/>
      <c r="D295" s="15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13">
        <f>IF(OR($D$303="",$G$303=""),"",IF($D$303="Round",ROUND(PI()*(($G$303-2*N($K$303))/2)^2/144,3),IF($I$303="","",ROUND(($G$303-2*N($K$303))*($I$303-2*N($K$303))/144,3))))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14" t="inlineStr">
        <is>
          <t>Duct shape:</t>
        </is>
      </c>
      <c r="C303" s="173" t="n"/>
      <c r="D303" s="515" t="n"/>
      <c r="E303" s="173" t="n"/>
      <c r="F303" s="516" t="inlineStr">
        <is>
          <t>W / Dia (in)</t>
        </is>
      </c>
      <c r="G303" s="517" t="n"/>
      <c r="H303" s="514" t="inlineStr">
        <is>
          <t>H (in)</t>
        </is>
      </c>
      <c r="I303" s="518" t="n"/>
      <c r="J303" s="519" t="inlineStr">
        <is>
          <t>Liner (in)</t>
        </is>
      </c>
      <c r="K303" s="520" t="n"/>
      <c r="L303" s="514" t="inlineStr">
        <is>
          <t>Points</t>
        </is>
      </c>
      <c r="M303" s="521">
        <f>IF(OR($D$303="",$G$303=""),"",IF($D$303="Round",IF($D$303="Round",IF($G$303&lt;=9,6,IF($G$303&lt;=12,8,10)),IF($G$303&lt;12,2,MIN(10,MAX(3,ROUNDUP($G$303/6,0)))))&amp;" x 2 axes",IF($D$303="Round",IF($G$303&lt;=9,6,IF($G$303&lt;=12,8,10)),IF($G$303&lt;12,2,MIN(10,MAX(3,ROUNDUP($G$303/6,0)))))&amp;" x "&amp;IF($D$303="Round",2,IF($I$303&lt;12,2,MIN(8,MAX(3,ROUNDUP($I$303/6,0)))))))</f>
        <v/>
      </c>
    </row>
    <row r="304" ht="13.35" customHeight="1" s="162">
      <c r="B304" s="522" t="inlineStr">
        <is>
          <t>Depth↓ Pos→ (in)</t>
        </is>
      </c>
      <c r="C304" s="414" t="n"/>
      <c r="D304" s="522">
        <f>IF(OR($D$303="",$G$303="",1&gt;IF($D$303="Round",IF($G$303&lt;=9,6,IF($G$303&lt;=12,8,10)),IF($G$303&lt;12,2,MIN(10,MAX(3,ROUNDUP($G$303/6,0)))))),"",IF($D$303="Round",ROUND(IF(1&lt;=IF($D$303="Round",IF($G$303&lt;=9,6,IF($G$303&lt;=12,8,10)),IF($G$303&lt;12,2,MIN(10,MAX(3,ROUNDUP($G$303/6,0)))))/2,$G$303/2*(1-SQRT((IF($D$303="Round",IF($G$303&lt;=9,6,IF($G$303&lt;=12,8,10)),IF($G$303&lt;12,2,MIN(10,MAX(3,ROUNDUP($G$303/6,0)))))-2*1+1)/IF($D$303="Round",IF($G$303&lt;=9,6,IF($G$303&lt;=12,8,10)),IF($G$303&lt;12,2,MIN(10,MAX(3,ROUNDUP($G$303/6,0))))))),$G$303-$G$303/2*(1-SQRT((IF($D$303="Round",IF($G$303&lt;=9,6,IF($G$303&lt;=12,8,10)),IF($G$303&lt;12,2,MIN(10,MAX(3,ROUNDUP($G$303/6,0)))))-2*(IF($D$303="Round",IF($G$303&lt;=9,6,IF($G$303&lt;=12,8,10)),IF($G$303&lt;12,2,MIN(10,MAX(3,ROUNDUP($G$303/6,0)))))-1+1)+1)/IF($D$303="Round",IF($G$303&lt;=9,6,IF($G$303&lt;=12,8,10)),IF($G$303&lt;12,2,MIN(10,MAX(3,ROUNDUP($G$303/6,0)))))))),1),ROUND((1-0.5)*$G$303/IF($D$303="Round",IF($G$303&lt;=9,6,IF($G$303&lt;=12,8,10)),IF($G$303&lt;12,2,MIN(10,MAX(3,ROUNDUP($G$303/6,0))))),1)))</f>
        <v/>
      </c>
      <c r="E304" s="522">
        <f>IF(OR($D$303="",$G$303="",2&gt;IF($D$303="Round",IF($G$303&lt;=9,6,IF($G$303&lt;=12,8,10)),IF($G$303&lt;12,2,MIN(10,MAX(3,ROUNDUP($G$303/6,0)))))),"",IF($D$303="Round",ROUND(IF(2&lt;=IF($D$303="Round",IF($G$303&lt;=9,6,IF($G$303&lt;=12,8,10)),IF($G$303&lt;12,2,MIN(10,MAX(3,ROUNDUP($G$303/6,0)))))/2,$G$303/2*(1-SQRT((IF($D$303="Round",IF($G$303&lt;=9,6,IF($G$303&lt;=12,8,10)),IF($G$303&lt;12,2,MIN(10,MAX(3,ROUNDUP($G$303/6,0)))))-2*2+1)/IF($D$303="Round",IF($G$303&lt;=9,6,IF($G$303&lt;=12,8,10)),IF($G$303&lt;12,2,MIN(10,MAX(3,ROUNDUP($G$303/6,0))))))),$G$303-$G$303/2*(1-SQRT((IF($D$303="Round",IF($G$303&lt;=9,6,IF($G$303&lt;=12,8,10)),IF($G$303&lt;12,2,MIN(10,MAX(3,ROUNDUP($G$303/6,0)))))-2*(IF($D$303="Round",IF($G$303&lt;=9,6,IF($G$303&lt;=12,8,10)),IF($G$303&lt;12,2,MIN(10,MAX(3,ROUNDUP($G$303/6,0)))))-2+1)+1)/IF($D$303="Round",IF($G$303&lt;=9,6,IF($G$303&lt;=12,8,10)),IF($G$303&lt;12,2,MIN(10,MAX(3,ROUNDUP($G$303/6,0)))))))),1),ROUND((2-0.5)*$G$303/IF($D$303="Round",IF($G$303&lt;=9,6,IF($G$303&lt;=12,8,10)),IF($G$303&lt;12,2,MIN(10,MAX(3,ROUNDUP($G$303/6,0))))),1)))</f>
        <v/>
      </c>
      <c r="F304" s="522">
        <f>IF(OR($D$303="",$G$303="",3&gt;IF($D$303="Round",IF($G$303&lt;=9,6,IF($G$303&lt;=12,8,10)),IF($G$303&lt;12,2,MIN(10,MAX(3,ROUNDUP($G$303/6,0)))))),"",IF($D$303="Round",ROUND(IF(3&lt;=IF($D$303="Round",IF($G$303&lt;=9,6,IF($G$303&lt;=12,8,10)),IF($G$303&lt;12,2,MIN(10,MAX(3,ROUNDUP($G$303/6,0)))))/2,$G$303/2*(1-SQRT((IF($D$303="Round",IF($G$303&lt;=9,6,IF($G$303&lt;=12,8,10)),IF($G$303&lt;12,2,MIN(10,MAX(3,ROUNDUP($G$303/6,0)))))-2*3+1)/IF($D$303="Round",IF($G$303&lt;=9,6,IF($G$303&lt;=12,8,10)),IF($G$303&lt;12,2,MIN(10,MAX(3,ROUNDUP($G$303/6,0))))))),$G$303-$G$303/2*(1-SQRT((IF($D$303="Round",IF($G$303&lt;=9,6,IF($G$303&lt;=12,8,10)),IF($G$303&lt;12,2,MIN(10,MAX(3,ROUNDUP($G$303/6,0)))))-2*(IF($D$303="Round",IF($G$303&lt;=9,6,IF($G$303&lt;=12,8,10)),IF($G$303&lt;12,2,MIN(10,MAX(3,ROUNDUP($G$303/6,0)))))-3+1)+1)/IF($D$303="Round",IF($G$303&lt;=9,6,IF($G$303&lt;=12,8,10)),IF($G$303&lt;12,2,MIN(10,MAX(3,ROUNDUP($G$303/6,0)))))))),1),ROUND((3-0.5)*$G$303/IF($D$303="Round",IF($G$303&lt;=9,6,IF($G$303&lt;=12,8,10)),IF($G$303&lt;12,2,MIN(10,MAX(3,ROUNDUP($G$303/6,0))))),1)))</f>
        <v/>
      </c>
      <c r="G304" s="522">
        <f>IF(OR($D$303="",$G$303="",4&gt;IF($D$303="Round",IF($G$303&lt;=9,6,IF($G$303&lt;=12,8,10)),IF($G$303&lt;12,2,MIN(10,MAX(3,ROUNDUP($G$303/6,0)))))),"",IF($D$303="Round",ROUND(IF(4&lt;=IF($D$303="Round",IF($G$303&lt;=9,6,IF($G$303&lt;=12,8,10)),IF($G$303&lt;12,2,MIN(10,MAX(3,ROUNDUP($G$303/6,0)))))/2,$G$303/2*(1-SQRT((IF($D$303="Round",IF($G$303&lt;=9,6,IF($G$303&lt;=12,8,10)),IF($G$303&lt;12,2,MIN(10,MAX(3,ROUNDUP($G$303/6,0)))))-2*4+1)/IF($D$303="Round",IF($G$303&lt;=9,6,IF($G$303&lt;=12,8,10)),IF($G$303&lt;12,2,MIN(10,MAX(3,ROUNDUP($G$303/6,0))))))),$G$303-$G$303/2*(1-SQRT((IF($D$303="Round",IF($G$303&lt;=9,6,IF($G$303&lt;=12,8,10)),IF($G$303&lt;12,2,MIN(10,MAX(3,ROUNDUP($G$303/6,0)))))-2*(IF($D$303="Round",IF($G$303&lt;=9,6,IF($G$303&lt;=12,8,10)),IF($G$303&lt;12,2,MIN(10,MAX(3,ROUNDUP($G$303/6,0)))))-4+1)+1)/IF($D$303="Round",IF($G$303&lt;=9,6,IF($G$303&lt;=12,8,10)),IF($G$303&lt;12,2,MIN(10,MAX(3,ROUNDUP($G$303/6,0)))))))),1),ROUND((4-0.5)*$G$303/IF($D$303="Round",IF($G$303&lt;=9,6,IF($G$303&lt;=12,8,10)),IF($G$303&lt;12,2,MIN(10,MAX(3,ROUNDUP($G$303/6,0))))),1)))</f>
        <v/>
      </c>
      <c r="H304" s="522">
        <f>IF(OR($D$303="",$G$303="",5&gt;IF($D$303="Round",IF($G$303&lt;=9,6,IF($G$303&lt;=12,8,10)),IF($G$303&lt;12,2,MIN(10,MAX(3,ROUNDUP($G$303/6,0)))))),"",IF($D$303="Round",ROUND(IF(5&lt;=IF($D$303="Round",IF($G$303&lt;=9,6,IF($G$303&lt;=12,8,10)),IF($G$303&lt;12,2,MIN(10,MAX(3,ROUNDUP($G$303/6,0)))))/2,$G$303/2*(1-SQRT((IF($D$303="Round",IF($G$303&lt;=9,6,IF($G$303&lt;=12,8,10)),IF($G$303&lt;12,2,MIN(10,MAX(3,ROUNDUP($G$303/6,0)))))-2*5+1)/IF($D$303="Round",IF($G$303&lt;=9,6,IF($G$303&lt;=12,8,10)),IF($G$303&lt;12,2,MIN(10,MAX(3,ROUNDUP($G$303/6,0))))))),$G$303-$G$303/2*(1-SQRT((IF($D$303="Round",IF($G$303&lt;=9,6,IF($G$303&lt;=12,8,10)),IF($G$303&lt;12,2,MIN(10,MAX(3,ROUNDUP($G$303/6,0)))))-2*(IF($D$303="Round",IF($G$303&lt;=9,6,IF($G$303&lt;=12,8,10)),IF($G$303&lt;12,2,MIN(10,MAX(3,ROUNDUP($G$303/6,0)))))-5+1)+1)/IF($D$303="Round",IF($G$303&lt;=9,6,IF($G$303&lt;=12,8,10)),IF($G$303&lt;12,2,MIN(10,MAX(3,ROUNDUP($G$303/6,0)))))))),1),ROUND((5-0.5)*$G$303/IF($D$303="Round",IF($G$303&lt;=9,6,IF($G$303&lt;=12,8,10)),IF($G$303&lt;12,2,MIN(10,MAX(3,ROUNDUP($G$303/6,0))))),1)))</f>
        <v/>
      </c>
      <c r="I304" s="522">
        <f>IF(OR($D$303="",$G$303="",6&gt;IF($D$303="Round",IF($G$303&lt;=9,6,IF($G$303&lt;=12,8,10)),IF($G$303&lt;12,2,MIN(10,MAX(3,ROUNDUP($G$303/6,0)))))),"",IF($D$303="Round",ROUND(IF(6&lt;=IF($D$303="Round",IF($G$303&lt;=9,6,IF($G$303&lt;=12,8,10)),IF($G$303&lt;12,2,MIN(10,MAX(3,ROUNDUP($G$303/6,0)))))/2,$G$303/2*(1-SQRT((IF($D$303="Round",IF($G$303&lt;=9,6,IF($G$303&lt;=12,8,10)),IF($G$303&lt;12,2,MIN(10,MAX(3,ROUNDUP($G$303/6,0)))))-2*6+1)/IF($D$303="Round",IF($G$303&lt;=9,6,IF($G$303&lt;=12,8,10)),IF($G$303&lt;12,2,MIN(10,MAX(3,ROUNDUP($G$303/6,0))))))),$G$303-$G$303/2*(1-SQRT((IF($D$303="Round",IF($G$303&lt;=9,6,IF($G$303&lt;=12,8,10)),IF($G$303&lt;12,2,MIN(10,MAX(3,ROUNDUP($G$303/6,0)))))-2*(IF($D$303="Round",IF($G$303&lt;=9,6,IF($G$303&lt;=12,8,10)),IF($G$303&lt;12,2,MIN(10,MAX(3,ROUNDUP($G$303/6,0)))))-6+1)+1)/IF($D$303="Round",IF($G$303&lt;=9,6,IF($G$303&lt;=12,8,10)),IF($G$303&lt;12,2,MIN(10,MAX(3,ROUNDUP($G$303/6,0)))))))),1),ROUND((6-0.5)*$G$303/IF($D$303="Round",IF($G$303&lt;=9,6,IF($G$303&lt;=12,8,10)),IF($G$303&lt;12,2,MIN(10,MAX(3,ROUNDUP($G$303/6,0))))),1)))</f>
        <v/>
      </c>
      <c r="J304" s="522">
        <f>IF(OR($D$303="",$G$303="",7&gt;IF($D$303="Round",IF($G$303&lt;=9,6,IF($G$303&lt;=12,8,10)),IF($G$303&lt;12,2,MIN(10,MAX(3,ROUNDUP($G$303/6,0)))))),"",IF($D$303="Round",ROUND(IF(7&lt;=IF($D$303="Round",IF($G$303&lt;=9,6,IF($G$303&lt;=12,8,10)),IF($G$303&lt;12,2,MIN(10,MAX(3,ROUNDUP($G$303/6,0)))))/2,$G$303/2*(1-SQRT((IF($D$303="Round",IF($G$303&lt;=9,6,IF($G$303&lt;=12,8,10)),IF($G$303&lt;12,2,MIN(10,MAX(3,ROUNDUP($G$303/6,0)))))-2*7+1)/IF($D$303="Round",IF($G$303&lt;=9,6,IF($G$303&lt;=12,8,10)),IF($G$303&lt;12,2,MIN(10,MAX(3,ROUNDUP($G$303/6,0))))))),$G$303-$G$303/2*(1-SQRT((IF($D$303="Round",IF($G$303&lt;=9,6,IF($G$303&lt;=12,8,10)),IF($G$303&lt;12,2,MIN(10,MAX(3,ROUNDUP($G$303/6,0)))))-2*(IF($D$303="Round",IF($G$303&lt;=9,6,IF($G$303&lt;=12,8,10)),IF($G$303&lt;12,2,MIN(10,MAX(3,ROUNDUP($G$303/6,0)))))-7+1)+1)/IF($D$303="Round",IF($G$303&lt;=9,6,IF($G$303&lt;=12,8,10)),IF($G$303&lt;12,2,MIN(10,MAX(3,ROUNDUP($G$303/6,0)))))))),1),ROUND((7-0.5)*$G$303/IF($D$303="Round",IF($G$303&lt;=9,6,IF($G$303&lt;=12,8,10)),IF($G$303&lt;12,2,MIN(10,MAX(3,ROUNDUP($G$303/6,0))))),1)))</f>
        <v/>
      </c>
      <c r="K304" s="522">
        <f>IF(OR($D$303="",$G$303="",8&gt;IF($D$303="Round",IF($G$303&lt;=9,6,IF($G$303&lt;=12,8,10)),IF($G$303&lt;12,2,MIN(10,MAX(3,ROUNDUP($G$303/6,0)))))),"",IF($D$303="Round",ROUND(IF(8&lt;=IF($D$303="Round",IF($G$303&lt;=9,6,IF($G$303&lt;=12,8,10)),IF($G$303&lt;12,2,MIN(10,MAX(3,ROUNDUP($G$303/6,0)))))/2,$G$303/2*(1-SQRT((IF($D$303="Round",IF($G$303&lt;=9,6,IF($G$303&lt;=12,8,10)),IF($G$303&lt;12,2,MIN(10,MAX(3,ROUNDUP($G$303/6,0)))))-2*8+1)/IF($D$303="Round",IF($G$303&lt;=9,6,IF($G$303&lt;=12,8,10)),IF($G$303&lt;12,2,MIN(10,MAX(3,ROUNDUP($G$303/6,0))))))),$G$303-$G$303/2*(1-SQRT((IF($D$303="Round",IF($G$303&lt;=9,6,IF($G$303&lt;=12,8,10)),IF($G$303&lt;12,2,MIN(10,MAX(3,ROUNDUP($G$303/6,0)))))-2*(IF($D$303="Round",IF($G$303&lt;=9,6,IF($G$303&lt;=12,8,10)),IF($G$303&lt;12,2,MIN(10,MAX(3,ROUNDUP($G$303/6,0)))))-8+1)+1)/IF($D$303="Round",IF($G$303&lt;=9,6,IF($G$303&lt;=12,8,10)),IF($G$303&lt;12,2,MIN(10,MAX(3,ROUNDUP($G$303/6,0)))))))),1),ROUND((8-0.5)*$G$303/IF($D$303="Round",IF($G$303&lt;=9,6,IF($G$303&lt;=12,8,10)),IF($G$303&lt;12,2,MIN(10,MAX(3,ROUNDUP($G$303/6,0))))),1)))</f>
        <v/>
      </c>
      <c r="L304" s="522">
        <f>IF(OR($D$303="",$G$303="",9&gt;IF($D$303="Round",IF($G$303&lt;=9,6,IF($G$303&lt;=12,8,10)),IF($G$303&lt;12,2,MIN(10,MAX(3,ROUNDUP($G$303/6,0)))))),"",IF($D$303="Round",ROUND(IF(9&lt;=IF($D$303="Round",IF($G$303&lt;=9,6,IF($G$303&lt;=12,8,10)),IF($G$303&lt;12,2,MIN(10,MAX(3,ROUNDUP($G$303/6,0)))))/2,$G$303/2*(1-SQRT((IF($D$303="Round",IF($G$303&lt;=9,6,IF($G$303&lt;=12,8,10)),IF($G$303&lt;12,2,MIN(10,MAX(3,ROUNDUP($G$303/6,0)))))-2*9+1)/IF($D$303="Round",IF($G$303&lt;=9,6,IF($G$303&lt;=12,8,10)),IF($G$303&lt;12,2,MIN(10,MAX(3,ROUNDUP($G$303/6,0))))))),$G$303-$G$303/2*(1-SQRT((IF($D$303="Round",IF($G$303&lt;=9,6,IF($G$303&lt;=12,8,10)),IF($G$303&lt;12,2,MIN(10,MAX(3,ROUNDUP($G$303/6,0)))))-2*(IF($D$303="Round",IF($G$303&lt;=9,6,IF($G$303&lt;=12,8,10)),IF($G$303&lt;12,2,MIN(10,MAX(3,ROUNDUP($G$303/6,0)))))-9+1)+1)/IF($D$303="Round",IF($G$303&lt;=9,6,IF($G$303&lt;=12,8,10)),IF($G$303&lt;12,2,MIN(10,MAX(3,ROUNDUP($G$303/6,0)))))))),1),ROUND((9-0.5)*$G$303/IF($D$303="Round",IF($G$303&lt;=9,6,IF($G$303&lt;=12,8,10)),IF($G$303&lt;12,2,MIN(10,MAX(3,ROUNDUP($G$303/6,0))))),1)))</f>
        <v/>
      </c>
      <c r="M304" s="522">
        <f>IF(OR($D$303="",$G$303="",10&gt;IF($D$303="Round",IF($G$303&lt;=9,6,IF($G$303&lt;=12,8,10)),IF($G$303&lt;12,2,MIN(10,MAX(3,ROUNDUP($G$303/6,0)))))),"",IF($D$303="Round",ROUND(IF(10&lt;=IF($D$303="Round",IF($G$303&lt;=9,6,IF($G$303&lt;=12,8,10)),IF($G$303&lt;12,2,MIN(10,MAX(3,ROUNDUP($G$303/6,0)))))/2,$G$303/2*(1-SQRT((IF($D$303="Round",IF($G$303&lt;=9,6,IF($G$303&lt;=12,8,10)),IF($G$303&lt;12,2,MIN(10,MAX(3,ROUNDUP($G$303/6,0)))))-2*10+1)/IF($D$303="Round",IF($G$303&lt;=9,6,IF($G$303&lt;=12,8,10)),IF($G$303&lt;12,2,MIN(10,MAX(3,ROUNDUP($G$303/6,0))))))),$G$303-$G$303/2*(1-SQRT((IF($D$303="Round",IF($G$303&lt;=9,6,IF($G$303&lt;=12,8,10)),IF($G$303&lt;12,2,MIN(10,MAX(3,ROUNDUP($G$303/6,0)))))-2*(IF($D$303="Round",IF($G$303&lt;=9,6,IF($G$303&lt;=12,8,10)),IF($G$303&lt;12,2,MIN(10,MAX(3,ROUNDUP($G$303/6,0)))))-10+1)+1)/IF($D$303="Round",IF($G$303&lt;=9,6,IF($G$303&lt;=12,8,10)),IF($G$303&lt;12,2,MIN(10,MAX(3,ROUNDUP($G$303/6,0)))))))),1),ROUND((10-0.5)*$G$303/IF($D$303="Round",IF($G$303&lt;=9,6,IF($G$303&lt;=12,8,10)),IF($G$303&lt;12,2,MIN(10,MAX(3,ROUNDUP($G$303/6,0))))),1)))</f>
        <v/>
      </c>
    </row>
    <row r="305" ht="13.35" customHeight="1" s="162">
      <c r="B305" s="523">
        <f>IF(OR($D$303="",$G$303=""),"",IF($D$303="Round",IF(1=1,"Axis 1 (0°)",IF(1=2,"Axis 2 (90°)","")),IF(1&gt;IF($D$303="Round",2,IF($I$303&lt;12,2,MIN(8,MAX(3,ROUNDUP($I$303/6,0))))),"",ROUND((1-0.5)*$I$303/IF($D$303="Round",2,IF($I$303&lt;12,2,MIN(8,MAX(3,ROUNDUP($I$303/6,0))))),1))))</f>
        <v/>
      </c>
      <c r="C305" s="524" t="n"/>
      <c r="D305" s="525" t="n"/>
      <c r="E305" s="525" t="n"/>
      <c r="F305" s="525" t="n"/>
      <c r="G305" s="525" t="n"/>
      <c r="H305" s="525" t="n"/>
      <c r="I305" s="525" t="n"/>
      <c r="J305" s="525" t="n"/>
      <c r="K305" s="525" t="n"/>
      <c r="L305" s="525" t="n"/>
      <c r="M305" s="525" t="n"/>
    </row>
    <row r="306" ht="13.35" customHeight="1" s="162">
      <c r="B306" s="523">
        <f>IF(OR($D$303="",$G$303=""),"",IF($D$303="Round",IF(2=1,"Axis 1 (0°)",IF(2=2,"Axis 2 (90°)","")),IF(2&gt;IF($D$303="Round",2,IF($I$303&lt;12,2,MIN(8,MAX(3,ROUNDUP($I$303/6,0))))),"",ROUND((2-0.5)*$I$303/IF($D$303="Round",2,IF($I$303&lt;12,2,MIN(8,MAX(3,ROUNDUP($I$303/6,0))))),1))))</f>
        <v/>
      </c>
      <c r="C306" s="524" t="n"/>
      <c r="D306" s="525" t="n"/>
      <c r="E306" s="525" t="n"/>
      <c r="F306" s="525" t="n"/>
      <c r="G306" s="525" t="n"/>
      <c r="H306" s="525" t="n"/>
      <c r="I306" s="525" t="n"/>
      <c r="J306" s="525" t="n"/>
      <c r="K306" s="525" t="n"/>
      <c r="L306" s="525" t="n"/>
      <c r="M306" s="525" t="n"/>
    </row>
    <row r="307" ht="13.35" customHeight="1" s="162">
      <c r="B307" s="523">
        <f>IF(OR($D$303="",$G$303=""),"",IF($D$303="Round",IF(3=1,"Axis 1 (0°)",IF(3=2,"Axis 2 (90°)","")),IF(3&gt;IF($D$303="Round",2,IF($I$303&lt;12,2,MIN(8,MAX(3,ROUNDUP($I$303/6,0))))),"",ROUND((3-0.5)*$I$303/IF($D$303="Round",2,IF($I$303&lt;12,2,MIN(8,MAX(3,ROUNDUP($I$303/6,0))))),1))))</f>
        <v/>
      </c>
      <c r="C307" s="524" t="n"/>
      <c r="D307" s="525" t="n"/>
      <c r="E307" s="525" t="n"/>
      <c r="F307" s="525" t="n"/>
      <c r="G307" s="525" t="n"/>
      <c r="H307" s="525" t="n"/>
      <c r="I307" s="525" t="n"/>
      <c r="J307" s="525" t="n"/>
      <c r="K307" s="525" t="n"/>
      <c r="L307" s="525" t="n"/>
      <c r="M307" s="525" t="n"/>
    </row>
    <row r="308" ht="13.35" customHeight="1" s="162">
      <c r="B308" s="523">
        <f>IF(OR($D$303="",$G$303=""),"",IF($D$303="Round",IF(4=1,"Axis 1 (0°)",IF(4=2,"Axis 2 (90°)","")),IF(4&gt;IF($D$303="Round",2,IF($I$303&lt;12,2,MIN(8,MAX(3,ROUNDUP($I$303/6,0))))),"",ROUND((4-0.5)*$I$303/IF($D$303="Round",2,IF($I$303&lt;12,2,MIN(8,MAX(3,ROUNDUP($I$303/6,0))))),1))))</f>
        <v/>
      </c>
      <c r="C308" s="524" t="n"/>
      <c r="D308" s="525" t="n"/>
      <c r="E308" s="525" t="n"/>
      <c r="F308" s="525" t="n"/>
      <c r="G308" s="525" t="n"/>
      <c r="H308" s="525" t="n"/>
      <c r="I308" s="525" t="n"/>
      <c r="J308" s="525" t="n"/>
      <c r="K308" s="525" t="n"/>
      <c r="L308" s="525" t="n"/>
      <c r="M308" s="525" t="n"/>
    </row>
    <row r="309" ht="13.35" customHeight="1" s="162">
      <c r="B309" s="523">
        <f>IF(OR($D$303="",$G$303=""),"",IF($D$303="Round",IF(5=1,"Axis 1 (0°)",IF(5=2,"Axis 2 (90°)","")),IF(5&gt;IF($D$303="Round",2,IF($I$303&lt;12,2,MIN(8,MAX(3,ROUNDUP($I$303/6,0))))),"",ROUND((5-0.5)*$I$303/IF($D$303="Round",2,IF($I$303&lt;12,2,MIN(8,MAX(3,ROUNDUP($I$303/6,0))))),1))))</f>
        <v/>
      </c>
      <c r="C309" s="524" t="n"/>
      <c r="D309" s="525" t="n"/>
      <c r="E309" s="525" t="n"/>
      <c r="F309" s="525" t="n"/>
      <c r="G309" s="525" t="n"/>
      <c r="H309" s="525" t="n"/>
      <c r="I309" s="525" t="n"/>
      <c r="J309" s="525" t="n"/>
      <c r="K309" s="525" t="n"/>
      <c r="L309" s="525" t="n"/>
      <c r="M309" s="525" t="n"/>
    </row>
    <row r="310" ht="13.35" customHeight="1" s="162">
      <c r="B310" s="523">
        <f>IF(OR($D$303="",$G$303=""),"",IF($D$303="Round",IF(6=1,"Axis 1 (0°)",IF(6=2,"Axis 2 (90°)","")),IF(6&gt;IF($D$303="Round",2,IF($I$303&lt;12,2,MIN(8,MAX(3,ROUNDUP($I$303/6,0))))),"",ROUND((6-0.5)*$I$303/IF($D$303="Round",2,IF($I$303&lt;12,2,MIN(8,MAX(3,ROUNDUP($I$303/6,0))))),1))))</f>
        <v/>
      </c>
      <c r="C310" s="524" t="n"/>
      <c r="D310" s="525" t="n"/>
      <c r="E310" s="525" t="n"/>
      <c r="F310" s="525" t="n"/>
      <c r="G310" s="525" t="n"/>
      <c r="H310" s="525" t="n"/>
      <c r="I310" s="525" t="n"/>
      <c r="J310" s="525" t="n"/>
      <c r="K310" s="525" t="n"/>
      <c r="L310" s="525" t="n"/>
      <c r="M310" s="525" t="n"/>
    </row>
    <row r="311" ht="13.35" customHeight="1" s="162">
      <c r="B311" s="523">
        <f>IF(OR($D$303="",$G$303=""),"",IF($D$303="Round",IF(7=1,"Axis 1 (0°)",IF(7=2,"Axis 2 (90°)","")),IF(7&gt;IF($D$303="Round",2,IF($I$303&lt;12,2,MIN(8,MAX(3,ROUNDUP($I$303/6,0))))),"",ROUND((7-0.5)*$I$303/IF($D$303="Round",2,IF($I$303&lt;12,2,MIN(8,MAX(3,ROUNDUP($I$303/6,0))))),1))))</f>
        <v/>
      </c>
      <c r="C311" s="524" t="n"/>
      <c r="D311" s="525" t="n"/>
      <c r="E311" s="525" t="n"/>
      <c r="F311" s="525" t="n"/>
      <c r="G311" s="525" t="n"/>
      <c r="H311" s="525" t="n"/>
      <c r="I311" s="525" t="n"/>
      <c r="J311" s="525" t="n"/>
      <c r="K311" s="525" t="n"/>
      <c r="L311" s="525" t="n"/>
      <c r="M311" s="525" t="n"/>
    </row>
    <row r="312" ht="13.35" customHeight="1" s="162">
      <c r="B312" s="523">
        <f>IF(OR($D$303="",$G$303=""),"",IF($D$303="Round",IF(8=1,"Axis 1 (0°)",IF(8=2,"Axis 2 (90°)","")),IF(8&gt;IF($D$303="Round",2,IF($I$303&lt;12,2,MIN(8,MAX(3,ROUNDUP($I$303/6,0))))),"",ROUND((8-0.5)*$I$303/IF($D$303="Round",2,IF($I$303&lt;12,2,MIN(8,MAX(3,ROUNDUP($I$303/6,0))))),1))))</f>
        <v/>
      </c>
      <c r="C312" s="524" t="n"/>
      <c r="D312" s="525" t="n"/>
      <c r="E312" s="525" t="n"/>
      <c r="F312" s="525" t="n"/>
      <c r="G312" s="525" t="n"/>
      <c r="H312" s="525" t="n"/>
      <c r="I312" s="525" t="n"/>
      <c r="J312" s="525" t="n"/>
      <c r="K312" s="525" t="n"/>
      <c r="L312" s="525" t="n"/>
      <c r="M312" s="525" t="n"/>
    </row>
    <row r="313" ht="13.35" customHeight="1" s="162"/>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13">
        <f>IF(OR($D$318="",$G$318=""),"",IF($D$318="Round",ROUND(PI()*(($G$318-2*N($K$318))/2)^2/144,3),IF($I$318="","",ROUND(($G$318-2*N($K$318))*($I$318-2*N($K$318))/144,3))))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14" t="inlineStr">
        <is>
          <t>Duct shape:</t>
        </is>
      </c>
      <c r="C318" s="173" t="n"/>
      <c r="D318" s="515" t="n"/>
      <c r="E318" s="173" t="n"/>
      <c r="F318" s="516" t="inlineStr">
        <is>
          <t>W / Dia (in)</t>
        </is>
      </c>
      <c r="G318" s="517" t="n"/>
      <c r="H318" s="514" t="inlineStr">
        <is>
          <t>H (in)</t>
        </is>
      </c>
      <c r="I318" s="518" t="n"/>
      <c r="J318" s="519" t="inlineStr">
        <is>
          <t>Liner (in)</t>
        </is>
      </c>
      <c r="K318" s="520" t="n"/>
      <c r="L318" s="514" t="inlineStr">
        <is>
          <t>Points</t>
        </is>
      </c>
      <c r="M318" s="521">
        <f>IF(OR($D$318="",$G$318=""),"",IF($D$318="Round",IF($D$318="Round",IF($G$318&lt;=9,6,IF($G$318&lt;=12,8,10)),IF($G$318&lt;12,2,MIN(10,MAX(3,ROUNDUP($G$318/6,0)))))&amp;" x 2 axes",IF($D$318="Round",IF($G$318&lt;=9,6,IF($G$318&lt;=12,8,10)),IF($G$318&lt;12,2,MIN(10,MAX(3,ROUNDUP($G$318/6,0)))))&amp;" x "&amp;IF($D$318="Round",2,IF($I$318&lt;12,2,MIN(8,MAX(3,ROUNDUP($I$318/6,0)))))))</f>
        <v/>
      </c>
    </row>
    <row r="319" ht="13.35" customHeight="1" s="162">
      <c r="B319" s="522" t="inlineStr">
        <is>
          <t>Depth↓ Pos→ (in)</t>
        </is>
      </c>
      <c r="C319" s="414" t="n"/>
      <c r="D319" s="522">
        <f>IF(OR($D$318="",$G$318="",1&gt;IF($D$318="Round",IF($G$318&lt;=9,6,IF($G$318&lt;=12,8,10)),IF($G$318&lt;12,2,MIN(10,MAX(3,ROUNDUP($G$318/6,0)))))),"",IF($D$318="Round",ROUND(IF(1&lt;=IF($D$318="Round",IF($G$318&lt;=9,6,IF($G$318&lt;=12,8,10)),IF($G$318&lt;12,2,MIN(10,MAX(3,ROUNDUP($G$318/6,0)))))/2,$G$318/2*(1-SQRT((IF($D$318="Round",IF($G$318&lt;=9,6,IF($G$318&lt;=12,8,10)),IF($G$318&lt;12,2,MIN(10,MAX(3,ROUNDUP($G$318/6,0)))))-2*1+1)/IF($D$318="Round",IF($G$318&lt;=9,6,IF($G$318&lt;=12,8,10)),IF($G$318&lt;12,2,MIN(10,MAX(3,ROUNDUP($G$318/6,0))))))),$G$318-$G$318/2*(1-SQRT((IF($D$318="Round",IF($G$318&lt;=9,6,IF($G$318&lt;=12,8,10)),IF($G$318&lt;12,2,MIN(10,MAX(3,ROUNDUP($G$318/6,0)))))-2*(IF($D$318="Round",IF($G$318&lt;=9,6,IF($G$318&lt;=12,8,10)),IF($G$318&lt;12,2,MIN(10,MAX(3,ROUNDUP($G$318/6,0)))))-1+1)+1)/IF($D$318="Round",IF($G$318&lt;=9,6,IF($G$318&lt;=12,8,10)),IF($G$318&lt;12,2,MIN(10,MAX(3,ROUNDUP($G$318/6,0)))))))),1),ROUND((1-0.5)*$G$318/IF($D$318="Round",IF($G$318&lt;=9,6,IF($G$318&lt;=12,8,10)),IF($G$318&lt;12,2,MIN(10,MAX(3,ROUNDUP($G$318/6,0))))),1)))</f>
        <v/>
      </c>
      <c r="E319" s="522">
        <f>IF(OR($D$318="",$G$318="",2&gt;IF($D$318="Round",IF($G$318&lt;=9,6,IF($G$318&lt;=12,8,10)),IF($G$318&lt;12,2,MIN(10,MAX(3,ROUNDUP($G$318/6,0)))))),"",IF($D$318="Round",ROUND(IF(2&lt;=IF($D$318="Round",IF($G$318&lt;=9,6,IF($G$318&lt;=12,8,10)),IF($G$318&lt;12,2,MIN(10,MAX(3,ROUNDUP($G$318/6,0)))))/2,$G$318/2*(1-SQRT((IF($D$318="Round",IF($G$318&lt;=9,6,IF($G$318&lt;=12,8,10)),IF($G$318&lt;12,2,MIN(10,MAX(3,ROUNDUP($G$318/6,0)))))-2*2+1)/IF($D$318="Round",IF($G$318&lt;=9,6,IF($G$318&lt;=12,8,10)),IF($G$318&lt;12,2,MIN(10,MAX(3,ROUNDUP($G$318/6,0))))))),$G$318-$G$318/2*(1-SQRT((IF($D$318="Round",IF($G$318&lt;=9,6,IF($G$318&lt;=12,8,10)),IF($G$318&lt;12,2,MIN(10,MAX(3,ROUNDUP($G$318/6,0)))))-2*(IF($D$318="Round",IF($G$318&lt;=9,6,IF($G$318&lt;=12,8,10)),IF($G$318&lt;12,2,MIN(10,MAX(3,ROUNDUP($G$318/6,0)))))-2+1)+1)/IF($D$318="Round",IF($G$318&lt;=9,6,IF($G$318&lt;=12,8,10)),IF($G$318&lt;12,2,MIN(10,MAX(3,ROUNDUP($G$318/6,0)))))))),1),ROUND((2-0.5)*$G$318/IF($D$318="Round",IF($G$318&lt;=9,6,IF($G$318&lt;=12,8,10)),IF($G$318&lt;12,2,MIN(10,MAX(3,ROUNDUP($G$318/6,0))))),1)))</f>
        <v/>
      </c>
      <c r="F319" s="522">
        <f>IF(OR($D$318="",$G$318="",3&gt;IF($D$318="Round",IF($G$318&lt;=9,6,IF($G$318&lt;=12,8,10)),IF($G$318&lt;12,2,MIN(10,MAX(3,ROUNDUP($G$318/6,0)))))),"",IF($D$318="Round",ROUND(IF(3&lt;=IF($D$318="Round",IF($G$318&lt;=9,6,IF($G$318&lt;=12,8,10)),IF($G$318&lt;12,2,MIN(10,MAX(3,ROUNDUP($G$318/6,0)))))/2,$G$318/2*(1-SQRT((IF($D$318="Round",IF($G$318&lt;=9,6,IF($G$318&lt;=12,8,10)),IF($G$318&lt;12,2,MIN(10,MAX(3,ROUNDUP($G$318/6,0)))))-2*3+1)/IF($D$318="Round",IF($G$318&lt;=9,6,IF($G$318&lt;=12,8,10)),IF($G$318&lt;12,2,MIN(10,MAX(3,ROUNDUP($G$318/6,0))))))),$G$318-$G$318/2*(1-SQRT((IF($D$318="Round",IF($G$318&lt;=9,6,IF($G$318&lt;=12,8,10)),IF($G$318&lt;12,2,MIN(10,MAX(3,ROUNDUP($G$318/6,0)))))-2*(IF($D$318="Round",IF($G$318&lt;=9,6,IF($G$318&lt;=12,8,10)),IF($G$318&lt;12,2,MIN(10,MAX(3,ROUNDUP($G$318/6,0)))))-3+1)+1)/IF($D$318="Round",IF($G$318&lt;=9,6,IF($G$318&lt;=12,8,10)),IF($G$318&lt;12,2,MIN(10,MAX(3,ROUNDUP($G$318/6,0)))))))),1),ROUND((3-0.5)*$G$318/IF($D$318="Round",IF($G$318&lt;=9,6,IF($G$318&lt;=12,8,10)),IF($G$318&lt;12,2,MIN(10,MAX(3,ROUNDUP($G$318/6,0))))),1)))</f>
        <v/>
      </c>
      <c r="G319" s="522">
        <f>IF(OR($D$318="",$G$318="",4&gt;IF($D$318="Round",IF($G$318&lt;=9,6,IF($G$318&lt;=12,8,10)),IF($G$318&lt;12,2,MIN(10,MAX(3,ROUNDUP($G$318/6,0)))))),"",IF($D$318="Round",ROUND(IF(4&lt;=IF($D$318="Round",IF($G$318&lt;=9,6,IF($G$318&lt;=12,8,10)),IF($G$318&lt;12,2,MIN(10,MAX(3,ROUNDUP($G$318/6,0)))))/2,$G$318/2*(1-SQRT((IF($D$318="Round",IF($G$318&lt;=9,6,IF($G$318&lt;=12,8,10)),IF($G$318&lt;12,2,MIN(10,MAX(3,ROUNDUP($G$318/6,0)))))-2*4+1)/IF($D$318="Round",IF($G$318&lt;=9,6,IF($G$318&lt;=12,8,10)),IF($G$318&lt;12,2,MIN(10,MAX(3,ROUNDUP($G$318/6,0))))))),$G$318-$G$318/2*(1-SQRT((IF($D$318="Round",IF($G$318&lt;=9,6,IF($G$318&lt;=12,8,10)),IF($G$318&lt;12,2,MIN(10,MAX(3,ROUNDUP($G$318/6,0)))))-2*(IF($D$318="Round",IF($G$318&lt;=9,6,IF($G$318&lt;=12,8,10)),IF($G$318&lt;12,2,MIN(10,MAX(3,ROUNDUP($G$318/6,0)))))-4+1)+1)/IF($D$318="Round",IF($G$318&lt;=9,6,IF($G$318&lt;=12,8,10)),IF($G$318&lt;12,2,MIN(10,MAX(3,ROUNDUP($G$318/6,0)))))))),1),ROUND((4-0.5)*$G$318/IF($D$318="Round",IF($G$318&lt;=9,6,IF($G$318&lt;=12,8,10)),IF($G$318&lt;12,2,MIN(10,MAX(3,ROUNDUP($G$318/6,0))))),1)))</f>
        <v/>
      </c>
      <c r="H319" s="522">
        <f>IF(OR($D$318="",$G$318="",5&gt;IF($D$318="Round",IF($G$318&lt;=9,6,IF($G$318&lt;=12,8,10)),IF($G$318&lt;12,2,MIN(10,MAX(3,ROUNDUP($G$318/6,0)))))),"",IF($D$318="Round",ROUND(IF(5&lt;=IF($D$318="Round",IF($G$318&lt;=9,6,IF($G$318&lt;=12,8,10)),IF($G$318&lt;12,2,MIN(10,MAX(3,ROUNDUP($G$318/6,0)))))/2,$G$318/2*(1-SQRT((IF($D$318="Round",IF($G$318&lt;=9,6,IF($G$318&lt;=12,8,10)),IF($G$318&lt;12,2,MIN(10,MAX(3,ROUNDUP($G$318/6,0)))))-2*5+1)/IF($D$318="Round",IF($G$318&lt;=9,6,IF($G$318&lt;=12,8,10)),IF($G$318&lt;12,2,MIN(10,MAX(3,ROUNDUP($G$318/6,0))))))),$G$318-$G$318/2*(1-SQRT((IF($D$318="Round",IF($G$318&lt;=9,6,IF($G$318&lt;=12,8,10)),IF($G$318&lt;12,2,MIN(10,MAX(3,ROUNDUP($G$318/6,0)))))-2*(IF($D$318="Round",IF($G$318&lt;=9,6,IF($G$318&lt;=12,8,10)),IF($G$318&lt;12,2,MIN(10,MAX(3,ROUNDUP($G$318/6,0)))))-5+1)+1)/IF($D$318="Round",IF($G$318&lt;=9,6,IF($G$318&lt;=12,8,10)),IF($G$318&lt;12,2,MIN(10,MAX(3,ROUNDUP($G$318/6,0)))))))),1),ROUND((5-0.5)*$G$318/IF($D$318="Round",IF($G$318&lt;=9,6,IF($G$318&lt;=12,8,10)),IF($G$318&lt;12,2,MIN(10,MAX(3,ROUNDUP($G$318/6,0))))),1)))</f>
        <v/>
      </c>
      <c r="I319" s="522">
        <f>IF(OR($D$318="",$G$318="",6&gt;IF($D$318="Round",IF($G$318&lt;=9,6,IF($G$318&lt;=12,8,10)),IF($G$318&lt;12,2,MIN(10,MAX(3,ROUNDUP($G$318/6,0)))))),"",IF($D$318="Round",ROUND(IF(6&lt;=IF($D$318="Round",IF($G$318&lt;=9,6,IF($G$318&lt;=12,8,10)),IF($G$318&lt;12,2,MIN(10,MAX(3,ROUNDUP($G$318/6,0)))))/2,$G$318/2*(1-SQRT((IF($D$318="Round",IF($G$318&lt;=9,6,IF($G$318&lt;=12,8,10)),IF($G$318&lt;12,2,MIN(10,MAX(3,ROUNDUP($G$318/6,0)))))-2*6+1)/IF($D$318="Round",IF($G$318&lt;=9,6,IF($G$318&lt;=12,8,10)),IF($G$318&lt;12,2,MIN(10,MAX(3,ROUNDUP($G$318/6,0))))))),$G$318-$G$318/2*(1-SQRT((IF($D$318="Round",IF($G$318&lt;=9,6,IF($G$318&lt;=12,8,10)),IF($G$318&lt;12,2,MIN(10,MAX(3,ROUNDUP($G$318/6,0)))))-2*(IF($D$318="Round",IF($G$318&lt;=9,6,IF($G$318&lt;=12,8,10)),IF($G$318&lt;12,2,MIN(10,MAX(3,ROUNDUP($G$318/6,0)))))-6+1)+1)/IF($D$318="Round",IF($G$318&lt;=9,6,IF($G$318&lt;=12,8,10)),IF($G$318&lt;12,2,MIN(10,MAX(3,ROUNDUP($G$318/6,0)))))))),1),ROUND((6-0.5)*$G$318/IF($D$318="Round",IF($G$318&lt;=9,6,IF($G$318&lt;=12,8,10)),IF($G$318&lt;12,2,MIN(10,MAX(3,ROUNDUP($G$318/6,0))))),1)))</f>
        <v/>
      </c>
      <c r="J319" s="522">
        <f>IF(OR($D$318="",$G$318="",7&gt;IF($D$318="Round",IF($G$318&lt;=9,6,IF($G$318&lt;=12,8,10)),IF($G$318&lt;12,2,MIN(10,MAX(3,ROUNDUP($G$318/6,0)))))),"",IF($D$318="Round",ROUND(IF(7&lt;=IF($D$318="Round",IF($G$318&lt;=9,6,IF($G$318&lt;=12,8,10)),IF($G$318&lt;12,2,MIN(10,MAX(3,ROUNDUP($G$318/6,0)))))/2,$G$318/2*(1-SQRT((IF($D$318="Round",IF($G$318&lt;=9,6,IF($G$318&lt;=12,8,10)),IF($G$318&lt;12,2,MIN(10,MAX(3,ROUNDUP($G$318/6,0)))))-2*7+1)/IF($D$318="Round",IF($G$318&lt;=9,6,IF($G$318&lt;=12,8,10)),IF($G$318&lt;12,2,MIN(10,MAX(3,ROUNDUP($G$318/6,0))))))),$G$318-$G$318/2*(1-SQRT((IF($D$318="Round",IF($G$318&lt;=9,6,IF($G$318&lt;=12,8,10)),IF($G$318&lt;12,2,MIN(10,MAX(3,ROUNDUP($G$318/6,0)))))-2*(IF($D$318="Round",IF($G$318&lt;=9,6,IF($G$318&lt;=12,8,10)),IF($G$318&lt;12,2,MIN(10,MAX(3,ROUNDUP($G$318/6,0)))))-7+1)+1)/IF($D$318="Round",IF($G$318&lt;=9,6,IF($G$318&lt;=12,8,10)),IF($G$318&lt;12,2,MIN(10,MAX(3,ROUNDUP($G$318/6,0)))))))),1),ROUND((7-0.5)*$G$318/IF($D$318="Round",IF($G$318&lt;=9,6,IF($G$318&lt;=12,8,10)),IF($G$318&lt;12,2,MIN(10,MAX(3,ROUNDUP($G$318/6,0))))),1)))</f>
        <v/>
      </c>
      <c r="K319" s="522">
        <f>IF(OR($D$318="",$G$318="",8&gt;IF($D$318="Round",IF($G$318&lt;=9,6,IF($G$318&lt;=12,8,10)),IF($G$318&lt;12,2,MIN(10,MAX(3,ROUNDUP($G$318/6,0)))))),"",IF($D$318="Round",ROUND(IF(8&lt;=IF($D$318="Round",IF($G$318&lt;=9,6,IF($G$318&lt;=12,8,10)),IF($G$318&lt;12,2,MIN(10,MAX(3,ROUNDUP($G$318/6,0)))))/2,$G$318/2*(1-SQRT((IF($D$318="Round",IF($G$318&lt;=9,6,IF($G$318&lt;=12,8,10)),IF($G$318&lt;12,2,MIN(10,MAX(3,ROUNDUP($G$318/6,0)))))-2*8+1)/IF($D$318="Round",IF($G$318&lt;=9,6,IF($G$318&lt;=12,8,10)),IF($G$318&lt;12,2,MIN(10,MAX(3,ROUNDUP($G$318/6,0))))))),$G$318-$G$318/2*(1-SQRT((IF($D$318="Round",IF($G$318&lt;=9,6,IF($G$318&lt;=12,8,10)),IF($G$318&lt;12,2,MIN(10,MAX(3,ROUNDUP($G$318/6,0)))))-2*(IF($D$318="Round",IF($G$318&lt;=9,6,IF($G$318&lt;=12,8,10)),IF($G$318&lt;12,2,MIN(10,MAX(3,ROUNDUP($G$318/6,0)))))-8+1)+1)/IF($D$318="Round",IF($G$318&lt;=9,6,IF($G$318&lt;=12,8,10)),IF($G$318&lt;12,2,MIN(10,MAX(3,ROUNDUP($G$318/6,0)))))))),1),ROUND((8-0.5)*$G$318/IF($D$318="Round",IF($G$318&lt;=9,6,IF($G$318&lt;=12,8,10)),IF($G$318&lt;12,2,MIN(10,MAX(3,ROUNDUP($G$318/6,0))))),1)))</f>
        <v/>
      </c>
      <c r="L319" s="522">
        <f>IF(OR($D$318="",$G$318="",9&gt;IF($D$318="Round",IF($G$318&lt;=9,6,IF($G$318&lt;=12,8,10)),IF($G$318&lt;12,2,MIN(10,MAX(3,ROUNDUP($G$318/6,0)))))),"",IF($D$318="Round",ROUND(IF(9&lt;=IF($D$318="Round",IF($G$318&lt;=9,6,IF($G$318&lt;=12,8,10)),IF($G$318&lt;12,2,MIN(10,MAX(3,ROUNDUP($G$318/6,0)))))/2,$G$318/2*(1-SQRT((IF($D$318="Round",IF($G$318&lt;=9,6,IF($G$318&lt;=12,8,10)),IF($G$318&lt;12,2,MIN(10,MAX(3,ROUNDUP($G$318/6,0)))))-2*9+1)/IF($D$318="Round",IF($G$318&lt;=9,6,IF($G$318&lt;=12,8,10)),IF($G$318&lt;12,2,MIN(10,MAX(3,ROUNDUP($G$318/6,0))))))),$G$318-$G$318/2*(1-SQRT((IF($D$318="Round",IF($G$318&lt;=9,6,IF($G$318&lt;=12,8,10)),IF($G$318&lt;12,2,MIN(10,MAX(3,ROUNDUP($G$318/6,0)))))-2*(IF($D$318="Round",IF($G$318&lt;=9,6,IF($G$318&lt;=12,8,10)),IF($G$318&lt;12,2,MIN(10,MAX(3,ROUNDUP($G$318/6,0)))))-9+1)+1)/IF($D$318="Round",IF($G$318&lt;=9,6,IF($G$318&lt;=12,8,10)),IF($G$318&lt;12,2,MIN(10,MAX(3,ROUNDUP($G$318/6,0)))))))),1),ROUND((9-0.5)*$G$318/IF($D$318="Round",IF($G$318&lt;=9,6,IF($G$318&lt;=12,8,10)),IF($G$318&lt;12,2,MIN(10,MAX(3,ROUNDUP($G$318/6,0))))),1)))</f>
        <v/>
      </c>
      <c r="M319" s="522">
        <f>IF(OR($D$318="",$G$318="",10&gt;IF($D$318="Round",IF($G$318&lt;=9,6,IF($G$318&lt;=12,8,10)),IF($G$318&lt;12,2,MIN(10,MAX(3,ROUNDUP($G$318/6,0)))))),"",IF($D$318="Round",ROUND(IF(10&lt;=IF($D$318="Round",IF($G$318&lt;=9,6,IF($G$318&lt;=12,8,10)),IF($G$318&lt;12,2,MIN(10,MAX(3,ROUNDUP($G$318/6,0)))))/2,$G$318/2*(1-SQRT((IF($D$318="Round",IF($G$318&lt;=9,6,IF($G$318&lt;=12,8,10)),IF($G$318&lt;12,2,MIN(10,MAX(3,ROUNDUP($G$318/6,0)))))-2*10+1)/IF($D$318="Round",IF($G$318&lt;=9,6,IF($G$318&lt;=12,8,10)),IF($G$318&lt;12,2,MIN(10,MAX(3,ROUNDUP($G$318/6,0))))))),$G$318-$G$318/2*(1-SQRT((IF($D$318="Round",IF($G$318&lt;=9,6,IF($G$318&lt;=12,8,10)),IF($G$318&lt;12,2,MIN(10,MAX(3,ROUNDUP($G$318/6,0)))))-2*(IF($D$318="Round",IF($G$318&lt;=9,6,IF($G$318&lt;=12,8,10)),IF($G$318&lt;12,2,MIN(10,MAX(3,ROUNDUP($G$318/6,0)))))-10+1)+1)/IF($D$318="Round",IF($G$318&lt;=9,6,IF($G$318&lt;=12,8,10)),IF($G$318&lt;12,2,MIN(10,MAX(3,ROUNDUP($G$318/6,0)))))))),1),ROUND((10-0.5)*$G$318/IF($D$318="Round",IF($G$318&lt;=9,6,IF($G$318&lt;=12,8,10)),IF($G$318&lt;12,2,MIN(10,MAX(3,ROUNDUP($G$318/6,0))))),1)))</f>
        <v/>
      </c>
    </row>
    <row r="320" ht="13.35" customHeight="1" s="162">
      <c r="B320" s="523">
        <f>IF(OR($D$318="",$G$318=""),"",IF($D$318="Round",IF(1=1,"Axis 1 (0°)",IF(1=2,"Axis 2 (90°)","")),IF(1&gt;IF($D$318="Round",2,IF($I$318&lt;12,2,MIN(8,MAX(3,ROUNDUP($I$318/6,0))))),"",ROUND((1-0.5)*$I$318/IF($D$318="Round",2,IF($I$318&lt;12,2,MIN(8,MAX(3,ROUNDUP($I$318/6,0))))),1))))</f>
        <v/>
      </c>
      <c r="C320" s="524" t="n"/>
      <c r="D320" s="525" t="n"/>
      <c r="E320" s="525" t="n"/>
      <c r="F320" s="525" t="n"/>
      <c r="G320" s="525" t="n"/>
      <c r="H320" s="525" t="n"/>
      <c r="I320" s="525" t="n"/>
      <c r="J320" s="525" t="n"/>
      <c r="K320" s="525" t="n"/>
      <c r="L320" s="525" t="n"/>
      <c r="M320" s="525" t="n"/>
    </row>
    <row r="321" ht="13.35" customHeight="1" s="162">
      <c r="B321" s="523">
        <f>IF(OR($D$318="",$G$318=""),"",IF($D$318="Round",IF(2=1,"Axis 1 (0°)",IF(2=2,"Axis 2 (90°)","")),IF(2&gt;IF($D$318="Round",2,IF($I$318&lt;12,2,MIN(8,MAX(3,ROUNDUP($I$318/6,0))))),"",ROUND((2-0.5)*$I$318/IF($D$318="Round",2,IF($I$318&lt;12,2,MIN(8,MAX(3,ROUNDUP($I$318/6,0))))),1))))</f>
        <v/>
      </c>
      <c r="C321" s="524" t="n"/>
      <c r="D321" s="525" t="n"/>
      <c r="E321" s="525" t="n"/>
      <c r="F321" s="525" t="n"/>
      <c r="G321" s="525" t="n"/>
      <c r="H321" s="525" t="n"/>
      <c r="I321" s="525" t="n"/>
      <c r="J321" s="525" t="n"/>
      <c r="K321" s="525" t="n"/>
      <c r="L321" s="525" t="n"/>
      <c r="M321" s="525" t="n"/>
    </row>
    <row r="322" ht="13.35" customHeight="1" s="162">
      <c r="B322" s="523">
        <f>IF(OR($D$318="",$G$318=""),"",IF($D$318="Round",IF(3=1,"Axis 1 (0°)",IF(3=2,"Axis 2 (90°)","")),IF(3&gt;IF($D$318="Round",2,IF($I$318&lt;12,2,MIN(8,MAX(3,ROUNDUP($I$318/6,0))))),"",ROUND((3-0.5)*$I$318/IF($D$318="Round",2,IF($I$318&lt;12,2,MIN(8,MAX(3,ROUNDUP($I$318/6,0))))),1))))</f>
        <v/>
      </c>
      <c r="C322" s="524" t="n"/>
      <c r="D322" s="525" t="n"/>
      <c r="E322" s="525" t="n"/>
      <c r="F322" s="525" t="n"/>
      <c r="G322" s="525" t="n"/>
      <c r="H322" s="525" t="n"/>
      <c r="I322" s="525" t="n"/>
      <c r="J322" s="525" t="n"/>
      <c r="K322" s="525" t="n"/>
      <c r="L322" s="525" t="n"/>
      <c r="M322" s="525" t="n"/>
    </row>
    <row r="323" ht="13.35" customHeight="1" s="162">
      <c r="B323" s="523">
        <f>IF(OR($D$318="",$G$318=""),"",IF($D$318="Round",IF(4=1,"Axis 1 (0°)",IF(4=2,"Axis 2 (90°)","")),IF(4&gt;IF($D$318="Round",2,IF($I$318&lt;12,2,MIN(8,MAX(3,ROUNDUP($I$318/6,0))))),"",ROUND((4-0.5)*$I$318/IF($D$318="Round",2,IF($I$318&lt;12,2,MIN(8,MAX(3,ROUNDUP($I$318/6,0))))),1))))</f>
        <v/>
      </c>
      <c r="C323" s="524" t="n"/>
      <c r="D323" s="525" t="n"/>
      <c r="E323" s="525" t="n"/>
      <c r="F323" s="525" t="n"/>
      <c r="G323" s="525" t="n"/>
      <c r="H323" s="525" t="n"/>
      <c r="I323" s="525" t="n"/>
      <c r="J323" s="525" t="n"/>
      <c r="K323" s="525" t="n"/>
      <c r="L323" s="525" t="n"/>
      <c r="M323" s="525" t="n"/>
    </row>
    <row r="324" ht="13.35" customHeight="1" s="162">
      <c r="B324" s="523">
        <f>IF(OR($D$318="",$G$318=""),"",IF($D$318="Round",IF(5=1,"Axis 1 (0°)",IF(5=2,"Axis 2 (90°)","")),IF(5&gt;IF($D$318="Round",2,IF($I$318&lt;12,2,MIN(8,MAX(3,ROUNDUP($I$318/6,0))))),"",ROUND((5-0.5)*$I$318/IF($D$318="Round",2,IF($I$318&lt;12,2,MIN(8,MAX(3,ROUNDUP($I$318/6,0))))),1))))</f>
        <v/>
      </c>
      <c r="C324" s="524" t="n"/>
      <c r="D324" s="525" t="n"/>
      <c r="E324" s="525" t="n"/>
      <c r="F324" s="525" t="n"/>
      <c r="G324" s="525" t="n"/>
      <c r="H324" s="525" t="n"/>
      <c r="I324" s="525" t="n"/>
      <c r="J324" s="525" t="n"/>
      <c r="K324" s="525" t="n"/>
      <c r="L324" s="525" t="n"/>
      <c r="M324" s="525" t="n"/>
    </row>
    <row r="325" ht="13.35" customHeight="1" s="162">
      <c r="B325" s="523">
        <f>IF(OR($D$318="",$G$318=""),"",IF($D$318="Round",IF(6=1,"Axis 1 (0°)",IF(6=2,"Axis 2 (90°)","")),IF(6&gt;IF($D$318="Round",2,IF($I$318&lt;12,2,MIN(8,MAX(3,ROUNDUP($I$318/6,0))))),"",ROUND((6-0.5)*$I$318/IF($D$318="Round",2,IF($I$318&lt;12,2,MIN(8,MAX(3,ROUNDUP($I$318/6,0))))),1))))</f>
        <v/>
      </c>
      <c r="C325" s="524" t="n"/>
      <c r="D325" s="525" t="n"/>
      <c r="E325" s="525" t="n"/>
      <c r="F325" s="525" t="n"/>
      <c r="G325" s="525" t="n"/>
      <c r="H325" s="525" t="n"/>
      <c r="I325" s="525" t="n"/>
      <c r="J325" s="525" t="n"/>
      <c r="K325" s="525" t="n"/>
      <c r="L325" s="525" t="n"/>
      <c r="M325" s="525" t="n"/>
    </row>
    <row r="326" ht="13.35" customHeight="1" s="162">
      <c r="B326" s="523">
        <f>IF(OR($D$318="",$G$318=""),"",IF($D$318="Round",IF(7=1,"Axis 1 (0°)",IF(7=2,"Axis 2 (90°)","")),IF(7&gt;IF($D$318="Round",2,IF($I$318&lt;12,2,MIN(8,MAX(3,ROUNDUP($I$318/6,0))))),"",ROUND((7-0.5)*$I$318/IF($D$318="Round",2,IF($I$318&lt;12,2,MIN(8,MAX(3,ROUNDUP($I$318/6,0))))),1))))</f>
        <v/>
      </c>
      <c r="C326" s="524" t="n"/>
      <c r="D326" s="525" t="n"/>
      <c r="E326" s="525" t="n"/>
      <c r="F326" s="525" t="n"/>
      <c r="G326" s="525" t="n"/>
      <c r="H326" s="525" t="n"/>
      <c r="I326" s="525" t="n"/>
      <c r="J326" s="525" t="n"/>
      <c r="K326" s="525" t="n"/>
      <c r="L326" s="525" t="n"/>
      <c r="M326" s="525" t="n"/>
    </row>
    <row r="327" ht="13.35" customHeight="1" s="162">
      <c r="B327" s="523">
        <f>IF(OR($D$318="",$G$318=""),"",IF($D$318="Round",IF(8=1,"Axis 1 (0°)",IF(8=2,"Axis 2 (90°)","")),IF(8&gt;IF($D$318="Round",2,IF($I$318&lt;12,2,MIN(8,MAX(3,ROUNDUP($I$318/6,0))))),"",ROUND((8-0.5)*$I$318/IF($D$318="Round",2,IF($I$318&lt;12,2,MIN(8,MAX(3,ROUNDUP($I$318/6,0))))),1))))</f>
        <v/>
      </c>
      <c r="C327" s="524" t="n"/>
      <c r="D327" s="525" t="n"/>
      <c r="E327" s="525" t="n"/>
      <c r="F327" s="525" t="n"/>
      <c r="G327" s="525" t="n"/>
      <c r="H327" s="525" t="n"/>
      <c r="I327" s="525" t="n"/>
      <c r="J327" s="525" t="n"/>
      <c r="K327" s="525" t="n"/>
      <c r="L327" s="525" t="n"/>
      <c r="M327" s="525" t="n"/>
    </row>
    <row r="328" ht="13.35" customHeight="1" s="162"/>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13">
        <f>IF(OR($D$333="",$G$333=""),"",IF($D$333="Round",ROUND(PI()*(($G$333-2*N($K$333))/2)^2/144,3),IF($I$333="","",ROUND(($G$333-2*N($K$333))*($I$333-2*N($K$333))/144,3))))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14" t="inlineStr">
        <is>
          <t>Duct shape:</t>
        </is>
      </c>
      <c r="C333" s="173" t="n"/>
      <c r="D333" s="515" t="n"/>
      <c r="E333" s="173" t="n"/>
      <c r="F333" s="516" t="inlineStr">
        <is>
          <t>W / Dia (in)</t>
        </is>
      </c>
      <c r="G333" s="517" t="n"/>
      <c r="H333" s="514" t="inlineStr">
        <is>
          <t>H (in)</t>
        </is>
      </c>
      <c r="I333" s="518" t="n"/>
      <c r="J333" s="519" t="inlineStr">
        <is>
          <t>Liner (in)</t>
        </is>
      </c>
      <c r="K333" s="520" t="n"/>
      <c r="L333" s="514" t="inlineStr">
        <is>
          <t>Points</t>
        </is>
      </c>
      <c r="M333" s="521">
        <f>IF(OR($D$333="",$G$333=""),"",IF($D$333="Round",IF($D$333="Round",IF($G$333&lt;=9,6,IF($G$333&lt;=12,8,10)),IF($G$333&lt;12,2,MIN(10,MAX(3,ROUNDUP($G$333/6,0)))))&amp;" x 2 axes",IF($D$333="Round",IF($G$333&lt;=9,6,IF($G$333&lt;=12,8,10)),IF($G$333&lt;12,2,MIN(10,MAX(3,ROUNDUP($G$333/6,0)))))&amp;" x "&amp;IF($D$333="Round",2,IF($I$333&lt;12,2,MIN(8,MAX(3,ROUNDUP($I$333/6,0)))))))</f>
        <v/>
      </c>
    </row>
    <row r="334" ht="13.35" customHeight="1" s="162">
      <c r="B334" s="522" t="inlineStr">
        <is>
          <t>Depth↓ Pos→ (in)</t>
        </is>
      </c>
      <c r="C334" s="414" t="n"/>
      <c r="D334" s="522">
        <f>IF(OR($D$333="",$G$333="",1&gt;IF($D$333="Round",IF($G$333&lt;=9,6,IF($G$333&lt;=12,8,10)),IF($G$333&lt;12,2,MIN(10,MAX(3,ROUNDUP($G$333/6,0)))))),"",IF($D$333="Round",ROUND(IF(1&lt;=IF($D$333="Round",IF($G$333&lt;=9,6,IF($G$333&lt;=12,8,10)),IF($G$333&lt;12,2,MIN(10,MAX(3,ROUNDUP($G$333/6,0)))))/2,$G$333/2*(1-SQRT((IF($D$333="Round",IF($G$333&lt;=9,6,IF($G$333&lt;=12,8,10)),IF($G$333&lt;12,2,MIN(10,MAX(3,ROUNDUP($G$333/6,0)))))-2*1+1)/IF($D$333="Round",IF($G$333&lt;=9,6,IF($G$333&lt;=12,8,10)),IF($G$333&lt;12,2,MIN(10,MAX(3,ROUNDUP($G$333/6,0))))))),$G$333-$G$333/2*(1-SQRT((IF($D$333="Round",IF($G$333&lt;=9,6,IF($G$333&lt;=12,8,10)),IF($G$333&lt;12,2,MIN(10,MAX(3,ROUNDUP($G$333/6,0)))))-2*(IF($D$333="Round",IF($G$333&lt;=9,6,IF($G$333&lt;=12,8,10)),IF($G$333&lt;12,2,MIN(10,MAX(3,ROUNDUP($G$333/6,0)))))-1+1)+1)/IF($D$333="Round",IF($G$333&lt;=9,6,IF($G$333&lt;=12,8,10)),IF($G$333&lt;12,2,MIN(10,MAX(3,ROUNDUP($G$333/6,0)))))))),1),ROUND((1-0.5)*$G$333/IF($D$333="Round",IF($G$333&lt;=9,6,IF($G$333&lt;=12,8,10)),IF($G$333&lt;12,2,MIN(10,MAX(3,ROUNDUP($G$333/6,0))))),1)))</f>
        <v/>
      </c>
      <c r="E334" s="522">
        <f>IF(OR($D$333="",$G$333="",2&gt;IF($D$333="Round",IF($G$333&lt;=9,6,IF($G$333&lt;=12,8,10)),IF($G$333&lt;12,2,MIN(10,MAX(3,ROUNDUP($G$333/6,0)))))),"",IF($D$333="Round",ROUND(IF(2&lt;=IF($D$333="Round",IF($G$333&lt;=9,6,IF($G$333&lt;=12,8,10)),IF($G$333&lt;12,2,MIN(10,MAX(3,ROUNDUP($G$333/6,0)))))/2,$G$333/2*(1-SQRT((IF($D$333="Round",IF($G$333&lt;=9,6,IF($G$333&lt;=12,8,10)),IF($G$333&lt;12,2,MIN(10,MAX(3,ROUNDUP($G$333/6,0)))))-2*2+1)/IF($D$333="Round",IF($G$333&lt;=9,6,IF($G$333&lt;=12,8,10)),IF($G$333&lt;12,2,MIN(10,MAX(3,ROUNDUP($G$333/6,0))))))),$G$333-$G$333/2*(1-SQRT((IF($D$333="Round",IF($G$333&lt;=9,6,IF($G$333&lt;=12,8,10)),IF($G$333&lt;12,2,MIN(10,MAX(3,ROUNDUP($G$333/6,0)))))-2*(IF($D$333="Round",IF($G$333&lt;=9,6,IF($G$333&lt;=12,8,10)),IF($G$333&lt;12,2,MIN(10,MAX(3,ROUNDUP($G$333/6,0)))))-2+1)+1)/IF($D$333="Round",IF($G$333&lt;=9,6,IF($G$333&lt;=12,8,10)),IF($G$333&lt;12,2,MIN(10,MAX(3,ROUNDUP($G$333/6,0)))))))),1),ROUND((2-0.5)*$G$333/IF($D$333="Round",IF($G$333&lt;=9,6,IF($G$333&lt;=12,8,10)),IF($G$333&lt;12,2,MIN(10,MAX(3,ROUNDUP($G$333/6,0))))),1)))</f>
        <v/>
      </c>
      <c r="F334" s="522">
        <f>IF(OR($D$333="",$G$333="",3&gt;IF($D$333="Round",IF($G$333&lt;=9,6,IF($G$333&lt;=12,8,10)),IF($G$333&lt;12,2,MIN(10,MAX(3,ROUNDUP($G$333/6,0)))))),"",IF($D$333="Round",ROUND(IF(3&lt;=IF($D$333="Round",IF($G$333&lt;=9,6,IF($G$333&lt;=12,8,10)),IF($G$333&lt;12,2,MIN(10,MAX(3,ROUNDUP($G$333/6,0)))))/2,$G$333/2*(1-SQRT((IF($D$333="Round",IF($G$333&lt;=9,6,IF($G$333&lt;=12,8,10)),IF($G$333&lt;12,2,MIN(10,MAX(3,ROUNDUP($G$333/6,0)))))-2*3+1)/IF($D$333="Round",IF($G$333&lt;=9,6,IF($G$333&lt;=12,8,10)),IF($G$333&lt;12,2,MIN(10,MAX(3,ROUNDUP($G$333/6,0))))))),$G$333-$G$333/2*(1-SQRT((IF($D$333="Round",IF($G$333&lt;=9,6,IF($G$333&lt;=12,8,10)),IF($G$333&lt;12,2,MIN(10,MAX(3,ROUNDUP($G$333/6,0)))))-2*(IF($D$333="Round",IF($G$333&lt;=9,6,IF($G$333&lt;=12,8,10)),IF($G$333&lt;12,2,MIN(10,MAX(3,ROUNDUP($G$333/6,0)))))-3+1)+1)/IF($D$333="Round",IF($G$333&lt;=9,6,IF($G$333&lt;=12,8,10)),IF($G$333&lt;12,2,MIN(10,MAX(3,ROUNDUP($G$333/6,0)))))))),1),ROUND((3-0.5)*$G$333/IF($D$333="Round",IF($G$333&lt;=9,6,IF($G$333&lt;=12,8,10)),IF($G$333&lt;12,2,MIN(10,MAX(3,ROUNDUP($G$333/6,0))))),1)))</f>
        <v/>
      </c>
      <c r="G334" s="522">
        <f>IF(OR($D$333="",$G$333="",4&gt;IF($D$333="Round",IF($G$333&lt;=9,6,IF($G$333&lt;=12,8,10)),IF($G$333&lt;12,2,MIN(10,MAX(3,ROUNDUP($G$333/6,0)))))),"",IF($D$333="Round",ROUND(IF(4&lt;=IF($D$333="Round",IF($G$333&lt;=9,6,IF($G$333&lt;=12,8,10)),IF($G$333&lt;12,2,MIN(10,MAX(3,ROUNDUP($G$333/6,0)))))/2,$G$333/2*(1-SQRT((IF($D$333="Round",IF($G$333&lt;=9,6,IF($G$333&lt;=12,8,10)),IF($G$333&lt;12,2,MIN(10,MAX(3,ROUNDUP($G$333/6,0)))))-2*4+1)/IF($D$333="Round",IF($G$333&lt;=9,6,IF($G$333&lt;=12,8,10)),IF($G$333&lt;12,2,MIN(10,MAX(3,ROUNDUP($G$333/6,0))))))),$G$333-$G$333/2*(1-SQRT((IF($D$333="Round",IF($G$333&lt;=9,6,IF($G$333&lt;=12,8,10)),IF($G$333&lt;12,2,MIN(10,MAX(3,ROUNDUP($G$333/6,0)))))-2*(IF($D$333="Round",IF($G$333&lt;=9,6,IF($G$333&lt;=12,8,10)),IF($G$333&lt;12,2,MIN(10,MAX(3,ROUNDUP($G$333/6,0)))))-4+1)+1)/IF($D$333="Round",IF($G$333&lt;=9,6,IF($G$333&lt;=12,8,10)),IF($G$333&lt;12,2,MIN(10,MAX(3,ROUNDUP($G$333/6,0)))))))),1),ROUND((4-0.5)*$G$333/IF($D$333="Round",IF($G$333&lt;=9,6,IF($G$333&lt;=12,8,10)),IF($G$333&lt;12,2,MIN(10,MAX(3,ROUNDUP($G$333/6,0))))),1)))</f>
        <v/>
      </c>
      <c r="H334" s="522">
        <f>IF(OR($D$333="",$G$333="",5&gt;IF($D$333="Round",IF($G$333&lt;=9,6,IF($G$333&lt;=12,8,10)),IF($G$333&lt;12,2,MIN(10,MAX(3,ROUNDUP($G$333/6,0)))))),"",IF($D$333="Round",ROUND(IF(5&lt;=IF($D$333="Round",IF($G$333&lt;=9,6,IF($G$333&lt;=12,8,10)),IF($G$333&lt;12,2,MIN(10,MAX(3,ROUNDUP($G$333/6,0)))))/2,$G$333/2*(1-SQRT((IF($D$333="Round",IF($G$333&lt;=9,6,IF($G$333&lt;=12,8,10)),IF($G$333&lt;12,2,MIN(10,MAX(3,ROUNDUP($G$333/6,0)))))-2*5+1)/IF($D$333="Round",IF($G$333&lt;=9,6,IF($G$333&lt;=12,8,10)),IF($G$333&lt;12,2,MIN(10,MAX(3,ROUNDUP($G$333/6,0))))))),$G$333-$G$333/2*(1-SQRT((IF($D$333="Round",IF($G$333&lt;=9,6,IF($G$333&lt;=12,8,10)),IF($G$333&lt;12,2,MIN(10,MAX(3,ROUNDUP($G$333/6,0)))))-2*(IF($D$333="Round",IF($G$333&lt;=9,6,IF($G$333&lt;=12,8,10)),IF($G$333&lt;12,2,MIN(10,MAX(3,ROUNDUP($G$333/6,0)))))-5+1)+1)/IF($D$333="Round",IF($G$333&lt;=9,6,IF($G$333&lt;=12,8,10)),IF($G$333&lt;12,2,MIN(10,MAX(3,ROUNDUP($G$333/6,0)))))))),1),ROUND((5-0.5)*$G$333/IF($D$333="Round",IF($G$333&lt;=9,6,IF($G$333&lt;=12,8,10)),IF($G$333&lt;12,2,MIN(10,MAX(3,ROUNDUP($G$333/6,0))))),1)))</f>
        <v/>
      </c>
      <c r="I334" s="522">
        <f>IF(OR($D$333="",$G$333="",6&gt;IF($D$333="Round",IF($G$333&lt;=9,6,IF($G$333&lt;=12,8,10)),IF($G$333&lt;12,2,MIN(10,MAX(3,ROUNDUP($G$333/6,0)))))),"",IF($D$333="Round",ROUND(IF(6&lt;=IF($D$333="Round",IF($G$333&lt;=9,6,IF($G$333&lt;=12,8,10)),IF($G$333&lt;12,2,MIN(10,MAX(3,ROUNDUP($G$333/6,0)))))/2,$G$333/2*(1-SQRT((IF($D$333="Round",IF($G$333&lt;=9,6,IF($G$333&lt;=12,8,10)),IF($G$333&lt;12,2,MIN(10,MAX(3,ROUNDUP($G$333/6,0)))))-2*6+1)/IF($D$333="Round",IF($G$333&lt;=9,6,IF($G$333&lt;=12,8,10)),IF($G$333&lt;12,2,MIN(10,MAX(3,ROUNDUP($G$333/6,0))))))),$G$333-$G$333/2*(1-SQRT((IF($D$333="Round",IF($G$333&lt;=9,6,IF($G$333&lt;=12,8,10)),IF($G$333&lt;12,2,MIN(10,MAX(3,ROUNDUP($G$333/6,0)))))-2*(IF($D$333="Round",IF($G$333&lt;=9,6,IF($G$333&lt;=12,8,10)),IF($G$333&lt;12,2,MIN(10,MAX(3,ROUNDUP($G$333/6,0)))))-6+1)+1)/IF($D$333="Round",IF($G$333&lt;=9,6,IF($G$333&lt;=12,8,10)),IF($G$333&lt;12,2,MIN(10,MAX(3,ROUNDUP($G$333/6,0)))))))),1),ROUND((6-0.5)*$G$333/IF($D$333="Round",IF($G$333&lt;=9,6,IF($G$333&lt;=12,8,10)),IF($G$333&lt;12,2,MIN(10,MAX(3,ROUNDUP($G$333/6,0))))),1)))</f>
        <v/>
      </c>
      <c r="J334" s="522">
        <f>IF(OR($D$333="",$G$333="",7&gt;IF($D$333="Round",IF($G$333&lt;=9,6,IF($G$333&lt;=12,8,10)),IF($G$333&lt;12,2,MIN(10,MAX(3,ROUNDUP($G$333/6,0)))))),"",IF($D$333="Round",ROUND(IF(7&lt;=IF($D$333="Round",IF($G$333&lt;=9,6,IF($G$333&lt;=12,8,10)),IF($G$333&lt;12,2,MIN(10,MAX(3,ROUNDUP($G$333/6,0)))))/2,$G$333/2*(1-SQRT((IF($D$333="Round",IF($G$333&lt;=9,6,IF($G$333&lt;=12,8,10)),IF($G$333&lt;12,2,MIN(10,MAX(3,ROUNDUP($G$333/6,0)))))-2*7+1)/IF($D$333="Round",IF($G$333&lt;=9,6,IF($G$333&lt;=12,8,10)),IF($G$333&lt;12,2,MIN(10,MAX(3,ROUNDUP($G$333/6,0))))))),$G$333-$G$333/2*(1-SQRT((IF($D$333="Round",IF($G$333&lt;=9,6,IF($G$333&lt;=12,8,10)),IF($G$333&lt;12,2,MIN(10,MAX(3,ROUNDUP($G$333/6,0)))))-2*(IF($D$333="Round",IF($G$333&lt;=9,6,IF($G$333&lt;=12,8,10)),IF($G$333&lt;12,2,MIN(10,MAX(3,ROUNDUP($G$333/6,0)))))-7+1)+1)/IF($D$333="Round",IF($G$333&lt;=9,6,IF($G$333&lt;=12,8,10)),IF($G$333&lt;12,2,MIN(10,MAX(3,ROUNDUP($G$333/6,0)))))))),1),ROUND((7-0.5)*$G$333/IF($D$333="Round",IF($G$333&lt;=9,6,IF($G$333&lt;=12,8,10)),IF($G$333&lt;12,2,MIN(10,MAX(3,ROUNDUP($G$333/6,0))))),1)))</f>
        <v/>
      </c>
      <c r="K334" s="522">
        <f>IF(OR($D$333="",$G$333="",8&gt;IF($D$333="Round",IF($G$333&lt;=9,6,IF($G$333&lt;=12,8,10)),IF($G$333&lt;12,2,MIN(10,MAX(3,ROUNDUP($G$333/6,0)))))),"",IF($D$333="Round",ROUND(IF(8&lt;=IF($D$333="Round",IF($G$333&lt;=9,6,IF($G$333&lt;=12,8,10)),IF($G$333&lt;12,2,MIN(10,MAX(3,ROUNDUP($G$333/6,0)))))/2,$G$333/2*(1-SQRT((IF($D$333="Round",IF($G$333&lt;=9,6,IF($G$333&lt;=12,8,10)),IF($G$333&lt;12,2,MIN(10,MAX(3,ROUNDUP($G$333/6,0)))))-2*8+1)/IF($D$333="Round",IF($G$333&lt;=9,6,IF($G$333&lt;=12,8,10)),IF($G$333&lt;12,2,MIN(10,MAX(3,ROUNDUP($G$333/6,0))))))),$G$333-$G$333/2*(1-SQRT((IF($D$333="Round",IF($G$333&lt;=9,6,IF($G$333&lt;=12,8,10)),IF($G$333&lt;12,2,MIN(10,MAX(3,ROUNDUP($G$333/6,0)))))-2*(IF($D$333="Round",IF($G$333&lt;=9,6,IF($G$333&lt;=12,8,10)),IF($G$333&lt;12,2,MIN(10,MAX(3,ROUNDUP($G$333/6,0)))))-8+1)+1)/IF($D$333="Round",IF($G$333&lt;=9,6,IF($G$333&lt;=12,8,10)),IF($G$333&lt;12,2,MIN(10,MAX(3,ROUNDUP($G$333/6,0)))))))),1),ROUND((8-0.5)*$G$333/IF($D$333="Round",IF($G$333&lt;=9,6,IF($G$333&lt;=12,8,10)),IF($G$333&lt;12,2,MIN(10,MAX(3,ROUNDUP($G$333/6,0))))),1)))</f>
        <v/>
      </c>
      <c r="L334" s="522">
        <f>IF(OR($D$333="",$G$333="",9&gt;IF($D$333="Round",IF($G$333&lt;=9,6,IF($G$333&lt;=12,8,10)),IF($G$333&lt;12,2,MIN(10,MAX(3,ROUNDUP($G$333/6,0)))))),"",IF($D$333="Round",ROUND(IF(9&lt;=IF($D$333="Round",IF($G$333&lt;=9,6,IF($G$333&lt;=12,8,10)),IF($G$333&lt;12,2,MIN(10,MAX(3,ROUNDUP($G$333/6,0)))))/2,$G$333/2*(1-SQRT((IF($D$333="Round",IF($G$333&lt;=9,6,IF($G$333&lt;=12,8,10)),IF($G$333&lt;12,2,MIN(10,MAX(3,ROUNDUP($G$333/6,0)))))-2*9+1)/IF($D$333="Round",IF($G$333&lt;=9,6,IF($G$333&lt;=12,8,10)),IF($G$333&lt;12,2,MIN(10,MAX(3,ROUNDUP($G$333/6,0))))))),$G$333-$G$333/2*(1-SQRT((IF($D$333="Round",IF($G$333&lt;=9,6,IF($G$333&lt;=12,8,10)),IF($G$333&lt;12,2,MIN(10,MAX(3,ROUNDUP($G$333/6,0)))))-2*(IF($D$333="Round",IF($G$333&lt;=9,6,IF($G$333&lt;=12,8,10)),IF($G$333&lt;12,2,MIN(10,MAX(3,ROUNDUP($G$333/6,0)))))-9+1)+1)/IF($D$333="Round",IF($G$333&lt;=9,6,IF($G$333&lt;=12,8,10)),IF($G$333&lt;12,2,MIN(10,MAX(3,ROUNDUP($G$333/6,0)))))))),1),ROUND((9-0.5)*$G$333/IF($D$333="Round",IF($G$333&lt;=9,6,IF($G$333&lt;=12,8,10)),IF($G$333&lt;12,2,MIN(10,MAX(3,ROUNDUP($G$333/6,0))))),1)))</f>
        <v/>
      </c>
      <c r="M334" s="522">
        <f>IF(OR($D$333="",$G$333="",10&gt;IF($D$333="Round",IF($G$333&lt;=9,6,IF($G$333&lt;=12,8,10)),IF($G$333&lt;12,2,MIN(10,MAX(3,ROUNDUP($G$333/6,0)))))),"",IF($D$333="Round",ROUND(IF(10&lt;=IF($D$333="Round",IF($G$333&lt;=9,6,IF($G$333&lt;=12,8,10)),IF($G$333&lt;12,2,MIN(10,MAX(3,ROUNDUP($G$333/6,0)))))/2,$G$333/2*(1-SQRT((IF($D$333="Round",IF($G$333&lt;=9,6,IF($G$333&lt;=12,8,10)),IF($G$333&lt;12,2,MIN(10,MAX(3,ROUNDUP($G$333/6,0)))))-2*10+1)/IF($D$333="Round",IF($G$333&lt;=9,6,IF($G$333&lt;=12,8,10)),IF($G$333&lt;12,2,MIN(10,MAX(3,ROUNDUP($G$333/6,0))))))),$G$333-$G$333/2*(1-SQRT((IF($D$333="Round",IF($G$333&lt;=9,6,IF($G$333&lt;=12,8,10)),IF($G$333&lt;12,2,MIN(10,MAX(3,ROUNDUP($G$333/6,0)))))-2*(IF($D$333="Round",IF($G$333&lt;=9,6,IF($G$333&lt;=12,8,10)),IF($G$333&lt;12,2,MIN(10,MAX(3,ROUNDUP($G$333/6,0)))))-10+1)+1)/IF($D$333="Round",IF($G$333&lt;=9,6,IF($G$333&lt;=12,8,10)),IF($G$333&lt;12,2,MIN(10,MAX(3,ROUNDUP($G$333/6,0)))))))),1),ROUND((10-0.5)*$G$333/IF($D$333="Round",IF($G$333&lt;=9,6,IF($G$333&lt;=12,8,10)),IF($G$333&lt;12,2,MIN(10,MAX(3,ROUNDUP($G$333/6,0))))),1)))</f>
        <v/>
      </c>
    </row>
    <row r="335" ht="13.35" customHeight="1" s="162">
      <c r="B335" s="523">
        <f>IF(OR($D$333="",$G$333=""),"",IF($D$333="Round",IF(1=1,"Axis 1 (0°)",IF(1=2,"Axis 2 (90°)","")),IF(1&gt;IF($D$333="Round",2,IF($I$333&lt;12,2,MIN(8,MAX(3,ROUNDUP($I$333/6,0))))),"",ROUND((1-0.5)*$I$333/IF($D$333="Round",2,IF($I$333&lt;12,2,MIN(8,MAX(3,ROUNDUP($I$333/6,0))))),1))))</f>
        <v/>
      </c>
      <c r="C335" s="524" t="n"/>
      <c r="D335" s="525" t="n"/>
      <c r="E335" s="525" t="n"/>
      <c r="F335" s="525" t="n"/>
      <c r="G335" s="525" t="n"/>
      <c r="H335" s="525" t="n"/>
      <c r="I335" s="525" t="n"/>
      <c r="J335" s="525" t="n"/>
      <c r="K335" s="525" t="n"/>
      <c r="L335" s="525" t="n"/>
      <c r="M335" s="525" t="n"/>
    </row>
    <row r="336" ht="13.35" customHeight="1" s="162">
      <c r="B336" s="523">
        <f>IF(OR($D$333="",$G$333=""),"",IF($D$333="Round",IF(2=1,"Axis 1 (0°)",IF(2=2,"Axis 2 (90°)","")),IF(2&gt;IF($D$333="Round",2,IF($I$333&lt;12,2,MIN(8,MAX(3,ROUNDUP($I$333/6,0))))),"",ROUND((2-0.5)*$I$333/IF($D$333="Round",2,IF($I$333&lt;12,2,MIN(8,MAX(3,ROUNDUP($I$333/6,0))))),1))))</f>
        <v/>
      </c>
      <c r="C336" s="524" t="n"/>
      <c r="D336" s="525" t="n"/>
      <c r="E336" s="525" t="n"/>
      <c r="F336" s="525" t="n"/>
      <c r="G336" s="525" t="n"/>
      <c r="H336" s="525" t="n"/>
      <c r="I336" s="525" t="n"/>
      <c r="J336" s="525" t="n"/>
      <c r="K336" s="525" t="n"/>
      <c r="L336" s="525" t="n"/>
      <c r="M336" s="525" t="n"/>
    </row>
    <row r="337" ht="13.35" customHeight="1" s="162">
      <c r="B337" s="523">
        <f>IF(OR($D$333="",$G$333=""),"",IF($D$333="Round",IF(3=1,"Axis 1 (0°)",IF(3=2,"Axis 2 (90°)","")),IF(3&gt;IF($D$333="Round",2,IF($I$333&lt;12,2,MIN(8,MAX(3,ROUNDUP($I$333/6,0))))),"",ROUND((3-0.5)*$I$333/IF($D$333="Round",2,IF($I$333&lt;12,2,MIN(8,MAX(3,ROUNDUP($I$333/6,0))))),1))))</f>
        <v/>
      </c>
      <c r="C337" s="524" t="n"/>
      <c r="D337" s="525" t="n"/>
      <c r="E337" s="525" t="n"/>
      <c r="F337" s="525" t="n"/>
      <c r="G337" s="525" t="n"/>
      <c r="H337" s="525" t="n"/>
      <c r="I337" s="525" t="n"/>
      <c r="J337" s="525" t="n"/>
      <c r="K337" s="525" t="n"/>
      <c r="L337" s="525" t="n"/>
      <c r="M337" s="525" t="n"/>
    </row>
    <row r="338" ht="13.35" customHeight="1" s="162">
      <c r="B338" s="523">
        <f>IF(OR($D$333="",$G$333=""),"",IF($D$333="Round",IF(4=1,"Axis 1 (0°)",IF(4=2,"Axis 2 (90°)","")),IF(4&gt;IF($D$333="Round",2,IF($I$333&lt;12,2,MIN(8,MAX(3,ROUNDUP($I$333/6,0))))),"",ROUND((4-0.5)*$I$333/IF($D$333="Round",2,IF($I$333&lt;12,2,MIN(8,MAX(3,ROUNDUP($I$333/6,0))))),1))))</f>
        <v/>
      </c>
      <c r="C338" s="524" t="n"/>
      <c r="D338" s="525" t="n"/>
      <c r="E338" s="525" t="n"/>
      <c r="F338" s="525" t="n"/>
      <c r="G338" s="525" t="n"/>
      <c r="H338" s="525" t="n"/>
      <c r="I338" s="525" t="n"/>
      <c r="J338" s="525" t="n"/>
      <c r="K338" s="525" t="n"/>
      <c r="L338" s="525" t="n"/>
      <c r="M338" s="525" t="n"/>
    </row>
    <row r="339" ht="13.35" customHeight="1" s="162">
      <c r="B339" s="523">
        <f>IF(OR($D$333="",$G$333=""),"",IF($D$333="Round",IF(5=1,"Axis 1 (0°)",IF(5=2,"Axis 2 (90°)","")),IF(5&gt;IF($D$333="Round",2,IF($I$333&lt;12,2,MIN(8,MAX(3,ROUNDUP($I$333/6,0))))),"",ROUND((5-0.5)*$I$333/IF($D$333="Round",2,IF($I$333&lt;12,2,MIN(8,MAX(3,ROUNDUP($I$333/6,0))))),1))))</f>
        <v/>
      </c>
      <c r="C339" s="524" t="n"/>
      <c r="D339" s="525" t="n"/>
      <c r="E339" s="525" t="n"/>
      <c r="F339" s="525" t="n"/>
      <c r="G339" s="525" t="n"/>
      <c r="H339" s="525" t="n"/>
      <c r="I339" s="525" t="n"/>
      <c r="J339" s="525" t="n"/>
      <c r="K339" s="525" t="n"/>
      <c r="L339" s="525" t="n"/>
      <c r="M339" s="525" t="n"/>
    </row>
    <row r="340" ht="13.35" customHeight="1" s="162">
      <c r="B340" s="523">
        <f>IF(OR($D$333="",$G$333=""),"",IF($D$333="Round",IF(6=1,"Axis 1 (0°)",IF(6=2,"Axis 2 (90°)","")),IF(6&gt;IF($D$333="Round",2,IF($I$333&lt;12,2,MIN(8,MAX(3,ROUNDUP($I$333/6,0))))),"",ROUND((6-0.5)*$I$333/IF($D$333="Round",2,IF($I$333&lt;12,2,MIN(8,MAX(3,ROUNDUP($I$333/6,0))))),1))))</f>
        <v/>
      </c>
      <c r="C340" s="524" t="n"/>
      <c r="D340" s="525" t="n"/>
      <c r="E340" s="525" t="n"/>
      <c r="F340" s="525" t="n"/>
      <c r="G340" s="525" t="n"/>
      <c r="H340" s="525" t="n"/>
      <c r="I340" s="525" t="n"/>
      <c r="J340" s="525" t="n"/>
      <c r="K340" s="525" t="n"/>
      <c r="L340" s="525" t="n"/>
      <c r="M340" s="525" t="n"/>
    </row>
    <row r="341" ht="13.35" customHeight="1" s="162">
      <c r="B341" s="523">
        <f>IF(OR($D$333="",$G$333=""),"",IF($D$333="Round",IF(7=1,"Axis 1 (0°)",IF(7=2,"Axis 2 (90°)","")),IF(7&gt;IF($D$333="Round",2,IF($I$333&lt;12,2,MIN(8,MAX(3,ROUNDUP($I$333/6,0))))),"",ROUND((7-0.5)*$I$333/IF($D$333="Round",2,IF($I$333&lt;12,2,MIN(8,MAX(3,ROUNDUP($I$333/6,0))))),1))))</f>
        <v/>
      </c>
      <c r="C341" s="524" t="n"/>
      <c r="D341" s="525" t="n"/>
      <c r="E341" s="525" t="n"/>
      <c r="F341" s="525" t="n"/>
      <c r="G341" s="525" t="n"/>
      <c r="H341" s="525" t="n"/>
      <c r="I341" s="525" t="n"/>
      <c r="J341" s="525" t="n"/>
      <c r="K341" s="525" t="n"/>
      <c r="L341" s="525" t="n"/>
      <c r="M341" s="525" t="n"/>
    </row>
    <row r="342" ht="13.35" customHeight="1" s="162">
      <c r="B342" s="523">
        <f>IF(OR($D$333="",$G$333=""),"",IF($D$333="Round",IF(8=1,"Axis 1 (0°)",IF(8=2,"Axis 2 (90°)","")),IF(8&gt;IF($D$333="Round",2,IF($I$333&lt;12,2,MIN(8,MAX(3,ROUNDUP($I$333/6,0))))),"",ROUND((8-0.5)*$I$333/IF($D$333="Round",2,IF($I$333&lt;12,2,MIN(8,MAX(3,ROUNDUP($I$333/6,0))))),1))))</f>
        <v/>
      </c>
      <c r="C342" s="524" t="n"/>
      <c r="D342" s="525" t="n"/>
      <c r="E342" s="525" t="n"/>
      <c r="F342" s="525" t="n"/>
      <c r="G342" s="525" t="n"/>
      <c r="H342" s="525" t="n"/>
      <c r="I342" s="525" t="n"/>
      <c r="J342" s="525" t="n"/>
      <c r="K342" s="525" t="n"/>
      <c r="L342" s="525" t="n"/>
      <c r="M342" s="525" t="n"/>
    </row>
    <row r="343" ht="13.35" customHeight="1" s="162"/>
    <row r="344" ht="13.35" customHeight="1" s="162">
      <c r="B344" s="188" t="inlineStr">
        <is>
          <t>Remarks</t>
        </is>
      </c>
      <c r="C344" s="173" t="n"/>
      <c r="D344" s="15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13">
        <f>IF(OR($D$352="",$G$352=""),"",IF($D$352="Round",ROUND(PI()*(($G$352-2*N($K$352))/2)^2/144,3),IF($I$352="","",ROUND(($G$352-2*N($K$352))*($I$352-2*N($K$352))/144,3))))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14" t="inlineStr">
        <is>
          <t>Duct shape:</t>
        </is>
      </c>
      <c r="C352" s="173" t="n"/>
      <c r="D352" s="515" t="n"/>
      <c r="E352" s="173" t="n"/>
      <c r="F352" s="516" t="inlineStr">
        <is>
          <t>W / Dia (in)</t>
        </is>
      </c>
      <c r="G352" s="517" t="n"/>
      <c r="H352" s="514" t="inlineStr">
        <is>
          <t>H (in)</t>
        </is>
      </c>
      <c r="I352" s="518" t="n"/>
      <c r="J352" s="519" t="inlineStr">
        <is>
          <t>Liner (in)</t>
        </is>
      </c>
      <c r="K352" s="520" t="n"/>
      <c r="L352" s="514" t="inlineStr">
        <is>
          <t>Points</t>
        </is>
      </c>
      <c r="M352" s="521">
        <f>IF(OR($D$352="",$G$352=""),"",IF($D$352="Round",IF($D$352="Round",IF($G$352&lt;=9,6,IF($G$352&lt;=12,8,10)),IF($G$352&lt;12,2,MIN(10,MAX(3,ROUNDUP($G$352/6,0)))))&amp;" x 2 axes",IF($D$352="Round",IF($G$352&lt;=9,6,IF($G$352&lt;=12,8,10)),IF($G$352&lt;12,2,MIN(10,MAX(3,ROUNDUP($G$352/6,0)))))&amp;" x "&amp;IF($D$352="Round",2,IF($I$352&lt;12,2,MIN(8,MAX(3,ROUNDUP($I$352/6,0)))))))</f>
        <v/>
      </c>
    </row>
    <row r="353" ht="13.35" customHeight="1" s="162">
      <c r="B353" s="522" t="inlineStr">
        <is>
          <t>Depth↓ Pos→ (in)</t>
        </is>
      </c>
      <c r="C353" s="414" t="n"/>
      <c r="D353" s="522">
        <f>IF(OR($D$352="",$G$352="",1&gt;IF($D$352="Round",IF($G$352&lt;=9,6,IF($G$352&lt;=12,8,10)),IF($G$352&lt;12,2,MIN(10,MAX(3,ROUNDUP($G$352/6,0)))))),"",IF($D$352="Round",ROUND(IF(1&lt;=IF($D$352="Round",IF($G$352&lt;=9,6,IF($G$352&lt;=12,8,10)),IF($G$352&lt;12,2,MIN(10,MAX(3,ROUNDUP($G$352/6,0)))))/2,$G$352/2*(1-SQRT((IF($D$352="Round",IF($G$352&lt;=9,6,IF($G$352&lt;=12,8,10)),IF($G$352&lt;12,2,MIN(10,MAX(3,ROUNDUP($G$352/6,0)))))-2*1+1)/IF($D$352="Round",IF($G$352&lt;=9,6,IF($G$352&lt;=12,8,10)),IF($G$352&lt;12,2,MIN(10,MAX(3,ROUNDUP($G$352/6,0))))))),$G$352-$G$352/2*(1-SQRT((IF($D$352="Round",IF($G$352&lt;=9,6,IF($G$352&lt;=12,8,10)),IF($G$352&lt;12,2,MIN(10,MAX(3,ROUNDUP($G$352/6,0)))))-2*(IF($D$352="Round",IF($G$352&lt;=9,6,IF($G$352&lt;=12,8,10)),IF($G$352&lt;12,2,MIN(10,MAX(3,ROUNDUP($G$352/6,0)))))-1+1)+1)/IF($D$352="Round",IF($G$352&lt;=9,6,IF($G$352&lt;=12,8,10)),IF($G$352&lt;12,2,MIN(10,MAX(3,ROUNDUP($G$352/6,0)))))))),1),ROUND((1-0.5)*$G$352/IF($D$352="Round",IF($G$352&lt;=9,6,IF($G$352&lt;=12,8,10)),IF($G$352&lt;12,2,MIN(10,MAX(3,ROUNDUP($G$352/6,0))))),1)))</f>
        <v/>
      </c>
      <c r="E353" s="522">
        <f>IF(OR($D$352="",$G$352="",2&gt;IF($D$352="Round",IF($G$352&lt;=9,6,IF($G$352&lt;=12,8,10)),IF($G$352&lt;12,2,MIN(10,MAX(3,ROUNDUP($G$352/6,0)))))),"",IF($D$352="Round",ROUND(IF(2&lt;=IF($D$352="Round",IF($G$352&lt;=9,6,IF($G$352&lt;=12,8,10)),IF($G$352&lt;12,2,MIN(10,MAX(3,ROUNDUP($G$352/6,0)))))/2,$G$352/2*(1-SQRT((IF($D$352="Round",IF($G$352&lt;=9,6,IF($G$352&lt;=12,8,10)),IF($G$352&lt;12,2,MIN(10,MAX(3,ROUNDUP($G$352/6,0)))))-2*2+1)/IF($D$352="Round",IF($G$352&lt;=9,6,IF($G$352&lt;=12,8,10)),IF($G$352&lt;12,2,MIN(10,MAX(3,ROUNDUP($G$352/6,0))))))),$G$352-$G$352/2*(1-SQRT((IF($D$352="Round",IF($G$352&lt;=9,6,IF($G$352&lt;=12,8,10)),IF($G$352&lt;12,2,MIN(10,MAX(3,ROUNDUP($G$352/6,0)))))-2*(IF($D$352="Round",IF($G$352&lt;=9,6,IF($G$352&lt;=12,8,10)),IF($G$352&lt;12,2,MIN(10,MAX(3,ROUNDUP($G$352/6,0)))))-2+1)+1)/IF($D$352="Round",IF($G$352&lt;=9,6,IF($G$352&lt;=12,8,10)),IF($G$352&lt;12,2,MIN(10,MAX(3,ROUNDUP($G$352/6,0)))))))),1),ROUND((2-0.5)*$G$352/IF($D$352="Round",IF($G$352&lt;=9,6,IF($G$352&lt;=12,8,10)),IF($G$352&lt;12,2,MIN(10,MAX(3,ROUNDUP($G$352/6,0))))),1)))</f>
        <v/>
      </c>
      <c r="F353" s="522">
        <f>IF(OR($D$352="",$G$352="",3&gt;IF($D$352="Round",IF($G$352&lt;=9,6,IF($G$352&lt;=12,8,10)),IF($G$352&lt;12,2,MIN(10,MAX(3,ROUNDUP($G$352/6,0)))))),"",IF($D$352="Round",ROUND(IF(3&lt;=IF($D$352="Round",IF($G$352&lt;=9,6,IF($G$352&lt;=12,8,10)),IF($G$352&lt;12,2,MIN(10,MAX(3,ROUNDUP($G$352/6,0)))))/2,$G$352/2*(1-SQRT((IF($D$352="Round",IF($G$352&lt;=9,6,IF($G$352&lt;=12,8,10)),IF($G$352&lt;12,2,MIN(10,MAX(3,ROUNDUP($G$352/6,0)))))-2*3+1)/IF($D$352="Round",IF($G$352&lt;=9,6,IF($G$352&lt;=12,8,10)),IF($G$352&lt;12,2,MIN(10,MAX(3,ROUNDUP($G$352/6,0))))))),$G$352-$G$352/2*(1-SQRT((IF($D$352="Round",IF($G$352&lt;=9,6,IF($G$352&lt;=12,8,10)),IF($G$352&lt;12,2,MIN(10,MAX(3,ROUNDUP($G$352/6,0)))))-2*(IF($D$352="Round",IF($G$352&lt;=9,6,IF($G$352&lt;=12,8,10)),IF($G$352&lt;12,2,MIN(10,MAX(3,ROUNDUP($G$352/6,0)))))-3+1)+1)/IF($D$352="Round",IF($G$352&lt;=9,6,IF($G$352&lt;=12,8,10)),IF($G$352&lt;12,2,MIN(10,MAX(3,ROUNDUP($G$352/6,0)))))))),1),ROUND((3-0.5)*$G$352/IF($D$352="Round",IF($G$352&lt;=9,6,IF($G$352&lt;=12,8,10)),IF($G$352&lt;12,2,MIN(10,MAX(3,ROUNDUP($G$352/6,0))))),1)))</f>
        <v/>
      </c>
      <c r="G353" s="522">
        <f>IF(OR($D$352="",$G$352="",4&gt;IF($D$352="Round",IF($G$352&lt;=9,6,IF($G$352&lt;=12,8,10)),IF($G$352&lt;12,2,MIN(10,MAX(3,ROUNDUP($G$352/6,0)))))),"",IF($D$352="Round",ROUND(IF(4&lt;=IF($D$352="Round",IF($G$352&lt;=9,6,IF($G$352&lt;=12,8,10)),IF($G$352&lt;12,2,MIN(10,MAX(3,ROUNDUP($G$352/6,0)))))/2,$G$352/2*(1-SQRT((IF($D$352="Round",IF($G$352&lt;=9,6,IF($G$352&lt;=12,8,10)),IF($G$352&lt;12,2,MIN(10,MAX(3,ROUNDUP($G$352/6,0)))))-2*4+1)/IF($D$352="Round",IF($G$352&lt;=9,6,IF($G$352&lt;=12,8,10)),IF($G$352&lt;12,2,MIN(10,MAX(3,ROUNDUP($G$352/6,0))))))),$G$352-$G$352/2*(1-SQRT((IF($D$352="Round",IF($G$352&lt;=9,6,IF($G$352&lt;=12,8,10)),IF($G$352&lt;12,2,MIN(10,MAX(3,ROUNDUP($G$352/6,0)))))-2*(IF($D$352="Round",IF($G$352&lt;=9,6,IF($G$352&lt;=12,8,10)),IF($G$352&lt;12,2,MIN(10,MAX(3,ROUNDUP($G$352/6,0)))))-4+1)+1)/IF($D$352="Round",IF($G$352&lt;=9,6,IF($G$352&lt;=12,8,10)),IF($G$352&lt;12,2,MIN(10,MAX(3,ROUNDUP($G$352/6,0)))))))),1),ROUND((4-0.5)*$G$352/IF($D$352="Round",IF($G$352&lt;=9,6,IF($G$352&lt;=12,8,10)),IF($G$352&lt;12,2,MIN(10,MAX(3,ROUNDUP($G$352/6,0))))),1)))</f>
        <v/>
      </c>
      <c r="H353" s="522">
        <f>IF(OR($D$352="",$G$352="",5&gt;IF($D$352="Round",IF($G$352&lt;=9,6,IF($G$352&lt;=12,8,10)),IF($G$352&lt;12,2,MIN(10,MAX(3,ROUNDUP($G$352/6,0)))))),"",IF($D$352="Round",ROUND(IF(5&lt;=IF($D$352="Round",IF($G$352&lt;=9,6,IF($G$352&lt;=12,8,10)),IF($G$352&lt;12,2,MIN(10,MAX(3,ROUNDUP($G$352/6,0)))))/2,$G$352/2*(1-SQRT((IF($D$352="Round",IF($G$352&lt;=9,6,IF($G$352&lt;=12,8,10)),IF($G$352&lt;12,2,MIN(10,MAX(3,ROUNDUP($G$352/6,0)))))-2*5+1)/IF($D$352="Round",IF($G$352&lt;=9,6,IF($G$352&lt;=12,8,10)),IF($G$352&lt;12,2,MIN(10,MAX(3,ROUNDUP($G$352/6,0))))))),$G$352-$G$352/2*(1-SQRT((IF($D$352="Round",IF($G$352&lt;=9,6,IF($G$352&lt;=12,8,10)),IF($G$352&lt;12,2,MIN(10,MAX(3,ROUNDUP($G$352/6,0)))))-2*(IF($D$352="Round",IF($G$352&lt;=9,6,IF($G$352&lt;=12,8,10)),IF($G$352&lt;12,2,MIN(10,MAX(3,ROUNDUP($G$352/6,0)))))-5+1)+1)/IF($D$352="Round",IF($G$352&lt;=9,6,IF($G$352&lt;=12,8,10)),IF($G$352&lt;12,2,MIN(10,MAX(3,ROUNDUP($G$352/6,0)))))))),1),ROUND((5-0.5)*$G$352/IF($D$352="Round",IF($G$352&lt;=9,6,IF($G$352&lt;=12,8,10)),IF($G$352&lt;12,2,MIN(10,MAX(3,ROUNDUP($G$352/6,0))))),1)))</f>
        <v/>
      </c>
      <c r="I353" s="522">
        <f>IF(OR($D$352="",$G$352="",6&gt;IF($D$352="Round",IF($G$352&lt;=9,6,IF($G$352&lt;=12,8,10)),IF($G$352&lt;12,2,MIN(10,MAX(3,ROUNDUP($G$352/6,0)))))),"",IF($D$352="Round",ROUND(IF(6&lt;=IF($D$352="Round",IF($G$352&lt;=9,6,IF($G$352&lt;=12,8,10)),IF($G$352&lt;12,2,MIN(10,MAX(3,ROUNDUP($G$352/6,0)))))/2,$G$352/2*(1-SQRT((IF($D$352="Round",IF($G$352&lt;=9,6,IF($G$352&lt;=12,8,10)),IF($G$352&lt;12,2,MIN(10,MAX(3,ROUNDUP($G$352/6,0)))))-2*6+1)/IF($D$352="Round",IF($G$352&lt;=9,6,IF($G$352&lt;=12,8,10)),IF($G$352&lt;12,2,MIN(10,MAX(3,ROUNDUP($G$352/6,0))))))),$G$352-$G$352/2*(1-SQRT((IF($D$352="Round",IF($G$352&lt;=9,6,IF($G$352&lt;=12,8,10)),IF($G$352&lt;12,2,MIN(10,MAX(3,ROUNDUP($G$352/6,0)))))-2*(IF($D$352="Round",IF($G$352&lt;=9,6,IF($G$352&lt;=12,8,10)),IF($G$352&lt;12,2,MIN(10,MAX(3,ROUNDUP($G$352/6,0)))))-6+1)+1)/IF($D$352="Round",IF($G$352&lt;=9,6,IF($G$352&lt;=12,8,10)),IF($G$352&lt;12,2,MIN(10,MAX(3,ROUNDUP($G$352/6,0)))))))),1),ROUND((6-0.5)*$G$352/IF($D$352="Round",IF($G$352&lt;=9,6,IF($G$352&lt;=12,8,10)),IF($G$352&lt;12,2,MIN(10,MAX(3,ROUNDUP($G$352/6,0))))),1)))</f>
        <v/>
      </c>
      <c r="J353" s="522">
        <f>IF(OR($D$352="",$G$352="",7&gt;IF($D$352="Round",IF($G$352&lt;=9,6,IF($G$352&lt;=12,8,10)),IF($G$352&lt;12,2,MIN(10,MAX(3,ROUNDUP($G$352/6,0)))))),"",IF($D$352="Round",ROUND(IF(7&lt;=IF($D$352="Round",IF($G$352&lt;=9,6,IF($G$352&lt;=12,8,10)),IF($G$352&lt;12,2,MIN(10,MAX(3,ROUNDUP($G$352/6,0)))))/2,$G$352/2*(1-SQRT((IF($D$352="Round",IF($G$352&lt;=9,6,IF($G$352&lt;=12,8,10)),IF($G$352&lt;12,2,MIN(10,MAX(3,ROUNDUP($G$352/6,0)))))-2*7+1)/IF($D$352="Round",IF($G$352&lt;=9,6,IF($G$352&lt;=12,8,10)),IF($G$352&lt;12,2,MIN(10,MAX(3,ROUNDUP($G$352/6,0))))))),$G$352-$G$352/2*(1-SQRT((IF($D$352="Round",IF($G$352&lt;=9,6,IF($G$352&lt;=12,8,10)),IF($G$352&lt;12,2,MIN(10,MAX(3,ROUNDUP($G$352/6,0)))))-2*(IF($D$352="Round",IF($G$352&lt;=9,6,IF($G$352&lt;=12,8,10)),IF($G$352&lt;12,2,MIN(10,MAX(3,ROUNDUP($G$352/6,0)))))-7+1)+1)/IF($D$352="Round",IF($G$352&lt;=9,6,IF($G$352&lt;=12,8,10)),IF($G$352&lt;12,2,MIN(10,MAX(3,ROUNDUP($G$352/6,0)))))))),1),ROUND((7-0.5)*$G$352/IF($D$352="Round",IF($G$352&lt;=9,6,IF($G$352&lt;=12,8,10)),IF($G$352&lt;12,2,MIN(10,MAX(3,ROUNDUP($G$352/6,0))))),1)))</f>
        <v/>
      </c>
      <c r="K353" s="522">
        <f>IF(OR($D$352="",$G$352="",8&gt;IF($D$352="Round",IF($G$352&lt;=9,6,IF($G$352&lt;=12,8,10)),IF($G$352&lt;12,2,MIN(10,MAX(3,ROUNDUP($G$352/6,0)))))),"",IF($D$352="Round",ROUND(IF(8&lt;=IF($D$352="Round",IF($G$352&lt;=9,6,IF($G$352&lt;=12,8,10)),IF($G$352&lt;12,2,MIN(10,MAX(3,ROUNDUP($G$352/6,0)))))/2,$G$352/2*(1-SQRT((IF($D$352="Round",IF($G$352&lt;=9,6,IF($G$352&lt;=12,8,10)),IF($G$352&lt;12,2,MIN(10,MAX(3,ROUNDUP($G$352/6,0)))))-2*8+1)/IF($D$352="Round",IF($G$352&lt;=9,6,IF($G$352&lt;=12,8,10)),IF($G$352&lt;12,2,MIN(10,MAX(3,ROUNDUP($G$352/6,0))))))),$G$352-$G$352/2*(1-SQRT((IF($D$352="Round",IF($G$352&lt;=9,6,IF($G$352&lt;=12,8,10)),IF($G$352&lt;12,2,MIN(10,MAX(3,ROUNDUP($G$352/6,0)))))-2*(IF($D$352="Round",IF($G$352&lt;=9,6,IF($G$352&lt;=12,8,10)),IF($G$352&lt;12,2,MIN(10,MAX(3,ROUNDUP($G$352/6,0)))))-8+1)+1)/IF($D$352="Round",IF($G$352&lt;=9,6,IF($G$352&lt;=12,8,10)),IF($G$352&lt;12,2,MIN(10,MAX(3,ROUNDUP($G$352/6,0)))))))),1),ROUND((8-0.5)*$G$352/IF($D$352="Round",IF($G$352&lt;=9,6,IF($G$352&lt;=12,8,10)),IF($G$352&lt;12,2,MIN(10,MAX(3,ROUNDUP($G$352/6,0))))),1)))</f>
        <v/>
      </c>
      <c r="L353" s="522">
        <f>IF(OR($D$352="",$G$352="",9&gt;IF($D$352="Round",IF($G$352&lt;=9,6,IF($G$352&lt;=12,8,10)),IF($G$352&lt;12,2,MIN(10,MAX(3,ROUNDUP($G$352/6,0)))))),"",IF($D$352="Round",ROUND(IF(9&lt;=IF($D$352="Round",IF($G$352&lt;=9,6,IF($G$352&lt;=12,8,10)),IF($G$352&lt;12,2,MIN(10,MAX(3,ROUNDUP($G$352/6,0)))))/2,$G$352/2*(1-SQRT((IF($D$352="Round",IF($G$352&lt;=9,6,IF($G$352&lt;=12,8,10)),IF($G$352&lt;12,2,MIN(10,MAX(3,ROUNDUP($G$352/6,0)))))-2*9+1)/IF($D$352="Round",IF($G$352&lt;=9,6,IF($G$352&lt;=12,8,10)),IF($G$352&lt;12,2,MIN(10,MAX(3,ROUNDUP($G$352/6,0))))))),$G$352-$G$352/2*(1-SQRT((IF($D$352="Round",IF($G$352&lt;=9,6,IF($G$352&lt;=12,8,10)),IF($G$352&lt;12,2,MIN(10,MAX(3,ROUNDUP($G$352/6,0)))))-2*(IF($D$352="Round",IF($G$352&lt;=9,6,IF($G$352&lt;=12,8,10)),IF($G$352&lt;12,2,MIN(10,MAX(3,ROUNDUP($G$352/6,0)))))-9+1)+1)/IF($D$352="Round",IF($G$352&lt;=9,6,IF($G$352&lt;=12,8,10)),IF($G$352&lt;12,2,MIN(10,MAX(3,ROUNDUP($G$352/6,0)))))))),1),ROUND((9-0.5)*$G$352/IF($D$352="Round",IF($G$352&lt;=9,6,IF($G$352&lt;=12,8,10)),IF($G$352&lt;12,2,MIN(10,MAX(3,ROUNDUP($G$352/6,0))))),1)))</f>
        <v/>
      </c>
      <c r="M353" s="522">
        <f>IF(OR($D$352="",$G$352="",10&gt;IF($D$352="Round",IF($G$352&lt;=9,6,IF($G$352&lt;=12,8,10)),IF($G$352&lt;12,2,MIN(10,MAX(3,ROUNDUP($G$352/6,0)))))),"",IF($D$352="Round",ROUND(IF(10&lt;=IF($D$352="Round",IF($G$352&lt;=9,6,IF($G$352&lt;=12,8,10)),IF($G$352&lt;12,2,MIN(10,MAX(3,ROUNDUP($G$352/6,0)))))/2,$G$352/2*(1-SQRT((IF($D$352="Round",IF($G$352&lt;=9,6,IF($G$352&lt;=12,8,10)),IF($G$352&lt;12,2,MIN(10,MAX(3,ROUNDUP($G$352/6,0)))))-2*10+1)/IF($D$352="Round",IF($G$352&lt;=9,6,IF($G$352&lt;=12,8,10)),IF($G$352&lt;12,2,MIN(10,MAX(3,ROUNDUP($G$352/6,0))))))),$G$352-$G$352/2*(1-SQRT((IF($D$352="Round",IF($G$352&lt;=9,6,IF($G$352&lt;=12,8,10)),IF($G$352&lt;12,2,MIN(10,MAX(3,ROUNDUP($G$352/6,0)))))-2*(IF($D$352="Round",IF($G$352&lt;=9,6,IF($G$352&lt;=12,8,10)),IF($G$352&lt;12,2,MIN(10,MAX(3,ROUNDUP($G$352/6,0)))))-10+1)+1)/IF($D$352="Round",IF($G$352&lt;=9,6,IF($G$352&lt;=12,8,10)),IF($G$352&lt;12,2,MIN(10,MAX(3,ROUNDUP($G$352/6,0)))))))),1),ROUND((10-0.5)*$G$352/IF($D$352="Round",IF($G$352&lt;=9,6,IF($G$352&lt;=12,8,10)),IF($G$352&lt;12,2,MIN(10,MAX(3,ROUNDUP($G$352/6,0))))),1)))</f>
        <v/>
      </c>
    </row>
    <row r="354" ht="13.35" customHeight="1" s="162">
      <c r="B354" s="523">
        <f>IF(OR($D$352="",$G$352=""),"",IF($D$352="Round",IF(1=1,"Axis 1 (0°)",IF(1=2,"Axis 2 (90°)","")),IF(1&gt;IF($D$352="Round",2,IF($I$352&lt;12,2,MIN(8,MAX(3,ROUNDUP($I$352/6,0))))),"",ROUND((1-0.5)*$I$352/IF($D$352="Round",2,IF($I$352&lt;12,2,MIN(8,MAX(3,ROUNDUP($I$352/6,0))))),1))))</f>
        <v/>
      </c>
      <c r="C354" s="524" t="n"/>
      <c r="D354" s="525" t="n"/>
      <c r="E354" s="525" t="n"/>
      <c r="F354" s="525" t="n"/>
      <c r="G354" s="525" t="n"/>
      <c r="H354" s="525" t="n"/>
      <c r="I354" s="525" t="n"/>
      <c r="J354" s="525" t="n"/>
      <c r="K354" s="525" t="n"/>
      <c r="L354" s="525" t="n"/>
      <c r="M354" s="525" t="n"/>
    </row>
    <row r="355" ht="13.35" customHeight="1" s="162">
      <c r="B355" s="523">
        <f>IF(OR($D$352="",$G$352=""),"",IF($D$352="Round",IF(2=1,"Axis 1 (0°)",IF(2=2,"Axis 2 (90°)","")),IF(2&gt;IF($D$352="Round",2,IF($I$352&lt;12,2,MIN(8,MAX(3,ROUNDUP($I$352/6,0))))),"",ROUND((2-0.5)*$I$352/IF($D$352="Round",2,IF($I$352&lt;12,2,MIN(8,MAX(3,ROUNDUP($I$352/6,0))))),1))))</f>
        <v/>
      </c>
      <c r="C355" s="524" t="n"/>
      <c r="D355" s="525" t="n"/>
      <c r="E355" s="525" t="n"/>
      <c r="F355" s="525" t="n"/>
      <c r="G355" s="525" t="n"/>
      <c r="H355" s="525" t="n"/>
      <c r="I355" s="525" t="n"/>
      <c r="J355" s="525" t="n"/>
      <c r="K355" s="525" t="n"/>
      <c r="L355" s="525" t="n"/>
      <c r="M355" s="525" t="n"/>
    </row>
    <row r="356" ht="13.35" customHeight="1" s="162">
      <c r="B356" s="523">
        <f>IF(OR($D$352="",$G$352=""),"",IF($D$352="Round",IF(3=1,"Axis 1 (0°)",IF(3=2,"Axis 2 (90°)","")),IF(3&gt;IF($D$352="Round",2,IF($I$352&lt;12,2,MIN(8,MAX(3,ROUNDUP($I$352/6,0))))),"",ROUND((3-0.5)*$I$352/IF($D$352="Round",2,IF($I$352&lt;12,2,MIN(8,MAX(3,ROUNDUP($I$352/6,0))))),1))))</f>
        <v/>
      </c>
      <c r="C356" s="524" t="n"/>
      <c r="D356" s="525" t="n"/>
      <c r="E356" s="525" t="n"/>
      <c r="F356" s="525" t="n"/>
      <c r="G356" s="525" t="n"/>
      <c r="H356" s="525" t="n"/>
      <c r="I356" s="525" t="n"/>
      <c r="J356" s="525" t="n"/>
      <c r="K356" s="525" t="n"/>
      <c r="L356" s="525" t="n"/>
      <c r="M356" s="525" t="n"/>
    </row>
    <row r="357" ht="13.35" customHeight="1" s="162">
      <c r="B357" s="523">
        <f>IF(OR($D$352="",$G$352=""),"",IF($D$352="Round",IF(4=1,"Axis 1 (0°)",IF(4=2,"Axis 2 (90°)","")),IF(4&gt;IF($D$352="Round",2,IF($I$352&lt;12,2,MIN(8,MAX(3,ROUNDUP($I$352/6,0))))),"",ROUND((4-0.5)*$I$352/IF($D$352="Round",2,IF($I$352&lt;12,2,MIN(8,MAX(3,ROUNDUP($I$352/6,0))))),1))))</f>
        <v/>
      </c>
      <c r="C357" s="524" t="n"/>
      <c r="D357" s="525" t="n"/>
      <c r="E357" s="525" t="n"/>
      <c r="F357" s="525" t="n"/>
      <c r="G357" s="525" t="n"/>
      <c r="H357" s="525" t="n"/>
      <c r="I357" s="525" t="n"/>
      <c r="J357" s="525" t="n"/>
      <c r="K357" s="525" t="n"/>
      <c r="L357" s="525" t="n"/>
      <c r="M357" s="525" t="n"/>
    </row>
    <row r="358" ht="13.35" customHeight="1" s="162">
      <c r="B358" s="523">
        <f>IF(OR($D$352="",$G$352=""),"",IF($D$352="Round",IF(5=1,"Axis 1 (0°)",IF(5=2,"Axis 2 (90°)","")),IF(5&gt;IF($D$352="Round",2,IF($I$352&lt;12,2,MIN(8,MAX(3,ROUNDUP($I$352/6,0))))),"",ROUND((5-0.5)*$I$352/IF($D$352="Round",2,IF($I$352&lt;12,2,MIN(8,MAX(3,ROUNDUP($I$352/6,0))))),1))))</f>
        <v/>
      </c>
      <c r="C358" s="524" t="n"/>
      <c r="D358" s="525" t="n"/>
      <c r="E358" s="525" t="n"/>
      <c r="F358" s="525" t="n"/>
      <c r="G358" s="525" t="n"/>
      <c r="H358" s="525" t="n"/>
      <c r="I358" s="525" t="n"/>
      <c r="J358" s="525" t="n"/>
      <c r="K358" s="525" t="n"/>
      <c r="L358" s="525" t="n"/>
      <c r="M358" s="525" t="n"/>
    </row>
    <row r="359" ht="13.35" customHeight="1" s="162">
      <c r="B359" s="523">
        <f>IF(OR($D$352="",$G$352=""),"",IF($D$352="Round",IF(6=1,"Axis 1 (0°)",IF(6=2,"Axis 2 (90°)","")),IF(6&gt;IF($D$352="Round",2,IF($I$352&lt;12,2,MIN(8,MAX(3,ROUNDUP($I$352/6,0))))),"",ROUND((6-0.5)*$I$352/IF($D$352="Round",2,IF($I$352&lt;12,2,MIN(8,MAX(3,ROUNDUP($I$352/6,0))))),1))))</f>
        <v/>
      </c>
      <c r="C359" s="524" t="n"/>
      <c r="D359" s="525" t="n"/>
      <c r="E359" s="525" t="n"/>
      <c r="F359" s="525" t="n"/>
      <c r="G359" s="525" t="n"/>
      <c r="H359" s="525" t="n"/>
      <c r="I359" s="525" t="n"/>
      <c r="J359" s="525" t="n"/>
      <c r="K359" s="525" t="n"/>
      <c r="L359" s="525" t="n"/>
      <c r="M359" s="525" t="n"/>
    </row>
    <row r="360" ht="13.35" customHeight="1" s="162">
      <c r="B360" s="523">
        <f>IF(OR($D$352="",$G$352=""),"",IF($D$352="Round",IF(7=1,"Axis 1 (0°)",IF(7=2,"Axis 2 (90°)","")),IF(7&gt;IF($D$352="Round",2,IF($I$352&lt;12,2,MIN(8,MAX(3,ROUNDUP($I$352/6,0))))),"",ROUND((7-0.5)*$I$352/IF($D$352="Round",2,IF($I$352&lt;12,2,MIN(8,MAX(3,ROUNDUP($I$352/6,0))))),1))))</f>
        <v/>
      </c>
      <c r="C360" s="524" t="n"/>
      <c r="D360" s="525" t="n"/>
      <c r="E360" s="525" t="n"/>
      <c r="F360" s="525" t="n"/>
      <c r="G360" s="525" t="n"/>
      <c r="H360" s="525" t="n"/>
      <c r="I360" s="525" t="n"/>
      <c r="J360" s="525" t="n"/>
      <c r="K360" s="525" t="n"/>
      <c r="L360" s="525" t="n"/>
      <c r="M360" s="525" t="n"/>
    </row>
    <row r="361" ht="13.35" customHeight="1" s="162">
      <c r="B361" s="523">
        <f>IF(OR($D$352="",$G$352=""),"",IF($D$352="Round",IF(8=1,"Axis 1 (0°)",IF(8=2,"Axis 2 (90°)","")),IF(8&gt;IF($D$352="Round",2,IF($I$352&lt;12,2,MIN(8,MAX(3,ROUNDUP($I$352/6,0))))),"",ROUND((8-0.5)*$I$352/IF($D$352="Round",2,IF($I$352&lt;12,2,MIN(8,MAX(3,ROUNDUP($I$352/6,0))))),1))))</f>
        <v/>
      </c>
      <c r="C361" s="524" t="n"/>
      <c r="D361" s="525" t="n"/>
      <c r="E361" s="525" t="n"/>
      <c r="F361" s="525" t="n"/>
      <c r="G361" s="525" t="n"/>
      <c r="H361" s="525" t="n"/>
      <c r="I361" s="525" t="n"/>
      <c r="J361" s="525" t="n"/>
      <c r="K361" s="525" t="n"/>
      <c r="L361" s="525" t="n"/>
      <c r="M361" s="525" t="n"/>
    </row>
    <row r="362" ht="13.35" customHeight="1" s="162"/>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13">
        <f>IF(OR($D$367="",$G$367=""),"",IF($D$367="Round",ROUND(PI()*(($G$367-2*N($K$367))/2)^2/144,3),IF($I$367="","",ROUND(($G$367-2*N($K$367))*($I$367-2*N($K$367))/144,3))))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14" t="inlineStr">
        <is>
          <t>Duct shape:</t>
        </is>
      </c>
      <c r="C367" s="173" t="n"/>
      <c r="D367" s="515" t="n"/>
      <c r="E367" s="173" t="n"/>
      <c r="F367" s="516" t="inlineStr">
        <is>
          <t>W / Dia (in)</t>
        </is>
      </c>
      <c r="G367" s="517" t="n"/>
      <c r="H367" s="514" t="inlineStr">
        <is>
          <t>H (in)</t>
        </is>
      </c>
      <c r="I367" s="518" t="n"/>
      <c r="J367" s="519" t="inlineStr">
        <is>
          <t>Liner (in)</t>
        </is>
      </c>
      <c r="K367" s="520" t="n"/>
      <c r="L367" s="514" t="inlineStr">
        <is>
          <t>Points</t>
        </is>
      </c>
      <c r="M367" s="521">
        <f>IF(OR($D$367="",$G$367=""),"",IF($D$367="Round",IF($D$367="Round",IF($G$367&lt;=9,6,IF($G$367&lt;=12,8,10)),IF($G$367&lt;12,2,MIN(10,MAX(3,ROUNDUP($G$367/6,0)))))&amp;" x 2 axes",IF($D$367="Round",IF($G$367&lt;=9,6,IF($G$367&lt;=12,8,10)),IF($G$367&lt;12,2,MIN(10,MAX(3,ROUNDUP($G$367/6,0)))))&amp;" x "&amp;IF($D$367="Round",2,IF($I$367&lt;12,2,MIN(8,MAX(3,ROUNDUP($I$367/6,0)))))))</f>
        <v/>
      </c>
    </row>
    <row r="368" ht="13.35" customHeight="1" s="162">
      <c r="B368" s="522" t="inlineStr">
        <is>
          <t>Depth↓ Pos→ (in)</t>
        </is>
      </c>
      <c r="C368" s="414" t="n"/>
      <c r="D368" s="522">
        <f>IF(OR($D$367="",$G$367="",1&gt;IF($D$367="Round",IF($G$367&lt;=9,6,IF($G$367&lt;=12,8,10)),IF($G$367&lt;12,2,MIN(10,MAX(3,ROUNDUP($G$367/6,0)))))),"",IF($D$367="Round",ROUND(IF(1&lt;=IF($D$367="Round",IF($G$367&lt;=9,6,IF($G$367&lt;=12,8,10)),IF($G$367&lt;12,2,MIN(10,MAX(3,ROUNDUP($G$367/6,0)))))/2,$G$367/2*(1-SQRT((IF($D$367="Round",IF($G$367&lt;=9,6,IF($G$367&lt;=12,8,10)),IF($G$367&lt;12,2,MIN(10,MAX(3,ROUNDUP($G$367/6,0)))))-2*1+1)/IF($D$367="Round",IF($G$367&lt;=9,6,IF($G$367&lt;=12,8,10)),IF($G$367&lt;12,2,MIN(10,MAX(3,ROUNDUP($G$367/6,0))))))),$G$367-$G$367/2*(1-SQRT((IF($D$367="Round",IF($G$367&lt;=9,6,IF($G$367&lt;=12,8,10)),IF($G$367&lt;12,2,MIN(10,MAX(3,ROUNDUP($G$367/6,0)))))-2*(IF($D$367="Round",IF($G$367&lt;=9,6,IF($G$367&lt;=12,8,10)),IF($G$367&lt;12,2,MIN(10,MAX(3,ROUNDUP($G$367/6,0)))))-1+1)+1)/IF($D$367="Round",IF($G$367&lt;=9,6,IF($G$367&lt;=12,8,10)),IF($G$367&lt;12,2,MIN(10,MAX(3,ROUNDUP($G$367/6,0)))))))),1),ROUND((1-0.5)*$G$367/IF($D$367="Round",IF($G$367&lt;=9,6,IF($G$367&lt;=12,8,10)),IF($G$367&lt;12,2,MIN(10,MAX(3,ROUNDUP($G$367/6,0))))),1)))</f>
        <v/>
      </c>
      <c r="E368" s="522">
        <f>IF(OR($D$367="",$G$367="",2&gt;IF($D$367="Round",IF($G$367&lt;=9,6,IF($G$367&lt;=12,8,10)),IF($G$367&lt;12,2,MIN(10,MAX(3,ROUNDUP($G$367/6,0)))))),"",IF($D$367="Round",ROUND(IF(2&lt;=IF($D$367="Round",IF($G$367&lt;=9,6,IF($G$367&lt;=12,8,10)),IF($G$367&lt;12,2,MIN(10,MAX(3,ROUNDUP($G$367/6,0)))))/2,$G$367/2*(1-SQRT((IF($D$367="Round",IF($G$367&lt;=9,6,IF($G$367&lt;=12,8,10)),IF($G$367&lt;12,2,MIN(10,MAX(3,ROUNDUP($G$367/6,0)))))-2*2+1)/IF($D$367="Round",IF($G$367&lt;=9,6,IF($G$367&lt;=12,8,10)),IF($G$367&lt;12,2,MIN(10,MAX(3,ROUNDUP($G$367/6,0))))))),$G$367-$G$367/2*(1-SQRT((IF($D$367="Round",IF($G$367&lt;=9,6,IF($G$367&lt;=12,8,10)),IF($G$367&lt;12,2,MIN(10,MAX(3,ROUNDUP($G$367/6,0)))))-2*(IF($D$367="Round",IF($G$367&lt;=9,6,IF($G$367&lt;=12,8,10)),IF($G$367&lt;12,2,MIN(10,MAX(3,ROUNDUP($G$367/6,0)))))-2+1)+1)/IF($D$367="Round",IF($G$367&lt;=9,6,IF($G$367&lt;=12,8,10)),IF($G$367&lt;12,2,MIN(10,MAX(3,ROUNDUP($G$367/6,0)))))))),1),ROUND((2-0.5)*$G$367/IF($D$367="Round",IF($G$367&lt;=9,6,IF($G$367&lt;=12,8,10)),IF($G$367&lt;12,2,MIN(10,MAX(3,ROUNDUP($G$367/6,0))))),1)))</f>
        <v/>
      </c>
      <c r="F368" s="522">
        <f>IF(OR($D$367="",$G$367="",3&gt;IF($D$367="Round",IF($G$367&lt;=9,6,IF($G$367&lt;=12,8,10)),IF($G$367&lt;12,2,MIN(10,MAX(3,ROUNDUP($G$367/6,0)))))),"",IF($D$367="Round",ROUND(IF(3&lt;=IF($D$367="Round",IF($G$367&lt;=9,6,IF($G$367&lt;=12,8,10)),IF($G$367&lt;12,2,MIN(10,MAX(3,ROUNDUP($G$367/6,0)))))/2,$G$367/2*(1-SQRT((IF($D$367="Round",IF($G$367&lt;=9,6,IF($G$367&lt;=12,8,10)),IF($G$367&lt;12,2,MIN(10,MAX(3,ROUNDUP($G$367/6,0)))))-2*3+1)/IF($D$367="Round",IF($G$367&lt;=9,6,IF($G$367&lt;=12,8,10)),IF($G$367&lt;12,2,MIN(10,MAX(3,ROUNDUP($G$367/6,0))))))),$G$367-$G$367/2*(1-SQRT((IF($D$367="Round",IF($G$367&lt;=9,6,IF($G$367&lt;=12,8,10)),IF($G$367&lt;12,2,MIN(10,MAX(3,ROUNDUP($G$367/6,0)))))-2*(IF($D$367="Round",IF($G$367&lt;=9,6,IF($G$367&lt;=12,8,10)),IF($G$367&lt;12,2,MIN(10,MAX(3,ROUNDUP($G$367/6,0)))))-3+1)+1)/IF($D$367="Round",IF($G$367&lt;=9,6,IF($G$367&lt;=12,8,10)),IF($G$367&lt;12,2,MIN(10,MAX(3,ROUNDUP($G$367/6,0)))))))),1),ROUND((3-0.5)*$G$367/IF($D$367="Round",IF($G$367&lt;=9,6,IF($G$367&lt;=12,8,10)),IF($G$367&lt;12,2,MIN(10,MAX(3,ROUNDUP($G$367/6,0))))),1)))</f>
        <v/>
      </c>
      <c r="G368" s="522">
        <f>IF(OR($D$367="",$G$367="",4&gt;IF($D$367="Round",IF($G$367&lt;=9,6,IF($G$367&lt;=12,8,10)),IF($G$367&lt;12,2,MIN(10,MAX(3,ROUNDUP($G$367/6,0)))))),"",IF($D$367="Round",ROUND(IF(4&lt;=IF($D$367="Round",IF($G$367&lt;=9,6,IF($G$367&lt;=12,8,10)),IF($G$367&lt;12,2,MIN(10,MAX(3,ROUNDUP($G$367/6,0)))))/2,$G$367/2*(1-SQRT((IF($D$367="Round",IF($G$367&lt;=9,6,IF($G$367&lt;=12,8,10)),IF($G$367&lt;12,2,MIN(10,MAX(3,ROUNDUP($G$367/6,0)))))-2*4+1)/IF($D$367="Round",IF($G$367&lt;=9,6,IF($G$367&lt;=12,8,10)),IF($G$367&lt;12,2,MIN(10,MAX(3,ROUNDUP($G$367/6,0))))))),$G$367-$G$367/2*(1-SQRT((IF($D$367="Round",IF($G$367&lt;=9,6,IF($G$367&lt;=12,8,10)),IF($G$367&lt;12,2,MIN(10,MAX(3,ROUNDUP($G$367/6,0)))))-2*(IF($D$367="Round",IF($G$367&lt;=9,6,IF($G$367&lt;=12,8,10)),IF($G$367&lt;12,2,MIN(10,MAX(3,ROUNDUP($G$367/6,0)))))-4+1)+1)/IF($D$367="Round",IF($G$367&lt;=9,6,IF($G$367&lt;=12,8,10)),IF($G$367&lt;12,2,MIN(10,MAX(3,ROUNDUP($G$367/6,0)))))))),1),ROUND((4-0.5)*$G$367/IF($D$367="Round",IF($G$367&lt;=9,6,IF($G$367&lt;=12,8,10)),IF($G$367&lt;12,2,MIN(10,MAX(3,ROUNDUP($G$367/6,0))))),1)))</f>
        <v/>
      </c>
      <c r="H368" s="522">
        <f>IF(OR($D$367="",$G$367="",5&gt;IF($D$367="Round",IF($G$367&lt;=9,6,IF($G$367&lt;=12,8,10)),IF($G$367&lt;12,2,MIN(10,MAX(3,ROUNDUP($G$367/6,0)))))),"",IF($D$367="Round",ROUND(IF(5&lt;=IF($D$367="Round",IF($G$367&lt;=9,6,IF($G$367&lt;=12,8,10)),IF($G$367&lt;12,2,MIN(10,MAX(3,ROUNDUP($G$367/6,0)))))/2,$G$367/2*(1-SQRT((IF($D$367="Round",IF($G$367&lt;=9,6,IF($G$367&lt;=12,8,10)),IF($G$367&lt;12,2,MIN(10,MAX(3,ROUNDUP($G$367/6,0)))))-2*5+1)/IF($D$367="Round",IF($G$367&lt;=9,6,IF($G$367&lt;=12,8,10)),IF($G$367&lt;12,2,MIN(10,MAX(3,ROUNDUP($G$367/6,0))))))),$G$367-$G$367/2*(1-SQRT((IF($D$367="Round",IF($G$367&lt;=9,6,IF($G$367&lt;=12,8,10)),IF($G$367&lt;12,2,MIN(10,MAX(3,ROUNDUP($G$367/6,0)))))-2*(IF($D$367="Round",IF($G$367&lt;=9,6,IF($G$367&lt;=12,8,10)),IF($G$367&lt;12,2,MIN(10,MAX(3,ROUNDUP($G$367/6,0)))))-5+1)+1)/IF($D$367="Round",IF($G$367&lt;=9,6,IF($G$367&lt;=12,8,10)),IF($G$367&lt;12,2,MIN(10,MAX(3,ROUNDUP($G$367/6,0)))))))),1),ROUND((5-0.5)*$G$367/IF($D$367="Round",IF($G$367&lt;=9,6,IF($G$367&lt;=12,8,10)),IF($G$367&lt;12,2,MIN(10,MAX(3,ROUNDUP($G$367/6,0))))),1)))</f>
        <v/>
      </c>
      <c r="I368" s="522">
        <f>IF(OR($D$367="",$G$367="",6&gt;IF($D$367="Round",IF($G$367&lt;=9,6,IF($G$367&lt;=12,8,10)),IF($G$367&lt;12,2,MIN(10,MAX(3,ROUNDUP($G$367/6,0)))))),"",IF($D$367="Round",ROUND(IF(6&lt;=IF($D$367="Round",IF($G$367&lt;=9,6,IF($G$367&lt;=12,8,10)),IF($G$367&lt;12,2,MIN(10,MAX(3,ROUNDUP($G$367/6,0)))))/2,$G$367/2*(1-SQRT((IF($D$367="Round",IF($G$367&lt;=9,6,IF($G$367&lt;=12,8,10)),IF($G$367&lt;12,2,MIN(10,MAX(3,ROUNDUP($G$367/6,0)))))-2*6+1)/IF($D$367="Round",IF($G$367&lt;=9,6,IF($G$367&lt;=12,8,10)),IF($G$367&lt;12,2,MIN(10,MAX(3,ROUNDUP($G$367/6,0))))))),$G$367-$G$367/2*(1-SQRT((IF($D$367="Round",IF($G$367&lt;=9,6,IF($G$367&lt;=12,8,10)),IF($G$367&lt;12,2,MIN(10,MAX(3,ROUNDUP($G$367/6,0)))))-2*(IF($D$367="Round",IF($G$367&lt;=9,6,IF($G$367&lt;=12,8,10)),IF($G$367&lt;12,2,MIN(10,MAX(3,ROUNDUP($G$367/6,0)))))-6+1)+1)/IF($D$367="Round",IF($G$367&lt;=9,6,IF($G$367&lt;=12,8,10)),IF($G$367&lt;12,2,MIN(10,MAX(3,ROUNDUP($G$367/6,0)))))))),1),ROUND((6-0.5)*$G$367/IF($D$367="Round",IF($G$367&lt;=9,6,IF($G$367&lt;=12,8,10)),IF($G$367&lt;12,2,MIN(10,MAX(3,ROUNDUP($G$367/6,0))))),1)))</f>
        <v/>
      </c>
      <c r="J368" s="522">
        <f>IF(OR($D$367="",$G$367="",7&gt;IF($D$367="Round",IF($G$367&lt;=9,6,IF($G$367&lt;=12,8,10)),IF($G$367&lt;12,2,MIN(10,MAX(3,ROUNDUP($G$367/6,0)))))),"",IF($D$367="Round",ROUND(IF(7&lt;=IF($D$367="Round",IF($G$367&lt;=9,6,IF($G$367&lt;=12,8,10)),IF($G$367&lt;12,2,MIN(10,MAX(3,ROUNDUP($G$367/6,0)))))/2,$G$367/2*(1-SQRT((IF($D$367="Round",IF($G$367&lt;=9,6,IF($G$367&lt;=12,8,10)),IF($G$367&lt;12,2,MIN(10,MAX(3,ROUNDUP($G$367/6,0)))))-2*7+1)/IF($D$367="Round",IF($G$367&lt;=9,6,IF($G$367&lt;=12,8,10)),IF($G$367&lt;12,2,MIN(10,MAX(3,ROUNDUP($G$367/6,0))))))),$G$367-$G$367/2*(1-SQRT((IF($D$367="Round",IF($G$367&lt;=9,6,IF($G$367&lt;=12,8,10)),IF($G$367&lt;12,2,MIN(10,MAX(3,ROUNDUP($G$367/6,0)))))-2*(IF($D$367="Round",IF($G$367&lt;=9,6,IF($G$367&lt;=12,8,10)),IF($G$367&lt;12,2,MIN(10,MAX(3,ROUNDUP($G$367/6,0)))))-7+1)+1)/IF($D$367="Round",IF($G$367&lt;=9,6,IF($G$367&lt;=12,8,10)),IF($G$367&lt;12,2,MIN(10,MAX(3,ROUNDUP($G$367/6,0)))))))),1),ROUND((7-0.5)*$G$367/IF($D$367="Round",IF($G$367&lt;=9,6,IF($G$367&lt;=12,8,10)),IF($G$367&lt;12,2,MIN(10,MAX(3,ROUNDUP($G$367/6,0))))),1)))</f>
        <v/>
      </c>
      <c r="K368" s="522">
        <f>IF(OR($D$367="",$G$367="",8&gt;IF($D$367="Round",IF($G$367&lt;=9,6,IF($G$367&lt;=12,8,10)),IF($G$367&lt;12,2,MIN(10,MAX(3,ROUNDUP($G$367/6,0)))))),"",IF($D$367="Round",ROUND(IF(8&lt;=IF($D$367="Round",IF($G$367&lt;=9,6,IF($G$367&lt;=12,8,10)),IF($G$367&lt;12,2,MIN(10,MAX(3,ROUNDUP($G$367/6,0)))))/2,$G$367/2*(1-SQRT((IF($D$367="Round",IF($G$367&lt;=9,6,IF($G$367&lt;=12,8,10)),IF($G$367&lt;12,2,MIN(10,MAX(3,ROUNDUP($G$367/6,0)))))-2*8+1)/IF($D$367="Round",IF($G$367&lt;=9,6,IF($G$367&lt;=12,8,10)),IF($G$367&lt;12,2,MIN(10,MAX(3,ROUNDUP($G$367/6,0))))))),$G$367-$G$367/2*(1-SQRT((IF($D$367="Round",IF($G$367&lt;=9,6,IF($G$367&lt;=12,8,10)),IF($G$367&lt;12,2,MIN(10,MAX(3,ROUNDUP($G$367/6,0)))))-2*(IF($D$367="Round",IF($G$367&lt;=9,6,IF($G$367&lt;=12,8,10)),IF($G$367&lt;12,2,MIN(10,MAX(3,ROUNDUP($G$367/6,0)))))-8+1)+1)/IF($D$367="Round",IF($G$367&lt;=9,6,IF($G$367&lt;=12,8,10)),IF($G$367&lt;12,2,MIN(10,MAX(3,ROUNDUP($G$367/6,0)))))))),1),ROUND((8-0.5)*$G$367/IF($D$367="Round",IF($G$367&lt;=9,6,IF($G$367&lt;=12,8,10)),IF($G$367&lt;12,2,MIN(10,MAX(3,ROUNDUP($G$367/6,0))))),1)))</f>
        <v/>
      </c>
      <c r="L368" s="522">
        <f>IF(OR($D$367="",$G$367="",9&gt;IF($D$367="Round",IF($G$367&lt;=9,6,IF($G$367&lt;=12,8,10)),IF($G$367&lt;12,2,MIN(10,MAX(3,ROUNDUP($G$367/6,0)))))),"",IF($D$367="Round",ROUND(IF(9&lt;=IF($D$367="Round",IF($G$367&lt;=9,6,IF($G$367&lt;=12,8,10)),IF($G$367&lt;12,2,MIN(10,MAX(3,ROUNDUP($G$367/6,0)))))/2,$G$367/2*(1-SQRT((IF($D$367="Round",IF($G$367&lt;=9,6,IF($G$367&lt;=12,8,10)),IF($G$367&lt;12,2,MIN(10,MAX(3,ROUNDUP($G$367/6,0)))))-2*9+1)/IF($D$367="Round",IF($G$367&lt;=9,6,IF($G$367&lt;=12,8,10)),IF($G$367&lt;12,2,MIN(10,MAX(3,ROUNDUP($G$367/6,0))))))),$G$367-$G$367/2*(1-SQRT((IF($D$367="Round",IF($G$367&lt;=9,6,IF($G$367&lt;=12,8,10)),IF($G$367&lt;12,2,MIN(10,MAX(3,ROUNDUP($G$367/6,0)))))-2*(IF($D$367="Round",IF($G$367&lt;=9,6,IF($G$367&lt;=12,8,10)),IF($G$367&lt;12,2,MIN(10,MAX(3,ROUNDUP($G$367/6,0)))))-9+1)+1)/IF($D$367="Round",IF($G$367&lt;=9,6,IF($G$367&lt;=12,8,10)),IF($G$367&lt;12,2,MIN(10,MAX(3,ROUNDUP($G$367/6,0)))))))),1),ROUND((9-0.5)*$G$367/IF($D$367="Round",IF($G$367&lt;=9,6,IF($G$367&lt;=12,8,10)),IF($G$367&lt;12,2,MIN(10,MAX(3,ROUNDUP($G$367/6,0))))),1)))</f>
        <v/>
      </c>
      <c r="M368" s="522">
        <f>IF(OR($D$367="",$G$367="",10&gt;IF($D$367="Round",IF($G$367&lt;=9,6,IF($G$367&lt;=12,8,10)),IF($G$367&lt;12,2,MIN(10,MAX(3,ROUNDUP($G$367/6,0)))))),"",IF($D$367="Round",ROUND(IF(10&lt;=IF($D$367="Round",IF($G$367&lt;=9,6,IF($G$367&lt;=12,8,10)),IF($G$367&lt;12,2,MIN(10,MAX(3,ROUNDUP($G$367/6,0)))))/2,$G$367/2*(1-SQRT((IF($D$367="Round",IF($G$367&lt;=9,6,IF($G$367&lt;=12,8,10)),IF($G$367&lt;12,2,MIN(10,MAX(3,ROUNDUP($G$367/6,0)))))-2*10+1)/IF($D$367="Round",IF($G$367&lt;=9,6,IF($G$367&lt;=12,8,10)),IF($G$367&lt;12,2,MIN(10,MAX(3,ROUNDUP($G$367/6,0))))))),$G$367-$G$367/2*(1-SQRT((IF($D$367="Round",IF($G$367&lt;=9,6,IF($G$367&lt;=12,8,10)),IF($G$367&lt;12,2,MIN(10,MAX(3,ROUNDUP($G$367/6,0)))))-2*(IF($D$367="Round",IF($G$367&lt;=9,6,IF($G$367&lt;=12,8,10)),IF($G$367&lt;12,2,MIN(10,MAX(3,ROUNDUP($G$367/6,0)))))-10+1)+1)/IF($D$367="Round",IF($G$367&lt;=9,6,IF($G$367&lt;=12,8,10)),IF($G$367&lt;12,2,MIN(10,MAX(3,ROUNDUP($G$367/6,0)))))))),1),ROUND((10-0.5)*$G$367/IF($D$367="Round",IF($G$367&lt;=9,6,IF($G$367&lt;=12,8,10)),IF($G$367&lt;12,2,MIN(10,MAX(3,ROUNDUP($G$367/6,0))))),1)))</f>
        <v/>
      </c>
    </row>
    <row r="369" ht="13.35" customHeight="1" s="162">
      <c r="B369" s="523">
        <f>IF(OR($D$367="",$G$367=""),"",IF($D$367="Round",IF(1=1,"Axis 1 (0°)",IF(1=2,"Axis 2 (90°)","")),IF(1&gt;IF($D$367="Round",2,IF($I$367&lt;12,2,MIN(8,MAX(3,ROUNDUP($I$367/6,0))))),"",ROUND((1-0.5)*$I$367/IF($D$367="Round",2,IF($I$367&lt;12,2,MIN(8,MAX(3,ROUNDUP($I$367/6,0))))),1))))</f>
        <v/>
      </c>
      <c r="C369" s="524" t="n"/>
      <c r="D369" s="525" t="n"/>
      <c r="E369" s="525" t="n"/>
      <c r="F369" s="525" t="n"/>
      <c r="G369" s="525" t="n"/>
      <c r="H369" s="525" t="n"/>
      <c r="I369" s="525" t="n"/>
      <c r="J369" s="525" t="n"/>
      <c r="K369" s="525" t="n"/>
      <c r="L369" s="525" t="n"/>
      <c r="M369" s="525" t="n"/>
    </row>
    <row r="370" ht="13.35" customHeight="1" s="162">
      <c r="B370" s="523">
        <f>IF(OR($D$367="",$G$367=""),"",IF($D$367="Round",IF(2=1,"Axis 1 (0°)",IF(2=2,"Axis 2 (90°)","")),IF(2&gt;IF($D$367="Round",2,IF($I$367&lt;12,2,MIN(8,MAX(3,ROUNDUP($I$367/6,0))))),"",ROUND((2-0.5)*$I$367/IF($D$367="Round",2,IF($I$367&lt;12,2,MIN(8,MAX(3,ROUNDUP($I$367/6,0))))),1))))</f>
        <v/>
      </c>
      <c r="C370" s="524" t="n"/>
      <c r="D370" s="525" t="n"/>
      <c r="E370" s="525" t="n"/>
      <c r="F370" s="525" t="n"/>
      <c r="G370" s="525" t="n"/>
      <c r="H370" s="525" t="n"/>
      <c r="I370" s="525" t="n"/>
      <c r="J370" s="525" t="n"/>
      <c r="K370" s="525" t="n"/>
      <c r="L370" s="525" t="n"/>
      <c r="M370" s="525" t="n"/>
    </row>
    <row r="371" ht="13.35" customHeight="1" s="162">
      <c r="B371" s="523">
        <f>IF(OR($D$367="",$G$367=""),"",IF($D$367="Round",IF(3=1,"Axis 1 (0°)",IF(3=2,"Axis 2 (90°)","")),IF(3&gt;IF($D$367="Round",2,IF($I$367&lt;12,2,MIN(8,MAX(3,ROUNDUP($I$367/6,0))))),"",ROUND((3-0.5)*$I$367/IF($D$367="Round",2,IF($I$367&lt;12,2,MIN(8,MAX(3,ROUNDUP($I$367/6,0))))),1))))</f>
        <v/>
      </c>
      <c r="C371" s="524" t="n"/>
      <c r="D371" s="525" t="n"/>
      <c r="E371" s="525" t="n"/>
      <c r="F371" s="525" t="n"/>
      <c r="G371" s="525" t="n"/>
      <c r="H371" s="525" t="n"/>
      <c r="I371" s="525" t="n"/>
      <c r="J371" s="525" t="n"/>
      <c r="K371" s="525" t="n"/>
      <c r="L371" s="525" t="n"/>
      <c r="M371" s="525" t="n"/>
    </row>
    <row r="372" ht="13.35" customHeight="1" s="162">
      <c r="B372" s="523">
        <f>IF(OR($D$367="",$G$367=""),"",IF($D$367="Round",IF(4=1,"Axis 1 (0°)",IF(4=2,"Axis 2 (90°)","")),IF(4&gt;IF($D$367="Round",2,IF($I$367&lt;12,2,MIN(8,MAX(3,ROUNDUP($I$367/6,0))))),"",ROUND((4-0.5)*$I$367/IF($D$367="Round",2,IF($I$367&lt;12,2,MIN(8,MAX(3,ROUNDUP($I$367/6,0))))),1))))</f>
        <v/>
      </c>
      <c r="C372" s="524" t="n"/>
      <c r="D372" s="525" t="n"/>
      <c r="E372" s="525" t="n"/>
      <c r="F372" s="525" t="n"/>
      <c r="G372" s="525" t="n"/>
      <c r="H372" s="525" t="n"/>
      <c r="I372" s="525" t="n"/>
      <c r="J372" s="525" t="n"/>
      <c r="K372" s="525" t="n"/>
      <c r="L372" s="525" t="n"/>
      <c r="M372" s="525" t="n"/>
    </row>
    <row r="373" ht="13.35" customHeight="1" s="162">
      <c r="B373" s="523">
        <f>IF(OR($D$367="",$G$367=""),"",IF($D$367="Round",IF(5=1,"Axis 1 (0°)",IF(5=2,"Axis 2 (90°)","")),IF(5&gt;IF($D$367="Round",2,IF($I$367&lt;12,2,MIN(8,MAX(3,ROUNDUP($I$367/6,0))))),"",ROUND((5-0.5)*$I$367/IF($D$367="Round",2,IF($I$367&lt;12,2,MIN(8,MAX(3,ROUNDUP($I$367/6,0))))),1))))</f>
        <v/>
      </c>
      <c r="C373" s="524" t="n"/>
      <c r="D373" s="525" t="n"/>
      <c r="E373" s="525" t="n"/>
      <c r="F373" s="525" t="n"/>
      <c r="G373" s="525" t="n"/>
      <c r="H373" s="525" t="n"/>
      <c r="I373" s="525" t="n"/>
      <c r="J373" s="525" t="n"/>
      <c r="K373" s="525" t="n"/>
      <c r="L373" s="525" t="n"/>
      <c r="M373" s="525" t="n"/>
    </row>
    <row r="374" ht="13.35" customHeight="1" s="162">
      <c r="B374" s="523">
        <f>IF(OR($D$367="",$G$367=""),"",IF($D$367="Round",IF(6=1,"Axis 1 (0°)",IF(6=2,"Axis 2 (90°)","")),IF(6&gt;IF($D$367="Round",2,IF($I$367&lt;12,2,MIN(8,MAX(3,ROUNDUP($I$367/6,0))))),"",ROUND((6-0.5)*$I$367/IF($D$367="Round",2,IF($I$367&lt;12,2,MIN(8,MAX(3,ROUNDUP($I$367/6,0))))),1))))</f>
        <v/>
      </c>
      <c r="C374" s="524" t="n"/>
      <c r="D374" s="525" t="n"/>
      <c r="E374" s="525" t="n"/>
      <c r="F374" s="525" t="n"/>
      <c r="G374" s="525" t="n"/>
      <c r="H374" s="525" t="n"/>
      <c r="I374" s="525" t="n"/>
      <c r="J374" s="525" t="n"/>
      <c r="K374" s="525" t="n"/>
      <c r="L374" s="525" t="n"/>
      <c r="M374" s="525" t="n"/>
    </row>
    <row r="375" ht="13.35" customHeight="1" s="162">
      <c r="B375" s="523">
        <f>IF(OR($D$367="",$G$367=""),"",IF($D$367="Round",IF(7=1,"Axis 1 (0°)",IF(7=2,"Axis 2 (90°)","")),IF(7&gt;IF($D$367="Round",2,IF($I$367&lt;12,2,MIN(8,MAX(3,ROUNDUP($I$367/6,0))))),"",ROUND((7-0.5)*$I$367/IF($D$367="Round",2,IF($I$367&lt;12,2,MIN(8,MAX(3,ROUNDUP($I$367/6,0))))),1))))</f>
        <v/>
      </c>
      <c r="C375" s="524" t="n"/>
      <c r="D375" s="525" t="n"/>
      <c r="E375" s="525" t="n"/>
      <c r="F375" s="525" t="n"/>
      <c r="G375" s="525" t="n"/>
      <c r="H375" s="525" t="n"/>
      <c r="I375" s="525" t="n"/>
      <c r="J375" s="525" t="n"/>
      <c r="K375" s="525" t="n"/>
      <c r="L375" s="525" t="n"/>
      <c r="M375" s="525" t="n"/>
    </row>
    <row r="376" ht="13.35" customHeight="1" s="162">
      <c r="B376" s="523">
        <f>IF(OR($D$367="",$G$367=""),"",IF($D$367="Round",IF(8=1,"Axis 1 (0°)",IF(8=2,"Axis 2 (90°)","")),IF(8&gt;IF($D$367="Round",2,IF($I$367&lt;12,2,MIN(8,MAX(3,ROUNDUP($I$367/6,0))))),"",ROUND((8-0.5)*$I$367/IF($D$367="Round",2,IF($I$367&lt;12,2,MIN(8,MAX(3,ROUNDUP($I$367/6,0))))),1))))</f>
        <v/>
      </c>
      <c r="C376" s="524" t="n"/>
      <c r="D376" s="525" t="n"/>
      <c r="E376" s="525" t="n"/>
      <c r="F376" s="525" t="n"/>
      <c r="G376" s="525" t="n"/>
      <c r="H376" s="525" t="n"/>
      <c r="I376" s="525" t="n"/>
      <c r="J376" s="525" t="n"/>
      <c r="K376" s="525" t="n"/>
      <c r="L376" s="525" t="n"/>
      <c r="M376" s="525" t="n"/>
    </row>
    <row r="377" ht="13.35" customHeight="1" s="162"/>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13">
        <f>IF(OR($D$382="",$G$382=""),"",IF($D$382="Round",ROUND(PI()*(($G$382-2*N($K$382))/2)^2/144,3),IF($I$382="","",ROUND(($G$382-2*N($K$382))*($I$382-2*N($K$382))/144,3))))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14" t="inlineStr">
        <is>
          <t>Duct shape:</t>
        </is>
      </c>
      <c r="C382" s="173" t="n"/>
      <c r="D382" s="515" t="n"/>
      <c r="E382" s="173" t="n"/>
      <c r="F382" s="516" t="inlineStr">
        <is>
          <t>W / Dia (in)</t>
        </is>
      </c>
      <c r="G382" s="517" t="n"/>
      <c r="H382" s="514" t="inlineStr">
        <is>
          <t>H (in)</t>
        </is>
      </c>
      <c r="I382" s="518" t="n"/>
      <c r="J382" s="519" t="inlineStr">
        <is>
          <t>Liner (in)</t>
        </is>
      </c>
      <c r="K382" s="520" t="n"/>
      <c r="L382" s="514" t="inlineStr">
        <is>
          <t>Points</t>
        </is>
      </c>
      <c r="M382" s="521">
        <f>IF(OR($D$382="",$G$382=""),"",IF($D$382="Round",IF($D$382="Round",IF($G$382&lt;=9,6,IF($G$382&lt;=12,8,10)),IF($G$382&lt;12,2,MIN(10,MAX(3,ROUNDUP($G$382/6,0)))))&amp;" x 2 axes",IF($D$382="Round",IF($G$382&lt;=9,6,IF($G$382&lt;=12,8,10)),IF($G$382&lt;12,2,MIN(10,MAX(3,ROUNDUP($G$382/6,0)))))&amp;" x "&amp;IF($D$382="Round",2,IF($I$382&lt;12,2,MIN(8,MAX(3,ROUNDUP($I$382/6,0)))))))</f>
        <v/>
      </c>
    </row>
    <row r="383" ht="13.35" customHeight="1" s="162">
      <c r="B383" s="522" t="inlineStr">
        <is>
          <t>Depth↓ Pos→ (in)</t>
        </is>
      </c>
      <c r="C383" s="414" t="n"/>
      <c r="D383" s="522">
        <f>IF(OR($D$382="",$G$382="",1&gt;IF($D$382="Round",IF($G$382&lt;=9,6,IF($G$382&lt;=12,8,10)),IF($G$382&lt;12,2,MIN(10,MAX(3,ROUNDUP($G$382/6,0)))))),"",IF($D$382="Round",ROUND(IF(1&lt;=IF($D$382="Round",IF($G$382&lt;=9,6,IF($G$382&lt;=12,8,10)),IF($G$382&lt;12,2,MIN(10,MAX(3,ROUNDUP($G$382/6,0)))))/2,$G$382/2*(1-SQRT((IF($D$382="Round",IF($G$382&lt;=9,6,IF($G$382&lt;=12,8,10)),IF($G$382&lt;12,2,MIN(10,MAX(3,ROUNDUP($G$382/6,0)))))-2*1+1)/IF($D$382="Round",IF($G$382&lt;=9,6,IF($G$382&lt;=12,8,10)),IF($G$382&lt;12,2,MIN(10,MAX(3,ROUNDUP($G$382/6,0))))))),$G$382-$G$382/2*(1-SQRT((IF($D$382="Round",IF($G$382&lt;=9,6,IF($G$382&lt;=12,8,10)),IF($G$382&lt;12,2,MIN(10,MAX(3,ROUNDUP($G$382/6,0)))))-2*(IF($D$382="Round",IF($G$382&lt;=9,6,IF($G$382&lt;=12,8,10)),IF($G$382&lt;12,2,MIN(10,MAX(3,ROUNDUP($G$382/6,0)))))-1+1)+1)/IF($D$382="Round",IF($G$382&lt;=9,6,IF($G$382&lt;=12,8,10)),IF($G$382&lt;12,2,MIN(10,MAX(3,ROUNDUP($G$382/6,0)))))))),1),ROUND((1-0.5)*$G$382/IF($D$382="Round",IF($G$382&lt;=9,6,IF($G$382&lt;=12,8,10)),IF($G$382&lt;12,2,MIN(10,MAX(3,ROUNDUP($G$382/6,0))))),1)))</f>
        <v/>
      </c>
      <c r="E383" s="522">
        <f>IF(OR($D$382="",$G$382="",2&gt;IF($D$382="Round",IF($G$382&lt;=9,6,IF($G$382&lt;=12,8,10)),IF($G$382&lt;12,2,MIN(10,MAX(3,ROUNDUP($G$382/6,0)))))),"",IF($D$382="Round",ROUND(IF(2&lt;=IF($D$382="Round",IF($G$382&lt;=9,6,IF($G$382&lt;=12,8,10)),IF($G$382&lt;12,2,MIN(10,MAX(3,ROUNDUP($G$382/6,0)))))/2,$G$382/2*(1-SQRT((IF($D$382="Round",IF($G$382&lt;=9,6,IF($G$382&lt;=12,8,10)),IF($G$382&lt;12,2,MIN(10,MAX(3,ROUNDUP($G$382/6,0)))))-2*2+1)/IF($D$382="Round",IF($G$382&lt;=9,6,IF($G$382&lt;=12,8,10)),IF($G$382&lt;12,2,MIN(10,MAX(3,ROUNDUP($G$382/6,0))))))),$G$382-$G$382/2*(1-SQRT((IF($D$382="Round",IF($G$382&lt;=9,6,IF($G$382&lt;=12,8,10)),IF($G$382&lt;12,2,MIN(10,MAX(3,ROUNDUP($G$382/6,0)))))-2*(IF($D$382="Round",IF($G$382&lt;=9,6,IF($G$382&lt;=12,8,10)),IF($G$382&lt;12,2,MIN(10,MAX(3,ROUNDUP($G$382/6,0)))))-2+1)+1)/IF($D$382="Round",IF($G$382&lt;=9,6,IF($G$382&lt;=12,8,10)),IF($G$382&lt;12,2,MIN(10,MAX(3,ROUNDUP($G$382/6,0)))))))),1),ROUND((2-0.5)*$G$382/IF($D$382="Round",IF($G$382&lt;=9,6,IF($G$382&lt;=12,8,10)),IF($G$382&lt;12,2,MIN(10,MAX(3,ROUNDUP($G$382/6,0))))),1)))</f>
        <v/>
      </c>
      <c r="F383" s="522">
        <f>IF(OR($D$382="",$G$382="",3&gt;IF($D$382="Round",IF($G$382&lt;=9,6,IF($G$382&lt;=12,8,10)),IF($G$382&lt;12,2,MIN(10,MAX(3,ROUNDUP($G$382/6,0)))))),"",IF($D$382="Round",ROUND(IF(3&lt;=IF($D$382="Round",IF($G$382&lt;=9,6,IF($G$382&lt;=12,8,10)),IF($G$382&lt;12,2,MIN(10,MAX(3,ROUNDUP($G$382/6,0)))))/2,$G$382/2*(1-SQRT((IF($D$382="Round",IF($G$382&lt;=9,6,IF($G$382&lt;=12,8,10)),IF($G$382&lt;12,2,MIN(10,MAX(3,ROUNDUP($G$382/6,0)))))-2*3+1)/IF($D$382="Round",IF($G$382&lt;=9,6,IF($G$382&lt;=12,8,10)),IF($G$382&lt;12,2,MIN(10,MAX(3,ROUNDUP($G$382/6,0))))))),$G$382-$G$382/2*(1-SQRT((IF($D$382="Round",IF($G$382&lt;=9,6,IF($G$382&lt;=12,8,10)),IF($G$382&lt;12,2,MIN(10,MAX(3,ROUNDUP($G$382/6,0)))))-2*(IF($D$382="Round",IF($G$382&lt;=9,6,IF($G$382&lt;=12,8,10)),IF($G$382&lt;12,2,MIN(10,MAX(3,ROUNDUP($G$382/6,0)))))-3+1)+1)/IF($D$382="Round",IF($G$382&lt;=9,6,IF($G$382&lt;=12,8,10)),IF($G$382&lt;12,2,MIN(10,MAX(3,ROUNDUP($G$382/6,0)))))))),1),ROUND((3-0.5)*$G$382/IF($D$382="Round",IF($G$382&lt;=9,6,IF($G$382&lt;=12,8,10)),IF($G$382&lt;12,2,MIN(10,MAX(3,ROUNDUP($G$382/6,0))))),1)))</f>
        <v/>
      </c>
      <c r="G383" s="522">
        <f>IF(OR($D$382="",$G$382="",4&gt;IF($D$382="Round",IF($G$382&lt;=9,6,IF($G$382&lt;=12,8,10)),IF($G$382&lt;12,2,MIN(10,MAX(3,ROUNDUP($G$382/6,0)))))),"",IF($D$382="Round",ROUND(IF(4&lt;=IF($D$382="Round",IF($G$382&lt;=9,6,IF($G$382&lt;=12,8,10)),IF($G$382&lt;12,2,MIN(10,MAX(3,ROUNDUP($G$382/6,0)))))/2,$G$382/2*(1-SQRT((IF($D$382="Round",IF($G$382&lt;=9,6,IF($G$382&lt;=12,8,10)),IF($G$382&lt;12,2,MIN(10,MAX(3,ROUNDUP($G$382/6,0)))))-2*4+1)/IF($D$382="Round",IF($G$382&lt;=9,6,IF($G$382&lt;=12,8,10)),IF($G$382&lt;12,2,MIN(10,MAX(3,ROUNDUP($G$382/6,0))))))),$G$382-$G$382/2*(1-SQRT((IF($D$382="Round",IF($G$382&lt;=9,6,IF($G$382&lt;=12,8,10)),IF($G$382&lt;12,2,MIN(10,MAX(3,ROUNDUP($G$382/6,0)))))-2*(IF($D$382="Round",IF($G$382&lt;=9,6,IF($G$382&lt;=12,8,10)),IF($G$382&lt;12,2,MIN(10,MAX(3,ROUNDUP($G$382/6,0)))))-4+1)+1)/IF($D$382="Round",IF($G$382&lt;=9,6,IF($G$382&lt;=12,8,10)),IF($G$382&lt;12,2,MIN(10,MAX(3,ROUNDUP($G$382/6,0)))))))),1),ROUND((4-0.5)*$G$382/IF($D$382="Round",IF($G$382&lt;=9,6,IF($G$382&lt;=12,8,10)),IF($G$382&lt;12,2,MIN(10,MAX(3,ROUNDUP($G$382/6,0))))),1)))</f>
        <v/>
      </c>
      <c r="H383" s="522">
        <f>IF(OR($D$382="",$G$382="",5&gt;IF($D$382="Round",IF($G$382&lt;=9,6,IF($G$382&lt;=12,8,10)),IF($G$382&lt;12,2,MIN(10,MAX(3,ROUNDUP($G$382/6,0)))))),"",IF($D$382="Round",ROUND(IF(5&lt;=IF($D$382="Round",IF($G$382&lt;=9,6,IF($G$382&lt;=12,8,10)),IF($G$382&lt;12,2,MIN(10,MAX(3,ROUNDUP($G$382/6,0)))))/2,$G$382/2*(1-SQRT((IF($D$382="Round",IF($G$382&lt;=9,6,IF($G$382&lt;=12,8,10)),IF($G$382&lt;12,2,MIN(10,MAX(3,ROUNDUP($G$382/6,0)))))-2*5+1)/IF($D$382="Round",IF($G$382&lt;=9,6,IF($G$382&lt;=12,8,10)),IF($G$382&lt;12,2,MIN(10,MAX(3,ROUNDUP($G$382/6,0))))))),$G$382-$G$382/2*(1-SQRT((IF($D$382="Round",IF($G$382&lt;=9,6,IF($G$382&lt;=12,8,10)),IF($G$382&lt;12,2,MIN(10,MAX(3,ROUNDUP($G$382/6,0)))))-2*(IF($D$382="Round",IF($G$382&lt;=9,6,IF($G$382&lt;=12,8,10)),IF($G$382&lt;12,2,MIN(10,MAX(3,ROUNDUP($G$382/6,0)))))-5+1)+1)/IF($D$382="Round",IF($G$382&lt;=9,6,IF($G$382&lt;=12,8,10)),IF($G$382&lt;12,2,MIN(10,MAX(3,ROUNDUP($G$382/6,0)))))))),1),ROUND((5-0.5)*$G$382/IF($D$382="Round",IF($G$382&lt;=9,6,IF($G$382&lt;=12,8,10)),IF($G$382&lt;12,2,MIN(10,MAX(3,ROUNDUP($G$382/6,0))))),1)))</f>
        <v/>
      </c>
      <c r="I383" s="522">
        <f>IF(OR($D$382="",$G$382="",6&gt;IF($D$382="Round",IF($G$382&lt;=9,6,IF($G$382&lt;=12,8,10)),IF($G$382&lt;12,2,MIN(10,MAX(3,ROUNDUP($G$382/6,0)))))),"",IF($D$382="Round",ROUND(IF(6&lt;=IF($D$382="Round",IF($G$382&lt;=9,6,IF($G$382&lt;=12,8,10)),IF($G$382&lt;12,2,MIN(10,MAX(3,ROUNDUP($G$382/6,0)))))/2,$G$382/2*(1-SQRT((IF($D$382="Round",IF($G$382&lt;=9,6,IF($G$382&lt;=12,8,10)),IF($G$382&lt;12,2,MIN(10,MAX(3,ROUNDUP($G$382/6,0)))))-2*6+1)/IF($D$382="Round",IF($G$382&lt;=9,6,IF($G$382&lt;=12,8,10)),IF($G$382&lt;12,2,MIN(10,MAX(3,ROUNDUP($G$382/6,0))))))),$G$382-$G$382/2*(1-SQRT((IF($D$382="Round",IF($G$382&lt;=9,6,IF($G$382&lt;=12,8,10)),IF($G$382&lt;12,2,MIN(10,MAX(3,ROUNDUP($G$382/6,0)))))-2*(IF($D$382="Round",IF($G$382&lt;=9,6,IF($G$382&lt;=12,8,10)),IF($G$382&lt;12,2,MIN(10,MAX(3,ROUNDUP($G$382/6,0)))))-6+1)+1)/IF($D$382="Round",IF($G$382&lt;=9,6,IF($G$382&lt;=12,8,10)),IF($G$382&lt;12,2,MIN(10,MAX(3,ROUNDUP($G$382/6,0)))))))),1),ROUND((6-0.5)*$G$382/IF($D$382="Round",IF($G$382&lt;=9,6,IF($G$382&lt;=12,8,10)),IF($G$382&lt;12,2,MIN(10,MAX(3,ROUNDUP($G$382/6,0))))),1)))</f>
        <v/>
      </c>
      <c r="J383" s="522">
        <f>IF(OR($D$382="",$G$382="",7&gt;IF($D$382="Round",IF($G$382&lt;=9,6,IF($G$382&lt;=12,8,10)),IF($G$382&lt;12,2,MIN(10,MAX(3,ROUNDUP($G$382/6,0)))))),"",IF($D$382="Round",ROUND(IF(7&lt;=IF($D$382="Round",IF($G$382&lt;=9,6,IF($G$382&lt;=12,8,10)),IF($G$382&lt;12,2,MIN(10,MAX(3,ROUNDUP($G$382/6,0)))))/2,$G$382/2*(1-SQRT((IF($D$382="Round",IF($G$382&lt;=9,6,IF($G$382&lt;=12,8,10)),IF($G$382&lt;12,2,MIN(10,MAX(3,ROUNDUP($G$382/6,0)))))-2*7+1)/IF($D$382="Round",IF($G$382&lt;=9,6,IF($G$382&lt;=12,8,10)),IF($G$382&lt;12,2,MIN(10,MAX(3,ROUNDUP($G$382/6,0))))))),$G$382-$G$382/2*(1-SQRT((IF($D$382="Round",IF($G$382&lt;=9,6,IF($G$382&lt;=12,8,10)),IF($G$382&lt;12,2,MIN(10,MAX(3,ROUNDUP($G$382/6,0)))))-2*(IF($D$382="Round",IF($G$382&lt;=9,6,IF($G$382&lt;=12,8,10)),IF($G$382&lt;12,2,MIN(10,MAX(3,ROUNDUP($G$382/6,0)))))-7+1)+1)/IF($D$382="Round",IF($G$382&lt;=9,6,IF($G$382&lt;=12,8,10)),IF($G$382&lt;12,2,MIN(10,MAX(3,ROUNDUP($G$382/6,0)))))))),1),ROUND((7-0.5)*$G$382/IF($D$382="Round",IF($G$382&lt;=9,6,IF($G$382&lt;=12,8,10)),IF($G$382&lt;12,2,MIN(10,MAX(3,ROUNDUP($G$382/6,0))))),1)))</f>
        <v/>
      </c>
      <c r="K383" s="522">
        <f>IF(OR($D$382="",$G$382="",8&gt;IF($D$382="Round",IF($G$382&lt;=9,6,IF($G$382&lt;=12,8,10)),IF($G$382&lt;12,2,MIN(10,MAX(3,ROUNDUP($G$382/6,0)))))),"",IF($D$382="Round",ROUND(IF(8&lt;=IF($D$382="Round",IF($G$382&lt;=9,6,IF($G$382&lt;=12,8,10)),IF($G$382&lt;12,2,MIN(10,MAX(3,ROUNDUP($G$382/6,0)))))/2,$G$382/2*(1-SQRT((IF($D$382="Round",IF($G$382&lt;=9,6,IF($G$382&lt;=12,8,10)),IF($G$382&lt;12,2,MIN(10,MAX(3,ROUNDUP($G$382/6,0)))))-2*8+1)/IF($D$382="Round",IF($G$382&lt;=9,6,IF($G$382&lt;=12,8,10)),IF($G$382&lt;12,2,MIN(10,MAX(3,ROUNDUP($G$382/6,0))))))),$G$382-$G$382/2*(1-SQRT((IF($D$382="Round",IF($G$382&lt;=9,6,IF($G$382&lt;=12,8,10)),IF($G$382&lt;12,2,MIN(10,MAX(3,ROUNDUP($G$382/6,0)))))-2*(IF($D$382="Round",IF($G$382&lt;=9,6,IF($G$382&lt;=12,8,10)),IF($G$382&lt;12,2,MIN(10,MAX(3,ROUNDUP($G$382/6,0)))))-8+1)+1)/IF($D$382="Round",IF($G$382&lt;=9,6,IF($G$382&lt;=12,8,10)),IF($G$382&lt;12,2,MIN(10,MAX(3,ROUNDUP($G$382/6,0)))))))),1),ROUND((8-0.5)*$G$382/IF($D$382="Round",IF($G$382&lt;=9,6,IF($G$382&lt;=12,8,10)),IF($G$382&lt;12,2,MIN(10,MAX(3,ROUNDUP($G$382/6,0))))),1)))</f>
        <v/>
      </c>
      <c r="L383" s="522">
        <f>IF(OR($D$382="",$G$382="",9&gt;IF($D$382="Round",IF($G$382&lt;=9,6,IF($G$382&lt;=12,8,10)),IF($G$382&lt;12,2,MIN(10,MAX(3,ROUNDUP($G$382/6,0)))))),"",IF($D$382="Round",ROUND(IF(9&lt;=IF($D$382="Round",IF($G$382&lt;=9,6,IF($G$382&lt;=12,8,10)),IF($G$382&lt;12,2,MIN(10,MAX(3,ROUNDUP($G$382/6,0)))))/2,$G$382/2*(1-SQRT((IF($D$382="Round",IF($G$382&lt;=9,6,IF($G$382&lt;=12,8,10)),IF($G$382&lt;12,2,MIN(10,MAX(3,ROUNDUP($G$382/6,0)))))-2*9+1)/IF($D$382="Round",IF($G$382&lt;=9,6,IF($G$382&lt;=12,8,10)),IF($G$382&lt;12,2,MIN(10,MAX(3,ROUNDUP($G$382/6,0))))))),$G$382-$G$382/2*(1-SQRT((IF($D$382="Round",IF($G$382&lt;=9,6,IF($G$382&lt;=12,8,10)),IF($G$382&lt;12,2,MIN(10,MAX(3,ROUNDUP($G$382/6,0)))))-2*(IF($D$382="Round",IF($G$382&lt;=9,6,IF($G$382&lt;=12,8,10)),IF($G$382&lt;12,2,MIN(10,MAX(3,ROUNDUP($G$382/6,0)))))-9+1)+1)/IF($D$382="Round",IF($G$382&lt;=9,6,IF($G$382&lt;=12,8,10)),IF($G$382&lt;12,2,MIN(10,MAX(3,ROUNDUP($G$382/6,0)))))))),1),ROUND((9-0.5)*$G$382/IF($D$382="Round",IF($G$382&lt;=9,6,IF($G$382&lt;=12,8,10)),IF($G$382&lt;12,2,MIN(10,MAX(3,ROUNDUP($G$382/6,0))))),1)))</f>
        <v/>
      </c>
      <c r="M383" s="522">
        <f>IF(OR($D$382="",$G$382="",10&gt;IF($D$382="Round",IF($G$382&lt;=9,6,IF($G$382&lt;=12,8,10)),IF($G$382&lt;12,2,MIN(10,MAX(3,ROUNDUP($G$382/6,0)))))),"",IF($D$382="Round",ROUND(IF(10&lt;=IF($D$382="Round",IF($G$382&lt;=9,6,IF($G$382&lt;=12,8,10)),IF($G$382&lt;12,2,MIN(10,MAX(3,ROUNDUP($G$382/6,0)))))/2,$G$382/2*(1-SQRT((IF($D$382="Round",IF($G$382&lt;=9,6,IF($G$382&lt;=12,8,10)),IF($G$382&lt;12,2,MIN(10,MAX(3,ROUNDUP($G$382/6,0)))))-2*10+1)/IF($D$382="Round",IF($G$382&lt;=9,6,IF($G$382&lt;=12,8,10)),IF($G$382&lt;12,2,MIN(10,MAX(3,ROUNDUP($G$382/6,0))))))),$G$382-$G$382/2*(1-SQRT((IF($D$382="Round",IF($G$382&lt;=9,6,IF($G$382&lt;=12,8,10)),IF($G$382&lt;12,2,MIN(10,MAX(3,ROUNDUP($G$382/6,0)))))-2*(IF($D$382="Round",IF($G$382&lt;=9,6,IF($G$382&lt;=12,8,10)),IF($G$382&lt;12,2,MIN(10,MAX(3,ROUNDUP($G$382/6,0)))))-10+1)+1)/IF($D$382="Round",IF($G$382&lt;=9,6,IF($G$382&lt;=12,8,10)),IF($G$382&lt;12,2,MIN(10,MAX(3,ROUNDUP($G$382/6,0)))))))),1),ROUND((10-0.5)*$G$382/IF($D$382="Round",IF($G$382&lt;=9,6,IF($G$382&lt;=12,8,10)),IF($G$382&lt;12,2,MIN(10,MAX(3,ROUNDUP($G$382/6,0))))),1)))</f>
        <v/>
      </c>
    </row>
    <row r="384" ht="13.35" customHeight="1" s="162">
      <c r="B384" s="523">
        <f>IF(OR($D$382="",$G$382=""),"",IF($D$382="Round",IF(1=1,"Axis 1 (0°)",IF(1=2,"Axis 2 (90°)","")),IF(1&gt;IF($D$382="Round",2,IF($I$382&lt;12,2,MIN(8,MAX(3,ROUNDUP($I$382/6,0))))),"",ROUND((1-0.5)*$I$382/IF($D$382="Round",2,IF($I$382&lt;12,2,MIN(8,MAX(3,ROUNDUP($I$382/6,0))))),1))))</f>
        <v/>
      </c>
      <c r="C384" s="524" t="n"/>
      <c r="D384" s="525" t="n"/>
      <c r="E384" s="525" t="n"/>
      <c r="F384" s="525" t="n"/>
      <c r="G384" s="525" t="n"/>
      <c r="H384" s="525" t="n"/>
      <c r="I384" s="525" t="n"/>
      <c r="J384" s="525" t="n"/>
      <c r="K384" s="525" t="n"/>
      <c r="L384" s="525" t="n"/>
      <c r="M384" s="525" t="n"/>
    </row>
    <row r="385" ht="13.35" customHeight="1" s="162">
      <c r="B385" s="523">
        <f>IF(OR($D$382="",$G$382=""),"",IF($D$382="Round",IF(2=1,"Axis 1 (0°)",IF(2=2,"Axis 2 (90°)","")),IF(2&gt;IF($D$382="Round",2,IF($I$382&lt;12,2,MIN(8,MAX(3,ROUNDUP($I$382/6,0))))),"",ROUND((2-0.5)*$I$382/IF($D$382="Round",2,IF($I$382&lt;12,2,MIN(8,MAX(3,ROUNDUP($I$382/6,0))))),1))))</f>
        <v/>
      </c>
      <c r="C385" s="524" t="n"/>
      <c r="D385" s="525" t="n"/>
      <c r="E385" s="525" t="n"/>
      <c r="F385" s="525" t="n"/>
      <c r="G385" s="525" t="n"/>
      <c r="H385" s="525" t="n"/>
      <c r="I385" s="525" t="n"/>
      <c r="J385" s="525" t="n"/>
      <c r="K385" s="525" t="n"/>
      <c r="L385" s="525" t="n"/>
      <c r="M385" s="525" t="n"/>
    </row>
    <row r="386" ht="13.35" customHeight="1" s="162">
      <c r="B386" s="523">
        <f>IF(OR($D$382="",$G$382=""),"",IF($D$382="Round",IF(3=1,"Axis 1 (0°)",IF(3=2,"Axis 2 (90°)","")),IF(3&gt;IF($D$382="Round",2,IF($I$382&lt;12,2,MIN(8,MAX(3,ROUNDUP($I$382/6,0))))),"",ROUND((3-0.5)*$I$382/IF($D$382="Round",2,IF($I$382&lt;12,2,MIN(8,MAX(3,ROUNDUP($I$382/6,0))))),1))))</f>
        <v/>
      </c>
      <c r="C386" s="524" t="n"/>
      <c r="D386" s="525" t="n"/>
      <c r="E386" s="525" t="n"/>
      <c r="F386" s="525" t="n"/>
      <c r="G386" s="525" t="n"/>
      <c r="H386" s="525" t="n"/>
      <c r="I386" s="525" t="n"/>
      <c r="J386" s="525" t="n"/>
      <c r="K386" s="525" t="n"/>
      <c r="L386" s="525" t="n"/>
      <c r="M386" s="525" t="n"/>
    </row>
    <row r="387" ht="13.35" customHeight="1" s="162">
      <c r="B387" s="523">
        <f>IF(OR($D$382="",$G$382=""),"",IF($D$382="Round",IF(4=1,"Axis 1 (0°)",IF(4=2,"Axis 2 (90°)","")),IF(4&gt;IF($D$382="Round",2,IF($I$382&lt;12,2,MIN(8,MAX(3,ROUNDUP($I$382/6,0))))),"",ROUND((4-0.5)*$I$382/IF($D$382="Round",2,IF($I$382&lt;12,2,MIN(8,MAX(3,ROUNDUP($I$382/6,0))))),1))))</f>
        <v/>
      </c>
      <c r="C387" s="524" t="n"/>
      <c r="D387" s="525" t="n"/>
      <c r="E387" s="525" t="n"/>
      <c r="F387" s="525" t="n"/>
      <c r="G387" s="525" t="n"/>
      <c r="H387" s="525" t="n"/>
      <c r="I387" s="525" t="n"/>
      <c r="J387" s="525" t="n"/>
      <c r="K387" s="525" t="n"/>
      <c r="L387" s="525" t="n"/>
      <c r="M387" s="525" t="n"/>
    </row>
    <row r="388" ht="13.35" customHeight="1" s="162">
      <c r="B388" s="523">
        <f>IF(OR($D$382="",$G$382=""),"",IF($D$382="Round",IF(5=1,"Axis 1 (0°)",IF(5=2,"Axis 2 (90°)","")),IF(5&gt;IF($D$382="Round",2,IF($I$382&lt;12,2,MIN(8,MAX(3,ROUNDUP($I$382/6,0))))),"",ROUND((5-0.5)*$I$382/IF($D$382="Round",2,IF($I$382&lt;12,2,MIN(8,MAX(3,ROUNDUP($I$382/6,0))))),1))))</f>
        <v/>
      </c>
      <c r="C388" s="524" t="n"/>
      <c r="D388" s="525" t="n"/>
      <c r="E388" s="525" t="n"/>
      <c r="F388" s="525" t="n"/>
      <c r="G388" s="525" t="n"/>
      <c r="H388" s="525" t="n"/>
      <c r="I388" s="525" t="n"/>
      <c r="J388" s="525" t="n"/>
      <c r="K388" s="525" t="n"/>
      <c r="L388" s="525" t="n"/>
      <c r="M388" s="525" t="n"/>
    </row>
    <row r="389" ht="13.35" customHeight="1" s="162">
      <c r="B389" s="523">
        <f>IF(OR($D$382="",$G$382=""),"",IF($D$382="Round",IF(6=1,"Axis 1 (0°)",IF(6=2,"Axis 2 (90°)","")),IF(6&gt;IF($D$382="Round",2,IF($I$382&lt;12,2,MIN(8,MAX(3,ROUNDUP($I$382/6,0))))),"",ROUND((6-0.5)*$I$382/IF($D$382="Round",2,IF($I$382&lt;12,2,MIN(8,MAX(3,ROUNDUP($I$382/6,0))))),1))))</f>
        <v/>
      </c>
      <c r="C389" s="524" t="n"/>
      <c r="D389" s="525" t="n"/>
      <c r="E389" s="525" t="n"/>
      <c r="F389" s="525" t="n"/>
      <c r="G389" s="525" t="n"/>
      <c r="H389" s="525" t="n"/>
      <c r="I389" s="525" t="n"/>
      <c r="J389" s="525" t="n"/>
      <c r="K389" s="525" t="n"/>
      <c r="L389" s="525" t="n"/>
      <c r="M389" s="525" t="n"/>
    </row>
    <row r="390" ht="13.35" customHeight="1" s="162">
      <c r="B390" s="523">
        <f>IF(OR($D$382="",$G$382=""),"",IF($D$382="Round",IF(7=1,"Axis 1 (0°)",IF(7=2,"Axis 2 (90°)","")),IF(7&gt;IF($D$382="Round",2,IF($I$382&lt;12,2,MIN(8,MAX(3,ROUNDUP($I$382/6,0))))),"",ROUND((7-0.5)*$I$382/IF($D$382="Round",2,IF($I$382&lt;12,2,MIN(8,MAX(3,ROUNDUP($I$382/6,0))))),1))))</f>
        <v/>
      </c>
      <c r="C390" s="524" t="n"/>
      <c r="D390" s="525" t="n"/>
      <c r="E390" s="525" t="n"/>
      <c r="F390" s="525" t="n"/>
      <c r="G390" s="525" t="n"/>
      <c r="H390" s="525" t="n"/>
      <c r="I390" s="525" t="n"/>
      <c r="J390" s="525" t="n"/>
      <c r="K390" s="525" t="n"/>
      <c r="L390" s="525" t="n"/>
      <c r="M390" s="525" t="n"/>
    </row>
    <row r="391" ht="13.35" customHeight="1" s="162">
      <c r="B391" s="523">
        <f>IF(OR($D$382="",$G$382=""),"",IF($D$382="Round",IF(8=1,"Axis 1 (0°)",IF(8=2,"Axis 2 (90°)","")),IF(8&gt;IF($D$382="Round",2,IF($I$382&lt;12,2,MIN(8,MAX(3,ROUNDUP($I$382/6,0))))),"",ROUND((8-0.5)*$I$382/IF($D$382="Round",2,IF($I$382&lt;12,2,MIN(8,MAX(3,ROUNDUP($I$382/6,0))))),1))))</f>
        <v/>
      </c>
      <c r="C391" s="524" t="n"/>
      <c r="D391" s="525" t="n"/>
      <c r="E391" s="525" t="n"/>
      <c r="F391" s="525" t="n"/>
      <c r="G391" s="525" t="n"/>
      <c r="H391" s="525" t="n"/>
      <c r="I391" s="525" t="n"/>
      <c r="J391" s="525" t="n"/>
      <c r="K391" s="525" t="n"/>
      <c r="L391" s="525" t="n"/>
      <c r="M391" s="525" t="n"/>
    </row>
    <row r="392" ht="13.35" customHeight="1" s="162"/>
    <row r="393" ht="13.35" customHeight="1" s="162">
      <c r="B393" s="188" t="inlineStr">
        <is>
          <t>Remarks</t>
        </is>
      </c>
      <c r="C393" s="173" t="n"/>
      <c r="D393" s="15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13">
        <f>IF(OR($D$401="",$G$401=""),"",IF($D$401="Round",ROUND(PI()*(($G$401-2*N($K$401))/2)^2/144,3),IF($I$401="","",ROUND(($G$401-2*N($K$401))*($I$401-2*N($K$401))/144,3))))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14" t="inlineStr">
        <is>
          <t>Duct shape:</t>
        </is>
      </c>
      <c r="C401" s="173" t="n"/>
      <c r="D401" s="515" t="n"/>
      <c r="E401" s="173" t="n"/>
      <c r="F401" s="516" t="inlineStr">
        <is>
          <t>W / Dia (in)</t>
        </is>
      </c>
      <c r="G401" s="517" t="n"/>
      <c r="H401" s="514" t="inlineStr">
        <is>
          <t>H (in)</t>
        </is>
      </c>
      <c r="I401" s="518" t="n"/>
      <c r="J401" s="519" t="inlineStr">
        <is>
          <t>Liner (in)</t>
        </is>
      </c>
      <c r="K401" s="520" t="n"/>
      <c r="L401" s="514" t="inlineStr">
        <is>
          <t>Points</t>
        </is>
      </c>
      <c r="M401" s="521">
        <f>IF(OR($D$401="",$G$401=""),"",IF($D$401="Round",IF($D$401="Round",IF($G$401&lt;=9,6,IF($G$401&lt;=12,8,10)),IF($G$401&lt;12,2,MIN(10,MAX(3,ROUNDUP($G$401/6,0)))))&amp;" x 2 axes",IF($D$401="Round",IF($G$401&lt;=9,6,IF($G$401&lt;=12,8,10)),IF($G$401&lt;12,2,MIN(10,MAX(3,ROUNDUP($G$401/6,0)))))&amp;" x "&amp;IF($D$401="Round",2,IF($I$401&lt;12,2,MIN(8,MAX(3,ROUNDUP($I$401/6,0)))))))</f>
        <v/>
      </c>
    </row>
    <row r="402" ht="13.35" customHeight="1" s="162">
      <c r="B402" s="522" t="inlineStr">
        <is>
          <t>Depth↓ Pos→ (in)</t>
        </is>
      </c>
      <c r="C402" s="414" t="n"/>
      <c r="D402" s="522">
        <f>IF(OR($D$401="",$G$401="",1&gt;IF($D$401="Round",IF($G$401&lt;=9,6,IF($G$401&lt;=12,8,10)),IF($G$401&lt;12,2,MIN(10,MAX(3,ROUNDUP($G$401/6,0)))))),"",IF($D$401="Round",ROUND(IF(1&lt;=IF($D$401="Round",IF($G$401&lt;=9,6,IF($G$401&lt;=12,8,10)),IF($G$401&lt;12,2,MIN(10,MAX(3,ROUNDUP($G$401/6,0)))))/2,$G$401/2*(1-SQRT((IF($D$401="Round",IF($G$401&lt;=9,6,IF($G$401&lt;=12,8,10)),IF($G$401&lt;12,2,MIN(10,MAX(3,ROUNDUP($G$401/6,0)))))-2*1+1)/IF($D$401="Round",IF($G$401&lt;=9,6,IF($G$401&lt;=12,8,10)),IF($G$401&lt;12,2,MIN(10,MAX(3,ROUNDUP($G$401/6,0))))))),$G$401-$G$401/2*(1-SQRT((IF($D$401="Round",IF($G$401&lt;=9,6,IF($G$401&lt;=12,8,10)),IF($G$401&lt;12,2,MIN(10,MAX(3,ROUNDUP($G$401/6,0)))))-2*(IF($D$401="Round",IF($G$401&lt;=9,6,IF($G$401&lt;=12,8,10)),IF($G$401&lt;12,2,MIN(10,MAX(3,ROUNDUP($G$401/6,0)))))-1+1)+1)/IF($D$401="Round",IF($G$401&lt;=9,6,IF($G$401&lt;=12,8,10)),IF($G$401&lt;12,2,MIN(10,MAX(3,ROUNDUP($G$401/6,0)))))))),1),ROUND((1-0.5)*$G$401/IF($D$401="Round",IF($G$401&lt;=9,6,IF($G$401&lt;=12,8,10)),IF($G$401&lt;12,2,MIN(10,MAX(3,ROUNDUP($G$401/6,0))))),1)))</f>
        <v/>
      </c>
      <c r="E402" s="522">
        <f>IF(OR($D$401="",$G$401="",2&gt;IF($D$401="Round",IF($G$401&lt;=9,6,IF($G$401&lt;=12,8,10)),IF($G$401&lt;12,2,MIN(10,MAX(3,ROUNDUP($G$401/6,0)))))),"",IF($D$401="Round",ROUND(IF(2&lt;=IF($D$401="Round",IF($G$401&lt;=9,6,IF($G$401&lt;=12,8,10)),IF($G$401&lt;12,2,MIN(10,MAX(3,ROUNDUP($G$401/6,0)))))/2,$G$401/2*(1-SQRT((IF($D$401="Round",IF($G$401&lt;=9,6,IF($G$401&lt;=12,8,10)),IF($G$401&lt;12,2,MIN(10,MAX(3,ROUNDUP($G$401/6,0)))))-2*2+1)/IF($D$401="Round",IF($G$401&lt;=9,6,IF($G$401&lt;=12,8,10)),IF($G$401&lt;12,2,MIN(10,MAX(3,ROUNDUP($G$401/6,0))))))),$G$401-$G$401/2*(1-SQRT((IF($D$401="Round",IF($G$401&lt;=9,6,IF($G$401&lt;=12,8,10)),IF($G$401&lt;12,2,MIN(10,MAX(3,ROUNDUP($G$401/6,0)))))-2*(IF($D$401="Round",IF($G$401&lt;=9,6,IF($G$401&lt;=12,8,10)),IF($G$401&lt;12,2,MIN(10,MAX(3,ROUNDUP($G$401/6,0)))))-2+1)+1)/IF($D$401="Round",IF($G$401&lt;=9,6,IF($G$401&lt;=12,8,10)),IF($G$401&lt;12,2,MIN(10,MAX(3,ROUNDUP($G$401/6,0)))))))),1),ROUND((2-0.5)*$G$401/IF($D$401="Round",IF($G$401&lt;=9,6,IF($G$401&lt;=12,8,10)),IF($G$401&lt;12,2,MIN(10,MAX(3,ROUNDUP($G$401/6,0))))),1)))</f>
        <v/>
      </c>
      <c r="F402" s="522">
        <f>IF(OR($D$401="",$G$401="",3&gt;IF($D$401="Round",IF($G$401&lt;=9,6,IF($G$401&lt;=12,8,10)),IF($G$401&lt;12,2,MIN(10,MAX(3,ROUNDUP($G$401/6,0)))))),"",IF($D$401="Round",ROUND(IF(3&lt;=IF($D$401="Round",IF($G$401&lt;=9,6,IF($G$401&lt;=12,8,10)),IF($G$401&lt;12,2,MIN(10,MAX(3,ROUNDUP($G$401/6,0)))))/2,$G$401/2*(1-SQRT((IF($D$401="Round",IF($G$401&lt;=9,6,IF($G$401&lt;=12,8,10)),IF($G$401&lt;12,2,MIN(10,MAX(3,ROUNDUP($G$401/6,0)))))-2*3+1)/IF($D$401="Round",IF($G$401&lt;=9,6,IF($G$401&lt;=12,8,10)),IF($G$401&lt;12,2,MIN(10,MAX(3,ROUNDUP($G$401/6,0))))))),$G$401-$G$401/2*(1-SQRT((IF($D$401="Round",IF($G$401&lt;=9,6,IF($G$401&lt;=12,8,10)),IF($G$401&lt;12,2,MIN(10,MAX(3,ROUNDUP($G$401/6,0)))))-2*(IF($D$401="Round",IF($G$401&lt;=9,6,IF($G$401&lt;=12,8,10)),IF($G$401&lt;12,2,MIN(10,MAX(3,ROUNDUP($G$401/6,0)))))-3+1)+1)/IF($D$401="Round",IF($G$401&lt;=9,6,IF($G$401&lt;=12,8,10)),IF($G$401&lt;12,2,MIN(10,MAX(3,ROUNDUP($G$401/6,0)))))))),1),ROUND((3-0.5)*$G$401/IF($D$401="Round",IF($G$401&lt;=9,6,IF($G$401&lt;=12,8,10)),IF($G$401&lt;12,2,MIN(10,MAX(3,ROUNDUP($G$401/6,0))))),1)))</f>
        <v/>
      </c>
      <c r="G402" s="522">
        <f>IF(OR($D$401="",$G$401="",4&gt;IF($D$401="Round",IF($G$401&lt;=9,6,IF($G$401&lt;=12,8,10)),IF($G$401&lt;12,2,MIN(10,MAX(3,ROUNDUP($G$401/6,0)))))),"",IF($D$401="Round",ROUND(IF(4&lt;=IF($D$401="Round",IF($G$401&lt;=9,6,IF($G$401&lt;=12,8,10)),IF($G$401&lt;12,2,MIN(10,MAX(3,ROUNDUP($G$401/6,0)))))/2,$G$401/2*(1-SQRT((IF($D$401="Round",IF($G$401&lt;=9,6,IF($G$401&lt;=12,8,10)),IF($G$401&lt;12,2,MIN(10,MAX(3,ROUNDUP($G$401/6,0)))))-2*4+1)/IF($D$401="Round",IF($G$401&lt;=9,6,IF($G$401&lt;=12,8,10)),IF($G$401&lt;12,2,MIN(10,MAX(3,ROUNDUP($G$401/6,0))))))),$G$401-$G$401/2*(1-SQRT((IF($D$401="Round",IF($G$401&lt;=9,6,IF($G$401&lt;=12,8,10)),IF($G$401&lt;12,2,MIN(10,MAX(3,ROUNDUP($G$401/6,0)))))-2*(IF($D$401="Round",IF($G$401&lt;=9,6,IF($G$401&lt;=12,8,10)),IF($G$401&lt;12,2,MIN(10,MAX(3,ROUNDUP($G$401/6,0)))))-4+1)+1)/IF($D$401="Round",IF($G$401&lt;=9,6,IF($G$401&lt;=12,8,10)),IF($G$401&lt;12,2,MIN(10,MAX(3,ROUNDUP($G$401/6,0)))))))),1),ROUND((4-0.5)*$G$401/IF($D$401="Round",IF($G$401&lt;=9,6,IF($G$401&lt;=12,8,10)),IF($G$401&lt;12,2,MIN(10,MAX(3,ROUNDUP($G$401/6,0))))),1)))</f>
        <v/>
      </c>
      <c r="H402" s="522">
        <f>IF(OR($D$401="",$G$401="",5&gt;IF($D$401="Round",IF($G$401&lt;=9,6,IF($G$401&lt;=12,8,10)),IF($G$401&lt;12,2,MIN(10,MAX(3,ROUNDUP($G$401/6,0)))))),"",IF($D$401="Round",ROUND(IF(5&lt;=IF($D$401="Round",IF($G$401&lt;=9,6,IF($G$401&lt;=12,8,10)),IF($G$401&lt;12,2,MIN(10,MAX(3,ROUNDUP($G$401/6,0)))))/2,$G$401/2*(1-SQRT((IF($D$401="Round",IF($G$401&lt;=9,6,IF($G$401&lt;=12,8,10)),IF($G$401&lt;12,2,MIN(10,MAX(3,ROUNDUP($G$401/6,0)))))-2*5+1)/IF($D$401="Round",IF($G$401&lt;=9,6,IF($G$401&lt;=12,8,10)),IF($G$401&lt;12,2,MIN(10,MAX(3,ROUNDUP($G$401/6,0))))))),$G$401-$G$401/2*(1-SQRT((IF($D$401="Round",IF($G$401&lt;=9,6,IF($G$401&lt;=12,8,10)),IF($G$401&lt;12,2,MIN(10,MAX(3,ROUNDUP($G$401/6,0)))))-2*(IF($D$401="Round",IF($G$401&lt;=9,6,IF($G$401&lt;=12,8,10)),IF($G$401&lt;12,2,MIN(10,MAX(3,ROUNDUP($G$401/6,0)))))-5+1)+1)/IF($D$401="Round",IF($G$401&lt;=9,6,IF($G$401&lt;=12,8,10)),IF($G$401&lt;12,2,MIN(10,MAX(3,ROUNDUP($G$401/6,0)))))))),1),ROUND((5-0.5)*$G$401/IF($D$401="Round",IF($G$401&lt;=9,6,IF($G$401&lt;=12,8,10)),IF($G$401&lt;12,2,MIN(10,MAX(3,ROUNDUP($G$401/6,0))))),1)))</f>
        <v/>
      </c>
      <c r="I402" s="522">
        <f>IF(OR($D$401="",$G$401="",6&gt;IF($D$401="Round",IF($G$401&lt;=9,6,IF($G$401&lt;=12,8,10)),IF($G$401&lt;12,2,MIN(10,MAX(3,ROUNDUP($G$401/6,0)))))),"",IF($D$401="Round",ROUND(IF(6&lt;=IF($D$401="Round",IF($G$401&lt;=9,6,IF($G$401&lt;=12,8,10)),IF($G$401&lt;12,2,MIN(10,MAX(3,ROUNDUP($G$401/6,0)))))/2,$G$401/2*(1-SQRT((IF($D$401="Round",IF($G$401&lt;=9,6,IF($G$401&lt;=12,8,10)),IF($G$401&lt;12,2,MIN(10,MAX(3,ROUNDUP($G$401/6,0)))))-2*6+1)/IF($D$401="Round",IF($G$401&lt;=9,6,IF($G$401&lt;=12,8,10)),IF($G$401&lt;12,2,MIN(10,MAX(3,ROUNDUP($G$401/6,0))))))),$G$401-$G$401/2*(1-SQRT((IF($D$401="Round",IF($G$401&lt;=9,6,IF($G$401&lt;=12,8,10)),IF($G$401&lt;12,2,MIN(10,MAX(3,ROUNDUP($G$401/6,0)))))-2*(IF($D$401="Round",IF($G$401&lt;=9,6,IF($G$401&lt;=12,8,10)),IF($G$401&lt;12,2,MIN(10,MAX(3,ROUNDUP($G$401/6,0)))))-6+1)+1)/IF($D$401="Round",IF($G$401&lt;=9,6,IF($G$401&lt;=12,8,10)),IF($G$401&lt;12,2,MIN(10,MAX(3,ROUNDUP($G$401/6,0)))))))),1),ROUND((6-0.5)*$G$401/IF($D$401="Round",IF($G$401&lt;=9,6,IF($G$401&lt;=12,8,10)),IF($G$401&lt;12,2,MIN(10,MAX(3,ROUNDUP($G$401/6,0))))),1)))</f>
        <v/>
      </c>
      <c r="J402" s="522">
        <f>IF(OR($D$401="",$G$401="",7&gt;IF($D$401="Round",IF($G$401&lt;=9,6,IF($G$401&lt;=12,8,10)),IF($G$401&lt;12,2,MIN(10,MAX(3,ROUNDUP($G$401/6,0)))))),"",IF($D$401="Round",ROUND(IF(7&lt;=IF($D$401="Round",IF($G$401&lt;=9,6,IF($G$401&lt;=12,8,10)),IF($G$401&lt;12,2,MIN(10,MAX(3,ROUNDUP($G$401/6,0)))))/2,$G$401/2*(1-SQRT((IF($D$401="Round",IF($G$401&lt;=9,6,IF($G$401&lt;=12,8,10)),IF($G$401&lt;12,2,MIN(10,MAX(3,ROUNDUP($G$401/6,0)))))-2*7+1)/IF($D$401="Round",IF($G$401&lt;=9,6,IF($G$401&lt;=12,8,10)),IF($G$401&lt;12,2,MIN(10,MAX(3,ROUNDUP($G$401/6,0))))))),$G$401-$G$401/2*(1-SQRT((IF($D$401="Round",IF($G$401&lt;=9,6,IF($G$401&lt;=12,8,10)),IF($G$401&lt;12,2,MIN(10,MAX(3,ROUNDUP($G$401/6,0)))))-2*(IF($D$401="Round",IF($G$401&lt;=9,6,IF($G$401&lt;=12,8,10)),IF($G$401&lt;12,2,MIN(10,MAX(3,ROUNDUP($G$401/6,0)))))-7+1)+1)/IF($D$401="Round",IF($G$401&lt;=9,6,IF($G$401&lt;=12,8,10)),IF($G$401&lt;12,2,MIN(10,MAX(3,ROUNDUP($G$401/6,0)))))))),1),ROUND((7-0.5)*$G$401/IF($D$401="Round",IF($G$401&lt;=9,6,IF($G$401&lt;=12,8,10)),IF($G$401&lt;12,2,MIN(10,MAX(3,ROUNDUP($G$401/6,0))))),1)))</f>
        <v/>
      </c>
      <c r="K402" s="522">
        <f>IF(OR($D$401="",$G$401="",8&gt;IF($D$401="Round",IF($G$401&lt;=9,6,IF($G$401&lt;=12,8,10)),IF($G$401&lt;12,2,MIN(10,MAX(3,ROUNDUP($G$401/6,0)))))),"",IF($D$401="Round",ROUND(IF(8&lt;=IF($D$401="Round",IF($G$401&lt;=9,6,IF($G$401&lt;=12,8,10)),IF($G$401&lt;12,2,MIN(10,MAX(3,ROUNDUP($G$401/6,0)))))/2,$G$401/2*(1-SQRT((IF($D$401="Round",IF($G$401&lt;=9,6,IF($G$401&lt;=12,8,10)),IF($G$401&lt;12,2,MIN(10,MAX(3,ROUNDUP($G$401/6,0)))))-2*8+1)/IF($D$401="Round",IF($G$401&lt;=9,6,IF($G$401&lt;=12,8,10)),IF($G$401&lt;12,2,MIN(10,MAX(3,ROUNDUP($G$401/6,0))))))),$G$401-$G$401/2*(1-SQRT((IF($D$401="Round",IF($G$401&lt;=9,6,IF($G$401&lt;=12,8,10)),IF($G$401&lt;12,2,MIN(10,MAX(3,ROUNDUP($G$401/6,0)))))-2*(IF($D$401="Round",IF($G$401&lt;=9,6,IF($G$401&lt;=12,8,10)),IF($G$401&lt;12,2,MIN(10,MAX(3,ROUNDUP($G$401/6,0)))))-8+1)+1)/IF($D$401="Round",IF($G$401&lt;=9,6,IF($G$401&lt;=12,8,10)),IF($G$401&lt;12,2,MIN(10,MAX(3,ROUNDUP($G$401/6,0)))))))),1),ROUND((8-0.5)*$G$401/IF($D$401="Round",IF($G$401&lt;=9,6,IF($G$401&lt;=12,8,10)),IF($G$401&lt;12,2,MIN(10,MAX(3,ROUNDUP($G$401/6,0))))),1)))</f>
        <v/>
      </c>
      <c r="L402" s="522">
        <f>IF(OR($D$401="",$G$401="",9&gt;IF($D$401="Round",IF($G$401&lt;=9,6,IF($G$401&lt;=12,8,10)),IF($G$401&lt;12,2,MIN(10,MAX(3,ROUNDUP($G$401/6,0)))))),"",IF($D$401="Round",ROUND(IF(9&lt;=IF($D$401="Round",IF($G$401&lt;=9,6,IF($G$401&lt;=12,8,10)),IF($G$401&lt;12,2,MIN(10,MAX(3,ROUNDUP($G$401/6,0)))))/2,$G$401/2*(1-SQRT((IF($D$401="Round",IF($G$401&lt;=9,6,IF($G$401&lt;=12,8,10)),IF($G$401&lt;12,2,MIN(10,MAX(3,ROUNDUP($G$401/6,0)))))-2*9+1)/IF($D$401="Round",IF($G$401&lt;=9,6,IF($G$401&lt;=12,8,10)),IF($G$401&lt;12,2,MIN(10,MAX(3,ROUNDUP($G$401/6,0))))))),$G$401-$G$401/2*(1-SQRT((IF($D$401="Round",IF($G$401&lt;=9,6,IF($G$401&lt;=12,8,10)),IF($G$401&lt;12,2,MIN(10,MAX(3,ROUNDUP($G$401/6,0)))))-2*(IF($D$401="Round",IF($G$401&lt;=9,6,IF($G$401&lt;=12,8,10)),IF($G$401&lt;12,2,MIN(10,MAX(3,ROUNDUP($G$401/6,0)))))-9+1)+1)/IF($D$401="Round",IF($G$401&lt;=9,6,IF($G$401&lt;=12,8,10)),IF($G$401&lt;12,2,MIN(10,MAX(3,ROUNDUP($G$401/6,0)))))))),1),ROUND((9-0.5)*$G$401/IF($D$401="Round",IF($G$401&lt;=9,6,IF($G$401&lt;=12,8,10)),IF($G$401&lt;12,2,MIN(10,MAX(3,ROUNDUP($G$401/6,0))))),1)))</f>
        <v/>
      </c>
      <c r="M402" s="522">
        <f>IF(OR($D$401="",$G$401="",10&gt;IF($D$401="Round",IF($G$401&lt;=9,6,IF($G$401&lt;=12,8,10)),IF($G$401&lt;12,2,MIN(10,MAX(3,ROUNDUP($G$401/6,0)))))),"",IF($D$401="Round",ROUND(IF(10&lt;=IF($D$401="Round",IF($G$401&lt;=9,6,IF($G$401&lt;=12,8,10)),IF($G$401&lt;12,2,MIN(10,MAX(3,ROUNDUP($G$401/6,0)))))/2,$G$401/2*(1-SQRT((IF($D$401="Round",IF($G$401&lt;=9,6,IF($G$401&lt;=12,8,10)),IF($G$401&lt;12,2,MIN(10,MAX(3,ROUNDUP($G$401/6,0)))))-2*10+1)/IF($D$401="Round",IF($G$401&lt;=9,6,IF($G$401&lt;=12,8,10)),IF($G$401&lt;12,2,MIN(10,MAX(3,ROUNDUP($G$401/6,0))))))),$G$401-$G$401/2*(1-SQRT((IF($D$401="Round",IF($G$401&lt;=9,6,IF($G$401&lt;=12,8,10)),IF($G$401&lt;12,2,MIN(10,MAX(3,ROUNDUP($G$401/6,0)))))-2*(IF($D$401="Round",IF($G$401&lt;=9,6,IF($G$401&lt;=12,8,10)),IF($G$401&lt;12,2,MIN(10,MAX(3,ROUNDUP($G$401/6,0)))))-10+1)+1)/IF($D$401="Round",IF($G$401&lt;=9,6,IF($G$401&lt;=12,8,10)),IF($G$401&lt;12,2,MIN(10,MAX(3,ROUNDUP($G$401/6,0)))))))),1),ROUND((10-0.5)*$G$401/IF($D$401="Round",IF($G$401&lt;=9,6,IF($G$401&lt;=12,8,10)),IF($G$401&lt;12,2,MIN(10,MAX(3,ROUNDUP($G$401/6,0))))),1)))</f>
        <v/>
      </c>
    </row>
    <row r="403" ht="13.35" customHeight="1" s="162">
      <c r="B403" s="523">
        <f>IF(OR($D$401="",$G$401=""),"",IF($D$401="Round",IF(1=1,"Axis 1 (0°)",IF(1=2,"Axis 2 (90°)","")),IF(1&gt;IF($D$401="Round",2,IF($I$401&lt;12,2,MIN(8,MAX(3,ROUNDUP($I$401/6,0))))),"",ROUND((1-0.5)*$I$401/IF($D$401="Round",2,IF($I$401&lt;12,2,MIN(8,MAX(3,ROUNDUP($I$401/6,0))))),1))))</f>
        <v/>
      </c>
      <c r="C403" s="524" t="n"/>
      <c r="D403" s="525" t="n"/>
      <c r="E403" s="525" t="n"/>
      <c r="F403" s="525" t="n"/>
      <c r="G403" s="525" t="n"/>
      <c r="H403" s="525" t="n"/>
      <c r="I403" s="525" t="n"/>
      <c r="J403" s="525" t="n"/>
      <c r="K403" s="525" t="n"/>
      <c r="L403" s="525" t="n"/>
      <c r="M403" s="525" t="n"/>
    </row>
    <row r="404" ht="13.35" customHeight="1" s="162">
      <c r="B404" s="523">
        <f>IF(OR($D$401="",$G$401=""),"",IF($D$401="Round",IF(2=1,"Axis 1 (0°)",IF(2=2,"Axis 2 (90°)","")),IF(2&gt;IF($D$401="Round",2,IF($I$401&lt;12,2,MIN(8,MAX(3,ROUNDUP($I$401/6,0))))),"",ROUND((2-0.5)*$I$401/IF($D$401="Round",2,IF($I$401&lt;12,2,MIN(8,MAX(3,ROUNDUP($I$401/6,0))))),1))))</f>
        <v/>
      </c>
      <c r="C404" s="524" t="n"/>
      <c r="D404" s="525" t="n"/>
      <c r="E404" s="525" t="n"/>
      <c r="F404" s="525" t="n"/>
      <c r="G404" s="525" t="n"/>
      <c r="H404" s="525" t="n"/>
      <c r="I404" s="525" t="n"/>
      <c r="J404" s="525" t="n"/>
      <c r="K404" s="525" t="n"/>
      <c r="L404" s="525" t="n"/>
      <c r="M404" s="525" t="n"/>
    </row>
    <row r="405" ht="13.35" customHeight="1" s="162">
      <c r="B405" s="523">
        <f>IF(OR($D$401="",$G$401=""),"",IF($D$401="Round",IF(3=1,"Axis 1 (0°)",IF(3=2,"Axis 2 (90°)","")),IF(3&gt;IF($D$401="Round",2,IF($I$401&lt;12,2,MIN(8,MAX(3,ROUNDUP($I$401/6,0))))),"",ROUND((3-0.5)*$I$401/IF($D$401="Round",2,IF($I$401&lt;12,2,MIN(8,MAX(3,ROUNDUP($I$401/6,0))))),1))))</f>
        <v/>
      </c>
      <c r="C405" s="524" t="n"/>
      <c r="D405" s="525" t="n"/>
      <c r="E405" s="525" t="n"/>
      <c r="F405" s="525" t="n"/>
      <c r="G405" s="525" t="n"/>
      <c r="H405" s="525" t="n"/>
      <c r="I405" s="525" t="n"/>
      <c r="J405" s="525" t="n"/>
      <c r="K405" s="525" t="n"/>
      <c r="L405" s="525" t="n"/>
      <c r="M405" s="525" t="n"/>
    </row>
    <row r="406" ht="13.35" customHeight="1" s="162">
      <c r="B406" s="523">
        <f>IF(OR($D$401="",$G$401=""),"",IF($D$401="Round",IF(4=1,"Axis 1 (0°)",IF(4=2,"Axis 2 (90°)","")),IF(4&gt;IF($D$401="Round",2,IF($I$401&lt;12,2,MIN(8,MAX(3,ROUNDUP($I$401/6,0))))),"",ROUND((4-0.5)*$I$401/IF($D$401="Round",2,IF($I$401&lt;12,2,MIN(8,MAX(3,ROUNDUP($I$401/6,0))))),1))))</f>
        <v/>
      </c>
      <c r="C406" s="524" t="n"/>
      <c r="D406" s="525" t="n"/>
      <c r="E406" s="525" t="n"/>
      <c r="F406" s="525" t="n"/>
      <c r="G406" s="525" t="n"/>
      <c r="H406" s="525" t="n"/>
      <c r="I406" s="525" t="n"/>
      <c r="J406" s="525" t="n"/>
      <c r="K406" s="525" t="n"/>
      <c r="L406" s="525" t="n"/>
      <c r="M406" s="525" t="n"/>
    </row>
    <row r="407" ht="13.35" customHeight="1" s="162">
      <c r="B407" s="523">
        <f>IF(OR($D$401="",$G$401=""),"",IF($D$401="Round",IF(5=1,"Axis 1 (0°)",IF(5=2,"Axis 2 (90°)","")),IF(5&gt;IF($D$401="Round",2,IF($I$401&lt;12,2,MIN(8,MAX(3,ROUNDUP($I$401/6,0))))),"",ROUND((5-0.5)*$I$401/IF($D$401="Round",2,IF($I$401&lt;12,2,MIN(8,MAX(3,ROUNDUP($I$401/6,0))))),1))))</f>
        <v/>
      </c>
      <c r="C407" s="524" t="n"/>
      <c r="D407" s="525" t="n"/>
      <c r="E407" s="525" t="n"/>
      <c r="F407" s="525" t="n"/>
      <c r="G407" s="525" t="n"/>
      <c r="H407" s="525" t="n"/>
      <c r="I407" s="525" t="n"/>
      <c r="J407" s="525" t="n"/>
      <c r="K407" s="525" t="n"/>
      <c r="L407" s="525" t="n"/>
      <c r="M407" s="525" t="n"/>
    </row>
    <row r="408" ht="13.35" customHeight="1" s="162">
      <c r="B408" s="523">
        <f>IF(OR($D$401="",$G$401=""),"",IF($D$401="Round",IF(6=1,"Axis 1 (0°)",IF(6=2,"Axis 2 (90°)","")),IF(6&gt;IF($D$401="Round",2,IF($I$401&lt;12,2,MIN(8,MAX(3,ROUNDUP($I$401/6,0))))),"",ROUND((6-0.5)*$I$401/IF($D$401="Round",2,IF($I$401&lt;12,2,MIN(8,MAX(3,ROUNDUP($I$401/6,0))))),1))))</f>
        <v/>
      </c>
      <c r="C408" s="524" t="n"/>
      <c r="D408" s="525" t="n"/>
      <c r="E408" s="525" t="n"/>
      <c r="F408" s="525" t="n"/>
      <c r="G408" s="525" t="n"/>
      <c r="H408" s="525" t="n"/>
      <c r="I408" s="525" t="n"/>
      <c r="J408" s="525" t="n"/>
      <c r="K408" s="525" t="n"/>
      <c r="L408" s="525" t="n"/>
      <c r="M408" s="525" t="n"/>
    </row>
    <row r="409" ht="13.35" customHeight="1" s="162">
      <c r="B409" s="523">
        <f>IF(OR($D$401="",$G$401=""),"",IF($D$401="Round",IF(7=1,"Axis 1 (0°)",IF(7=2,"Axis 2 (90°)","")),IF(7&gt;IF($D$401="Round",2,IF($I$401&lt;12,2,MIN(8,MAX(3,ROUNDUP($I$401/6,0))))),"",ROUND((7-0.5)*$I$401/IF($D$401="Round",2,IF($I$401&lt;12,2,MIN(8,MAX(3,ROUNDUP($I$401/6,0))))),1))))</f>
        <v/>
      </c>
      <c r="C409" s="524" t="n"/>
      <c r="D409" s="525" t="n"/>
      <c r="E409" s="525" t="n"/>
      <c r="F409" s="525" t="n"/>
      <c r="G409" s="525" t="n"/>
      <c r="H409" s="525" t="n"/>
      <c r="I409" s="525" t="n"/>
      <c r="J409" s="525" t="n"/>
      <c r="K409" s="525" t="n"/>
      <c r="L409" s="525" t="n"/>
      <c r="M409" s="525" t="n"/>
    </row>
    <row r="410" ht="13.35" customHeight="1" s="162">
      <c r="B410" s="523">
        <f>IF(OR($D$401="",$G$401=""),"",IF($D$401="Round",IF(8=1,"Axis 1 (0°)",IF(8=2,"Axis 2 (90°)","")),IF(8&gt;IF($D$401="Round",2,IF($I$401&lt;12,2,MIN(8,MAX(3,ROUNDUP($I$401/6,0))))),"",ROUND((8-0.5)*$I$401/IF($D$401="Round",2,IF($I$401&lt;12,2,MIN(8,MAX(3,ROUNDUP($I$401/6,0))))),1))))</f>
        <v/>
      </c>
      <c r="C410" s="524" t="n"/>
      <c r="D410" s="525" t="n"/>
      <c r="E410" s="525" t="n"/>
      <c r="F410" s="525" t="n"/>
      <c r="G410" s="525" t="n"/>
      <c r="H410" s="525" t="n"/>
      <c r="I410" s="525" t="n"/>
      <c r="J410" s="525" t="n"/>
      <c r="K410" s="525" t="n"/>
      <c r="L410" s="525" t="n"/>
      <c r="M410" s="525" t="n"/>
    </row>
    <row r="411" ht="13.35" customHeight="1" s="162"/>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13">
        <f>IF(OR($D$416="",$G$416=""),"",IF($D$416="Round",ROUND(PI()*(($G$416-2*N($K$416))/2)^2/144,3),IF($I$416="","",ROUND(($G$416-2*N($K$416))*($I$416-2*N($K$416))/144,3))))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14" t="inlineStr">
        <is>
          <t>Duct shape:</t>
        </is>
      </c>
      <c r="C416" s="173" t="n"/>
      <c r="D416" s="515" t="n"/>
      <c r="E416" s="173" t="n"/>
      <c r="F416" s="516" t="inlineStr">
        <is>
          <t>W / Dia (in)</t>
        </is>
      </c>
      <c r="G416" s="517" t="n"/>
      <c r="H416" s="514" t="inlineStr">
        <is>
          <t>H (in)</t>
        </is>
      </c>
      <c r="I416" s="518" t="n"/>
      <c r="J416" s="519" t="inlineStr">
        <is>
          <t>Liner (in)</t>
        </is>
      </c>
      <c r="K416" s="520" t="n"/>
      <c r="L416" s="514" t="inlineStr">
        <is>
          <t>Points</t>
        </is>
      </c>
      <c r="M416" s="521">
        <f>IF(OR($D$416="",$G$416=""),"",IF($D$416="Round",IF($D$416="Round",IF($G$416&lt;=9,6,IF($G$416&lt;=12,8,10)),IF($G$416&lt;12,2,MIN(10,MAX(3,ROUNDUP($G$416/6,0)))))&amp;" x 2 axes",IF($D$416="Round",IF($G$416&lt;=9,6,IF($G$416&lt;=12,8,10)),IF($G$416&lt;12,2,MIN(10,MAX(3,ROUNDUP($G$416/6,0)))))&amp;" x "&amp;IF($D$416="Round",2,IF($I$416&lt;12,2,MIN(8,MAX(3,ROUNDUP($I$416/6,0)))))))</f>
        <v/>
      </c>
    </row>
    <row r="417" ht="13.35" customHeight="1" s="162">
      <c r="B417" s="522" t="inlineStr">
        <is>
          <t>Depth↓ Pos→ (in)</t>
        </is>
      </c>
      <c r="C417" s="414" t="n"/>
      <c r="D417" s="522">
        <f>IF(OR($D$416="",$G$416="",1&gt;IF($D$416="Round",IF($G$416&lt;=9,6,IF($G$416&lt;=12,8,10)),IF($G$416&lt;12,2,MIN(10,MAX(3,ROUNDUP($G$416/6,0)))))),"",IF($D$416="Round",ROUND(IF(1&lt;=IF($D$416="Round",IF($G$416&lt;=9,6,IF($G$416&lt;=12,8,10)),IF($G$416&lt;12,2,MIN(10,MAX(3,ROUNDUP($G$416/6,0)))))/2,$G$416/2*(1-SQRT((IF($D$416="Round",IF($G$416&lt;=9,6,IF($G$416&lt;=12,8,10)),IF($G$416&lt;12,2,MIN(10,MAX(3,ROUNDUP($G$416/6,0)))))-2*1+1)/IF($D$416="Round",IF($G$416&lt;=9,6,IF($G$416&lt;=12,8,10)),IF($G$416&lt;12,2,MIN(10,MAX(3,ROUNDUP($G$416/6,0))))))),$G$416-$G$416/2*(1-SQRT((IF($D$416="Round",IF($G$416&lt;=9,6,IF($G$416&lt;=12,8,10)),IF($G$416&lt;12,2,MIN(10,MAX(3,ROUNDUP($G$416/6,0)))))-2*(IF($D$416="Round",IF($G$416&lt;=9,6,IF($G$416&lt;=12,8,10)),IF($G$416&lt;12,2,MIN(10,MAX(3,ROUNDUP($G$416/6,0)))))-1+1)+1)/IF($D$416="Round",IF($G$416&lt;=9,6,IF($G$416&lt;=12,8,10)),IF($G$416&lt;12,2,MIN(10,MAX(3,ROUNDUP($G$416/6,0)))))))),1),ROUND((1-0.5)*$G$416/IF($D$416="Round",IF($G$416&lt;=9,6,IF($G$416&lt;=12,8,10)),IF($G$416&lt;12,2,MIN(10,MAX(3,ROUNDUP($G$416/6,0))))),1)))</f>
        <v/>
      </c>
      <c r="E417" s="522">
        <f>IF(OR($D$416="",$G$416="",2&gt;IF($D$416="Round",IF($G$416&lt;=9,6,IF($G$416&lt;=12,8,10)),IF($G$416&lt;12,2,MIN(10,MAX(3,ROUNDUP($G$416/6,0)))))),"",IF($D$416="Round",ROUND(IF(2&lt;=IF($D$416="Round",IF($G$416&lt;=9,6,IF($G$416&lt;=12,8,10)),IF($G$416&lt;12,2,MIN(10,MAX(3,ROUNDUP($G$416/6,0)))))/2,$G$416/2*(1-SQRT((IF($D$416="Round",IF($G$416&lt;=9,6,IF($G$416&lt;=12,8,10)),IF($G$416&lt;12,2,MIN(10,MAX(3,ROUNDUP($G$416/6,0)))))-2*2+1)/IF($D$416="Round",IF($G$416&lt;=9,6,IF($G$416&lt;=12,8,10)),IF($G$416&lt;12,2,MIN(10,MAX(3,ROUNDUP($G$416/6,0))))))),$G$416-$G$416/2*(1-SQRT((IF($D$416="Round",IF($G$416&lt;=9,6,IF($G$416&lt;=12,8,10)),IF($G$416&lt;12,2,MIN(10,MAX(3,ROUNDUP($G$416/6,0)))))-2*(IF($D$416="Round",IF($G$416&lt;=9,6,IF($G$416&lt;=12,8,10)),IF($G$416&lt;12,2,MIN(10,MAX(3,ROUNDUP($G$416/6,0)))))-2+1)+1)/IF($D$416="Round",IF($G$416&lt;=9,6,IF($G$416&lt;=12,8,10)),IF($G$416&lt;12,2,MIN(10,MAX(3,ROUNDUP($G$416/6,0)))))))),1),ROUND((2-0.5)*$G$416/IF($D$416="Round",IF($G$416&lt;=9,6,IF($G$416&lt;=12,8,10)),IF($G$416&lt;12,2,MIN(10,MAX(3,ROUNDUP($G$416/6,0))))),1)))</f>
        <v/>
      </c>
      <c r="F417" s="522">
        <f>IF(OR($D$416="",$G$416="",3&gt;IF($D$416="Round",IF($G$416&lt;=9,6,IF($G$416&lt;=12,8,10)),IF($G$416&lt;12,2,MIN(10,MAX(3,ROUNDUP($G$416/6,0)))))),"",IF($D$416="Round",ROUND(IF(3&lt;=IF($D$416="Round",IF($G$416&lt;=9,6,IF($G$416&lt;=12,8,10)),IF($G$416&lt;12,2,MIN(10,MAX(3,ROUNDUP($G$416/6,0)))))/2,$G$416/2*(1-SQRT((IF($D$416="Round",IF($G$416&lt;=9,6,IF($G$416&lt;=12,8,10)),IF($G$416&lt;12,2,MIN(10,MAX(3,ROUNDUP($G$416/6,0)))))-2*3+1)/IF($D$416="Round",IF($G$416&lt;=9,6,IF($G$416&lt;=12,8,10)),IF($G$416&lt;12,2,MIN(10,MAX(3,ROUNDUP($G$416/6,0))))))),$G$416-$G$416/2*(1-SQRT((IF($D$416="Round",IF($G$416&lt;=9,6,IF($G$416&lt;=12,8,10)),IF($G$416&lt;12,2,MIN(10,MAX(3,ROUNDUP($G$416/6,0)))))-2*(IF($D$416="Round",IF($G$416&lt;=9,6,IF($G$416&lt;=12,8,10)),IF($G$416&lt;12,2,MIN(10,MAX(3,ROUNDUP($G$416/6,0)))))-3+1)+1)/IF($D$416="Round",IF($G$416&lt;=9,6,IF($G$416&lt;=12,8,10)),IF($G$416&lt;12,2,MIN(10,MAX(3,ROUNDUP($G$416/6,0)))))))),1),ROUND((3-0.5)*$G$416/IF($D$416="Round",IF($G$416&lt;=9,6,IF($G$416&lt;=12,8,10)),IF($G$416&lt;12,2,MIN(10,MAX(3,ROUNDUP($G$416/6,0))))),1)))</f>
        <v/>
      </c>
      <c r="G417" s="522">
        <f>IF(OR($D$416="",$G$416="",4&gt;IF($D$416="Round",IF($G$416&lt;=9,6,IF($G$416&lt;=12,8,10)),IF($G$416&lt;12,2,MIN(10,MAX(3,ROUNDUP($G$416/6,0)))))),"",IF($D$416="Round",ROUND(IF(4&lt;=IF($D$416="Round",IF($G$416&lt;=9,6,IF($G$416&lt;=12,8,10)),IF($G$416&lt;12,2,MIN(10,MAX(3,ROUNDUP($G$416/6,0)))))/2,$G$416/2*(1-SQRT((IF($D$416="Round",IF($G$416&lt;=9,6,IF($G$416&lt;=12,8,10)),IF($G$416&lt;12,2,MIN(10,MAX(3,ROUNDUP($G$416/6,0)))))-2*4+1)/IF($D$416="Round",IF($G$416&lt;=9,6,IF($G$416&lt;=12,8,10)),IF($G$416&lt;12,2,MIN(10,MAX(3,ROUNDUP($G$416/6,0))))))),$G$416-$G$416/2*(1-SQRT((IF($D$416="Round",IF($G$416&lt;=9,6,IF($G$416&lt;=12,8,10)),IF($G$416&lt;12,2,MIN(10,MAX(3,ROUNDUP($G$416/6,0)))))-2*(IF($D$416="Round",IF($G$416&lt;=9,6,IF($G$416&lt;=12,8,10)),IF($G$416&lt;12,2,MIN(10,MAX(3,ROUNDUP($G$416/6,0)))))-4+1)+1)/IF($D$416="Round",IF($G$416&lt;=9,6,IF($G$416&lt;=12,8,10)),IF($G$416&lt;12,2,MIN(10,MAX(3,ROUNDUP($G$416/6,0)))))))),1),ROUND((4-0.5)*$G$416/IF($D$416="Round",IF($G$416&lt;=9,6,IF($G$416&lt;=12,8,10)),IF($G$416&lt;12,2,MIN(10,MAX(3,ROUNDUP($G$416/6,0))))),1)))</f>
        <v/>
      </c>
      <c r="H417" s="522">
        <f>IF(OR($D$416="",$G$416="",5&gt;IF($D$416="Round",IF($G$416&lt;=9,6,IF($G$416&lt;=12,8,10)),IF($G$416&lt;12,2,MIN(10,MAX(3,ROUNDUP($G$416/6,0)))))),"",IF($D$416="Round",ROUND(IF(5&lt;=IF($D$416="Round",IF($G$416&lt;=9,6,IF($G$416&lt;=12,8,10)),IF($G$416&lt;12,2,MIN(10,MAX(3,ROUNDUP($G$416/6,0)))))/2,$G$416/2*(1-SQRT((IF($D$416="Round",IF($G$416&lt;=9,6,IF($G$416&lt;=12,8,10)),IF($G$416&lt;12,2,MIN(10,MAX(3,ROUNDUP($G$416/6,0)))))-2*5+1)/IF($D$416="Round",IF($G$416&lt;=9,6,IF($G$416&lt;=12,8,10)),IF($G$416&lt;12,2,MIN(10,MAX(3,ROUNDUP($G$416/6,0))))))),$G$416-$G$416/2*(1-SQRT((IF($D$416="Round",IF($G$416&lt;=9,6,IF($G$416&lt;=12,8,10)),IF($G$416&lt;12,2,MIN(10,MAX(3,ROUNDUP($G$416/6,0)))))-2*(IF($D$416="Round",IF($G$416&lt;=9,6,IF($G$416&lt;=12,8,10)),IF($G$416&lt;12,2,MIN(10,MAX(3,ROUNDUP($G$416/6,0)))))-5+1)+1)/IF($D$416="Round",IF($G$416&lt;=9,6,IF($G$416&lt;=12,8,10)),IF($G$416&lt;12,2,MIN(10,MAX(3,ROUNDUP($G$416/6,0)))))))),1),ROUND((5-0.5)*$G$416/IF($D$416="Round",IF($G$416&lt;=9,6,IF($G$416&lt;=12,8,10)),IF($G$416&lt;12,2,MIN(10,MAX(3,ROUNDUP($G$416/6,0))))),1)))</f>
        <v/>
      </c>
      <c r="I417" s="522">
        <f>IF(OR($D$416="",$G$416="",6&gt;IF($D$416="Round",IF($G$416&lt;=9,6,IF($G$416&lt;=12,8,10)),IF($G$416&lt;12,2,MIN(10,MAX(3,ROUNDUP($G$416/6,0)))))),"",IF($D$416="Round",ROUND(IF(6&lt;=IF($D$416="Round",IF($G$416&lt;=9,6,IF($G$416&lt;=12,8,10)),IF($G$416&lt;12,2,MIN(10,MAX(3,ROUNDUP($G$416/6,0)))))/2,$G$416/2*(1-SQRT((IF($D$416="Round",IF($G$416&lt;=9,6,IF($G$416&lt;=12,8,10)),IF($G$416&lt;12,2,MIN(10,MAX(3,ROUNDUP($G$416/6,0)))))-2*6+1)/IF($D$416="Round",IF($G$416&lt;=9,6,IF($G$416&lt;=12,8,10)),IF($G$416&lt;12,2,MIN(10,MAX(3,ROUNDUP($G$416/6,0))))))),$G$416-$G$416/2*(1-SQRT((IF($D$416="Round",IF($G$416&lt;=9,6,IF($G$416&lt;=12,8,10)),IF($G$416&lt;12,2,MIN(10,MAX(3,ROUNDUP($G$416/6,0)))))-2*(IF($D$416="Round",IF($G$416&lt;=9,6,IF($G$416&lt;=12,8,10)),IF($G$416&lt;12,2,MIN(10,MAX(3,ROUNDUP($G$416/6,0)))))-6+1)+1)/IF($D$416="Round",IF($G$416&lt;=9,6,IF($G$416&lt;=12,8,10)),IF($G$416&lt;12,2,MIN(10,MAX(3,ROUNDUP($G$416/6,0)))))))),1),ROUND((6-0.5)*$G$416/IF($D$416="Round",IF($G$416&lt;=9,6,IF($G$416&lt;=12,8,10)),IF($G$416&lt;12,2,MIN(10,MAX(3,ROUNDUP($G$416/6,0))))),1)))</f>
        <v/>
      </c>
      <c r="J417" s="522">
        <f>IF(OR($D$416="",$G$416="",7&gt;IF($D$416="Round",IF($G$416&lt;=9,6,IF($G$416&lt;=12,8,10)),IF($G$416&lt;12,2,MIN(10,MAX(3,ROUNDUP($G$416/6,0)))))),"",IF($D$416="Round",ROUND(IF(7&lt;=IF($D$416="Round",IF($G$416&lt;=9,6,IF($G$416&lt;=12,8,10)),IF($G$416&lt;12,2,MIN(10,MAX(3,ROUNDUP($G$416/6,0)))))/2,$G$416/2*(1-SQRT((IF($D$416="Round",IF($G$416&lt;=9,6,IF($G$416&lt;=12,8,10)),IF($G$416&lt;12,2,MIN(10,MAX(3,ROUNDUP($G$416/6,0)))))-2*7+1)/IF($D$416="Round",IF($G$416&lt;=9,6,IF($G$416&lt;=12,8,10)),IF($G$416&lt;12,2,MIN(10,MAX(3,ROUNDUP($G$416/6,0))))))),$G$416-$G$416/2*(1-SQRT((IF($D$416="Round",IF($G$416&lt;=9,6,IF($G$416&lt;=12,8,10)),IF($G$416&lt;12,2,MIN(10,MAX(3,ROUNDUP($G$416/6,0)))))-2*(IF($D$416="Round",IF($G$416&lt;=9,6,IF($G$416&lt;=12,8,10)),IF($G$416&lt;12,2,MIN(10,MAX(3,ROUNDUP($G$416/6,0)))))-7+1)+1)/IF($D$416="Round",IF($G$416&lt;=9,6,IF($G$416&lt;=12,8,10)),IF($G$416&lt;12,2,MIN(10,MAX(3,ROUNDUP($G$416/6,0)))))))),1),ROUND((7-0.5)*$G$416/IF($D$416="Round",IF($G$416&lt;=9,6,IF($G$416&lt;=12,8,10)),IF($G$416&lt;12,2,MIN(10,MAX(3,ROUNDUP($G$416/6,0))))),1)))</f>
        <v/>
      </c>
      <c r="K417" s="522">
        <f>IF(OR($D$416="",$G$416="",8&gt;IF($D$416="Round",IF($G$416&lt;=9,6,IF($G$416&lt;=12,8,10)),IF($G$416&lt;12,2,MIN(10,MAX(3,ROUNDUP($G$416/6,0)))))),"",IF($D$416="Round",ROUND(IF(8&lt;=IF($D$416="Round",IF($G$416&lt;=9,6,IF($G$416&lt;=12,8,10)),IF($G$416&lt;12,2,MIN(10,MAX(3,ROUNDUP($G$416/6,0)))))/2,$G$416/2*(1-SQRT((IF($D$416="Round",IF($G$416&lt;=9,6,IF($G$416&lt;=12,8,10)),IF($G$416&lt;12,2,MIN(10,MAX(3,ROUNDUP($G$416/6,0)))))-2*8+1)/IF($D$416="Round",IF($G$416&lt;=9,6,IF($G$416&lt;=12,8,10)),IF($G$416&lt;12,2,MIN(10,MAX(3,ROUNDUP($G$416/6,0))))))),$G$416-$G$416/2*(1-SQRT((IF($D$416="Round",IF($G$416&lt;=9,6,IF($G$416&lt;=12,8,10)),IF($G$416&lt;12,2,MIN(10,MAX(3,ROUNDUP($G$416/6,0)))))-2*(IF($D$416="Round",IF($G$416&lt;=9,6,IF($G$416&lt;=12,8,10)),IF($G$416&lt;12,2,MIN(10,MAX(3,ROUNDUP($G$416/6,0)))))-8+1)+1)/IF($D$416="Round",IF($G$416&lt;=9,6,IF($G$416&lt;=12,8,10)),IF($G$416&lt;12,2,MIN(10,MAX(3,ROUNDUP($G$416/6,0)))))))),1),ROUND((8-0.5)*$G$416/IF($D$416="Round",IF($G$416&lt;=9,6,IF($G$416&lt;=12,8,10)),IF($G$416&lt;12,2,MIN(10,MAX(3,ROUNDUP($G$416/6,0))))),1)))</f>
        <v/>
      </c>
      <c r="L417" s="522">
        <f>IF(OR($D$416="",$G$416="",9&gt;IF($D$416="Round",IF($G$416&lt;=9,6,IF($G$416&lt;=12,8,10)),IF($G$416&lt;12,2,MIN(10,MAX(3,ROUNDUP($G$416/6,0)))))),"",IF($D$416="Round",ROUND(IF(9&lt;=IF($D$416="Round",IF($G$416&lt;=9,6,IF($G$416&lt;=12,8,10)),IF($G$416&lt;12,2,MIN(10,MAX(3,ROUNDUP($G$416/6,0)))))/2,$G$416/2*(1-SQRT((IF($D$416="Round",IF($G$416&lt;=9,6,IF($G$416&lt;=12,8,10)),IF($G$416&lt;12,2,MIN(10,MAX(3,ROUNDUP($G$416/6,0)))))-2*9+1)/IF($D$416="Round",IF($G$416&lt;=9,6,IF($G$416&lt;=12,8,10)),IF($G$416&lt;12,2,MIN(10,MAX(3,ROUNDUP($G$416/6,0))))))),$G$416-$G$416/2*(1-SQRT((IF($D$416="Round",IF($G$416&lt;=9,6,IF($G$416&lt;=12,8,10)),IF($G$416&lt;12,2,MIN(10,MAX(3,ROUNDUP($G$416/6,0)))))-2*(IF($D$416="Round",IF($G$416&lt;=9,6,IF($G$416&lt;=12,8,10)),IF($G$416&lt;12,2,MIN(10,MAX(3,ROUNDUP($G$416/6,0)))))-9+1)+1)/IF($D$416="Round",IF($G$416&lt;=9,6,IF($G$416&lt;=12,8,10)),IF($G$416&lt;12,2,MIN(10,MAX(3,ROUNDUP($G$416/6,0)))))))),1),ROUND((9-0.5)*$G$416/IF($D$416="Round",IF($G$416&lt;=9,6,IF($G$416&lt;=12,8,10)),IF($G$416&lt;12,2,MIN(10,MAX(3,ROUNDUP($G$416/6,0))))),1)))</f>
        <v/>
      </c>
      <c r="M417" s="522">
        <f>IF(OR($D$416="",$G$416="",10&gt;IF($D$416="Round",IF($G$416&lt;=9,6,IF($G$416&lt;=12,8,10)),IF($G$416&lt;12,2,MIN(10,MAX(3,ROUNDUP($G$416/6,0)))))),"",IF($D$416="Round",ROUND(IF(10&lt;=IF($D$416="Round",IF($G$416&lt;=9,6,IF($G$416&lt;=12,8,10)),IF($G$416&lt;12,2,MIN(10,MAX(3,ROUNDUP($G$416/6,0)))))/2,$G$416/2*(1-SQRT((IF($D$416="Round",IF($G$416&lt;=9,6,IF($G$416&lt;=12,8,10)),IF($G$416&lt;12,2,MIN(10,MAX(3,ROUNDUP($G$416/6,0)))))-2*10+1)/IF($D$416="Round",IF($G$416&lt;=9,6,IF($G$416&lt;=12,8,10)),IF($G$416&lt;12,2,MIN(10,MAX(3,ROUNDUP($G$416/6,0))))))),$G$416-$G$416/2*(1-SQRT((IF($D$416="Round",IF($G$416&lt;=9,6,IF($G$416&lt;=12,8,10)),IF($G$416&lt;12,2,MIN(10,MAX(3,ROUNDUP($G$416/6,0)))))-2*(IF($D$416="Round",IF($G$416&lt;=9,6,IF($G$416&lt;=12,8,10)),IF($G$416&lt;12,2,MIN(10,MAX(3,ROUNDUP($G$416/6,0)))))-10+1)+1)/IF($D$416="Round",IF($G$416&lt;=9,6,IF($G$416&lt;=12,8,10)),IF($G$416&lt;12,2,MIN(10,MAX(3,ROUNDUP($G$416/6,0)))))))),1),ROUND((10-0.5)*$G$416/IF($D$416="Round",IF($G$416&lt;=9,6,IF($G$416&lt;=12,8,10)),IF($G$416&lt;12,2,MIN(10,MAX(3,ROUNDUP($G$416/6,0))))),1)))</f>
        <v/>
      </c>
    </row>
    <row r="418" ht="13.35" customHeight="1" s="162">
      <c r="B418" s="523">
        <f>IF(OR($D$416="",$G$416=""),"",IF($D$416="Round",IF(1=1,"Axis 1 (0°)",IF(1=2,"Axis 2 (90°)","")),IF(1&gt;IF($D$416="Round",2,IF($I$416&lt;12,2,MIN(8,MAX(3,ROUNDUP($I$416/6,0))))),"",ROUND((1-0.5)*$I$416/IF($D$416="Round",2,IF($I$416&lt;12,2,MIN(8,MAX(3,ROUNDUP($I$416/6,0))))),1))))</f>
        <v/>
      </c>
      <c r="C418" s="524" t="n"/>
      <c r="D418" s="525" t="n"/>
      <c r="E418" s="525" t="n"/>
      <c r="F418" s="525" t="n"/>
      <c r="G418" s="525" t="n"/>
      <c r="H418" s="525" t="n"/>
      <c r="I418" s="525" t="n"/>
      <c r="J418" s="525" t="n"/>
      <c r="K418" s="525" t="n"/>
      <c r="L418" s="525" t="n"/>
      <c r="M418" s="525" t="n"/>
    </row>
    <row r="419" ht="13.35" customHeight="1" s="162">
      <c r="B419" s="523">
        <f>IF(OR($D$416="",$G$416=""),"",IF($D$416="Round",IF(2=1,"Axis 1 (0°)",IF(2=2,"Axis 2 (90°)","")),IF(2&gt;IF($D$416="Round",2,IF($I$416&lt;12,2,MIN(8,MAX(3,ROUNDUP($I$416/6,0))))),"",ROUND((2-0.5)*$I$416/IF($D$416="Round",2,IF($I$416&lt;12,2,MIN(8,MAX(3,ROUNDUP($I$416/6,0))))),1))))</f>
        <v/>
      </c>
      <c r="C419" s="524" t="n"/>
      <c r="D419" s="525" t="n"/>
      <c r="E419" s="525" t="n"/>
      <c r="F419" s="525" t="n"/>
      <c r="G419" s="525" t="n"/>
      <c r="H419" s="525" t="n"/>
      <c r="I419" s="525" t="n"/>
      <c r="J419" s="525" t="n"/>
      <c r="K419" s="525" t="n"/>
      <c r="L419" s="525" t="n"/>
      <c r="M419" s="525" t="n"/>
    </row>
    <row r="420" ht="13.35" customHeight="1" s="162">
      <c r="B420" s="523">
        <f>IF(OR($D$416="",$G$416=""),"",IF($D$416="Round",IF(3=1,"Axis 1 (0°)",IF(3=2,"Axis 2 (90°)","")),IF(3&gt;IF($D$416="Round",2,IF($I$416&lt;12,2,MIN(8,MAX(3,ROUNDUP($I$416/6,0))))),"",ROUND((3-0.5)*$I$416/IF($D$416="Round",2,IF($I$416&lt;12,2,MIN(8,MAX(3,ROUNDUP($I$416/6,0))))),1))))</f>
        <v/>
      </c>
      <c r="C420" s="524" t="n"/>
      <c r="D420" s="525" t="n"/>
      <c r="E420" s="525" t="n"/>
      <c r="F420" s="525" t="n"/>
      <c r="G420" s="525" t="n"/>
      <c r="H420" s="525" t="n"/>
      <c r="I420" s="525" t="n"/>
      <c r="J420" s="525" t="n"/>
      <c r="K420" s="525" t="n"/>
      <c r="L420" s="525" t="n"/>
      <c r="M420" s="525" t="n"/>
    </row>
    <row r="421" ht="13.35" customHeight="1" s="162">
      <c r="B421" s="523">
        <f>IF(OR($D$416="",$G$416=""),"",IF($D$416="Round",IF(4=1,"Axis 1 (0°)",IF(4=2,"Axis 2 (90°)","")),IF(4&gt;IF($D$416="Round",2,IF($I$416&lt;12,2,MIN(8,MAX(3,ROUNDUP($I$416/6,0))))),"",ROUND((4-0.5)*$I$416/IF($D$416="Round",2,IF($I$416&lt;12,2,MIN(8,MAX(3,ROUNDUP($I$416/6,0))))),1))))</f>
        <v/>
      </c>
      <c r="C421" s="524" t="n"/>
      <c r="D421" s="525" t="n"/>
      <c r="E421" s="525" t="n"/>
      <c r="F421" s="525" t="n"/>
      <c r="G421" s="525" t="n"/>
      <c r="H421" s="525" t="n"/>
      <c r="I421" s="525" t="n"/>
      <c r="J421" s="525" t="n"/>
      <c r="K421" s="525" t="n"/>
      <c r="L421" s="525" t="n"/>
      <c r="M421" s="525" t="n"/>
    </row>
    <row r="422" ht="13.35" customHeight="1" s="162">
      <c r="B422" s="523">
        <f>IF(OR($D$416="",$G$416=""),"",IF($D$416="Round",IF(5=1,"Axis 1 (0°)",IF(5=2,"Axis 2 (90°)","")),IF(5&gt;IF($D$416="Round",2,IF($I$416&lt;12,2,MIN(8,MAX(3,ROUNDUP($I$416/6,0))))),"",ROUND((5-0.5)*$I$416/IF($D$416="Round",2,IF($I$416&lt;12,2,MIN(8,MAX(3,ROUNDUP($I$416/6,0))))),1))))</f>
        <v/>
      </c>
      <c r="C422" s="524" t="n"/>
      <c r="D422" s="525" t="n"/>
      <c r="E422" s="525" t="n"/>
      <c r="F422" s="525" t="n"/>
      <c r="G422" s="525" t="n"/>
      <c r="H422" s="525" t="n"/>
      <c r="I422" s="525" t="n"/>
      <c r="J422" s="525" t="n"/>
      <c r="K422" s="525" t="n"/>
      <c r="L422" s="525" t="n"/>
      <c r="M422" s="525" t="n"/>
    </row>
    <row r="423" ht="13.35" customHeight="1" s="162">
      <c r="B423" s="523">
        <f>IF(OR($D$416="",$G$416=""),"",IF($D$416="Round",IF(6=1,"Axis 1 (0°)",IF(6=2,"Axis 2 (90°)","")),IF(6&gt;IF($D$416="Round",2,IF($I$416&lt;12,2,MIN(8,MAX(3,ROUNDUP($I$416/6,0))))),"",ROUND((6-0.5)*$I$416/IF($D$416="Round",2,IF($I$416&lt;12,2,MIN(8,MAX(3,ROUNDUP($I$416/6,0))))),1))))</f>
        <v/>
      </c>
      <c r="C423" s="524" t="n"/>
      <c r="D423" s="525" t="n"/>
      <c r="E423" s="525" t="n"/>
      <c r="F423" s="525" t="n"/>
      <c r="G423" s="525" t="n"/>
      <c r="H423" s="525" t="n"/>
      <c r="I423" s="525" t="n"/>
      <c r="J423" s="525" t="n"/>
      <c r="K423" s="525" t="n"/>
      <c r="L423" s="525" t="n"/>
      <c r="M423" s="525" t="n"/>
    </row>
    <row r="424" ht="13.35" customHeight="1" s="162">
      <c r="B424" s="523">
        <f>IF(OR($D$416="",$G$416=""),"",IF($D$416="Round",IF(7=1,"Axis 1 (0°)",IF(7=2,"Axis 2 (90°)","")),IF(7&gt;IF($D$416="Round",2,IF($I$416&lt;12,2,MIN(8,MAX(3,ROUNDUP($I$416/6,0))))),"",ROUND((7-0.5)*$I$416/IF($D$416="Round",2,IF($I$416&lt;12,2,MIN(8,MAX(3,ROUNDUP($I$416/6,0))))),1))))</f>
        <v/>
      </c>
      <c r="C424" s="524" t="n"/>
      <c r="D424" s="525" t="n"/>
      <c r="E424" s="525" t="n"/>
      <c r="F424" s="525" t="n"/>
      <c r="G424" s="525" t="n"/>
      <c r="H424" s="525" t="n"/>
      <c r="I424" s="525" t="n"/>
      <c r="J424" s="525" t="n"/>
      <c r="K424" s="525" t="n"/>
      <c r="L424" s="525" t="n"/>
      <c r="M424" s="525" t="n"/>
    </row>
    <row r="425" ht="13.35" customHeight="1" s="162">
      <c r="B425" s="523">
        <f>IF(OR($D$416="",$G$416=""),"",IF($D$416="Round",IF(8=1,"Axis 1 (0°)",IF(8=2,"Axis 2 (90°)","")),IF(8&gt;IF($D$416="Round",2,IF($I$416&lt;12,2,MIN(8,MAX(3,ROUNDUP($I$416/6,0))))),"",ROUND((8-0.5)*$I$416/IF($D$416="Round",2,IF($I$416&lt;12,2,MIN(8,MAX(3,ROUNDUP($I$416/6,0))))),1))))</f>
        <v/>
      </c>
      <c r="C425" s="524" t="n"/>
      <c r="D425" s="525" t="n"/>
      <c r="E425" s="525" t="n"/>
      <c r="F425" s="525" t="n"/>
      <c r="G425" s="525" t="n"/>
      <c r="H425" s="525" t="n"/>
      <c r="I425" s="525" t="n"/>
      <c r="J425" s="525" t="n"/>
      <c r="K425" s="525" t="n"/>
      <c r="L425" s="525" t="n"/>
      <c r="M425" s="525" t="n"/>
    </row>
    <row r="426" ht="13.35" customHeight="1" s="162"/>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13">
        <f>IF(OR($D$431="",$G$431=""),"",IF($D$431="Round",ROUND(PI()*(($G$431-2*N($K$431))/2)^2/144,3),IF($I$431="","",ROUND(($G$431-2*N($K$431))*($I$431-2*N($K$431))/144,3))))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14" t="inlineStr">
        <is>
          <t>Duct shape:</t>
        </is>
      </c>
      <c r="C431" s="173" t="n"/>
      <c r="D431" s="515" t="n"/>
      <c r="E431" s="173" t="n"/>
      <c r="F431" s="516" t="inlineStr">
        <is>
          <t>W / Dia (in)</t>
        </is>
      </c>
      <c r="G431" s="517" t="n"/>
      <c r="H431" s="514" t="inlineStr">
        <is>
          <t>H (in)</t>
        </is>
      </c>
      <c r="I431" s="518" t="n"/>
      <c r="J431" s="519" t="inlineStr">
        <is>
          <t>Liner (in)</t>
        </is>
      </c>
      <c r="K431" s="520" t="n"/>
      <c r="L431" s="514" t="inlineStr">
        <is>
          <t>Points</t>
        </is>
      </c>
      <c r="M431" s="521">
        <f>IF(OR($D$431="",$G$431=""),"",IF($D$431="Round",IF($D$431="Round",IF($G$431&lt;=9,6,IF($G$431&lt;=12,8,10)),IF($G$431&lt;12,2,MIN(10,MAX(3,ROUNDUP($G$431/6,0)))))&amp;" x 2 axes",IF($D$431="Round",IF($G$431&lt;=9,6,IF($G$431&lt;=12,8,10)),IF($G$431&lt;12,2,MIN(10,MAX(3,ROUNDUP($G$431/6,0)))))&amp;" x "&amp;IF($D$431="Round",2,IF($I$431&lt;12,2,MIN(8,MAX(3,ROUNDUP($I$431/6,0)))))))</f>
        <v/>
      </c>
    </row>
    <row r="432" ht="13.35" customHeight="1" s="162">
      <c r="B432" s="522" t="inlineStr">
        <is>
          <t>Depth↓ Pos→ (in)</t>
        </is>
      </c>
      <c r="C432" s="414" t="n"/>
      <c r="D432" s="522">
        <f>IF(OR($D$431="",$G$431="",1&gt;IF($D$431="Round",IF($G$431&lt;=9,6,IF($G$431&lt;=12,8,10)),IF($G$431&lt;12,2,MIN(10,MAX(3,ROUNDUP($G$431/6,0)))))),"",IF($D$431="Round",ROUND(IF(1&lt;=IF($D$431="Round",IF($G$431&lt;=9,6,IF($G$431&lt;=12,8,10)),IF($G$431&lt;12,2,MIN(10,MAX(3,ROUNDUP($G$431/6,0)))))/2,$G$431/2*(1-SQRT((IF($D$431="Round",IF($G$431&lt;=9,6,IF($G$431&lt;=12,8,10)),IF($G$431&lt;12,2,MIN(10,MAX(3,ROUNDUP($G$431/6,0)))))-2*1+1)/IF($D$431="Round",IF($G$431&lt;=9,6,IF($G$431&lt;=12,8,10)),IF($G$431&lt;12,2,MIN(10,MAX(3,ROUNDUP($G$431/6,0))))))),$G$431-$G$431/2*(1-SQRT((IF($D$431="Round",IF($G$431&lt;=9,6,IF($G$431&lt;=12,8,10)),IF($G$431&lt;12,2,MIN(10,MAX(3,ROUNDUP($G$431/6,0)))))-2*(IF($D$431="Round",IF($G$431&lt;=9,6,IF($G$431&lt;=12,8,10)),IF($G$431&lt;12,2,MIN(10,MAX(3,ROUNDUP($G$431/6,0)))))-1+1)+1)/IF($D$431="Round",IF($G$431&lt;=9,6,IF($G$431&lt;=12,8,10)),IF($G$431&lt;12,2,MIN(10,MAX(3,ROUNDUP($G$431/6,0)))))))),1),ROUND((1-0.5)*$G$431/IF($D$431="Round",IF($G$431&lt;=9,6,IF($G$431&lt;=12,8,10)),IF($G$431&lt;12,2,MIN(10,MAX(3,ROUNDUP($G$431/6,0))))),1)))</f>
        <v/>
      </c>
      <c r="E432" s="522">
        <f>IF(OR($D$431="",$G$431="",2&gt;IF($D$431="Round",IF($G$431&lt;=9,6,IF($G$431&lt;=12,8,10)),IF($G$431&lt;12,2,MIN(10,MAX(3,ROUNDUP($G$431/6,0)))))),"",IF($D$431="Round",ROUND(IF(2&lt;=IF($D$431="Round",IF($G$431&lt;=9,6,IF($G$431&lt;=12,8,10)),IF($G$431&lt;12,2,MIN(10,MAX(3,ROUNDUP($G$431/6,0)))))/2,$G$431/2*(1-SQRT((IF($D$431="Round",IF($G$431&lt;=9,6,IF($G$431&lt;=12,8,10)),IF($G$431&lt;12,2,MIN(10,MAX(3,ROUNDUP($G$431/6,0)))))-2*2+1)/IF($D$431="Round",IF($G$431&lt;=9,6,IF($G$431&lt;=12,8,10)),IF($G$431&lt;12,2,MIN(10,MAX(3,ROUNDUP($G$431/6,0))))))),$G$431-$G$431/2*(1-SQRT((IF($D$431="Round",IF($G$431&lt;=9,6,IF($G$431&lt;=12,8,10)),IF($G$431&lt;12,2,MIN(10,MAX(3,ROUNDUP($G$431/6,0)))))-2*(IF($D$431="Round",IF($G$431&lt;=9,6,IF($G$431&lt;=12,8,10)),IF($G$431&lt;12,2,MIN(10,MAX(3,ROUNDUP($G$431/6,0)))))-2+1)+1)/IF($D$431="Round",IF($G$431&lt;=9,6,IF($G$431&lt;=12,8,10)),IF($G$431&lt;12,2,MIN(10,MAX(3,ROUNDUP($G$431/6,0)))))))),1),ROUND((2-0.5)*$G$431/IF($D$431="Round",IF($G$431&lt;=9,6,IF($G$431&lt;=12,8,10)),IF($G$431&lt;12,2,MIN(10,MAX(3,ROUNDUP($G$431/6,0))))),1)))</f>
        <v/>
      </c>
      <c r="F432" s="522">
        <f>IF(OR($D$431="",$G$431="",3&gt;IF($D$431="Round",IF($G$431&lt;=9,6,IF($G$431&lt;=12,8,10)),IF($G$431&lt;12,2,MIN(10,MAX(3,ROUNDUP($G$431/6,0)))))),"",IF($D$431="Round",ROUND(IF(3&lt;=IF($D$431="Round",IF($G$431&lt;=9,6,IF($G$431&lt;=12,8,10)),IF($G$431&lt;12,2,MIN(10,MAX(3,ROUNDUP($G$431/6,0)))))/2,$G$431/2*(1-SQRT((IF($D$431="Round",IF($G$431&lt;=9,6,IF($G$431&lt;=12,8,10)),IF($G$431&lt;12,2,MIN(10,MAX(3,ROUNDUP($G$431/6,0)))))-2*3+1)/IF($D$431="Round",IF($G$431&lt;=9,6,IF($G$431&lt;=12,8,10)),IF($G$431&lt;12,2,MIN(10,MAX(3,ROUNDUP($G$431/6,0))))))),$G$431-$G$431/2*(1-SQRT((IF($D$431="Round",IF($G$431&lt;=9,6,IF($G$431&lt;=12,8,10)),IF($G$431&lt;12,2,MIN(10,MAX(3,ROUNDUP($G$431/6,0)))))-2*(IF($D$431="Round",IF($G$431&lt;=9,6,IF($G$431&lt;=12,8,10)),IF($G$431&lt;12,2,MIN(10,MAX(3,ROUNDUP($G$431/6,0)))))-3+1)+1)/IF($D$431="Round",IF($G$431&lt;=9,6,IF($G$431&lt;=12,8,10)),IF($G$431&lt;12,2,MIN(10,MAX(3,ROUNDUP($G$431/6,0)))))))),1),ROUND((3-0.5)*$G$431/IF($D$431="Round",IF($G$431&lt;=9,6,IF($G$431&lt;=12,8,10)),IF($G$431&lt;12,2,MIN(10,MAX(3,ROUNDUP($G$431/6,0))))),1)))</f>
        <v/>
      </c>
      <c r="G432" s="522">
        <f>IF(OR($D$431="",$G$431="",4&gt;IF($D$431="Round",IF($G$431&lt;=9,6,IF($G$431&lt;=12,8,10)),IF($G$431&lt;12,2,MIN(10,MAX(3,ROUNDUP($G$431/6,0)))))),"",IF($D$431="Round",ROUND(IF(4&lt;=IF($D$431="Round",IF($G$431&lt;=9,6,IF($G$431&lt;=12,8,10)),IF($G$431&lt;12,2,MIN(10,MAX(3,ROUNDUP($G$431/6,0)))))/2,$G$431/2*(1-SQRT((IF($D$431="Round",IF($G$431&lt;=9,6,IF($G$431&lt;=12,8,10)),IF($G$431&lt;12,2,MIN(10,MAX(3,ROUNDUP($G$431/6,0)))))-2*4+1)/IF($D$431="Round",IF($G$431&lt;=9,6,IF($G$431&lt;=12,8,10)),IF($G$431&lt;12,2,MIN(10,MAX(3,ROUNDUP($G$431/6,0))))))),$G$431-$G$431/2*(1-SQRT((IF($D$431="Round",IF($G$431&lt;=9,6,IF($G$431&lt;=12,8,10)),IF($G$431&lt;12,2,MIN(10,MAX(3,ROUNDUP($G$431/6,0)))))-2*(IF($D$431="Round",IF($G$431&lt;=9,6,IF($G$431&lt;=12,8,10)),IF($G$431&lt;12,2,MIN(10,MAX(3,ROUNDUP($G$431/6,0)))))-4+1)+1)/IF($D$431="Round",IF($G$431&lt;=9,6,IF($G$431&lt;=12,8,10)),IF($G$431&lt;12,2,MIN(10,MAX(3,ROUNDUP($G$431/6,0)))))))),1),ROUND((4-0.5)*$G$431/IF($D$431="Round",IF($G$431&lt;=9,6,IF($G$431&lt;=12,8,10)),IF($G$431&lt;12,2,MIN(10,MAX(3,ROUNDUP($G$431/6,0))))),1)))</f>
        <v/>
      </c>
      <c r="H432" s="522">
        <f>IF(OR($D$431="",$G$431="",5&gt;IF($D$431="Round",IF($G$431&lt;=9,6,IF($G$431&lt;=12,8,10)),IF($G$431&lt;12,2,MIN(10,MAX(3,ROUNDUP($G$431/6,0)))))),"",IF($D$431="Round",ROUND(IF(5&lt;=IF($D$431="Round",IF($G$431&lt;=9,6,IF($G$431&lt;=12,8,10)),IF($G$431&lt;12,2,MIN(10,MAX(3,ROUNDUP($G$431/6,0)))))/2,$G$431/2*(1-SQRT((IF($D$431="Round",IF($G$431&lt;=9,6,IF($G$431&lt;=12,8,10)),IF($G$431&lt;12,2,MIN(10,MAX(3,ROUNDUP($G$431/6,0)))))-2*5+1)/IF($D$431="Round",IF($G$431&lt;=9,6,IF($G$431&lt;=12,8,10)),IF($G$431&lt;12,2,MIN(10,MAX(3,ROUNDUP($G$431/6,0))))))),$G$431-$G$431/2*(1-SQRT((IF($D$431="Round",IF($G$431&lt;=9,6,IF($G$431&lt;=12,8,10)),IF($G$431&lt;12,2,MIN(10,MAX(3,ROUNDUP($G$431/6,0)))))-2*(IF($D$431="Round",IF($G$431&lt;=9,6,IF($G$431&lt;=12,8,10)),IF($G$431&lt;12,2,MIN(10,MAX(3,ROUNDUP($G$431/6,0)))))-5+1)+1)/IF($D$431="Round",IF($G$431&lt;=9,6,IF($G$431&lt;=12,8,10)),IF($G$431&lt;12,2,MIN(10,MAX(3,ROUNDUP($G$431/6,0)))))))),1),ROUND((5-0.5)*$G$431/IF($D$431="Round",IF($G$431&lt;=9,6,IF($G$431&lt;=12,8,10)),IF($G$431&lt;12,2,MIN(10,MAX(3,ROUNDUP($G$431/6,0))))),1)))</f>
        <v/>
      </c>
      <c r="I432" s="522">
        <f>IF(OR($D$431="",$G$431="",6&gt;IF($D$431="Round",IF($G$431&lt;=9,6,IF($G$431&lt;=12,8,10)),IF($G$431&lt;12,2,MIN(10,MAX(3,ROUNDUP($G$431/6,0)))))),"",IF($D$431="Round",ROUND(IF(6&lt;=IF($D$431="Round",IF($G$431&lt;=9,6,IF($G$431&lt;=12,8,10)),IF($G$431&lt;12,2,MIN(10,MAX(3,ROUNDUP($G$431/6,0)))))/2,$G$431/2*(1-SQRT((IF($D$431="Round",IF($G$431&lt;=9,6,IF($G$431&lt;=12,8,10)),IF($G$431&lt;12,2,MIN(10,MAX(3,ROUNDUP($G$431/6,0)))))-2*6+1)/IF($D$431="Round",IF($G$431&lt;=9,6,IF($G$431&lt;=12,8,10)),IF($G$431&lt;12,2,MIN(10,MAX(3,ROUNDUP($G$431/6,0))))))),$G$431-$G$431/2*(1-SQRT((IF($D$431="Round",IF($G$431&lt;=9,6,IF($G$431&lt;=12,8,10)),IF($G$431&lt;12,2,MIN(10,MAX(3,ROUNDUP($G$431/6,0)))))-2*(IF($D$431="Round",IF($G$431&lt;=9,6,IF($G$431&lt;=12,8,10)),IF($G$431&lt;12,2,MIN(10,MAX(3,ROUNDUP($G$431/6,0)))))-6+1)+1)/IF($D$431="Round",IF($G$431&lt;=9,6,IF($G$431&lt;=12,8,10)),IF($G$431&lt;12,2,MIN(10,MAX(3,ROUNDUP($G$431/6,0)))))))),1),ROUND((6-0.5)*$G$431/IF($D$431="Round",IF($G$431&lt;=9,6,IF($G$431&lt;=12,8,10)),IF($G$431&lt;12,2,MIN(10,MAX(3,ROUNDUP($G$431/6,0))))),1)))</f>
        <v/>
      </c>
      <c r="J432" s="522">
        <f>IF(OR($D$431="",$G$431="",7&gt;IF($D$431="Round",IF($G$431&lt;=9,6,IF($G$431&lt;=12,8,10)),IF($G$431&lt;12,2,MIN(10,MAX(3,ROUNDUP($G$431/6,0)))))),"",IF($D$431="Round",ROUND(IF(7&lt;=IF($D$431="Round",IF($G$431&lt;=9,6,IF($G$431&lt;=12,8,10)),IF($G$431&lt;12,2,MIN(10,MAX(3,ROUNDUP($G$431/6,0)))))/2,$G$431/2*(1-SQRT((IF($D$431="Round",IF($G$431&lt;=9,6,IF($G$431&lt;=12,8,10)),IF($G$431&lt;12,2,MIN(10,MAX(3,ROUNDUP($G$431/6,0)))))-2*7+1)/IF($D$431="Round",IF($G$431&lt;=9,6,IF($G$431&lt;=12,8,10)),IF($G$431&lt;12,2,MIN(10,MAX(3,ROUNDUP($G$431/6,0))))))),$G$431-$G$431/2*(1-SQRT((IF($D$431="Round",IF($G$431&lt;=9,6,IF($G$431&lt;=12,8,10)),IF($G$431&lt;12,2,MIN(10,MAX(3,ROUNDUP($G$431/6,0)))))-2*(IF($D$431="Round",IF($G$431&lt;=9,6,IF($G$431&lt;=12,8,10)),IF($G$431&lt;12,2,MIN(10,MAX(3,ROUNDUP($G$431/6,0)))))-7+1)+1)/IF($D$431="Round",IF($G$431&lt;=9,6,IF($G$431&lt;=12,8,10)),IF($G$431&lt;12,2,MIN(10,MAX(3,ROUNDUP($G$431/6,0)))))))),1),ROUND((7-0.5)*$G$431/IF($D$431="Round",IF($G$431&lt;=9,6,IF($G$431&lt;=12,8,10)),IF($G$431&lt;12,2,MIN(10,MAX(3,ROUNDUP($G$431/6,0))))),1)))</f>
        <v/>
      </c>
      <c r="K432" s="522">
        <f>IF(OR($D$431="",$G$431="",8&gt;IF($D$431="Round",IF($G$431&lt;=9,6,IF($G$431&lt;=12,8,10)),IF($G$431&lt;12,2,MIN(10,MAX(3,ROUNDUP($G$431/6,0)))))),"",IF($D$431="Round",ROUND(IF(8&lt;=IF($D$431="Round",IF($G$431&lt;=9,6,IF($G$431&lt;=12,8,10)),IF($G$431&lt;12,2,MIN(10,MAX(3,ROUNDUP($G$431/6,0)))))/2,$G$431/2*(1-SQRT((IF($D$431="Round",IF($G$431&lt;=9,6,IF($G$431&lt;=12,8,10)),IF($G$431&lt;12,2,MIN(10,MAX(3,ROUNDUP($G$431/6,0)))))-2*8+1)/IF($D$431="Round",IF($G$431&lt;=9,6,IF($G$431&lt;=12,8,10)),IF($G$431&lt;12,2,MIN(10,MAX(3,ROUNDUP($G$431/6,0))))))),$G$431-$G$431/2*(1-SQRT((IF($D$431="Round",IF($G$431&lt;=9,6,IF($G$431&lt;=12,8,10)),IF($G$431&lt;12,2,MIN(10,MAX(3,ROUNDUP($G$431/6,0)))))-2*(IF($D$431="Round",IF($G$431&lt;=9,6,IF($G$431&lt;=12,8,10)),IF($G$431&lt;12,2,MIN(10,MAX(3,ROUNDUP($G$431/6,0)))))-8+1)+1)/IF($D$431="Round",IF($G$431&lt;=9,6,IF($G$431&lt;=12,8,10)),IF($G$431&lt;12,2,MIN(10,MAX(3,ROUNDUP($G$431/6,0)))))))),1),ROUND((8-0.5)*$G$431/IF($D$431="Round",IF($G$431&lt;=9,6,IF($G$431&lt;=12,8,10)),IF($G$431&lt;12,2,MIN(10,MAX(3,ROUNDUP($G$431/6,0))))),1)))</f>
        <v/>
      </c>
      <c r="L432" s="522">
        <f>IF(OR($D$431="",$G$431="",9&gt;IF($D$431="Round",IF($G$431&lt;=9,6,IF($G$431&lt;=12,8,10)),IF($G$431&lt;12,2,MIN(10,MAX(3,ROUNDUP($G$431/6,0)))))),"",IF($D$431="Round",ROUND(IF(9&lt;=IF($D$431="Round",IF($G$431&lt;=9,6,IF($G$431&lt;=12,8,10)),IF($G$431&lt;12,2,MIN(10,MAX(3,ROUNDUP($G$431/6,0)))))/2,$G$431/2*(1-SQRT((IF($D$431="Round",IF($G$431&lt;=9,6,IF($G$431&lt;=12,8,10)),IF($G$431&lt;12,2,MIN(10,MAX(3,ROUNDUP($G$431/6,0)))))-2*9+1)/IF($D$431="Round",IF($G$431&lt;=9,6,IF($G$431&lt;=12,8,10)),IF($G$431&lt;12,2,MIN(10,MAX(3,ROUNDUP($G$431/6,0))))))),$G$431-$G$431/2*(1-SQRT((IF($D$431="Round",IF($G$431&lt;=9,6,IF($G$431&lt;=12,8,10)),IF($G$431&lt;12,2,MIN(10,MAX(3,ROUNDUP($G$431/6,0)))))-2*(IF($D$431="Round",IF($G$431&lt;=9,6,IF($G$431&lt;=12,8,10)),IF($G$431&lt;12,2,MIN(10,MAX(3,ROUNDUP($G$431/6,0)))))-9+1)+1)/IF($D$431="Round",IF($G$431&lt;=9,6,IF($G$431&lt;=12,8,10)),IF($G$431&lt;12,2,MIN(10,MAX(3,ROUNDUP($G$431/6,0)))))))),1),ROUND((9-0.5)*$G$431/IF($D$431="Round",IF($G$431&lt;=9,6,IF($G$431&lt;=12,8,10)),IF($G$431&lt;12,2,MIN(10,MAX(3,ROUNDUP($G$431/6,0))))),1)))</f>
        <v/>
      </c>
      <c r="M432" s="522">
        <f>IF(OR($D$431="",$G$431="",10&gt;IF($D$431="Round",IF($G$431&lt;=9,6,IF($G$431&lt;=12,8,10)),IF($G$431&lt;12,2,MIN(10,MAX(3,ROUNDUP($G$431/6,0)))))),"",IF($D$431="Round",ROUND(IF(10&lt;=IF($D$431="Round",IF($G$431&lt;=9,6,IF($G$431&lt;=12,8,10)),IF($G$431&lt;12,2,MIN(10,MAX(3,ROUNDUP($G$431/6,0)))))/2,$G$431/2*(1-SQRT((IF($D$431="Round",IF($G$431&lt;=9,6,IF($G$431&lt;=12,8,10)),IF($G$431&lt;12,2,MIN(10,MAX(3,ROUNDUP($G$431/6,0)))))-2*10+1)/IF($D$431="Round",IF($G$431&lt;=9,6,IF($G$431&lt;=12,8,10)),IF($G$431&lt;12,2,MIN(10,MAX(3,ROUNDUP($G$431/6,0))))))),$G$431-$G$431/2*(1-SQRT((IF($D$431="Round",IF($G$431&lt;=9,6,IF($G$431&lt;=12,8,10)),IF($G$431&lt;12,2,MIN(10,MAX(3,ROUNDUP($G$431/6,0)))))-2*(IF($D$431="Round",IF($G$431&lt;=9,6,IF($G$431&lt;=12,8,10)),IF($G$431&lt;12,2,MIN(10,MAX(3,ROUNDUP($G$431/6,0)))))-10+1)+1)/IF($D$431="Round",IF($G$431&lt;=9,6,IF($G$431&lt;=12,8,10)),IF($G$431&lt;12,2,MIN(10,MAX(3,ROUNDUP($G$431/6,0)))))))),1),ROUND((10-0.5)*$G$431/IF($D$431="Round",IF($G$431&lt;=9,6,IF($G$431&lt;=12,8,10)),IF($G$431&lt;12,2,MIN(10,MAX(3,ROUNDUP($G$431/6,0))))),1)))</f>
        <v/>
      </c>
    </row>
    <row r="433" ht="13.35" customHeight="1" s="162">
      <c r="B433" s="523">
        <f>IF(OR($D$431="",$G$431=""),"",IF($D$431="Round",IF(1=1,"Axis 1 (0°)",IF(1=2,"Axis 2 (90°)","")),IF(1&gt;IF($D$431="Round",2,IF($I$431&lt;12,2,MIN(8,MAX(3,ROUNDUP($I$431/6,0))))),"",ROUND((1-0.5)*$I$431/IF($D$431="Round",2,IF($I$431&lt;12,2,MIN(8,MAX(3,ROUNDUP($I$431/6,0))))),1))))</f>
        <v/>
      </c>
      <c r="C433" s="524" t="n"/>
      <c r="D433" s="525" t="n"/>
      <c r="E433" s="525" t="n"/>
      <c r="F433" s="525" t="n"/>
      <c r="G433" s="525" t="n"/>
      <c r="H433" s="525" t="n"/>
      <c r="I433" s="525" t="n"/>
      <c r="J433" s="525" t="n"/>
      <c r="K433" s="525" t="n"/>
      <c r="L433" s="525" t="n"/>
      <c r="M433" s="525" t="n"/>
    </row>
    <row r="434" ht="13.35" customHeight="1" s="162">
      <c r="B434" s="523">
        <f>IF(OR($D$431="",$G$431=""),"",IF($D$431="Round",IF(2=1,"Axis 1 (0°)",IF(2=2,"Axis 2 (90°)","")),IF(2&gt;IF($D$431="Round",2,IF($I$431&lt;12,2,MIN(8,MAX(3,ROUNDUP($I$431/6,0))))),"",ROUND((2-0.5)*$I$431/IF($D$431="Round",2,IF($I$431&lt;12,2,MIN(8,MAX(3,ROUNDUP($I$431/6,0))))),1))))</f>
        <v/>
      </c>
      <c r="C434" s="524" t="n"/>
      <c r="D434" s="525" t="n"/>
      <c r="E434" s="525" t="n"/>
      <c r="F434" s="525" t="n"/>
      <c r="G434" s="525" t="n"/>
      <c r="H434" s="525" t="n"/>
      <c r="I434" s="525" t="n"/>
      <c r="J434" s="525" t="n"/>
      <c r="K434" s="525" t="n"/>
      <c r="L434" s="525" t="n"/>
      <c r="M434" s="525" t="n"/>
    </row>
    <row r="435" ht="13.35" customHeight="1" s="162">
      <c r="B435" s="523">
        <f>IF(OR($D$431="",$G$431=""),"",IF($D$431="Round",IF(3=1,"Axis 1 (0°)",IF(3=2,"Axis 2 (90°)","")),IF(3&gt;IF($D$431="Round",2,IF($I$431&lt;12,2,MIN(8,MAX(3,ROUNDUP($I$431/6,0))))),"",ROUND((3-0.5)*$I$431/IF($D$431="Round",2,IF($I$431&lt;12,2,MIN(8,MAX(3,ROUNDUP($I$431/6,0))))),1))))</f>
        <v/>
      </c>
      <c r="C435" s="524" t="n"/>
      <c r="D435" s="525" t="n"/>
      <c r="E435" s="525" t="n"/>
      <c r="F435" s="525" t="n"/>
      <c r="G435" s="525" t="n"/>
      <c r="H435" s="525" t="n"/>
      <c r="I435" s="525" t="n"/>
      <c r="J435" s="525" t="n"/>
      <c r="K435" s="525" t="n"/>
      <c r="L435" s="525" t="n"/>
      <c r="M435" s="525" t="n"/>
    </row>
    <row r="436" ht="13.35" customHeight="1" s="162">
      <c r="B436" s="523">
        <f>IF(OR($D$431="",$G$431=""),"",IF($D$431="Round",IF(4=1,"Axis 1 (0°)",IF(4=2,"Axis 2 (90°)","")),IF(4&gt;IF($D$431="Round",2,IF($I$431&lt;12,2,MIN(8,MAX(3,ROUNDUP($I$431/6,0))))),"",ROUND((4-0.5)*$I$431/IF($D$431="Round",2,IF($I$431&lt;12,2,MIN(8,MAX(3,ROUNDUP($I$431/6,0))))),1))))</f>
        <v/>
      </c>
      <c r="C436" s="524" t="n"/>
      <c r="D436" s="525" t="n"/>
      <c r="E436" s="525" t="n"/>
      <c r="F436" s="525" t="n"/>
      <c r="G436" s="525" t="n"/>
      <c r="H436" s="525" t="n"/>
      <c r="I436" s="525" t="n"/>
      <c r="J436" s="525" t="n"/>
      <c r="K436" s="525" t="n"/>
      <c r="L436" s="525" t="n"/>
      <c r="M436" s="525" t="n"/>
    </row>
    <row r="437" ht="13.35" customHeight="1" s="162">
      <c r="B437" s="523">
        <f>IF(OR($D$431="",$G$431=""),"",IF($D$431="Round",IF(5=1,"Axis 1 (0°)",IF(5=2,"Axis 2 (90°)","")),IF(5&gt;IF($D$431="Round",2,IF($I$431&lt;12,2,MIN(8,MAX(3,ROUNDUP($I$431/6,0))))),"",ROUND((5-0.5)*$I$431/IF($D$431="Round",2,IF($I$431&lt;12,2,MIN(8,MAX(3,ROUNDUP($I$431/6,0))))),1))))</f>
        <v/>
      </c>
      <c r="C437" s="524" t="n"/>
      <c r="D437" s="525" t="n"/>
      <c r="E437" s="525" t="n"/>
      <c r="F437" s="525" t="n"/>
      <c r="G437" s="525" t="n"/>
      <c r="H437" s="525" t="n"/>
      <c r="I437" s="525" t="n"/>
      <c r="J437" s="525" t="n"/>
      <c r="K437" s="525" t="n"/>
      <c r="L437" s="525" t="n"/>
      <c r="M437" s="525" t="n"/>
    </row>
    <row r="438" ht="13.35" customHeight="1" s="162">
      <c r="B438" s="523">
        <f>IF(OR($D$431="",$G$431=""),"",IF($D$431="Round",IF(6=1,"Axis 1 (0°)",IF(6=2,"Axis 2 (90°)","")),IF(6&gt;IF($D$431="Round",2,IF($I$431&lt;12,2,MIN(8,MAX(3,ROUNDUP($I$431/6,0))))),"",ROUND((6-0.5)*$I$431/IF($D$431="Round",2,IF($I$431&lt;12,2,MIN(8,MAX(3,ROUNDUP($I$431/6,0))))),1))))</f>
        <v/>
      </c>
      <c r="C438" s="524" t="n"/>
      <c r="D438" s="525" t="n"/>
      <c r="E438" s="525" t="n"/>
      <c r="F438" s="525" t="n"/>
      <c r="G438" s="525" t="n"/>
      <c r="H438" s="525" t="n"/>
      <c r="I438" s="525" t="n"/>
      <c r="J438" s="525" t="n"/>
      <c r="K438" s="525" t="n"/>
      <c r="L438" s="525" t="n"/>
      <c r="M438" s="525" t="n"/>
    </row>
    <row r="439" ht="13.35" customHeight="1" s="162">
      <c r="B439" s="523">
        <f>IF(OR($D$431="",$G$431=""),"",IF($D$431="Round",IF(7=1,"Axis 1 (0°)",IF(7=2,"Axis 2 (90°)","")),IF(7&gt;IF($D$431="Round",2,IF($I$431&lt;12,2,MIN(8,MAX(3,ROUNDUP($I$431/6,0))))),"",ROUND((7-0.5)*$I$431/IF($D$431="Round",2,IF($I$431&lt;12,2,MIN(8,MAX(3,ROUNDUP($I$431/6,0))))),1))))</f>
        <v/>
      </c>
      <c r="C439" s="524" t="n"/>
      <c r="D439" s="525" t="n"/>
      <c r="E439" s="525" t="n"/>
      <c r="F439" s="525" t="n"/>
      <c r="G439" s="525" t="n"/>
      <c r="H439" s="525" t="n"/>
      <c r="I439" s="525" t="n"/>
      <c r="J439" s="525" t="n"/>
      <c r="K439" s="525" t="n"/>
      <c r="L439" s="525" t="n"/>
      <c r="M439" s="525" t="n"/>
    </row>
    <row r="440" ht="13.35" customHeight="1" s="162">
      <c r="B440" s="523">
        <f>IF(OR($D$431="",$G$431=""),"",IF($D$431="Round",IF(8=1,"Axis 1 (0°)",IF(8=2,"Axis 2 (90°)","")),IF(8&gt;IF($D$431="Round",2,IF($I$431&lt;12,2,MIN(8,MAX(3,ROUNDUP($I$431/6,0))))),"",ROUND((8-0.5)*$I$431/IF($D$431="Round",2,IF($I$431&lt;12,2,MIN(8,MAX(3,ROUNDUP($I$431/6,0))))),1))))</f>
        <v/>
      </c>
      <c r="C440" s="524" t="n"/>
      <c r="D440" s="525" t="n"/>
      <c r="E440" s="525" t="n"/>
      <c r="F440" s="525" t="n"/>
      <c r="G440" s="525" t="n"/>
      <c r="H440" s="525" t="n"/>
      <c r="I440" s="525" t="n"/>
      <c r="J440" s="525" t="n"/>
      <c r="K440" s="525" t="n"/>
      <c r="L440" s="525" t="n"/>
      <c r="M440" s="525" t="n"/>
    </row>
    <row r="441" ht="13.35" customHeight="1" s="162"/>
    <row r="442" ht="13.35" customHeight="1" s="162">
      <c r="B442" s="188" t="inlineStr">
        <is>
          <t>Remarks</t>
        </is>
      </c>
      <c r="C442" s="173" t="n"/>
      <c r="D442" s="15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13">
        <f>IF(OR($D$450="",$G$450=""),"",IF($D$450="Round",ROUND(PI()*(($G$450-2*N($K$450))/2)^2/144,3),IF($I$450="","",ROUND(($G$450-2*N($K$450))*($I$450-2*N($K$450))/144,3))))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14" t="inlineStr">
        <is>
          <t>Duct shape:</t>
        </is>
      </c>
      <c r="C450" s="173" t="n"/>
      <c r="D450" s="515" t="n"/>
      <c r="E450" s="173" t="n"/>
      <c r="F450" s="516" t="inlineStr">
        <is>
          <t>W / Dia (in)</t>
        </is>
      </c>
      <c r="G450" s="517" t="n"/>
      <c r="H450" s="514" t="inlineStr">
        <is>
          <t>H (in)</t>
        </is>
      </c>
      <c r="I450" s="518" t="n"/>
      <c r="J450" s="519" t="inlineStr">
        <is>
          <t>Liner (in)</t>
        </is>
      </c>
      <c r="K450" s="520" t="n"/>
      <c r="L450" s="514" t="inlineStr">
        <is>
          <t>Points</t>
        </is>
      </c>
      <c r="M450" s="521">
        <f>IF(OR($D$450="",$G$450=""),"",IF($D$450="Round",IF($D$450="Round",IF($G$450&lt;=9,6,IF($G$450&lt;=12,8,10)),IF($G$450&lt;12,2,MIN(10,MAX(3,ROUNDUP($G$450/6,0)))))&amp;" x 2 axes",IF($D$450="Round",IF($G$450&lt;=9,6,IF($G$450&lt;=12,8,10)),IF($G$450&lt;12,2,MIN(10,MAX(3,ROUNDUP($G$450/6,0)))))&amp;" x "&amp;IF($D$450="Round",2,IF($I$450&lt;12,2,MIN(8,MAX(3,ROUNDUP($I$450/6,0)))))))</f>
        <v/>
      </c>
    </row>
    <row r="451" ht="13.35" customHeight="1" s="162">
      <c r="B451" s="522" t="inlineStr">
        <is>
          <t>Depth↓ Pos→ (in)</t>
        </is>
      </c>
      <c r="C451" s="414" t="n"/>
      <c r="D451" s="522">
        <f>IF(OR($D$450="",$G$450="",1&gt;IF($D$450="Round",IF($G$450&lt;=9,6,IF($G$450&lt;=12,8,10)),IF($G$450&lt;12,2,MIN(10,MAX(3,ROUNDUP($G$450/6,0)))))),"",IF($D$450="Round",ROUND(IF(1&lt;=IF($D$450="Round",IF($G$450&lt;=9,6,IF($G$450&lt;=12,8,10)),IF($G$450&lt;12,2,MIN(10,MAX(3,ROUNDUP($G$450/6,0)))))/2,$G$450/2*(1-SQRT((IF($D$450="Round",IF($G$450&lt;=9,6,IF($G$450&lt;=12,8,10)),IF($G$450&lt;12,2,MIN(10,MAX(3,ROUNDUP($G$450/6,0)))))-2*1+1)/IF($D$450="Round",IF($G$450&lt;=9,6,IF($G$450&lt;=12,8,10)),IF($G$450&lt;12,2,MIN(10,MAX(3,ROUNDUP($G$450/6,0))))))),$G$450-$G$450/2*(1-SQRT((IF($D$450="Round",IF($G$450&lt;=9,6,IF($G$450&lt;=12,8,10)),IF($G$450&lt;12,2,MIN(10,MAX(3,ROUNDUP($G$450/6,0)))))-2*(IF($D$450="Round",IF($G$450&lt;=9,6,IF($G$450&lt;=12,8,10)),IF($G$450&lt;12,2,MIN(10,MAX(3,ROUNDUP($G$450/6,0)))))-1+1)+1)/IF($D$450="Round",IF($G$450&lt;=9,6,IF($G$450&lt;=12,8,10)),IF($G$450&lt;12,2,MIN(10,MAX(3,ROUNDUP($G$450/6,0)))))))),1),ROUND((1-0.5)*$G$450/IF($D$450="Round",IF($G$450&lt;=9,6,IF($G$450&lt;=12,8,10)),IF($G$450&lt;12,2,MIN(10,MAX(3,ROUNDUP($G$450/6,0))))),1)))</f>
        <v/>
      </c>
      <c r="E451" s="522">
        <f>IF(OR($D$450="",$G$450="",2&gt;IF($D$450="Round",IF($G$450&lt;=9,6,IF($G$450&lt;=12,8,10)),IF($G$450&lt;12,2,MIN(10,MAX(3,ROUNDUP($G$450/6,0)))))),"",IF($D$450="Round",ROUND(IF(2&lt;=IF($D$450="Round",IF($G$450&lt;=9,6,IF($G$450&lt;=12,8,10)),IF($G$450&lt;12,2,MIN(10,MAX(3,ROUNDUP($G$450/6,0)))))/2,$G$450/2*(1-SQRT((IF($D$450="Round",IF($G$450&lt;=9,6,IF($G$450&lt;=12,8,10)),IF($G$450&lt;12,2,MIN(10,MAX(3,ROUNDUP($G$450/6,0)))))-2*2+1)/IF($D$450="Round",IF($G$450&lt;=9,6,IF($G$450&lt;=12,8,10)),IF($G$450&lt;12,2,MIN(10,MAX(3,ROUNDUP($G$450/6,0))))))),$G$450-$G$450/2*(1-SQRT((IF($D$450="Round",IF($G$450&lt;=9,6,IF($G$450&lt;=12,8,10)),IF($G$450&lt;12,2,MIN(10,MAX(3,ROUNDUP($G$450/6,0)))))-2*(IF($D$450="Round",IF($G$450&lt;=9,6,IF($G$450&lt;=12,8,10)),IF($G$450&lt;12,2,MIN(10,MAX(3,ROUNDUP($G$450/6,0)))))-2+1)+1)/IF($D$450="Round",IF($G$450&lt;=9,6,IF($G$450&lt;=12,8,10)),IF($G$450&lt;12,2,MIN(10,MAX(3,ROUNDUP($G$450/6,0)))))))),1),ROUND((2-0.5)*$G$450/IF($D$450="Round",IF($G$450&lt;=9,6,IF($G$450&lt;=12,8,10)),IF($G$450&lt;12,2,MIN(10,MAX(3,ROUNDUP($G$450/6,0))))),1)))</f>
        <v/>
      </c>
      <c r="F451" s="522">
        <f>IF(OR($D$450="",$G$450="",3&gt;IF($D$450="Round",IF($G$450&lt;=9,6,IF($G$450&lt;=12,8,10)),IF($G$450&lt;12,2,MIN(10,MAX(3,ROUNDUP($G$450/6,0)))))),"",IF($D$450="Round",ROUND(IF(3&lt;=IF($D$450="Round",IF($G$450&lt;=9,6,IF($G$450&lt;=12,8,10)),IF($G$450&lt;12,2,MIN(10,MAX(3,ROUNDUP($G$450/6,0)))))/2,$G$450/2*(1-SQRT((IF($D$450="Round",IF($G$450&lt;=9,6,IF($G$450&lt;=12,8,10)),IF($G$450&lt;12,2,MIN(10,MAX(3,ROUNDUP($G$450/6,0)))))-2*3+1)/IF($D$450="Round",IF($G$450&lt;=9,6,IF($G$450&lt;=12,8,10)),IF($G$450&lt;12,2,MIN(10,MAX(3,ROUNDUP($G$450/6,0))))))),$G$450-$G$450/2*(1-SQRT((IF($D$450="Round",IF($G$450&lt;=9,6,IF($G$450&lt;=12,8,10)),IF($G$450&lt;12,2,MIN(10,MAX(3,ROUNDUP($G$450/6,0)))))-2*(IF($D$450="Round",IF($G$450&lt;=9,6,IF($G$450&lt;=12,8,10)),IF($G$450&lt;12,2,MIN(10,MAX(3,ROUNDUP($G$450/6,0)))))-3+1)+1)/IF($D$450="Round",IF($G$450&lt;=9,6,IF($G$450&lt;=12,8,10)),IF($G$450&lt;12,2,MIN(10,MAX(3,ROUNDUP($G$450/6,0)))))))),1),ROUND((3-0.5)*$G$450/IF($D$450="Round",IF($G$450&lt;=9,6,IF($G$450&lt;=12,8,10)),IF($G$450&lt;12,2,MIN(10,MAX(3,ROUNDUP($G$450/6,0))))),1)))</f>
        <v/>
      </c>
      <c r="G451" s="522">
        <f>IF(OR($D$450="",$G$450="",4&gt;IF($D$450="Round",IF($G$450&lt;=9,6,IF($G$450&lt;=12,8,10)),IF($G$450&lt;12,2,MIN(10,MAX(3,ROUNDUP($G$450/6,0)))))),"",IF($D$450="Round",ROUND(IF(4&lt;=IF($D$450="Round",IF($G$450&lt;=9,6,IF($G$450&lt;=12,8,10)),IF($G$450&lt;12,2,MIN(10,MAX(3,ROUNDUP($G$450/6,0)))))/2,$G$450/2*(1-SQRT((IF($D$450="Round",IF($G$450&lt;=9,6,IF($G$450&lt;=12,8,10)),IF($G$450&lt;12,2,MIN(10,MAX(3,ROUNDUP($G$450/6,0)))))-2*4+1)/IF($D$450="Round",IF($G$450&lt;=9,6,IF($G$450&lt;=12,8,10)),IF($G$450&lt;12,2,MIN(10,MAX(3,ROUNDUP($G$450/6,0))))))),$G$450-$G$450/2*(1-SQRT((IF($D$450="Round",IF($G$450&lt;=9,6,IF($G$450&lt;=12,8,10)),IF($G$450&lt;12,2,MIN(10,MAX(3,ROUNDUP($G$450/6,0)))))-2*(IF($D$450="Round",IF($G$450&lt;=9,6,IF($G$450&lt;=12,8,10)),IF($G$450&lt;12,2,MIN(10,MAX(3,ROUNDUP($G$450/6,0)))))-4+1)+1)/IF($D$450="Round",IF($G$450&lt;=9,6,IF($G$450&lt;=12,8,10)),IF($G$450&lt;12,2,MIN(10,MAX(3,ROUNDUP($G$450/6,0)))))))),1),ROUND((4-0.5)*$G$450/IF($D$450="Round",IF($G$450&lt;=9,6,IF($G$450&lt;=12,8,10)),IF($G$450&lt;12,2,MIN(10,MAX(3,ROUNDUP($G$450/6,0))))),1)))</f>
        <v/>
      </c>
      <c r="H451" s="522">
        <f>IF(OR($D$450="",$G$450="",5&gt;IF($D$450="Round",IF($G$450&lt;=9,6,IF($G$450&lt;=12,8,10)),IF($G$450&lt;12,2,MIN(10,MAX(3,ROUNDUP($G$450/6,0)))))),"",IF($D$450="Round",ROUND(IF(5&lt;=IF($D$450="Round",IF($G$450&lt;=9,6,IF($G$450&lt;=12,8,10)),IF($G$450&lt;12,2,MIN(10,MAX(3,ROUNDUP($G$450/6,0)))))/2,$G$450/2*(1-SQRT((IF($D$450="Round",IF($G$450&lt;=9,6,IF($G$450&lt;=12,8,10)),IF($G$450&lt;12,2,MIN(10,MAX(3,ROUNDUP($G$450/6,0)))))-2*5+1)/IF($D$450="Round",IF($G$450&lt;=9,6,IF($G$450&lt;=12,8,10)),IF($G$450&lt;12,2,MIN(10,MAX(3,ROUNDUP($G$450/6,0))))))),$G$450-$G$450/2*(1-SQRT((IF($D$450="Round",IF($G$450&lt;=9,6,IF($G$450&lt;=12,8,10)),IF($G$450&lt;12,2,MIN(10,MAX(3,ROUNDUP($G$450/6,0)))))-2*(IF($D$450="Round",IF($G$450&lt;=9,6,IF($G$450&lt;=12,8,10)),IF($G$450&lt;12,2,MIN(10,MAX(3,ROUNDUP($G$450/6,0)))))-5+1)+1)/IF($D$450="Round",IF($G$450&lt;=9,6,IF($G$450&lt;=12,8,10)),IF($G$450&lt;12,2,MIN(10,MAX(3,ROUNDUP($G$450/6,0)))))))),1),ROUND((5-0.5)*$G$450/IF($D$450="Round",IF($G$450&lt;=9,6,IF($G$450&lt;=12,8,10)),IF($G$450&lt;12,2,MIN(10,MAX(3,ROUNDUP($G$450/6,0))))),1)))</f>
        <v/>
      </c>
      <c r="I451" s="522">
        <f>IF(OR($D$450="",$G$450="",6&gt;IF($D$450="Round",IF($G$450&lt;=9,6,IF($G$450&lt;=12,8,10)),IF($G$450&lt;12,2,MIN(10,MAX(3,ROUNDUP($G$450/6,0)))))),"",IF($D$450="Round",ROUND(IF(6&lt;=IF($D$450="Round",IF($G$450&lt;=9,6,IF($G$450&lt;=12,8,10)),IF($G$450&lt;12,2,MIN(10,MAX(3,ROUNDUP($G$450/6,0)))))/2,$G$450/2*(1-SQRT((IF($D$450="Round",IF($G$450&lt;=9,6,IF($G$450&lt;=12,8,10)),IF($G$450&lt;12,2,MIN(10,MAX(3,ROUNDUP($G$450/6,0)))))-2*6+1)/IF($D$450="Round",IF($G$450&lt;=9,6,IF($G$450&lt;=12,8,10)),IF($G$450&lt;12,2,MIN(10,MAX(3,ROUNDUP($G$450/6,0))))))),$G$450-$G$450/2*(1-SQRT((IF($D$450="Round",IF($G$450&lt;=9,6,IF($G$450&lt;=12,8,10)),IF($G$450&lt;12,2,MIN(10,MAX(3,ROUNDUP($G$450/6,0)))))-2*(IF($D$450="Round",IF($G$450&lt;=9,6,IF($G$450&lt;=12,8,10)),IF($G$450&lt;12,2,MIN(10,MAX(3,ROUNDUP($G$450/6,0)))))-6+1)+1)/IF($D$450="Round",IF($G$450&lt;=9,6,IF($G$450&lt;=12,8,10)),IF($G$450&lt;12,2,MIN(10,MAX(3,ROUNDUP($G$450/6,0)))))))),1),ROUND((6-0.5)*$G$450/IF($D$450="Round",IF($G$450&lt;=9,6,IF($G$450&lt;=12,8,10)),IF($G$450&lt;12,2,MIN(10,MAX(3,ROUNDUP($G$450/6,0))))),1)))</f>
        <v/>
      </c>
      <c r="J451" s="522">
        <f>IF(OR($D$450="",$G$450="",7&gt;IF($D$450="Round",IF($G$450&lt;=9,6,IF($G$450&lt;=12,8,10)),IF($G$450&lt;12,2,MIN(10,MAX(3,ROUNDUP($G$450/6,0)))))),"",IF($D$450="Round",ROUND(IF(7&lt;=IF($D$450="Round",IF($G$450&lt;=9,6,IF($G$450&lt;=12,8,10)),IF($G$450&lt;12,2,MIN(10,MAX(3,ROUNDUP($G$450/6,0)))))/2,$G$450/2*(1-SQRT((IF($D$450="Round",IF($G$450&lt;=9,6,IF($G$450&lt;=12,8,10)),IF($G$450&lt;12,2,MIN(10,MAX(3,ROUNDUP($G$450/6,0)))))-2*7+1)/IF($D$450="Round",IF($G$450&lt;=9,6,IF($G$450&lt;=12,8,10)),IF($G$450&lt;12,2,MIN(10,MAX(3,ROUNDUP($G$450/6,0))))))),$G$450-$G$450/2*(1-SQRT((IF($D$450="Round",IF($G$450&lt;=9,6,IF($G$450&lt;=12,8,10)),IF($G$450&lt;12,2,MIN(10,MAX(3,ROUNDUP($G$450/6,0)))))-2*(IF($D$450="Round",IF($G$450&lt;=9,6,IF($G$450&lt;=12,8,10)),IF($G$450&lt;12,2,MIN(10,MAX(3,ROUNDUP($G$450/6,0)))))-7+1)+1)/IF($D$450="Round",IF($G$450&lt;=9,6,IF($G$450&lt;=12,8,10)),IF($G$450&lt;12,2,MIN(10,MAX(3,ROUNDUP($G$450/6,0)))))))),1),ROUND((7-0.5)*$G$450/IF($D$450="Round",IF($G$450&lt;=9,6,IF($G$450&lt;=12,8,10)),IF($G$450&lt;12,2,MIN(10,MAX(3,ROUNDUP($G$450/6,0))))),1)))</f>
        <v/>
      </c>
      <c r="K451" s="522">
        <f>IF(OR($D$450="",$G$450="",8&gt;IF($D$450="Round",IF($G$450&lt;=9,6,IF($G$450&lt;=12,8,10)),IF($G$450&lt;12,2,MIN(10,MAX(3,ROUNDUP($G$450/6,0)))))),"",IF($D$450="Round",ROUND(IF(8&lt;=IF($D$450="Round",IF($G$450&lt;=9,6,IF($G$450&lt;=12,8,10)),IF($G$450&lt;12,2,MIN(10,MAX(3,ROUNDUP($G$450/6,0)))))/2,$G$450/2*(1-SQRT((IF($D$450="Round",IF($G$450&lt;=9,6,IF($G$450&lt;=12,8,10)),IF($G$450&lt;12,2,MIN(10,MAX(3,ROUNDUP($G$450/6,0)))))-2*8+1)/IF($D$450="Round",IF($G$450&lt;=9,6,IF($G$450&lt;=12,8,10)),IF($G$450&lt;12,2,MIN(10,MAX(3,ROUNDUP($G$450/6,0))))))),$G$450-$G$450/2*(1-SQRT((IF($D$450="Round",IF($G$450&lt;=9,6,IF($G$450&lt;=12,8,10)),IF($G$450&lt;12,2,MIN(10,MAX(3,ROUNDUP($G$450/6,0)))))-2*(IF($D$450="Round",IF($G$450&lt;=9,6,IF($G$450&lt;=12,8,10)),IF($G$450&lt;12,2,MIN(10,MAX(3,ROUNDUP($G$450/6,0)))))-8+1)+1)/IF($D$450="Round",IF($G$450&lt;=9,6,IF($G$450&lt;=12,8,10)),IF($G$450&lt;12,2,MIN(10,MAX(3,ROUNDUP($G$450/6,0)))))))),1),ROUND((8-0.5)*$G$450/IF($D$450="Round",IF($G$450&lt;=9,6,IF($G$450&lt;=12,8,10)),IF($G$450&lt;12,2,MIN(10,MAX(3,ROUNDUP($G$450/6,0))))),1)))</f>
        <v/>
      </c>
      <c r="L451" s="522">
        <f>IF(OR($D$450="",$G$450="",9&gt;IF($D$450="Round",IF($G$450&lt;=9,6,IF($G$450&lt;=12,8,10)),IF($G$450&lt;12,2,MIN(10,MAX(3,ROUNDUP($G$450/6,0)))))),"",IF($D$450="Round",ROUND(IF(9&lt;=IF($D$450="Round",IF($G$450&lt;=9,6,IF($G$450&lt;=12,8,10)),IF($G$450&lt;12,2,MIN(10,MAX(3,ROUNDUP($G$450/6,0)))))/2,$G$450/2*(1-SQRT((IF($D$450="Round",IF($G$450&lt;=9,6,IF($G$450&lt;=12,8,10)),IF($G$450&lt;12,2,MIN(10,MAX(3,ROUNDUP($G$450/6,0)))))-2*9+1)/IF($D$450="Round",IF($G$450&lt;=9,6,IF($G$450&lt;=12,8,10)),IF($G$450&lt;12,2,MIN(10,MAX(3,ROUNDUP($G$450/6,0))))))),$G$450-$G$450/2*(1-SQRT((IF($D$450="Round",IF($G$450&lt;=9,6,IF($G$450&lt;=12,8,10)),IF($G$450&lt;12,2,MIN(10,MAX(3,ROUNDUP($G$450/6,0)))))-2*(IF($D$450="Round",IF($G$450&lt;=9,6,IF($G$450&lt;=12,8,10)),IF($G$450&lt;12,2,MIN(10,MAX(3,ROUNDUP($G$450/6,0)))))-9+1)+1)/IF($D$450="Round",IF($G$450&lt;=9,6,IF($G$450&lt;=12,8,10)),IF($G$450&lt;12,2,MIN(10,MAX(3,ROUNDUP($G$450/6,0)))))))),1),ROUND((9-0.5)*$G$450/IF($D$450="Round",IF($G$450&lt;=9,6,IF($G$450&lt;=12,8,10)),IF($G$450&lt;12,2,MIN(10,MAX(3,ROUNDUP($G$450/6,0))))),1)))</f>
        <v/>
      </c>
      <c r="M451" s="522">
        <f>IF(OR($D$450="",$G$450="",10&gt;IF($D$450="Round",IF($G$450&lt;=9,6,IF($G$450&lt;=12,8,10)),IF($G$450&lt;12,2,MIN(10,MAX(3,ROUNDUP($G$450/6,0)))))),"",IF($D$450="Round",ROUND(IF(10&lt;=IF($D$450="Round",IF($G$450&lt;=9,6,IF($G$450&lt;=12,8,10)),IF($G$450&lt;12,2,MIN(10,MAX(3,ROUNDUP($G$450/6,0)))))/2,$G$450/2*(1-SQRT((IF($D$450="Round",IF($G$450&lt;=9,6,IF($G$450&lt;=12,8,10)),IF($G$450&lt;12,2,MIN(10,MAX(3,ROUNDUP($G$450/6,0)))))-2*10+1)/IF($D$450="Round",IF($G$450&lt;=9,6,IF($G$450&lt;=12,8,10)),IF($G$450&lt;12,2,MIN(10,MAX(3,ROUNDUP($G$450/6,0))))))),$G$450-$G$450/2*(1-SQRT((IF($D$450="Round",IF($G$450&lt;=9,6,IF($G$450&lt;=12,8,10)),IF($G$450&lt;12,2,MIN(10,MAX(3,ROUNDUP($G$450/6,0)))))-2*(IF($D$450="Round",IF($G$450&lt;=9,6,IF($G$450&lt;=12,8,10)),IF($G$450&lt;12,2,MIN(10,MAX(3,ROUNDUP($G$450/6,0)))))-10+1)+1)/IF($D$450="Round",IF($G$450&lt;=9,6,IF($G$450&lt;=12,8,10)),IF($G$450&lt;12,2,MIN(10,MAX(3,ROUNDUP($G$450/6,0)))))))),1),ROUND((10-0.5)*$G$450/IF($D$450="Round",IF($G$450&lt;=9,6,IF($G$450&lt;=12,8,10)),IF($G$450&lt;12,2,MIN(10,MAX(3,ROUNDUP($G$450/6,0))))),1)))</f>
        <v/>
      </c>
    </row>
    <row r="452" ht="13.35" customHeight="1" s="162">
      <c r="B452" s="523">
        <f>IF(OR($D$450="",$G$450=""),"",IF($D$450="Round",IF(1=1,"Axis 1 (0°)",IF(1=2,"Axis 2 (90°)","")),IF(1&gt;IF($D$450="Round",2,IF($I$450&lt;12,2,MIN(8,MAX(3,ROUNDUP($I$450/6,0))))),"",ROUND((1-0.5)*$I$450/IF($D$450="Round",2,IF($I$450&lt;12,2,MIN(8,MAX(3,ROUNDUP($I$450/6,0))))),1))))</f>
        <v/>
      </c>
      <c r="C452" s="524" t="n"/>
      <c r="D452" s="525" t="n"/>
      <c r="E452" s="525" t="n"/>
      <c r="F452" s="525" t="n"/>
      <c r="G452" s="525" t="n"/>
      <c r="H452" s="525" t="n"/>
      <c r="I452" s="525" t="n"/>
      <c r="J452" s="525" t="n"/>
      <c r="K452" s="525" t="n"/>
      <c r="L452" s="525" t="n"/>
      <c r="M452" s="525" t="n"/>
    </row>
    <row r="453" ht="13.35" customHeight="1" s="162">
      <c r="B453" s="523">
        <f>IF(OR($D$450="",$G$450=""),"",IF($D$450="Round",IF(2=1,"Axis 1 (0°)",IF(2=2,"Axis 2 (90°)","")),IF(2&gt;IF($D$450="Round",2,IF($I$450&lt;12,2,MIN(8,MAX(3,ROUNDUP($I$450/6,0))))),"",ROUND((2-0.5)*$I$450/IF($D$450="Round",2,IF($I$450&lt;12,2,MIN(8,MAX(3,ROUNDUP($I$450/6,0))))),1))))</f>
        <v/>
      </c>
      <c r="C453" s="524" t="n"/>
      <c r="D453" s="525" t="n"/>
      <c r="E453" s="525" t="n"/>
      <c r="F453" s="525" t="n"/>
      <c r="G453" s="525" t="n"/>
      <c r="H453" s="525" t="n"/>
      <c r="I453" s="525" t="n"/>
      <c r="J453" s="525" t="n"/>
      <c r="K453" s="525" t="n"/>
      <c r="L453" s="525" t="n"/>
      <c r="M453" s="525" t="n"/>
    </row>
    <row r="454" ht="13.35" customHeight="1" s="162">
      <c r="B454" s="523">
        <f>IF(OR($D$450="",$G$450=""),"",IF($D$450="Round",IF(3=1,"Axis 1 (0°)",IF(3=2,"Axis 2 (90°)","")),IF(3&gt;IF($D$450="Round",2,IF($I$450&lt;12,2,MIN(8,MAX(3,ROUNDUP($I$450/6,0))))),"",ROUND((3-0.5)*$I$450/IF($D$450="Round",2,IF($I$450&lt;12,2,MIN(8,MAX(3,ROUNDUP($I$450/6,0))))),1))))</f>
        <v/>
      </c>
      <c r="C454" s="524" t="n"/>
      <c r="D454" s="525" t="n"/>
      <c r="E454" s="525" t="n"/>
      <c r="F454" s="525" t="n"/>
      <c r="G454" s="525" t="n"/>
      <c r="H454" s="525" t="n"/>
      <c r="I454" s="525" t="n"/>
      <c r="J454" s="525" t="n"/>
      <c r="K454" s="525" t="n"/>
      <c r="L454" s="525" t="n"/>
      <c r="M454" s="525" t="n"/>
    </row>
    <row r="455" ht="13.35" customHeight="1" s="162">
      <c r="B455" s="523">
        <f>IF(OR($D$450="",$G$450=""),"",IF($D$450="Round",IF(4=1,"Axis 1 (0°)",IF(4=2,"Axis 2 (90°)","")),IF(4&gt;IF($D$450="Round",2,IF($I$450&lt;12,2,MIN(8,MAX(3,ROUNDUP($I$450/6,0))))),"",ROUND((4-0.5)*$I$450/IF($D$450="Round",2,IF($I$450&lt;12,2,MIN(8,MAX(3,ROUNDUP($I$450/6,0))))),1))))</f>
        <v/>
      </c>
      <c r="C455" s="524" t="n"/>
      <c r="D455" s="525" t="n"/>
      <c r="E455" s="525" t="n"/>
      <c r="F455" s="525" t="n"/>
      <c r="G455" s="525" t="n"/>
      <c r="H455" s="525" t="n"/>
      <c r="I455" s="525" t="n"/>
      <c r="J455" s="525" t="n"/>
      <c r="K455" s="525" t="n"/>
      <c r="L455" s="525" t="n"/>
      <c r="M455" s="525" t="n"/>
    </row>
    <row r="456" ht="13.35" customHeight="1" s="162">
      <c r="B456" s="523">
        <f>IF(OR($D$450="",$G$450=""),"",IF($D$450="Round",IF(5=1,"Axis 1 (0°)",IF(5=2,"Axis 2 (90°)","")),IF(5&gt;IF($D$450="Round",2,IF($I$450&lt;12,2,MIN(8,MAX(3,ROUNDUP($I$450/6,0))))),"",ROUND((5-0.5)*$I$450/IF($D$450="Round",2,IF($I$450&lt;12,2,MIN(8,MAX(3,ROUNDUP($I$450/6,0))))),1))))</f>
        <v/>
      </c>
      <c r="C456" s="524" t="n"/>
      <c r="D456" s="525" t="n"/>
      <c r="E456" s="525" t="n"/>
      <c r="F456" s="525" t="n"/>
      <c r="G456" s="525" t="n"/>
      <c r="H456" s="525" t="n"/>
      <c r="I456" s="525" t="n"/>
      <c r="J456" s="525" t="n"/>
      <c r="K456" s="525" t="n"/>
      <c r="L456" s="525" t="n"/>
      <c r="M456" s="525" t="n"/>
    </row>
    <row r="457" ht="13.35" customHeight="1" s="162">
      <c r="B457" s="523">
        <f>IF(OR($D$450="",$G$450=""),"",IF($D$450="Round",IF(6=1,"Axis 1 (0°)",IF(6=2,"Axis 2 (90°)","")),IF(6&gt;IF($D$450="Round",2,IF($I$450&lt;12,2,MIN(8,MAX(3,ROUNDUP($I$450/6,0))))),"",ROUND((6-0.5)*$I$450/IF($D$450="Round",2,IF($I$450&lt;12,2,MIN(8,MAX(3,ROUNDUP($I$450/6,0))))),1))))</f>
        <v/>
      </c>
      <c r="C457" s="524" t="n"/>
      <c r="D457" s="525" t="n"/>
      <c r="E457" s="525" t="n"/>
      <c r="F457" s="525" t="n"/>
      <c r="G457" s="525" t="n"/>
      <c r="H457" s="525" t="n"/>
      <c r="I457" s="525" t="n"/>
      <c r="J457" s="525" t="n"/>
      <c r="K457" s="525" t="n"/>
      <c r="L457" s="525" t="n"/>
      <c r="M457" s="525" t="n"/>
    </row>
    <row r="458" ht="13.35" customHeight="1" s="162">
      <c r="B458" s="523">
        <f>IF(OR($D$450="",$G$450=""),"",IF($D$450="Round",IF(7=1,"Axis 1 (0°)",IF(7=2,"Axis 2 (90°)","")),IF(7&gt;IF($D$450="Round",2,IF($I$450&lt;12,2,MIN(8,MAX(3,ROUNDUP($I$450/6,0))))),"",ROUND((7-0.5)*$I$450/IF($D$450="Round",2,IF($I$450&lt;12,2,MIN(8,MAX(3,ROUNDUP($I$450/6,0))))),1))))</f>
        <v/>
      </c>
      <c r="C458" s="524" t="n"/>
      <c r="D458" s="525" t="n"/>
      <c r="E458" s="525" t="n"/>
      <c r="F458" s="525" t="n"/>
      <c r="G458" s="525" t="n"/>
      <c r="H458" s="525" t="n"/>
      <c r="I458" s="525" t="n"/>
      <c r="J458" s="525" t="n"/>
      <c r="K458" s="525" t="n"/>
      <c r="L458" s="525" t="n"/>
      <c r="M458" s="525" t="n"/>
    </row>
    <row r="459" ht="13.35" customHeight="1" s="162">
      <c r="B459" s="523">
        <f>IF(OR($D$450="",$G$450=""),"",IF($D$450="Round",IF(8=1,"Axis 1 (0°)",IF(8=2,"Axis 2 (90°)","")),IF(8&gt;IF($D$450="Round",2,IF($I$450&lt;12,2,MIN(8,MAX(3,ROUNDUP($I$450/6,0))))),"",ROUND((8-0.5)*$I$450/IF($D$450="Round",2,IF($I$450&lt;12,2,MIN(8,MAX(3,ROUNDUP($I$450/6,0))))),1))))</f>
        <v/>
      </c>
      <c r="C459" s="524" t="n"/>
      <c r="D459" s="525" t="n"/>
      <c r="E459" s="525" t="n"/>
      <c r="F459" s="525" t="n"/>
      <c r="G459" s="525" t="n"/>
      <c r="H459" s="525" t="n"/>
      <c r="I459" s="525" t="n"/>
      <c r="J459" s="525" t="n"/>
      <c r="K459" s="525" t="n"/>
      <c r="L459" s="525" t="n"/>
      <c r="M459" s="525" t="n"/>
    </row>
    <row r="460" ht="13.35" customHeight="1" s="162"/>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13">
        <f>IF(OR($D$465="",$G$465=""),"",IF($D$465="Round",ROUND(PI()*(($G$465-2*N($K$465))/2)^2/144,3),IF($I$465="","",ROUND(($G$465-2*N($K$465))*($I$465-2*N($K$465))/144,3))))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14" t="inlineStr">
        <is>
          <t>Duct shape:</t>
        </is>
      </c>
      <c r="C465" s="173" t="n"/>
      <c r="D465" s="515" t="n"/>
      <c r="E465" s="173" t="n"/>
      <c r="F465" s="516" t="inlineStr">
        <is>
          <t>W / Dia (in)</t>
        </is>
      </c>
      <c r="G465" s="517" t="n"/>
      <c r="H465" s="514" t="inlineStr">
        <is>
          <t>H (in)</t>
        </is>
      </c>
      <c r="I465" s="518" t="n"/>
      <c r="J465" s="519" t="inlineStr">
        <is>
          <t>Liner (in)</t>
        </is>
      </c>
      <c r="K465" s="520" t="n"/>
      <c r="L465" s="514" t="inlineStr">
        <is>
          <t>Points</t>
        </is>
      </c>
      <c r="M465" s="521">
        <f>IF(OR($D$465="",$G$465=""),"",IF($D$465="Round",IF($D$465="Round",IF($G$465&lt;=9,6,IF($G$465&lt;=12,8,10)),IF($G$465&lt;12,2,MIN(10,MAX(3,ROUNDUP($G$465/6,0)))))&amp;" x 2 axes",IF($D$465="Round",IF($G$465&lt;=9,6,IF($G$465&lt;=12,8,10)),IF($G$465&lt;12,2,MIN(10,MAX(3,ROUNDUP($G$465/6,0)))))&amp;" x "&amp;IF($D$465="Round",2,IF($I$465&lt;12,2,MIN(8,MAX(3,ROUNDUP($I$465/6,0)))))))</f>
        <v/>
      </c>
    </row>
    <row r="466" ht="13.35" customHeight="1" s="162">
      <c r="B466" s="522" t="inlineStr">
        <is>
          <t>Depth↓ Pos→ (in)</t>
        </is>
      </c>
      <c r="C466" s="414" t="n"/>
      <c r="D466" s="522">
        <f>IF(OR($D$465="",$G$465="",1&gt;IF($D$465="Round",IF($G$465&lt;=9,6,IF($G$465&lt;=12,8,10)),IF($G$465&lt;12,2,MIN(10,MAX(3,ROUNDUP($G$465/6,0)))))),"",IF($D$465="Round",ROUND(IF(1&lt;=IF($D$465="Round",IF($G$465&lt;=9,6,IF($G$465&lt;=12,8,10)),IF($G$465&lt;12,2,MIN(10,MAX(3,ROUNDUP($G$465/6,0)))))/2,$G$465/2*(1-SQRT((IF($D$465="Round",IF($G$465&lt;=9,6,IF($G$465&lt;=12,8,10)),IF($G$465&lt;12,2,MIN(10,MAX(3,ROUNDUP($G$465/6,0)))))-2*1+1)/IF($D$465="Round",IF($G$465&lt;=9,6,IF($G$465&lt;=12,8,10)),IF($G$465&lt;12,2,MIN(10,MAX(3,ROUNDUP($G$465/6,0))))))),$G$465-$G$465/2*(1-SQRT((IF($D$465="Round",IF($G$465&lt;=9,6,IF($G$465&lt;=12,8,10)),IF($G$465&lt;12,2,MIN(10,MAX(3,ROUNDUP($G$465/6,0)))))-2*(IF($D$465="Round",IF($G$465&lt;=9,6,IF($G$465&lt;=12,8,10)),IF($G$465&lt;12,2,MIN(10,MAX(3,ROUNDUP($G$465/6,0)))))-1+1)+1)/IF($D$465="Round",IF($G$465&lt;=9,6,IF($G$465&lt;=12,8,10)),IF($G$465&lt;12,2,MIN(10,MAX(3,ROUNDUP($G$465/6,0)))))))),1),ROUND((1-0.5)*$G$465/IF($D$465="Round",IF($G$465&lt;=9,6,IF($G$465&lt;=12,8,10)),IF($G$465&lt;12,2,MIN(10,MAX(3,ROUNDUP($G$465/6,0))))),1)))</f>
        <v/>
      </c>
      <c r="E466" s="522">
        <f>IF(OR($D$465="",$G$465="",2&gt;IF($D$465="Round",IF($G$465&lt;=9,6,IF($G$465&lt;=12,8,10)),IF($G$465&lt;12,2,MIN(10,MAX(3,ROUNDUP($G$465/6,0)))))),"",IF($D$465="Round",ROUND(IF(2&lt;=IF($D$465="Round",IF($G$465&lt;=9,6,IF($G$465&lt;=12,8,10)),IF($G$465&lt;12,2,MIN(10,MAX(3,ROUNDUP($G$465/6,0)))))/2,$G$465/2*(1-SQRT((IF($D$465="Round",IF($G$465&lt;=9,6,IF($G$465&lt;=12,8,10)),IF($G$465&lt;12,2,MIN(10,MAX(3,ROUNDUP($G$465/6,0)))))-2*2+1)/IF($D$465="Round",IF($G$465&lt;=9,6,IF($G$465&lt;=12,8,10)),IF($G$465&lt;12,2,MIN(10,MAX(3,ROUNDUP($G$465/6,0))))))),$G$465-$G$465/2*(1-SQRT((IF($D$465="Round",IF($G$465&lt;=9,6,IF($G$465&lt;=12,8,10)),IF($G$465&lt;12,2,MIN(10,MAX(3,ROUNDUP($G$465/6,0)))))-2*(IF($D$465="Round",IF($G$465&lt;=9,6,IF($G$465&lt;=12,8,10)),IF($G$465&lt;12,2,MIN(10,MAX(3,ROUNDUP($G$465/6,0)))))-2+1)+1)/IF($D$465="Round",IF($G$465&lt;=9,6,IF($G$465&lt;=12,8,10)),IF($G$465&lt;12,2,MIN(10,MAX(3,ROUNDUP($G$465/6,0)))))))),1),ROUND((2-0.5)*$G$465/IF($D$465="Round",IF($G$465&lt;=9,6,IF($G$465&lt;=12,8,10)),IF($G$465&lt;12,2,MIN(10,MAX(3,ROUNDUP($G$465/6,0))))),1)))</f>
        <v/>
      </c>
      <c r="F466" s="522">
        <f>IF(OR($D$465="",$G$465="",3&gt;IF($D$465="Round",IF($G$465&lt;=9,6,IF($G$465&lt;=12,8,10)),IF($G$465&lt;12,2,MIN(10,MAX(3,ROUNDUP($G$465/6,0)))))),"",IF($D$465="Round",ROUND(IF(3&lt;=IF($D$465="Round",IF($G$465&lt;=9,6,IF($G$465&lt;=12,8,10)),IF($G$465&lt;12,2,MIN(10,MAX(3,ROUNDUP($G$465/6,0)))))/2,$G$465/2*(1-SQRT((IF($D$465="Round",IF($G$465&lt;=9,6,IF($G$465&lt;=12,8,10)),IF($G$465&lt;12,2,MIN(10,MAX(3,ROUNDUP($G$465/6,0)))))-2*3+1)/IF($D$465="Round",IF($G$465&lt;=9,6,IF($G$465&lt;=12,8,10)),IF($G$465&lt;12,2,MIN(10,MAX(3,ROUNDUP($G$465/6,0))))))),$G$465-$G$465/2*(1-SQRT((IF($D$465="Round",IF($G$465&lt;=9,6,IF($G$465&lt;=12,8,10)),IF($G$465&lt;12,2,MIN(10,MAX(3,ROUNDUP($G$465/6,0)))))-2*(IF($D$465="Round",IF($G$465&lt;=9,6,IF($G$465&lt;=12,8,10)),IF($G$465&lt;12,2,MIN(10,MAX(3,ROUNDUP($G$465/6,0)))))-3+1)+1)/IF($D$465="Round",IF($G$465&lt;=9,6,IF($G$465&lt;=12,8,10)),IF($G$465&lt;12,2,MIN(10,MAX(3,ROUNDUP($G$465/6,0)))))))),1),ROUND((3-0.5)*$G$465/IF($D$465="Round",IF($G$465&lt;=9,6,IF($G$465&lt;=12,8,10)),IF($G$465&lt;12,2,MIN(10,MAX(3,ROUNDUP($G$465/6,0))))),1)))</f>
        <v/>
      </c>
      <c r="G466" s="522">
        <f>IF(OR($D$465="",$G$465="",4&gt;IF($D$465="Round",IF($G$465&lt;=9,6,IF($G$465&lt;=12,8,10)),IF($G$465&lt;12,2,MIN(10,MAX(3,ROUNDUP($G$465/6,0)))))),"",IF($D$465="Round",ROUND(IF(4&lt;=IF($D$465="Round",IF($G$465&lt;=9,6,IF($G$465&lt;=12,8,10)),IF($G$465&lt;12,2,MIN(10,MAX(3,ROUNDUP($G$465/6,0)))))/2,$G$465/2*(1-SQRT((IF($D$465="Round",IF($G$465&lt;=9,6,IF($G$465&lt;=12,8,10)),IF($G$465&lt;12,2,MIN(10,MAX(3,ROUNDUP($G$465/6,0)))))-2*4+1)/IF($D$465="Round",IF($G$465&lt;=9,6,IF($G$465&lt;=12,8,10)),IF($G$465&lt;12,2,MIN(10,MAX(3,ROUNDUP($G$465/6,0))))))),$G$465-$G$465/2*(1-SQRT((IF($D$465="Round",IF($G$465&lt;=9,6,IF($G$465&lt;=12,8,10)),IF($G$465&lt;12,2,MIN(10,MAX(3,ROUNDUP($G$465/6,0)))))-2*(IF($D$465="Round",IF($G$465&lt;=9,6,IF($G$465&lt;=12,8,10)),IF($G$465&lt;12,2,MIN(10,MAX(3,ROUNDUP($G$465/6,0)))))-4+1)+1)/IF($D$465="Round",IF($G$465&lt;=9,6,IF($G$465&lt;=12,8,10)),IF($G$465&lt;12,2,MIN(10,MAX(3,ROUNDUP($G$465/6,0)))))))),1),ROUND((4-0.5)*$G$465/IF($D$465="Round",IF($G$465&lt;=9,6,IF($G$465&lt;=12,8,10)),IF($G$465&lt;12,2,MIN(10,MAX(3,ROUNDUP($G$465/6,0))))),1)))</f>
        <v/>
      </c>
      <c r="H466" s="522">
        <f>IF(OR($D$465="",$G$465="",5&gt;IF($D$465="Round",IF($G$465&lt;=9,6,IF($G$465&lt;=12,8,10)),IF($G$465&lt;12,2,MIN(10,MAX(3,ROUNDUP($G$465/6,0)))))),"",IF($D$465="Round",ROUND(IF(5&lt;=IF($D$465="Round",IF($G$465&lt;=9,6,IF($G$465&lt;=12,8,10)),IF($G$465&lt;12,2,MIN(10,MAX(3,ROUNDUP($G$465/6,0)))))/2,$G$465/2*(1-SQRT((IF($D$465="Round",IF($G$465&lt;=9,6,IF($G$465&lt;=12,8,10)),IF($G$465&lt;12,2,MIN(10,MAX(3,ROUNDUP($G$465/6,0)))))-2*5+1)/IF($D$465="Round",IF($G$465&lt;=9,6,IF($G$465&lt;=12,8,10)),IF($G$465&lt;12,2,MIN(10,MAX(3,ROUNDUP($G$465/6,0))))))),$G$465-$G$465/2*(1-SQRT((IF($D$465="Round",IF($G$465&lt;=9,6,IF($G$465&lt;=12,8,10)),IF($G$465&lt;12,2,MIN(10,MAX(3,ROUNDUP($G$465/6,0)))))-2*(IF($D$465="Round",IF($G$465&lt;=9,6,IF($G$465&lt;=12,8,10)),IF($G$465&lt;12,2,MIN(10,MAX(3,ROUNDUP($G$465/6,0)))))-5+1)+1)/IF($D$465="Round",IF($G$465&lt;=9,6,IF($G$465&lt;=12,8,10)),IF($G$465&lt;12,2,MIN(10,MAX(3,ROUNDUP($G$465/6,0)))))))),1),ROUND((5-0.5)*$G$465/IF($D$465="Round",IF($G$465&lt;=9,6,IF($G$465&lt;=12,8,10)),IF($G$465&lt;12,2,MIN(10,MAX(3,ROUNDUP($G$465/6,0))))),1)))</f>
        <v/>
      </c>
      <c r="I466" s="522">
        <f>IF(OR($D$465="",$G$465="",6&gt;IF($D$465="Round",IF($G$465&lt;=9,6,IF($G$465&lt;=12,8,10)),IF($G$465&lt;12,2,MIN(10,MAX(3,ROUNDUP($G$465/6,0)))))),"",IF($D$465="Round",ROUND(IF(6&lt;=IF($D$465="Round",IF($G$465&lt;=9,6,IF($G$465&lt;=12,8,10)),IF($G$465&lt;12,2,MIN(10,MAX(3,ROUNDUP($G$465/6,0)))))/2,$G$465/2*(1-SQRT((IF($D$465="Round",IF($G$465&lt;=9,6,IF($G$465&lt;=12,8,10)),IF($G$465&lt;12,2,MIN(10,MAX(3,ROUNDUP($G$465/6,0)))))-2*6+1)/IF($D$465="Round",IF($G$465&lt;=9,6,IF($G$465&lt;=12,8,10)),IF($G$465&lt;12,2,MIN(10,MAX(3,ROUNDUP($G$465/6,0))))))),$G$465-$G$465/2*(1-SQRT((IF($D$465="Round",IF($G$465&lt;=9,6,IF($G$465&lt;=12,8,10)),IF($G$465&lt;12,2,MIN(10,MAX(3,ROUNDUP($G$465/6,0)))))-2*(IF($D$465="Round",IF($G$465&lt;=9,6,IF($G$465&lt;=12,8,10)),IF($G$465&lt;12,2,MIN(10,MAX(3,ROUNDUP($G$465/6,0)))))-6+1)+1)/IF($D$465="Round",IF($G$465&lt;=9,6,IF($G$465&lt;=12,8,10)),IF($G$465&lt;12,2,MIN(10,MAX(3,ROUNDUP($G$465/6,0)))))))),1),ROUND((6-0.5)*$G$465/IF($D$465="Round",IF($G$465&lt;=9,6,IF($G$465&lt;=12,8,10)),IF($G$465&lt;12,2,MIN(10,MAX(3,ROUNDUP($G$465/6,0))))),1)))</f>
        <v/>
      </c>
      <c r="J466" s="522">
        <f>IF(OR($D$465="",$G$465="",7&gt;IF($D$465="Round",IF($G$465&lt;=9,6,IF($G$465&lt;=12,8,10)),IF($G$465&lt;12,2,MIN(10,MAX(3,ROUNDUP($G$465/6,0)))))),"",IF($D$465="Round",ROUND(IF(7&lt;=IF($D$465="Round",IF($G$465&lt;=9,6,IF($G$465&lt;=12,8,10)),IF($G$465&lt;12,2,MIN(10,MAX(3,ROUNDUP($G$465/6,0)))))/2,$G$465/2*(1-SQRT((IF($D$465="Round",IF($G$465&lt;=9,6,IF($G$465&lt;=12,8,10)),IF($G$465&lt;12,2,MIN(10,MAX(3,ROUNDUP($G$465/6,0)))))-2*7+1)/IF($D$465="Round",IF($G$465&lt;=9,6,IF($G$465&lt;=12,8,10)),IF($G$465&lt;12,2,MIN(10,MAX(3,ROUNDUP($G$465/6,0))))))),$G$465-$G$465/2*(1-SQRT((IF($D$465="Round",IF($G$465&lt;=9,6,IF($G$465&lt;=12,8,10)),IF($G$465&lt;12,2,MIN(10,MAX(3,ROUNDUP($G$465/6,0)))))-2*(IF($D$465="Round",IF($G$465&lt;=9,6,IF($G$465&lt;=12,8,10)),IF($G$465&lt;12,2,MIN(10,MAX(3,ROUNDUP($G$465/6,0)))))-7+1)+1)/IF($D$465="Round",IF($G$465&lt;=9,6,IF($G$465&lt;=12,8,10)),IF($G$465&lt;12,2,MIN(10,MAX(3,ROUNDUP($G$465/6,0)))))))),1),ROUND((7-0.5)*$G$465/IF($D$465="Round",IF($G$465&lt;=9,6,IF($G$465&lt;=12,8,10)),IF($G$465&lt;12,2,MIN(10,MAX(3,ROUNDUP($G$465/6,0))))),1)))</f>
        <v/>
      </c>
      <c r="K466" s="522">
        <f>IF(OR($D$465="",$G$465="",8&gt;IF($D$465="Round",IF($G$465&lt;=9,6,IF($G$465&lt;=12,8,10)),IF($G$465&lt;12,2,MIN(10,MAX(3,ROUNDUP($G$465/6,0)))))),"",IF($D$465="Round",ROUND(IF(8&lt;=IF($D$465="Round",IF($G$465&lt;=9,6,IF($G$465&lt;=12,8,10)),IF($G$465&lt;12,2,MIN(10,MAX(3,ROUNDUP($G$465/6,0)))))/2,$G$465/2*(1-SQRT((IF($D$465="Round",IF($G$465&lt;=9,6,IF($G$465&lt;=12,8,10)),IF($G$465&lt;12,2,MIN(10,MAX(3,ROUNDUP($G$465/6,0)))))-2*8+1)/IF($D$465="Round",IF($G$465&lt;=9,6,IF($G$465&lt;=12,8,10)),IF($G$465&lt;12,2,MIN(10,MAX(3,ROUNDUP($G$465/6,0))))))),$G$465-$G$465/2*(1-SQRT((IF($D$465="Round",IF($G$465&lt;=9,6,IF($G$465&lt;=12,8,10)),IF($G$465&lt;12,2,MIN(10,MAX(3,ROUNDUP($G$465/6,0)))))-2*(IF($D$465="Round",IF($G$465&lt;=9,6,IF($G$465&lt;=12,8,10)),IF($G$465&lt;12,2,MIN(10,MAX(3,ROUNDUP($G$465/6,0)))))-8+1)+1)/IF($D$465="Round",IF($G$465&lt;=9,6,IF($G$465&lt;=12,8,10)),IF($G$465&lt;12,2,MIN(10,MAX(3,ROUNDUP($G$465/6,0)))))))),1),ROUND((8-0.5)*$G$465/IF($D$465="Round",IF($G$465&lt;=9,6,IF($G$465&lt;=12,8,10)),IF($G$465&lt;12,2,MIN(10,MAX(3,ROUNDUP($G$465/6,0))))),1)))</f>
        <v/>
      </c>
      <c r="L466" s="522">
        <f>IF(OR($D$465="",$G$465="",9&gt;IF($D$465="Round",IF($G$465&lt;=9,6,IF($G$465&lt;=12,8,10)),IF($G$465&lt;12,2,MIN(10,MAX(3,ROUNDUP($G$465/6,0)))))),"",IF($D$465="Round",ROUND(IF(9&lt;=IF($D$465="Round",IF($G$465&lt;=9,6,IF($G$465&lt;=12,8,10)),IF($G$465&lt;12,2,MIN(10,MAX(3,ROUNDUP($G$465/6,0)))))/2,$G$465/2*(1-SQRT((IF($D$465="Round",IF($G$465&lt;=9,6,IF($G$465&lt;=12,8,10)),IF($G$465&lt;12,2,MIN(10,MAX(3,ROUNDUP($G$465/6,0)))))-2*9+1)/IF($D$465="Round",IF($G$465&lt;=9,6,IF($G$465&lt;=12,8,10)),IF($G$465&lt;12,2,MIN(10,MAX(3,ROUNDUP($G$465/6,0))))))),$G$465-$G$465/2*(1-SQRT((IF($D$465="Round",IF($G$465&lt;=9,6,IF($G$465&lt;=12,8,10)),IF($G$465&lt;12,2,MIN(10,MAX(3,ROUNDUP($G$465/6,0)))))-2*(IF($D$465="Round",IF($G$465&lt;=9,6,IF($G$465&lt;=12,8,10)),IF($G$465&lt;12,2,MIN(10,MAX(3,ROUNDUP($G$465/6,0)))))-9+1)+1)/IF($D$465="Round",IF($G$465&lt;=9,6,IF($G$465&lt;=12,8,10)),IF($G$465&lt;12,2,MIN(10,MAX(3,ROUNDUP($G$465/6,0)))))))),1),ROUND((9-0.5)*$G$465/IF($D$465="Round",IF($G$465&lt;=9,6,IF($G$465&lt;=12,8,10)),IF($G$465&lt;12,2,MIN(10,MAX(3,ROUNDUP($G$465/6,0))))),1)))</f>
        <v/>
      </c>
      <c r="M466" s="522">
        <f>IF(OR($D$465="",$G$465="",10&gt;IF($D$465="Round",IF($G$465&lt;=9,6,IF($G$465&lt;=12,8,10)),IF($G$465&lt;12,2,MIN(10,MAX(3,ROUNDUP($G$465/6,0)))))),"",IF($D$465="Round",ROUND(IF(10&lt;=IF($D$465="Round",IF($G$465&lt;=9,6,IF($G$465&lt;=12,8,10)),IF($G$465&lt;12,2,MIN(10,MAX(3,ROUNDUP($G$465/6,0)))))/2,$G$465/2*(1-SQRT((IF($D$465="Round",IF($G$465&lt;=9,6,IF($G$465&lt;=12,8,10)),IF($G$465&lt;12,2,MIN(10,MAX(3,ROUNDUP($G$465/6,0)))))-2*10+1)/IF($D$465="Round",IF($G$465&lt;=9,6,IF($G$465&lt;=12,8,10)),IF($G$465&lt;12,2,MIN(10,MAX(3,ROUNDUP($G$465/6,0))))))),$G$465-$G$465/2*(1-SQRT((IF($D$465="Round",IF($G$465&lt;=9,6,IF($G$465&lt;=12,8,10)),IF($G$465&lt;12,2,MIN(10,MAX(3,ROUNDUP($G$465/6,0)))))-2*(IF($D$465="Round",IF($G$465&lt;=9,6,IF($G$465&lt;=12,8,10)),IF($G$465&lt;12,2,MIN(10,MAX(3,ROUNDUP($G$465/6,0)))))-10+1)+1)/IF($D$465="Round",IF($G$465&lt;=9,6,IF($G$465&lt;=12,8,10)),IF($G$465&lt;12,2,MIN(10,MAX(3,ROUNDUP($G$465/6,0)))))))),1),ROUND((10-0.5)*$G$465/IF($D$465="Round",IF($G$465&lt;=9,6,IF($G$465&lt;=12,8,10)),IF($G$465&lt;12,2,MIN(10,MAX(3,ROUNDUP($G$465/6,0))))),1)))</f>
        <v/>
      </c>
    </row>
    <row r="467" ht="13.35" customHeight="1" s="162">
      <c r="B467" s="523">
        <f>IF(OR($D$465="",$G$465=""),"",IF($D$465="Round",IF(1=1,"Axis 1 (0°)",IF(1=2,"Axis 2 (90°)","")),IF(1&gt;IF($D$465="Round",2,IF($I$465&lt;12,2,MIN(8,MAX(3,ROUNDUP($I$465/6,0))))),"",ROUND((1-0.5)*$I$465/IF($D$465="Round",2,IF($I$465&lt;12,2,MIN(8,MAX(3,ROUNDUP($I$465/6,0))))),1))))</f>
        <v/>
      </c>
      <c r="C467" s="524" t="n"/>
      <c r="D467" s="525" t="n"/>
      <c r="E467" s="525" t="n"/>
      <c r="F467" s="525" t="n"/>
      <c r="G467" s="525" t="n"/>
      <c r="H467" s="525" t="n"/>
      <c r="I467" s="525" t="n"/>
      <c r="J467" s="525" t="n"/>
      <c r="K467" s="525" t="n"/>
      <c r="L467" s="525" t="n"/>
      <c r="M467" s="525" t="n"/>
    </row>
    <row r="468" ht="13.35" customHeight="1" s="162">
      <c r="B468" s="523">
        <f>IF(OR($D$465="",$G$465=""),"",IF($D$465="Round",IF(2=1,"Axis 1 (0°)",IF(2=2,"Axis 2 (90°)","")),IF(2&gt;IF($D$465="Round",2,IF($I$465&lt;12,2,MIN(8,MAX(3,ROUNDUP($I$465/6,0))))),"",ROUND((2-0.5)*$I$465/IF($D$465="Round",2,IF($I$465&lt;12,2,MIN(8,MAX(3,ROUNDUP($I$465/6,0))))),1))))</f>
        <v/>
      </c>
      <c r="C468" s="524" t="n"/>
      <c r="D468" s="525" t="n"/>
      <c r="E468" s="525" t="n"/>
      <c r="F468" s="525" t="n"/>
      <c r="G468" s="525" t="n"/>
      <c r="H468" s="525" t="n"/>
      <c r="I468" s="525" t="n"/>
      <c r="J468" s="525" t="n"/>
      <c r="K468" s="525" t="n"/>
      <c r="L468" s="525" t="n"/>
      <c r="M468" s="525" t="n"/>
    </row>
    <row r="469" ht="13.35" customHeight="1" s="162">
      <c r="B469" s="523">
        <f>IF(OR($D$465="",$G$465=""),"",IF($D$465="Round",IF(3=1,"Axis 1 (0°)",IF(3=2,"Axis 2 (90°)","")),IF(3&gt;IF($D$465="Round",2,IF($I$465&lt;12,2,MIN(8,MAX(3,ROUNDUP($I$465/6,0))))),"",ROUND((3-0.5)*$I$465/IF($D$465="Round",2,IF($I$465&lt;12,2,MIN(8,MAX(3,ROUNDUP($I$465/6,0))))),1))))</f>
        <v/>
      </c>
      <c r="C469" s="524" t="n"/>
      <c r="D469" s="525" t="n"/>
      <c r="E469" s="525" t="n"/>
      <c r="F469" s="525" t="n"/>
      <c r="G469" s="525" t="n"/>
      <c r="H469" s="525" t="n"/>
      <c r="I469" s="525" t="n"/>
      <c r="J469" s="525" t="n"/>
      <c r="K469" s="525" t="n"/>
      <c r="L469" s="525" t="n"/>
      <c r="M469" s="525" t="n"/>
    </row>
    <row r="470" ht="13.35" customHeight="1" s="162">
      <c r="B470" s="523">
        <f>IF(OR($D$465="",$G$465=""),"",IF($D$465="Round",IF(4=1,"Axis 1 (0°)",IF(4=2,"Axis 2 (90°)","")),IF(4&gt;IF($D$465="Round",2,IF($I$465&lt;12,2,MIN(8,MAX(3,ROUNDUP($I$465/6,0))))),"",ROUND((4-0.5)*$I$465/IF($D$465="Round",2,IF($I$465&lt;12,2,MIN(8,MAX(3,ROUNDUP($I$465/6,0))))),1))))</f>
        <v/>
      </c>
      <c r="C470" s="524" t="n"/>
      <c r="D470" s="525" t="n"/>
      <c r="E470" s="525" t="n"/>
      <c r="F470" s="525" t="n"/>
      <c r="G470" s="525" t="n"/>
      <c r="H470" s="525" t="n"/>
      <c r="I470" s="525" t="n"/>
      <c r="J470" s="525" t="n"/>
      <c r="K470" s="525" t="n"/>
      <c r="L470" s="525" t="n"/>
      <c r="M470" s="525" t="n"/>
    </row>
    <row r="471" ht="13.35" customHeight="1" s="162">
      <c r="B471" s="523">
        <f>IF(OR($D$465="",$G$465=""),"",IF($D$465="Round",IF(5=1,"Axis 1 (0°)",IF(5=2,"Axis 2 (90°)","")),IF(5&gt;IF($D$465="Round",2,IF($I$465&lt;12,2,MIN(8,MAX(3,ROUNDUP($I$465/6,0))))),"",ROUND((5-0.5)*$I$465/IF($D$465="Round",2,IF($I$465&lt;12,2,MIN(8,MAX(3,ROUNDUP($I$465/6,0))))),1))))</f>
        <v/>
      </c>
      <c r="C471" s="524" t="n"/>
      <c r="D471" s="525" t="n"/>
      <c r="E471" s="525" t="n"/>
      <c r="F471" s="525" t="n"/>
      <c r="G471" s="525" t="n"/>
      <c r="H471" s="525" t="n"/>
      <c r="I471" s="525" t="n"/>
      <c r="J471" s="525" t="n"/>
      <c r="K471" s="525" t="n"/>
      <c r="L471" s="525" t="n"/>
      <c r="M471" s="525" t="n"/>
    </row>
    <row r="472" ht="13.35" customHeight="1" s="162">
      <c r="B472" s="523">
        <f>IF(OR($D$465="",$G$465=""),"",IF($D$465="Round",IF(6=1,"Axis 1 (0°)",IF(6=2,"Axis 2 (90°)","")),IF(6&gt;IF($D$465="Round",2,IF($I$465&lt;12,2,MIN(8,MAX(3,ROUNDUP($I$465/6,0))))),"",ROUND((6-0.5)*$I$465/IF($D$465="Round",2,IF($I$465&lt;12,2,MIN(8,MAX(3,ROUNDUP($I$465/6,0))))),1))))</f>
        <v/>
      </c>
      <c r="C472" s="524" t="n"/>
      <c r="D472" s="525" t="n"/>
      <c r="E472" s="525" t="n"/>
      <c r="F472" s="525" t="n"/>
      <c r="G472" s="525" t="n"/>
      <c r="H472" s="525" t="n"/>
      <c r="I472" s="525" t="n"/>
      <c r="J472" s="525" t="n"/>
      <c r="K472" s="525" t="n"/>
      <c r="L472" s="525" t="n"/>
      <c r="M472" s="525" t="n"/>
    </row>
    <row r="473" ht="13.35" customHeight="1" s="162">
      <c r="B473" s="523">
        <f>IF(OR($D$465="",$G$465=""),"",IF($D$465="Round",IF(7=1,"Axis 1 (0°)",IF(7=2,"Axis 2 (90°)","")),IF(7&gt;IF($D$465="Round",2,IF($I$465&lt;12,2,MIN(8,MAX(3,ROUNDUP($I$465/6,0))))),"",ROUND((7-0.5)*$I$465/IF($D$465="Round",2,IF($I$465&lt;12,2,MIN(8,MAX(3,ROUNDUP($I$465/6,0))))),1))))</f>
        <v/>
      </c>
      <c r="C473" s="524" t="n"/>
      <c r="D473" s="525" t="n"/>
      <c r="E473" s="525" t="n"/>
      <c r="F473" s="525" t="n"/>
      <c r="G473" s="525" t="n"/>
      <c r="H473" s="525" t="n"/>
      <c r="I473" s="525" t="n"/>
      <c r="J473" s="525" t="n"/>
      <c r="K473" s="525" t="n"/>
      <c r="L473" s="525" t="n"/>
      <c r="M473" s="525" t="n"/>
    </row>
    <row r="474" ht="13.35" customHeight="1" s="162">
      <c r="B474" s="523">
        <f>IF(OR($D$465="",$G$465=""),"",IF($D$465="Round",IF(8=1,"Axis 1 (0°)",IF(8=2,"Axis 2 (90°)","")),IF(8&gt;IF($D$465="Round",2,IF($I$465&lt;12,2,MIN(8,MAX(3,ROUNDUP($I$465/6,0))))),"",ROUND((8-0.5)*$I$465/IF($D$465="Round",2,IF($I$465&lt;12,2,MIN(8,MAX(3,ROUNDUP($I$465/6,0))))),1))))</f>
        <v/>
      </c>
      <c r="C474" s="524" t="n"/>
      <c r="D474" s="525" t="n"/>
      <c r="E474" s="525" t="n"/>
      <c r="F474" s="525" t="n"/>
      <c r="G474" s="525" t="n"/>
      <c r="H474" s="525" t="n"/>
      <c r="I474" s="525" t="n"/>
      <c r="J474" s="525" t="n"/>
      <c r="K474" s="525" t="n"/>
      <c r="L474" s="525" t="n"/>
      <c r="M474" s="525" t="n"/>
    </row>
    <row r="475" ht="13.35" customHeight="1" s="162"/>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13">
        <f>IF(OR($D$480="",$G$480=""),"",IF($D$480="Round",ROUND(PI()*(($G$480-2*N($K$480))/2)^2/144,3),IF($I$480="","",ROUND(($G$480-2*N($K$480))*($I$480-2*N($K$480))/144,3))))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14" t="inlineStr">
        <is>
          <t>Duct shape:</t>
        </is>
      </c>
      <c r="C480" s="173" t="n"/>
      <c r="D480" s="515" t="n"/>
      <c r="E480" s="173" t="n"/>
      <c r="F480" s="516" t="inlineStr">
        <is>
          <t>W / Dia (in)</t>
        </is>
      </c>
      <c r="G480" s="517" t="n"/>
      <c r="H480" s="514" t="inlineStr">
        <is>
          <t>H (in)</t>
        </is>
      </c>
      <c r="I480" s="518" t="n"/>
      <c r="J480" s="519" t="inlineStr">
        <is>
          <t>Liner (in)</t>
        </is>
      </c>
      <c r="K480" s="520" t="n"/>
      <c r="L480" s="514" t="inlineStr">
        <is>
          <t>Points</t>
        </is>
      </c>
      <c r="M480" s="521">
        <f>IF(OR($D$480="",$G$480=""),"",IF($D$480="Round",IF($D$480="Round",IF($G$480&lt;=9,6,IF($G$480&lt;=12,8,10)),IF($G$480&lt;12,2,MIN(10,MAX(3,ROUNDUP($G$480/6,0)))))&amp;" x 2 axes",IF($D$480="Round",IF($G$480&lt;=9,6,IF($G$480&lt;=12,8,10)),IF($G$480&lt;12,2,MIN(10,MAX(3,ROUNDUP($G$480/6,0)))))&amp;" x "&amp;IF($D$480="Round",2,IF($I$480&lt;12,2,MIN(8,MAX(3,ROUNDUP($I$480/6,0)))))))</f>
        <v/>
      </c>
    </row>
    <row r="481" ht="13.35" customHeight="1" s="162">
      <c r="B481" s="522" t="inlineStr">
        <is>
          <t>Depth↓ Pos→ (in)</t>
        </is>
      </c>
      <c r="C481" s="414" t="n"/>
      <c r="D481" s="522">
        <f>IF(OR($D$480="",$G$480="",1&gt;IF($D$480="Round",IF($G$480&lt;=9,6,IF($G$480&lt;=12,8,10)),IF($G$480&lt;12,2,MIN(10,MAX(3,ROUNDUP($G$480/6,0)))))),"",IF($D$480="Round",ROUND(IF(1&lt;=IF($D$480="Round",IF($G$480&lt;=9,6,IF($G$480&lt;=12,8,10)),IF($G$480&lt;12,2,MIN(10,MAX(3,ROUNDUP($G$480/6,0)))))/2,$G$480/2*(1-SQRT((IF($D$480="Round",IF($G$480&lt;=9,6,IF($G$480&lt;=12,8,10)),IF($G$480&lt;12,2,MIN(10,MAX(3,ROUNDUP($G$480/6,0)))))-2*1+1)/IF($D$480="Round",IF($G$480&lt;=9,6,IF($G$480&lt;=12,8,10)),IF($G$480&lt;12,2,MIN(10,MAX(3,ROUNDUP($G$480/6,0))))))),$G$480-$G$480/2*(1-SQRT((IF($D$480="Round",IF($G$480&lt;=9,6,IF($G$480&lt;=12,8,10)),IF($G$480&lt;12,2,MIN(10,MAX(3,ROUNDUP($G$480/6,0)))))-2*(IF($D$480="Round",IF($G$480&lt;=9,6,IF($G$480&lt;=12,8,10)),IF($G$480&lt;12,2,MIN(10,MAX(3,ROUNDUP($G$480/6,0)))))-1+1)+1)/IF($D$480="Round",IF($G$480&lt;=9,6,IF($G$480&lt;=12,8,10)),IF($G$480&lt;12,2,MIN(10,MAX(3,ROUNDUP($G$480/6,0)))))))),1),ROUND((1-0.5)*$G$480/IF($D$480="Round",IF($G$480&lt;=9,6,IF($G$480&lt;=12,8,10)),IF($G$480&lt;12,2,MIN(10,MAX(3,ROUNDUP($G$480/6,0))))),1)))</f>
        <v/>
      </c>
      <c r="E481" s="522">
        <f>IF(OR($D$480="",$G$480="",2&gt;IF($D$480="Round",IF($G$480&lt;=9,6,IF($G$480&lt;=12,8,10)),IF($G$480&lt;12,2,MIN(10,MAX(3,ROUNDUP($G$480/6,0)))))),"",IF($D$480="Round",ROUND(IF(2&lt;=IF($D$480="Round",IF($G$480&lt;=9,6,IF($G$480&lt;=12,8,10)),IF($G$480&lt;12,2,MIN(10,MAX(3,ROUNDUP($G$480/6,0)))))/2,$G$480/2*(1-SQRT((IF($D$480="Round",IF($G$480&lt;=9,6,IF($G$480&lt;=12,8,10)),IF($G$480&lt;12,2,MIN(10,MAX(3,ROUNDUP($G$480/6,0)))))-2*2+1)/IF($D$480="Round",IF($G$480&lt;=9,6,IF($G$480&lt;=12,8,10)),IF($G$480&lt;12,2,MIN(10,MAX(3,ROUNDUP($G$480/6,0))))))),$G$480-$G$480/2*(1-SQRT((IF($D$480="Round",IF($G$480&lt;=9,6,IF($G$480&lt;=12,8,10)),IF($G$480&lt;12,2,MIN(10,MAX(3,ROUNDUP($G$480/6,0)))))-2*(IF($D$480="Round",IF($G$480&lt;=9,6,IF($G$480&lt;=12,8,10)),IF($G$480&lt;12,2,MIN(10,MAX(3,ROUNDUP($G$480/6,0)))))-2+1)+1)/IF($D$480="Round",IF($G$480&lt;=9,6,IF($G$480&lt;=12,8,10)),IF($G$480&lt;12,2,MIN(10,MAX(3,ROUNDUP($G$480/6,0)))))))),1),ROUND((2-0.5)*$G$480/IF($D$480="Round",IF($G$480&lt;=9,6,IF($G$480&lt;=12,8,10)),IF($G$480&lt;12,2,MIN(10,MAX(3,ROUNDUP($G$480/6,0))))),1)))</f>
        <v/>
      </c>
      <c r="F481" s="522">
        <f>IF(OR($D$480="",$G$480="",3&gt;IF($D$480="Round",IF($G$480&lt;=9,6,IF($G$480&lt;=12,8,10)),IF($G$480&lt;12,2,MIN(10,MAX(3,ROUNDUP($G$480/6,0)))))),"",IF($D$480="Round",ROUND(IF(3&lt;=IF($D$480="Round",IF($G$480&lt;=9,6,IF($G$480&lt;=12,8,10)),IF($G$480&lt;12,2,MIN(10,MAX(3,ROUNDUP($G$480/6,0)))))/2,$G$480/2*(1-SQRT((IF($D$480="Round",IF($G$480&lt;=9,6,IF($G$480&lt;=12,8,10)),IF($G$480&lt;12,2,MIN(10,MAX(3,ROUNDUP($G$480/6,0)))))-2*3+1)/IF($D$480="Round",IF($G$480&lt;=9,6,IF($G$480&lt;=12,8,10)),IF($G$480&lt;12,2,MIN(10,MAX(3,ROUNDUP($G$480/6,0))))))),$G$480-$G$480/2*(1-SQRT((IF($D$480="Round",IF($G$480&lt;=9,6,IF($G$480&lt;=12,8,10)),IF($G$480&lt;12,2,MIN(10,MAX(3,ROUNDUP($G$480/6,0)))))-2*(IF($D$480="Round",IF($G$480&lt;=9,6,IF($G$480&lt;=12,8,10)),IF($G$480&lt;12,2,MIN(10,MAX(3,ROUNDUP($G$480/6,0)))))-3+1)+1)/IF($D$480="Round",IF($G$480&lt;=9,6,IF($G$480&lt;=12,8,10)),IF($G$480&lt;12,2,MIN(10,MAX(3,ROUNDUP($G$480/6,0)))))))),1),ROUND((3-0.5)*$G$480/IF($D$480="Round",IF($G$480&lt;=9,6,IF($G$480&lt;=12,8,10)),IF($G$480&lt;12,2,MIN(10,MAX(3,ROUNDUP($G$480/6,0))))),1)))</f>
        <v/>
      </c>
      <c r="G481" s="522">
        <f>IF(OR($D$480="",$G$480="",4&gt;IF($D$480="Round",IF($G$480&lt;=9,6,IF($G$480&lt;=12,8,10)),IF($G$480&lt;12,2,MIN(10,MAX(3,ROUNDUP($G$480/6,0)))))),"",IF($D$480="Round",ROUND(IF(4&lt;=IF($D$480="Round",IF($G$480&lt;=9,6,IF($G$480&lt;=12,8,10)),IF($G$480&lt;12,2,MIN(10,MAX(3,ROUNDUP($G$480/6,0)))))/2,$G$480/2*(1-SQRT((IF($D$480="Round",IF($G$480&lt;=9,6,IF($G$480&lt;=12,8,10)),IF($G$480&lt;12,2,MIN(10,MAX(3,ROUNDUP($G$480/6,0)))))-2*4+1)/IF($D$480="Round",IF($G$480&lt;=9,6,IF($G$480&lt;=12,8,10)),IF($G$480&lt;12,2,MIN(10,MAX(3,ROUNDUP($G$480/6,0))))))),$G$480-$G$480/2*(1-SQRT((IF($D$480="Round",IF($G$480&lt;=9,6,IF($G$480&lt;=12,8,10)),IF($G$480&lt;12,2,MIN(10,MAX(3,ROUNDUP($G$480/6,0)))))-2*(IF($D$480="Round",IF($G$480&lt;=9,6,IF($G$480&lt;=12,8,10)),IF($G$480&lt;12,2,MIN(10,MAX(3,ROUNDUP($G$480/6,0)))))-4+1)+1)/IF($D$480="Round",IF($G$480&lt;=9,6,IF($G$480&lt;=12,8,10)),IF($G$480&lt;12,2,MIN(10,MAX(3,ROUNDUP($G$480/6,0)))))))),1),ROUND((4-0.5)*$G$480/IF($D$480="Round",IF($G$480&lt;=9,6,IF($G$480&lt;=12,8,10)),IF($G$480&lt;12,2,MIN(10,MAX(3,ROUNDUP($G$480/6,0))))),1)))</f>
        <v/>
      </c>
      <c r="H481" s="522">
        <f>IF(OR($D$480="",$G$480="",5&gt;IF($D$480="Round",IF($G$480&lt;=9,6,IF($G$480&lt;=12,8,10)),IF($G$480&lt;12,2,MIN(10,MAX(3,ROUNDUP($G$480/6,0)))))),"",IF($D$480="Round",ROUND(IF(5&lt;=IF($D$480="Round",IF($G$480&lt;=9,6,IF($G$480&lt;=12,8,10)),IF($G$480&lt;12,2,MIN(10,MAX(3,ROUNDUP($G$480/6,0)))))/2,$G$480/2*(1-SQRT((IF($D$480="Round",IF($G$480&lt;=9,6,IF($G$480&lt;=12,8,10)),IF($G$480&lt;12,2,MIN(10,MAX(3,ROUNDUP($G$480/6,0)))))-2*5+1)/IF($D$480="Round",IF($G$480&lt;=9,6,IF($G$480&lt;=12,8,10)),IF($G$480&lt;12,2,MIN(10,MAX(3,ROUNDUP($G$480/6,0))))))),$G$480-$G$480/2*(1-SQRT((IF($D$480="Round",IF($G$480&lt;=9,6,IF($G$480&lt;=12,8,10)),IF($G$480&lt;12,2,MIN(10,MAX(3,ROUNDUP($G$480/6,0)))))-2*(IF($D$480="Round",IF($G$480&lt;=9,6,IF($G$480&lt;=12,8,10)),IF($G$480&lt;12,2,MIN(10,MAX(3,ROUNDUP($G$480/6,0)))))-5+1)+1)/IF($D$480="Round",IF($G$480&lt;=9,6,IF($G$480&lt;=12,8,10)),IF($G$480&lt;12,2,MIN(10,MAX(3,ROUNDUP($G$480/6,0)))))))),1),ROUND((5-0.5)*$G$480/IF($D$480="Round",IF($G$480&lt;=9,6,IF($G$480&lt;=12,8,10)),IF($G$480&lt;12,2,MIN(10,MAX(3,ROUNDUP($G$480/6,0))))),1)))</f>
        <v/>
      </c>
      <c r="I481" s="522">
        <f>IF(OR($D$480="",$G$480="",6&gt;IF($D$480="Round",IF($G$480&lt;=9,6,IF($G$480&lt;=12,8,10)),IF($G$480&lt;12,2,MIN(10,MAX(3,ROUNDUP($G$480/6,0)))))),"",IF($D$480="Round",ROUND(IF(6&lt;=IF($D$480="Round",IF($G$480&lt;=9,6,IF($G$480&lt;=12,8,10)),IF($G$480&lt;12,2,MIN(10,MAX(3,ROUNDUP($G$480/6,0)))))/2,$G$480/2*(1-SQRT((IF($D$480="Round",IF($G$480&lt;=9,6,IF($G$480&lt;=12,8,10)),IF($G$480&lt;12,2,MIN(10,MAX(3,ROUNDUP($G$480/6,0)))))-2*6+1)/IF($D$480="Round",IF($G$480&lt;=9,6,IF($G$480&lt;=12,8,10)),IF($G$480&lt;12,2,MIN(10,MAX(3,ROUNDUP($G$480/6,0))))))),$G$480-$G$480/2*(1-SQRT((IF($D$480="Round",IF($G$480&lt;=9,6,IF($G$480&lt;=12,8,10)),IF($G$480&lt;12,2,MIN(10,MAX(3,ROUNDUP($G$480/6,0)))))-2*(IF($D$480="Round",IF($G$480&lt;=9,6,IF($G$480&lt;=12,8,10)),IF($G$480&lt;12,2,MIN(10,MAX(3,ROUNDUP($G$480/6,0)))))-6+1)+1)/IF($D$480="Round",IF($G$480&lt;=9,6,IF($G$480&lt;=12,8,10)),IF($G$480&lt;12,2,MIN(10,MAX(3,ROUNDUP($G$480/6,0)))))))),1),ROUND((6-0.5)*$G$480/IF($D$480="Round",IF($G$480&lt;=9,6,IF($G$480&lt;=12,8,10)),IF($G$480&lt;12,2,MIN(10,MAX(3,ROUNDUP($G$480/6,0))))),1)))</f>
        <v/>
      </c>
      <c r="J481" s="522">
        <f>IF(OR($D$480="",$G$480="",7&gt;IF($D$480="Round",IF($G$480&lt;=9,6,IF($G$480&lt;=12,8,10)),IF($G$480&lt;12,2,MIN(10,MAX(3,ROUNDUP($G$480/6,0)))))),"",IF($D$480="Round",ROUND(IF(7&lt;=IF($D$480="Round",IF($G$480&lt;=9,6,IF($G$480&lt;=12,8,10)),IF($G$480&lt;12,2,MIN(10,MAX(3,ROUNDUP($G$480/6,0)))))/2,$G$480/2*(1-SQRT((IF($D$480="Round",IF($G$480&lt;=9,6,IF($G$480&lt;=12,8,10)),IF($G$480&lt;12,2,MIN(10,MAX(3,ROUNDUP($G$480/6,0)))))-2*7+1)/IF($D$480="Round",IF($G$480&lt;=9,6,IF($G$480&lt;=12,8,10)),IF($G$480&lt;12,2,MIN(10,MAX(3,ROUNDUP($G$480/6,0))))))),$G$480-$G$480/2*(1-SQRT((IF($D$480="Round",IF($G$480&lt;=9,6,IF($G$480&lt;=12,8,10)),IF($G$480&lt;12,2,MIN(10,MAX(3,ROUNDUP($G$480/6,0)))))-2*(IF($D$480="Round",IF($G$480&lt;=9,6,IF($G$480&lt;=12,8,10)),IF($G$480&lt;12,2,MIN(10,MAX(3,ROUNDUP($G$480/6,0)))))-7+1)+1)/IF($D$480="Round",IF($G$480&lt;=9,6,IF($G$480&lt;=12,8,10)),IF($G$480&lt;12,2,MIN(10,MAX(3,ROUNDUP($G$480/6,0)))))))),1),ROUND((7-0.5)*$G$480/IF($D$480="Round",IF($G$480&lt;=9,6,IF($G$480&lt;=12,8,10)),IF($G$480&lt;12,2,MIN(10,MAX(3,ROUNDUP($G$480/6,0))))),1)))</f>
        <v/>
      </c>
      <c r="K481" s="522">
        <f>IF(OR($D$480="",$G$480="",8&gt;IF($D$480="Round",IF($G$480&lt;=9,6,IF($G$480&lt;=12,8,10)),IF($G$480&lt;12,2,MIN(10,MAX(3,ROUNDUP($G$480/6,0)))))),"",IF($D$480="Round",ROUND(IF(8&lt;=IF($D$480="Round",IF($G$480&lt;=9,6,IF($G$480&lt;=12,8,10)),IF($G$480&lt;12,2,MIN(10,MAX(3,ROUNDUP($G$480/6,0)))))/2,$G$480/2*(1-SQRT((IF($D$480="Round",IF($G$480&lt;=9,6,IF($G$480&lt;=12,8,10)),IF($G$480&lt;12,2,MIN(10,MAX(3,ROUNDUP($G$480/6,0)))))-2*8+1)/IF($D$480="Round",IF($G$480&lt;=9,6,IF($G$480&lt;=12,8,10)),IF($G$480&lt;12,2,MIN(10,MAX(3,ROUNDUP($G$480/6,0))))))),$G$480-$G$480/2*(1-SQRT((IF($D$480="Round",IF($G$480&lt;=9,6,IF($G$480&lt;=12,8,10)),IF($G$480&lt;12,2,MIN(10,MAX(3,ROUNDUP($G$480/6,0)))))-2*(IF($D$480="Round",IF($G$480&lt;=9,6,IF($G$480&lt;=12,8,10)),IF($G$480&lt;12,2,MIN(10,MAX(3,ROUNDUP($G$480/6,0)))))-8+1)+1)/IF($D$480="Round",IF($G$480&lt;=9,6,IF($G$480&lt;=12,8,10)),IF($G$480&lt;12,2,MIN(10,MAX(3,ROUNDUP($G$480/6,0)))))))),1),ROUND((8-0.5)*$G$480/IF($D$480="Round",IF($G$480&lt;=9,6,IF($G$480&lt;=12,8,10)),IF($G$480&lt;12,2,MIN(10,MAX(3,ROUNDUP($G$480/6,0))))),1)))</f>
        <v/>
      </c>
      <c r="L481" s="522">
        <f>IF(OR($D$480="",$G$480="",9&gt;IF($D$480="Round",IF($G$480&lt;=9,6,IF($G$480&lt;=12,8,10)),IF($G$480&lt;12,2,MIN(10,MAX(3,ROUNDUP($G$480/6,0)))))),"",IF($D$480="Round",ROUND(IF(9&lt;=IF($D$480="Round",IF($G$480&lt;=9,6,IF($G$480&lt;=12,8,10)),IF($G$480&lt;12,2,MIN(10,MAX(3,ROUNDUP($G$480/6,0)))))/2,$G$480/2*(1-SQRT((IF($D$480="Round",IF($G$480&lt;=9,6,IF($G$480&lt;=12,8,10)),IF($G$480&lt;12,2,MIN(10,MAX(3,ROUNDUP($G$480/6,0)))))-2*9+1)/IF($D$480="Round",IF($G$480&lt;=9,6,IF($G$480&lt;=12,8,10)),IF($G$480&lt;12,2,MIN(10,MAX(3,ROUNDUP($G$480/6,0))))))),$G$480-$G$480/2*(1-SQRT((IF($D$480="Round",IF($G$480&lt;=9,6,IF($G$480&lt;=12,8,10)),IF($G$480&lt;12,2,MIN(10,MAX(3,ROUNDUP($G$480/6,0)))))-2*(IF($D$480="Round",IF($G$480&lt;=9,6,IF($G$480&lt;=12,8,10)),IF($G$480&lt;12,2,MIN(10,MAX(3,ROUNDUP($G$480/6,0)))))-9+1)+1)/IF($D$480="Round",IF($G$480&lt;=9,6,IF($G$480&lt;=12,8,10)),IF($G$480&lt;12,2,MIN(10,MAX(3,ROUNDUP($G$480/6,0)))))))),1),ROUND((9-0.5)*$G$480/IF($D$480="Round",IF($G$480&lt;=9,6,IF($G$480&lt;=12,8,10)),IF($G$480&lt;12,2,MIN(10,MAX(3,ROUNDUP($G$480/6,0))))),1)))</f>
        <v/>
      </c>
      <c r="M481" s="522">
        <f>IF(OR($D$480="",$G$480="",10&gt;IF($D$480="Round",IF($G$480&lt;=9,6,IF($G$480&lt;=12,8,10)),IF($G$480&lt;12,2,MIN(10,MAX(3,ROUNDUP($G$480/6,0)))))),"",IF($D$480="Round",ROUND(IF(10&lt;=IF($D$480="Round",IF($G$480&lt;=9,6,IF($G$480&lt;=12,8,10)),IF($G$480&lt;12,2,MIN(10,MAX(3,ROUNDUP($G$480/6,0)))))/2,$G$480/2*(1-SQRT((IF($D$480="Round",IF($G$480&lt;=9,6,IF($G$480&lt;=12,8,10)),IF($G$480&lt;12,2,MIN(10,MAX(3,ROUNDUP($G$480/6,0)))))-2*10+1)/IF($D$480="Round",IF($G$480&lt;=9,6,IF($G$480&lt;=12,8,10)),IF($G$480&lt;12,2,MIN(10,MAX(3,ROUNDUP($G$480/6,0))))))),$G$480-$G$480/2*(1-SQRT((IF($D$480="Round",IF($G$480&lt;=9,6,IF($G$480&lt;=12,8,10)),IF($G$480&lt;12,2,MIN(10,MAX(3,ROUNDUP($G$480/6,0)))))-2*(IF($D$480="Round",IF($G$480&lt;=9,6,IF($G$480&lt;=12,8,10)),IF($G$480&lt;12,2,MIN(10,MAX(3,ROUNDUP($G$480/6,0)))))-10+1)+1)/IF($D$480="Round",IF($G$480&lt;=9,6,IF($G$480&lt;=12,8,10)),IF($G$480&lt;12,2,MIN(10,MAX(3,ROUNDUP($G$480/6,0)))))))),1),ROUND((10-0.5)*$G$480/IF($D$480="Round",IF($G$480&lt;=9,6,IF($G$480&lt;=12,8,10)),IF($G$480&lt;12,2,MIN(10,MAX(3,ROUNDUP($G$480/6,0))))),1)))</f>
        <v/>
      </c>
    </row>
    <row r="482" ht="13.35" customHeight="1" s="162">
      <c r="B482" s="523">
        <f>IF(OR($D$480="",$G$480=""),"",IF($D$480="Round",IF(1=1,"Axis 1 (0°)",IF(1=2,"Axis 2 (90°)","")),IF(1&gt;IF($D$480="Round",2,IF($I$480&lt;12,2,MIN(8,MAX(3,ROUNDUP($I$480/6,0))))),"",ROUND((1-0.5)*$I$480/IF($D$480="Round",2,IF($I$480&lt;12,2,MIN(8,MAX(3,ROUNDUP($I$480/6,0))))),1))))</f>
        <v/>
      </c>
      <c r="C482" s="524" t="n"/>
      <c r="D482" s="525" t="n"/>
      <c r="E482" s="525" t="n"/>
      <c r="F482" s="525" t="n"/>
      <c r="G482" s="525" t="n"/>
      <c r="H482" s="525" t="n"/>
      <c r="I482" s="525" t="n"/>
      <c r="J482" s="525" t="n"/>
      <c r="K482" s="525" t="n"/>
      <c r="L482" s="525" t="n"/>
      <c r="M482" s="525" t="n"/>
    </row>
    <row r="483" ht="13.35" customHeight="1" s="162">
      <c r="B483" s="523">
        <f>IF(OR($D$480="",$G$480=""),"",IF($D$480="Round",IF(2=1,"Axis 1 (0°)",IF(2=2,"Axis 2 (90°)","")),IF(2&gt;IF($D$480="Round",2,IF($I$480&lt;12,2,MIN(8,MAX(3,ROUNDUP($I$480/6,0))))),"",ROUND((2-0.5)*$I$480/IF($D$480="Round",2,IF($I$480&lt;12,2,MIN(8,MAX(3,ROUNDUP($I$480/6,0))))),1))))</f>
        <v/>
      </c>
      <c r="C483" s="524" t="n"/>
      <c r="D483" s="525" t="n"/>
      <c r="E483" s="525" t="n"/>
      <c r="F483" s="525" t="n"/>
      <c r="G483" s="525" t="n"/>
      <c r="H483" s="525" t="n"/>
      <c r="I483" s="525" t="n"/>
      <c r="J483" s="525" t="n"/>
      <c r="K483" s="525" t="n"/>
      <c r="L483" s="525" t="n"/>
      <c r="M483" s="525" t="n"/>
    </row>
    <row r="484" ht="13.35" customHeight="1" s="162">
      <c r="B484" s="523">
        <f>IF(OR($D$480="",$G$480=""),"",IF($D$480="Round",IF(3=1,"Axis 1 (0°)",IF(3=2,"Axis 2 (90°)","")),IF(3&gt;IF($D$480="Round",2,IF($I$480&lt;12,2,MIN(8,MAX(3,ROUNDUP($I$480/6,0))))),"",ROUND((3-0.5)*$I$480/IF($D$480="Round",2,IF($I$480&lt;12,2,MIN(8,MAX(3,ROUNDUP($I$480/6,0))))),1))))</f>
        <v/>
      </c>
      <c r="C484" s="524" t="n"/>
      <c r="D484" s="525" t="n"/>
      <c r="E484" s="525" t="n"/>
      <c r="F484" s="525" t="n"/>
      <c r="G484" s="525" t="n"/>
      <c r="H484" s="525" t="n"/>
      <c r="I484" s="525" t="n"/>
      <c r="J484" s="525" t="n"/>
      <c r="K484" s="525" t="n"/>
      <c r="L484" s="525" t="n"/>
      <c r="M484" s="525" t="n"/>
    </row>
    <row r="485" ht="13.35" customHeight="1" s="162">
      <c r="B485" s="523">
        <f>IF(OR($D$480="",$G$480=""),"",IF($D$480="Round",IF(4=1,"Axis 1 (0°)",IF(4=2,"Axis 2 (90°)","")),IF(4&gt;IF($D$480="Round",2,IF($I$480&lt;12,2,MIN(8,MAX(3,ROUNDUP($I$480/6,0))))),"",ROUND((4-0.5)*$I$480/IF($D$480="Round",2,IF($I$480&lt;12,2,MIN(8,MAX(3,ROUNDUP($I$480/6,0))))),1))))</f>
        <v/>
      </c>
      <c r="C485" s="524" t="n"/>
      <c r="D485" s="525" t="n"/>
      <c r="E485" s="525" t="n"/>
      <c r="F485" s="525" t="n"/>
      <c r="G485" s="525" t="n"/>
      <c r="H485" s="525" t="n"/>
      <c r="I485" s="525" t="n"/>
      <c r="J485" s="525" t="n"/>
      <c r="K485" s="525" t="n"/>
      <c r="L485" s="525" t="n"/>
      <c r="M485" s="525" t="n"/>
    </row>
    <row r="486" ht="13.35" customHeight="1" s="162">
      <c r="B486" s="523">
        <f>IF(OR($D$480="",$G$480=""),"",IF($D$480="Round",IF(5=1,"Axis 1 (0°)",IF(5=2,"Axis 2 (90°)","")),IF(5&gt;IF($D$480="Round",2,IF($I$480&lt;12,2,MIN(8,MAX(3,ROUNDUP($I$480/6,0))))),"",ROUND((5-0.5)*$I$480/IF($D$480="Round",2,IF($I$480&lt;12,2,MIN(8,MAX(3,ROUNDUP($I$480/6,0))))),1))))</f>
        <v/>
      </c>
      <c r="C486" s="524" t="n"/>
      <c r="D486" s="525" t="n"/>
      <c r="E486" s="525" t="n"/>
      <c r="F486" s="525" t="n"/>
      <c r="G486" s="525" t="n"/>
      <c r="H486" s="525" t="n"/>
      <c r="I486" s="525" t="n"/>
      <c r="J486" s="525" t="n"/>
      <c r="K486" s="525" t="n"/>
      <c r="L486" s="525" t="n"/>
      <c r="M486" s="525" t="n"/>
    </row>
    <row r="487" ht="13.35" customHeight="1" s="162">
      <c r="B487" s="523">
        <f>IF(OR($D$480="",$G$480=""),"",IF($D$480="Round",IF(6=1,"Axis 1 (0°)",IF(6=2,"Axis 2 (90°)","")),IF(6&gt;IF($D$480="Round",2,IF($I$480&lt;12,2,MIN(8,MAX(3,ROUNDUP($I$480/6,0))))),"",ROUND((6-0.5)*$I$480/IF($D$480="Round",2,IF($I$480&lt;12,2,MIN(8,MAX(3,ROUNDUP($I$480/6,0))))),1))))</f>
        <v/>
      </c>
      <c r="C487" s="524" t="n"/>
      <c r="D487" s="525" t="n"/>
      <c r="E487" s="525" t="n"/>
      <c r="F487" s="525" t="n"/>
      <c r="G487" s="525" t="n"/>
      <c r="H487" s="525" t="n"/>
      <c r="I487" s="525" t="n"/>
      <c r="J487" s="525" t="n"/>
      <c r="K487" s="525" t="n"/>
      <c r="L487" s="525" t="n"/>
      <c r="M487" s="525" t="n"/>
    </row>
    <row r="488" ht="13.35" customHeight="1" s="162">
      <c r="B488" s="523">
        <f>IF(OR($D$480="",$G$480=""),"",IF($D$480="Round",IF(7=1,"Axis 1 (0°)",IF(7=2,"Axis 2 (90°)","")),IF(7&gt;IF($D$480="Round",2,IF($I$480&lt;12,2,MIN(8,MAX(3,ROUNDUP($I$480/6,0))))),"",ROUND((7-0.5)*$I$480/IF($D$480="Round",2,IF($I$480&lt;12,2,MIN(8,MAX(3,ROUNDUP($I$480/6,0))))),1))))</f>
        <v/>
      </c>
      <c r="C488" s="524" t="n"/>
      <c r="D488" s="525" t="n"/>
      <c r="E488" s="525" t="n"/>
      <c r="F488" s="525" t="n"/>
      <c r="G488" s="525" t="n"/>
      <c r="H488" s="525" t="n"/>
      <c r="I488" s="525" t="n"/>
      <c r="J488" s="525" t="n"/>
      <c r="K488" s="525" t="n"/>
      <c r="L488" s="525" t="n"/>
      <c r="M488" s="525" t="n"/>
    </row>
    <row r="489" ht="13.35" customHeight="1" s="162">
      <c r="B489" s="523">
        <f>IF(OR($D$480="",$G$480=""),"",IF($D$480="Round",IF(8=1,"Axis 1 (0°)",IF(8=2,"Axis 2 (90°)","")),IF(8&gt;IF($D$480="Round",2,IF($I$480&lt;12,2,MIN(8,MAX(3,ROUNDUP($I$480/6,0))))),"",ROUND((8-0.5)*$I$480/IF($D$480="Round",2,IF($I$480&lt;12,2,MIN(8,MAX(3,ROUNDUP($I$480/6,0))))),1))))</f>
        <v/>
      </c>
      <c r="C489" s="524" t="n"/>
      <c r="D489" s="525" t="n"/>
      <c r="E489" s="525" t="n"/>
      <c r="F489" s="525" t="n"/>
      <c r="G489" s="525" t="n"/>
      <c r="H489" s="525" t="n"/>
      <c r="I489" s="525" t="n"/>
      <c r="J489" s="525" t="n"/>
      <c r="K489" s="525" t="n"/>
      <c r="L489" s="525" t="n"/>
      <c r="M489" s="525" t="n"/>
    </row>
    <row r="490" ht="13.35" customHeight="1" s="162"/>
    <row r="491" ht="13.35" customHeight="1" s="162">
      <c r="B491" s="188" t="inlineStr">
        <is>
          <t>Remarks</t>
        </is>
      </c>
      <c r="C491" s="173" t="n"/>
      <c r="D491" s="15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13">
        <f>IF(OR($D$499="",$G$499=""),"",IF($D$499="Round",ROUND(PI()*(($G$499-2*N($K$499))/2)^2/144,3),IF($I$499="","",ROUND(($G$499-2*N($K$499))*($I$499-2*N($K$499))/144,3))))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14" t="inlineStr">
        <is>
          <t>Duct shape:</t>
        </is>
      </c>
      <c r="C499" s="173" t="n"/>
      <c r="D499" s="515" t="n"/>
      <c r="E499" s="173" t="n"/>
      <c r="F499" s="516" t="inlineStr">
        <is>
          <t>W / Dia (in)</t>
        </is>
      </c>
      <c r="G499" s="517" t="n"/>
      <c r="H499" s="514" t="inlineStr">
        <is>
          <t>H (in)</t>
        </is>
      </c>
      <c r="I499" s="518" t="n"/>
      <c r="J499" s="519" t="inlineStr">
        <is>
          <t>Liner (in)</t>
        </is>
      </c>
      <c r="K499" s="520" t="n"/>
      <c r="L499" s="514" t="inlineStr">
        <is>
          <t>Points</t>
        </is>
      </c>
      <c r="M499" s="521">
        <f>IF(OR($D$499="",$G$499=""),"",IF($D$499="Round",IF($D$499="Round",IF($G$499&lt;=9,6,IF($G$499&lt;=12,8,10)),IF($G$499&lt;12,2,MIN(10,MAX(3,ROUNDUP($G$499/6,0)))))&amp;" x 2 axes",IF($D$499="Round",IF($G$499&lt;=9,6,IF($G$499&lt;=12,8,10)),IF($G$499&lt;12,2,MIN(10,MAX(3,ROUNDUP($G$499/6,0)))))&amp;" x "&amp;IF($D$499="Round",2,IF($I$499&lt;12,2,MIN(8,MAX(3,ROUNDUP($I$499/6,0)))))))</f>
        <v/>
      </c>
    </row>
    <row r="500" ht="13.35" customHeight="1" s="162">
      <c r="B500" s="522" t="inlineStr">
        <is>
          <t>Depth↓ Pos→ (in)</t>
        </is>
      </c>
      <c r="C500" s="414" t="n"/>
      <c r="D500" s="522">
        <f>IF(OR($D$499="",$G$499="",1&gt;IF($D$499="Round",IF($G$499&lt;=9,6,IF($G$499&lt;=12,8,10)),IF($G$499&lt;12,2,MIN(10,MAX(3,ROUNDUP($G$499/6,0)))))),"",IF($D$499="Round",ROUND(IF(1&lt;=IF($D$499="Round",IF($G$499&lt;=9,6,IF($G$499&lt;=12,8,10)),IF($G$499&lt;12,2,MIN(10,MAX(3,ROUNDUP($G$499/6,0)))))/2,$G$499/2*(1-SQRT((IF($D$499="Round",IF($G$499&lt;=9,6,IF($G$499&lt;=12,8,10)),IF($G$499&lt;12,2,MIN(10,MAX(3,ROUNDUP($G$499/6,0)))))-2*1+1)/IF($D$499="Round",IF($G$499&lt;=9,6,IF($G$499&lt;=12,8,10)),IF($G$499&lt;12,2,MIN(10,MAX(3,ROUNDUP($G$499/6,0))))))),$G$499-$G$499/2*(1-SQRT((IF($D$499="Round",IF($G$499&lt;=9,6,IF($G$499&lt;=12,8,10)),IF($G$499&lt;12,2,MIN(10,MAX(3,ROUNDUP($G$499/6,0)))))-2*(IF($D$499="Round",IF($G$499&lt;=9,6,IF($G$499&lt;=12,8,10)),IF($G$499&lt;12,2,MIN(10,MAX(3,ROUNDUP($G$499/6,0)))))-1+1)+1)/IF($D$499="Round",IF($G$499&lt;=9,6,IF($G$499&lt;=12,8,10)),IF($G$499&lt;12,2,MIN(10,MAX(3,ROUNDUP($G$499/6,0)))))))),1),ROUND((1-0.5)*$G$499/IF($D$499="Round",IF($G$499&lt;=9,6,IF($G$499&lt;=12,8,10)),IF($G$499&lt;12,2,MIN(10,MAX(3,ROUNDUP($G$499/6,0))))),1)))</f>
        <v/>
      </c>
      <c r="E500" s="522">
        <f>IF(OR($D$499="",$G$499="",2&gt;IF($D$499="Round",IF($G$499&lt;=9,6,IF($G$499&lt;=12,8,10)),IF($G$499&lt;12,2,MIN(10,MAX(3,ROUNDUP($G$499/6,0)))))),"",IF($D$499="Round",ROUND(IF(2&lt;=IF($D$499="Round",IF($G$499&lt;=9,6,IF($G$499&lt;=12,8,10)),IF($G$499&lt;12,2,MIN(10,MAX(3,ROUNDUP($G$499/6,0)))))/2,$G$499/2*(1-SQRT((IF($D$499="Round",IF($G$499&lt;=9,6,IF($G$499&lt;=12,8,10)),IF($G$499&lt;12,2,MIN(10,MAX(3,ROUNDUP($G$499/6,0)))))-2*2+1)/IF($D$499="Round",IF($G$499&lt;=9,6,IF($G$499&lt;=12,8,10)),IF($G$499&lt;12,2,MIN(10,MAX(3,ROUNDUP($G$499/6,0))))))),$G$499-$G$499/2*(1-SQRT((IF($D$499="Round",IF($G$499&lt;=9,6,IF($G$499&lt;=12,8,10)),IF($G$499&lt;12,2,MIN(10,MAX(3,ROUNDUP($G$499/6,0)))))-2*(IF($D$499="Round",IF($G$499&lt;=9,6,IF($G$499&lt;=12,8,10)),IF($G$499&lt;12,2,MIN(10,MAX(3,ROUNDUP($G$499/6,0)))))-2+1)+1)/IF($D$499="Round",IF($G$499&lt;=9,6,IF($G$499&lt;=12,8,10)),IF($G$499&lt;12,2,MIN(10,MAX(3,ROUNDUP($G$499/6,0)))))))),1),ROUND((2-0.5)*$G$499/IF($D$499="Round",IF($G$499&lt;=9,6,IF($G$499&lt;=12,8,10)),IF($G$499&lt;12,2,MIN(10,MAX(3,ROUNDUP($G$499/6,0))))),1)))</f>
        <v/>
      </c>
      <c r="F500" s="522">
        <f>IF(OR($D$499="",$G$499="",3&gt;IF($D$499="Round",IF($G$499&lt;=9,6,IF($G$499&lt;=12,8,10)),IF($G$499&lt;12,2,MIN(10,MAX(3,ROUNDUP($G$499/6,0)))))),"",IF($D$499="Round",ROUND(IF(3&lt;=IF($D$499="Round",IF($G$499&lt;=9,6,IF($G$499&lt;=12,8,10)),IF($G$499&lt;12,2,MIN(10,MAX(3,ROUNDUP($G$499/6,0)))))/2,$G$499/2*(1-SQRT((IF($D$499="Round",IF($G$499&lt;=9,6,IF($G$499&lt;=12,8,10)),IF($G$499&lt;12,2,MIN(10,MAX(3,ROUNDUP($G$499/6,0)))))-2*3+1)/IF($D$499="Round",IF($G$499&lt;=9,6,IF($G$499&lt;=12,8,10)),IF($G$499&lt;12,2,MIN(10,MAX(3,ROUNDUP($G$499/6,0))))))),$G$499-$G$499/2*(1-SQRT((IF($D$499="Round",IF($G$499&lt;=9,6,IF($G$499&lt;=12,8,10)),IF($G$499&lt;12,2,MIN(10,MAX(3,ROUNDUP($G$499/6,0)))))-2*(IF($D$499="Round",IF($G$499&lt;=9,6,IF($G$499&lt;=12,8,10)),IF($G$499&lt;12,2,MIN(10,MAX(3,ROUNDUP($G$499/6,0)))))-3+1)+1)/IF($D$499="Round",IF($G$499&lt;=9,6,IF($G$499&lt;=12,8,10)),IF($G$499&lt;12,2,MIN(10,MAX(3,ROUNDUP($G$499/6,0)))))))),1),ROUND((3-0.5)*$G$499/IF($D$499="Round",IF($G$499&lt;=9,6,IF($G$499&lt;=12,8,10)),IF($G$499&lt;12,2,MIN(10,MAX(3,ROUNDUP($G$499/6,0))))),1)))</f>
        <v/>
      </c>
      <c r="G500" s="522">
        <f>IF(OR($D$499="",$G$499="",4&gt;IF($D$499="Round",IF($G$499&lt;=9,6,IF($G$499&lt;=12,8,10)),IF($G$499&lt;12,2,MIN(10,MAX(3,ROUNDUP($G$499/6,0)))))),"",IF($D$499="Round",ROUND(IF(4&lt;=IF($D$499="Round",IF($G$499&lt;=9,6,IF($G$499&lt;=12,8,10)),IF($G$499&lt;12,2,MIN(10,MAX(3,ROUNDUP($G$499/6,0)))))/2,$G$499/2*(1-SQRT((IF($D$499="Round",IF($G$499&lt;=9,6,IF($G$499&lt;=12,8,10)),IF($G$499&lt;12,2,MIN(10,MAX(3,ROUNDUP($G$499/6,0)))))-2*4+1)/IF($D$499="Round",IF($G$499&lt;=9,6,IF($G$499&lt;=12,8,10)),IF($G$499&lt;12,2,MIN(10,MAX(3,ROUNDUP($G$499/6,0))))))),$G$499-$G$499/2*(1-SQRT((IF($D$499="Round",IF($G$499&lt;=9,6,IF($G$499&lt;=12,8,10)),IF($G$499&lt;12,2,MIN(10,MAX(3,ROUNDUP($G$499/6,0)))))-2*(IF($D$499="Round",IF($G$499&lt;=9,6,IF($G$499&lt;=12,8,10)),IF($G$499&lt;12,2,MIN(10,MAX(3,ROUNDUP($G$499/6,0)))))-4+1)+1)/IF($D$499="Round",IF($G$499&lt;=9,6,IF($G$499&lt;=12,8,10)),IF($G$499&lt;12,2,MIN(10,MAX(3,ROUNDUP($G$499/6,0)))))))),1),ROUND((4-0.5)*$G$499/IF($D$499="Round",IF($G$499&lt;=9,6,IF($G$499&lt;=12,8,10)),IF($G$499&lt;12,2,MIN(10,MAX(3,ROUNDUP($G$499/6,0))))),1)))</f>
        <v/>
      </c>
      <c r="H500" s="522">
        <f>IF(OR($D$499="",$G$499="",5&gt;IF($D$499="Round",IF($G$499&lt;=9,6,IF($G$499&lt;=12,8,10)),IF($G$499&lt;12,2,MIN(10,MAX(3,ROUNDUP($G$499/6,0)))))),"",IF($D$499="Round",ROUND(IF(5&lt;=IF($D$499="Round",IF($G$499&lt;=9,6,IF($G$499&lt;=12,8,10)),IF($G$499&lt;12,2,MIN(10,MAX(3,ROUNDUP($G$499/6,0)))))/2,$G$499/2*(1-SQRT((IF($D$499="Round",IF($G$499&lt;=9,6,IF($G$499&lt;=12,8,10)),IF($G$499&lt;12,2,MIN(10,MAX(3,ROUNDUP($G$499/6,0)))))-2*5+1)/IF($D$499="Round",IF($G$499&lt;=9,6,IF($G$499&lt;=12,8,10)),IF($G$499&lt;12,2,MIN(10,MAX(3,ROUNDUP($G$499/6,0))))))),$G$499-$G$499/2*(1-SQRT((IF($D$499="Round",IF($G$499&lt;=9,6,IF($G$499&lt;=12,8,10)),IF($G$499&lt;12,2,MIN(10,MAX(3,ROUNDUP($G$499/6,0)))))-2*(IF($D$499="Round",IF($G$499&lt;=9,6,IF($G$499&lt;=12,8,10)),IF($G$499&lt;12,2,MIN(10,MAX(3,ROUNDUP($G$499/6,0)))))-5+1)+1)/IF($D$499="Round",IF($G$499&lt;=9,6,IF($G$499&lt;=12,8,10)),IF($G$499&lt;12,2,MIN(10,MAX(3,ROUNDUP($G$499/6,0)))))))),1),ROUND((5-0.5)*$G$499/IF($D$499="Round",IF($G$499&lt;=9,6,IF($G$499&lt;=12,8,10)),IF($G$499&lt;12,2,MIN(10,MAX(3,ROUNDUP($G$499/6,0))))),1)))</f>
        <v/>
      </c>
      <c r="I500" s="522">
        <f>IF(OR($D$499="",$G$499="",6&gt;IF($D$499="Round",IF($G$499&lt;=9,6,IF($G$499&lt;=12,8,10)),IF($G$499&lt;12,2,MIN(10,MAX(3,ROUNDUP($G$499/6,0)))))),"",IF($D$499="Round",ROUND(IF(6&lt;=IF($D$499="Round",IF($G$499&lt;=9,6,IF($G$499&lt;=12,8,10)),IF($G$499&lt;12,2,MIN(10,MAX(3,ROUNDUP($G$499/6,0)))))/2,$G$499/2*(1-SQRT((IF($D$499="Round",IF($G$499&lt;=9,6,IF($G$499&lt;=12,8,10)),IF($G$499&lt;12,2,MIN(10,MAX(3,ROUNDUP($G$499/6,0)))))-2*6+1)/IF($D$499="Round",IF($G$499&lt;=9,6,IF($G$499&lt;=12,8,10)),IF($G$499&lt;12,2,MIN(10,MAX(3,ROUNDUP($G$499/6,0))))))),$G$499-$G$499/2*(1-SQRT((IF($D$499="Round",IF($G$499&lt;=9,6,IF($G$499&lt;=12,8,10)),IF($G$499&lt;12,2,MIN(10,MAX(3,ROUNDUP($G$499/6,0)))))-2*(IF($D$499="Round",IF($G$499&lt;=9,6,IF($G$499&lt;=12,8,10)),IF($G$499&lt;12,2,MIN(10,MAX(3,ROUNDUP($G$499/6,0)))))-6+1)+1)/IF($D$499="Round",IF($G$499&lt;=9,6,IF($G$499&lt;=12,8,10)),IF($G$499&lt;12,2,MIN(10,MAX(3,ROUNDUP($G$499/6,0)))))))),1),ROUND((6-0.5)*$G$499/IF($D$499="Round",IF($G$499&lt;=9,6,IF($G$499&lt;=12,8,10)),IF($G$499&lt;12,2,MIN(10,MAX(3,ROUNDUP($G$499/6,0))))),1)))</f>
        <v/>
      </c>
      <c r="J500" s="522">
        <f>IF(OR($D$499="",$G$499="",7&gt;IF($D$499="Round",IF($G$499&lt;=9,6,IF($G$499&lt;=12,8,10)),IF($G$499&lt;12,2,MIN(10,MAX(3,ROUNDUP($G$499/6,0)))))),"",IF($D$499="Round",ROUND(IF(7&lt;=IF($D$499="Round",IF($G$499&lt;=9,6,IF($G$499&lt;=12,8,10)),IF($G$499&lt;12,2,MIN(10,MAX(3,ROUNDUP($G$499/6,0)))))/2,$G$499/2*(1-SQRT((IF($D$499="Round",IF($G$499&lt;=9,6,IF($G$499&lt;=12,8,10)),IF($G$499&lt;12,2,MIN(10,MAX(3,ROUNDUP($G$499/6,0)))))-2*7+1)/IF($D$499="Round",IF($G$499&lt;=9,6,IF($G$499&lt;=12,8,10)),IF($G$499&lt;12,2,MIN(10,MAX(3,ROUNDUP($G$499/6,0))))))),$G$499-$G$499/2*(1-SQRT((IF($D$499="Round",IF($G$499&lt;=9,6,IF($G$499&lt;=12,8,10)),IF($G$499&lt;12,2,MIN(10,MAX(3,ROUNDUP($G$499/6,0)))))-2*(IF($D$499="Round",IF($G$499&lt;=9,6,IF($G$499&lt;=12,8,10)),IF($G$499&lt;12,2,MIN(10,MAX(3,ROUNDUP($G$499/6,0)))))-7+1)+1)/IF($D$499="Round",IF($G$499&lt;=9,6,IF($G$499&lt;=12,8,10)),IF($G$499&lt;12,2,MIN(10,MAX(3,ROUNDUP($G$499/6,0)))))))),1),ROUND((7-0.5)*$G$499/IF($D$499="Round",IF($G$499&lt;=9,6,IF($G$499&lt;=12,8,10)),IF($G$499&lt;12,2,MIN(10,MAX(3,ROUNDUP($G$499/6,0))))),1)))</f>
        <v/>
      </c>
      <c r="K500" s="522">
        <f>IF(OR($D$499="",$G$499="",8&gt;IF($D$499="Round",IF($G$499&lt;=9,6,IF($G$499&lt;=12,8,10)),IF($G$499&lt;12,2,MIN(10,MAX(3,ROUNDUP($G$499/6,0)))))),"",IF($D$499="Round",ROUND(IF(8&lt;=IF($D$499="Round",IF($G$499&lt;=9,6,IF($G$499&lt;=12,8,10)),IF($G$499&lt;12,2,MIN(10,MAX(3,ROUNDUP($G$499/6,0)))))/2,$G$499/2*(1-SQRT((IF($D$499="Round",IF($G$499&lt;=9,6,IF($G$499&lt;=12,8,10)),IF($G$499&lt;12,2,MIN(10,MAX(3,ROUNDUP($G$499/6,0)))))-2*8+1)/IF($D$499="Round",IF($G$499&lt;=9,6,IF($G$499&lt;=12,8,10)),IF($G$499&lt;12,2,MIN(10,MAX(3,ROUNDUP($G$499/6,0))))))),$G$499-$G$499/2*(1-SQRT((IF($D$499="Round",IF($G$499&lt;=9,6,IF($G$499&lt;=12,8,10)),IF($G$499&lt;12,2,MIN(10,MAX(3,ROUNDUP($G$499/6,0)))))-2*(IF($D$499="Round",IF($G$499&lt;=9,6,IF($G$499&lt;=12,8,10)),IF($G$499&lt;12,2,MIN(10,MAX(3,ROUNDUP($G$499/6,0)))))-8+1)+1)/IF($D$499="Round",IF($G$499&lt;=9,6,IF($G$499&lt;=12,8,10)),IF($G$499&lt;12,2,MIN(10,MAX(3,ROUNDUP($G$499/6,0)))))))),1),ROUND((8-0.5)*$G$499/IF($D$499="Round",IF($G$499&lt;=9,6,IF($G$499&lt;=12,8,10)),IF($G$499&lt;12,2,MIN(10,MAX(3,ROUNDUP($G$499/6,0))))),1)))</f>
        <v/>
      </c>
      <c r="L500" s="522">
        <f>IF(OR($D$499="",$G$499="",9&gt;IF($D$499="Round",IF($G$499&lt;=9,6,IF($G$499&lt;=12,8,10)),IF($G$499&lt;12,2,MIN(10,MAX(3,ROUNDUP($G$499/6,0)))))),"",IF($D$499="Round",ROUND(IF(9&lt;=IF($D$499="Round",IF($G$499&lt;=9,6,IF($G$499&lt;=12,8,10)),IF($G$499&lt;12,2,MIN(10,MAX(3,ROUNDUP($G$499/6,0)))))/2,$G$499/2*(1-SQRT((IF($D$499="Round",IF($G$499&lt;=9,6,IF($G$499&lt;=12,8,10)),IF($G$499&lt;12,2,MIN(10,MAX(3,ROUNDUP($G$499/6,0)))))-2*9+1)/IF($D$499="Round",IF($G$499&lt;=9,6,IF($G$499&lt;=12,8,10)),IF($G$499&lt;12,2,MIN(10,MAX(3,ROUNDUP($G$499/6,0))))))),$G$499-$G$499/2*(1-SQRT((IF($D$499="Round",IF($G$499&lt;=9,6,IF($G$499&lt;=12,8,10)),IF($G$499&lt;12,2,MIN(10,MAX(3,ROUNDUP($G$499/6,0)))))-2*(IF($D$499="Round",IF($G$499&lt;=9,6,IF($G$499&lt;=12,8,10)),IF($G$499&lt;12,2,MIN(10,MAX(3,ROUNDUP($G$499/6,0)))))-9+1)+1)/IF($D$499="Round",IF($G$499&lt;=9,6,IF($G$499&lt;=12,8,10)),IF($G$499&lt;12,2,MIN(10,MAX(3,ROUNDUP($G$499/6,0)))))))),1),ROUND((9-0.5)*$G$499/IF($D$499="Round",IF($G$499&lt;=9,6,IF($G$499&lt;=12,8,10)),IF($G$499&lt;12,2,MIN(10,MAX(3,ROUNDUP($G$499/6,0))))),1)))</f>
        <v/>
      </c>
      <c r="M500" s="522">
        <f>IF(OR($D$499="",$G$499="",10&gt;IF($D$499="Round",IF($G$499&lt;=9,6,IF($G$499&lt;=12,8,10)),IF($G$499&lt;12,2,MIN(10,MAX(3,ROUNDUP($G$499/6,0)))))),"",IF($D$499="Round",ROUND(IF(10&lt;=IF($D$499="Round",IF($G$499&lt;=9,6,IF($G$499&lt;=12,8,10)),IF($G$499&lt;12,2,MIN(10,MAX(3,ROUNDUP($G$499/6,0)))))/2,$G$499/2*(1-SQRT((IF($D$499="Round",IF($G$499&lt;=9,6,IF($G$499&lt;=12,8,10)),IF($G$499&lt;12,2,MIN(10,MAX(3,ROUNDUP($G$499/6,0)))))-2*10+1)/IF($D$499="Round",IF($G$499&lt;=9,6,IF($G$499&lt;=12,8,10)),IF($G$499&lt;12,2,MIN(10,MAX(3,ROUNDUP($G$499/6,0))))))),$G$499-$G$499/2*(1-SQRT((IF($D$499="Round",IF($G$499&lt;=9,6,IF($G$499&lt;=12,8,10)),IF($G$499&lt;12,2,MIN(10,MAX(3,ROUNDUP($G$499/6,0)))))-2*(IF($D$499="Round",IF($G$499&lt;=9,6,IF($G$499&lt;=12,8,10)),IF($G$499&lt;12,2,MIN(10,MAX(3,ROUNDUP($G$499/6,0)))))-10+1)+1)/IF($D$499="Round",IF($G$499&lt;=9,6,IF($G$499&lt;=12,8,10)),IF($G$499&lt;12,2,MIN(10,MAX(3,ROUNDUP($G$499/6,0)))))))),1),ROUND((10-0.5)*$G$499/IF($D$499="Round",IF($G$499&lt;=9,6,IF($G$499&lt;=12,8,10)),IF($G$499&lt;12,2,MIN(10,MAX(3,ROUNDUP($G$499/6,0))))),1)))</f>
        <v/>
      </c>
    </row>
    <row r="501" ht="13.35" customHeight="1" s="162">
      <c r="B501" s="523">
        <f>IF(OR($D$499="",$G$499=""),"",IF($D$499="Round",IF(1=1,"Axis 1 (0°)",IF(1=2,"Axis 2 (90°)","")),IF(1&gt;IF($D$499="Round",2,IF($I$499&lt;12,2,MIN(8,MAX(3,ROUNDUP($I$499/6,0))))),"",ROUND((1-0.5)*$I$499/IF($D$499="Round",2,IF($I$499&lt;12,2,MIN(8,MAX(3,ROUNDUP($I$499/6,0))))),1))))</f>
        <v/>
      </c>
      <c r="C501" s="524" t="n"/>
      <c r="D501" s="525" t="n"/>
      <c r="E501" s="525" t="n"/>
      <c r="F501" s="525" t="n"/>
      <c r="G501" s="525" t="n"/>
      <c r="H501" s="525" t="n"/>
      <c r="I501" s="525" t="n"/>
      <c r="J501" s="525" t="n"/>
      <c r="K501" s="525" t="n"/>
      <c r="L501" s="525" t="n"/>
      <c r="M501" s="525" t="n"/>
    </row>
    <row r="502" ht="13.35" customHeight="1" s="162">
      <c r="B502" s="523">
        <f>IF(OR($D$499="",$G$499=""),"",IF($D$499="Round",IF(2=1,"Axis 1 (0°)",IF(2=2,"Axis 2 (90°)","")),IF(2&gt;IF($D$499="Round",2,IF($I$499&lt;12,2,MIN(8,MAX(3,ROUNDUP($I$499/6,0))))),"",ROUND((2-0.5)*$I$499/IF($D$499="Round",2,IF($I$499&lt;12,2,MIN(8,MAX(3,ROUNDUP($I$499/6,0))))),1))))</f>
        <v/>
      </c>
      <c r="C502" s="524" t="n"/>
      <c r="D502" s="525" t="n"/>
      <c r="E502" s="525" t="n"/>
      <c r="F502" s="525" t="n"/>
      <c r="G502" s="525" t="n"/>
      <c r="H502" s="525" t="n"/>
      <c r="I502" s="525" t="n"/>
      <c r="J502" s="525" t="n"/>
      <c r="K502" s="525" t="n"/>
      <c r="L502" s="525" t="n"/>
      <c r="M502" s="525" t="n"/>
    </row>
    <row r="503" ht="13.35" customHeight="1" s="162">
      <c r="B503" s="523">
        <f>IF(OR($D$499="",$G$499=""),"",IF($D$499="Round",IF(3=1,"Axis 1 (0°)",IF(3=2,"Axis 2 (90°)","")),IF(3&gt;IF($D$499="Round",2,IF($I$499&lt;12,2,MIN(8,MAX(3,ROUNDUP($I$499/6,0))))),"",ROUND((3-0.5)*$I$499/IF($D$499="Round",2,IF($I$499&lt;12,2,MIN(8,MAX(3,ROUNDUP($I$499/6,0))))),1))))</f>
        <v/>
      </c>
      <c r="C503" s="524" t="n"/>
      <c r="D503" s="525" t="n"/>
      <c r="E503" s="525" t="n"/>
      <c r="F503" s="525" t="n"/>
      <c r="G503" s="525" t="n"/>
      <c r="H503" s="525" t="n"/>
      <c r="I503" s="525" t="n"/>
      <c r="J503" s="525" t="n"/>
      <c r="K503" s="525" t="n"/>
      <c r="L503" s="525" t="n"/>
      <c r="M503" s="525" t="n"/>
    </row>
    <row r="504" ht="13.35" customHeight="1" s="162">
      <c r="B504" s="523">
        <f>IF(OR($D$499="",$G$499=""),"",IF($D$499="Round",IF(4=1,"Axis 1 (0°)",IF(4=2,"Axis 2 (90°)","")),IF(4&gt;IF($D$499="Round",2,IF($I$499&lt;12,2,MIN(8,MAX(3,ROUNDUP($I$499/6,0))))),"",ROUND((4-0.5)*$I$499/IF($D$499="Round",2,IF($I$499&lt;12,2,MIN(8,MAX(3,ROUNDUP($I$499/6,0))))),1))))</f>
        <v/>
      </c>
      <c r="C504" s="524" t="n"/>
      <c r="D504" s="525" t="n"/>
      <c r="E504" s="525" t="n"/>
      <c r="F504" s="525" t="n"/>
      <c r="G504" s="525" t="n"/>
      <c r="H504" s="525" t="n"/>
      <c r="I504" s="525" t="n"/>
      <c r="J504" s="525" t="n"/>
      <c r="K504" s="525" t="n"/>
      <c r="L504" s="525" t="n"/>
      <c r="M504" s="525" t="n"/>
    </row>
    <row r="505" ht="13.35" customHeight="1" s="162">
      <c r="B505" s="523">
        <f>IF(OR($D$499="",$G$499=""),"",IF($D$499="Round",IF(5=1,"Axis 1 (0°)",IF(5=2,"Axis 2 (90°)","")),IF(5&gt;IF($D$499="Round",2,IF($I$499&lt;12,2,MIN(8,MAX(3,ROUNDUP($I$499/6,0))))),"",ROUND((5-0.5)*$I$499/IF($D$499="Round",2,IF($I$499&lt;12,2,MIN(8,MAX(3,ROUNDUP($I$499/6,0))))),1))))</f>
        <v/>
      </c>
      <c r="C505" s="524" t="n"/>
      <c r="D505" s="525" t="n"/>
      <c r="E505" s="525" t="n"/>
      <c r="F505" s="525" t="n"/>
      <c r="G505" s="525" t="n"/>
      <c r="H505" s="525" t="n"/>
      <c r="I505" s="525" t="n"/>
      <c r="J505" s="525" t="n"/>
      <c r="K505" s="525" t="n"/>
      <c r="L505" s="525" t="n"/>
      <c r="M505" s="525" t="n"/>
    </row>
    <row r="506" ht="13.35" customHeight="1" s="162">
      <c r="B506" s="523">
        <f>IF(OR($D$499="",$G$499=""),"",IF($D$499="Round",IF(6=1,"Axis 1 (0°)",IF(6=2,"Axis 2 (90°)","")),IF(6&gt;IF($D$499="Round",2,IF($I$499&lt;12,2,MIN(8,MAX(3,ROUNDUP($I$499/6,0))))),"",ROUND((6-0.5)*$I$499/IF($D$499="Round",2,IF($I$499&lt;12,2,MIN(8,MAX(3,ROUNDUP($I$499/6,0))))),1))))</f>
        <v/>
      </c>
      <c r="C506" s="524" t="n"/>
      <c r="D506" s="525" t="n"/>
      <c r="E506" s="525" t="n"/>
      <c r="F506" s="525" t="n"/>
      <c r="G506" s="525" t="n"/>
      <c r="H506" s="525" t="n"/>
      <c r="I506" s="525" t="n"/>
      <c r="J506" s="525" t="n"/>
      <c r="K506" s="525" t="n"/>
      <c r="L506" s="525" t="n"/>
      <c r="M506" s="525" t="n"/>
    </row>
    <row r="507" ht="13.35" customHeight="1" s="162">
      <c r="B507" s="523">
        <f>IF(OR($D$499="",$G$499=""),"",IF($D$499="Round",IF(7=1,"Axis 1 (0°)",IF(7=2,"Axis 2 (90°)","")),IF(7&gt;IF($D$499="Round",2,IF($I$499&lt;12,2,MIN(8,MAX(3,ROUNDUP($I$499/6,0))))),"",ROUND((7-0.5)*$I$499/IF($D$499="Round",2,IF($I$499&lt;12,2,MIN(8,MAX(3,ROUNDUP($I$499/6,0))))),1))))</f>
        <v/>
      </c>
      <c r="C507" s="524" t="n"/>
      <c r="D507" s="525" t="n"/>
      <c r="E507" s="525" t="n"/>
      <c r="F507" s="525" t="n"/>
      <c r="G507" s="525" t="n"/>
      <c r="H507" s="525" t="n"/>
      <c r="I507" s="525" t="n"/>
      <c r="J507" s="525" t="n"/>
      <c r="K507" s="525" t="n"/>
      <c r="L507" s="525" t="n"/>
      <c r="M507" s="525" t="n"/>
    </row>
    <row r="508" ht="13.35" customHeight="1" s="162">
      <c r="B508" s="523">
        <f>IF(OR($D$499="",$G$499=""),"",IF($D$499="Round",IF(8=1,"Axis 1 (0°)",IF(8=2,"Axis 2 (90°)","")),IF(8&gt;IF($D$499="Round",2,IF($I$499&lt;12,2,MIN(8,MAX(3,ROUNDUP($I$499/6,0))))),"",ROUND((8-0.5)*$I$499/IF($D$499="Round",2,IF($I$499&lt;12,2,MIN(8,MAX(3,ROUNDUP($I$499/6,0))))),1))))</f>
        <v/>
      </c>
      <c r="C508" s="524" t="n"/>
      <c r="D508" s="525" t="n"/>
      <c r="E508" s="525" t="n"/>
      <c r="F508" s="525" t="n"/>
      <c r="G508" s="525" t="n"/>
      <c r="H508" s="525" t="n"/>
      <c r="I508" s="525" t="n"/>
      <c r="J508" s="525" t="n"/>
      <c r="K508" s="525" t="n"/>
      <c r="L508" s="525" t="n"/>
      <c r="M508" s="525" t="n"/>
    </row>
    <row r="509" ht="13.35" customHeight="1" s="162"/>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13">
        <f>IF(OR($D$514="",$G$514=""),"",IF($D$514="Round",ROUND(PI()*(($G$514-2*N($K$514))/2)^2/144,3),IF($I$514="","",ROUND(($G$514-2*N($K$514))*($I$514-2*N($K$514))/144,3))))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14" t="inlineStr">
        <is>
          <t>Duct shape:</t>
        </is>
      </c>
      <c r="C514" s="173" t="n"/>
      <c r="D514" s="515" t="n"/>
      <c r="E514" s="173" t="n"/>
      <c r="F514" s="516" t="inlineStr">
        <is>
          <t>W / Dia (in)</t>
        </is>
      </c>
      <c r="G514" s="517" t="n"/>
      <c r="H514" s="514" t="inlineStr">
        <is>
          <t>H (in)</t>
        </is>
      </c>
      <c r="I514" s="518" t="n"/>
      <c r="J514" s="519" t="inlineStr">
        <is>
          <t>Liner (in)</t>
        </is>
      </c>
      <c r="K514" s="520" t="n"/>
      <c r="L514" s="514" t="inlineStr">
        <is>
          <t>Points</t>
        </is>
      </c>
      <c r="M514" s="521">
        <f>IF(OR($D$514="",$G$514=""),"",IF($D$514="Round",IF($D$514="Round",IF($G$514&lt;=9,6,IF($G$514&lt;=12,8,10)),IF($G$514&lt;12,2,MIN(10,MAX(3,ROUNDUP($G$514/6,0)))))&amp;" x 2 axes",IF($D$514="Round",IF($G$514&lt;=9,6,IF($G$514&lt;=12,8,10)),IF($G$514&lt;12,2,MIN(10,MAX(3,ROUNDUP($G$514/6,0)))))&amp;" x "&amp;IF($D$514="Round",2,IF($I$514&lt;12,2,MIN(8,MAX(3,ROUNDUP($I$514/6,0)))))))</f>
        <v/>
      </c>
    </row>
    <row r="515" ht="13.35" customHeight="1" s="162">
      <c r="B515" s="522" t="inlineStr">
        <is>
          <t>Depth↓ Pos→ (in)</t>
        </is>
      </c>
      <c r="C515" s="414" t="n"/>
      <c r="D515" s="522">
        <f>IF(OR($D$514="",$G$514="",1&gt;IF($D$514="Round",IF($G$514&lt;=9,6,IF($G$514&lt;=12,8,10)),IF($G$514&lt;12,2,MIN(10,MAX(3,ROUNDUP($G$514/6,0)))))),"",IF($D$514="Round",ROUND(IF(1&lt;=IF($D$514="Round",IF($G$514&lt;=9,6,IF($G$514&lt;=12,8,10)),IF($G$514&lt;12,2,MIN(10,MAX(3,ROUNDUP($G$514/6,0)))))/2,$G$514/2*(1-SQRT((IF($D$514="Round",IF($G$514&lt;=9,6,IF($G$514&lt;=12,8,10)),IF($G$514&lt;12,2,MIN(10,MAX(3,ROUNDUP($G$514/6,0)))))-2*1+1)/IF($D$514="Round",IF($G$514&lt;=9,6,IF($G$514&lt;=12,8,10)),IF($G$514&lt;12,2,MIN(10,MAX(3,ROUNDUP($G$514/6,0))))))),$G$514-$G$514/2*(1-SQRT((IF($D$514="Round",IF($G$514&lt;=9,6,IF($G$514&lt;=12,8,10)),IF($G$514&lt;12,2,MIN(10,MAX(3,ROUNDUP($G$514/6,0)))))-2*(IF($D$514="Round",IF($G$514&lt;=9,6,IF($G$514&lt;=12,8,10)),IF($G$514&lt;12,2,MIN(10,MAX(3,ROUNDUP($G$514/6,0)))))-1+1)+1)/IF($D$514="Round",IF($G$514&lt;=9,6,IF($G$514&lt;=12,8,10)),IF($G$514&lt;12,2,MIN(10,MAX(3,ROUNDUP($G$514/6,0)))))))),1),ROUND((1-0.5)*$G$514/IF($D$514="Round",IF($G$514&lt;=9,6,IF($G$514&lt;=12,8,10)),IF($G$514&lt;12,2,MIN(10,MAX(3,ROUNDUP($G$514/6,0))))),1)))</f>
        <v/>
      </c>
      <c r="E515" s="522">
        <f>IF(OR($D$514="",$G$514="",2&gt;IF($D$514="Round",IF($G$514&lt;=9,6,IF($G$514&lt;=12,8,10)),IF($G$514&lt;12,2,MIN(10,MAX(3,ROUNDUP($G$514/6,0)))))),"",IF($D$514="Round",ROUND(IF(2&lt;=IF($D$514="Round",IF($G$514&lt;=9,6,IF($G$514&lt;=12,8,10)),IF($G$514&lt;12,2,MIN(10,MAX(3,ROUNDUP($G$514/6,0)))))/2,$G$514/2*(1-SQRT((IF($D$514="Round",IF($G$514&lt;=9,6,IF($G$514&lt;=12,8,10)),IF($G$514&lt;12,2,MIN(10,MAX(3,ROUNDUP($G$514/6,0)))))-2*2+1)/IF($D$514="Round",IF($G$514&lt;=9,6,IF($G$514&lt;=12,8,10)),IF($G$514&lt;12,2,MIN(10,MAX(3,ROUNDUP($G$514/6,0))))))),$G$514-$G$514/2*(1-SQRT((IF($D$514="Round",IF($G$514&lt;=9,6,IF($G$514&lt;=12,8,10)),IF($G$514&lt;12,2,MIN(10,MAX(3,ROUNDUP($G$514/6,0)))))-2*(IF($D$514="Round",IF($G$514&lt;=9,6,IF($G$514&lt;=12,8,10)),IF($G$514&lt;12,2,MIN(10,MAX(3,ROUNDUP($G$514/6,0)))))-2+1)+1)/IF($D$514="Round",IF($G$514&lt;=9,6,IF($G$514&lt;=12,8,10)),IF($G$514&lt;12,2,MIN(10,MAX(3,ROUNDUP($G$514/6,0)))))))),1),ROUND((2-0.5)*$G$514/IF($D$514="Round",IF($G$514&lt;=9,6,IF($G$514&lt;=12,8,10)),IF($G$514&lt;12,2,MIN(10,MAX(3,ROUNDUP($G$514/6,0))))),1)))</f>
        <v/>
      </c>
      <c r="F515" s="522">
        <f>IF(OR($D$514="",$G$514="",3&gt;IF($D$514="Round",IF($G$514&lt;=9,6,IF($G$514&lt;=12,8,10)),IF($G$514&lt;12,2,MIN(10,MAX(3,ROUNDUP($G$514/6,0)))))),"",IF($D$514="Round",ROUND(IF(3&lt;=IF($D$514="Round",IF($G$514&lt;=9,6,IF($G$514&lt;=12,8,10)),IF($G$514&lt;12,2,MIN(10,MAX(3,ROUNDUP($G$514/6,0)))))/2,$G$514/2*(1-SQRT((IF($D$514="Round",IF($G$514&lt;=9,6,IF($G$514&lt;=12,8,10)),IF($G$514&lt;12,2,MIN(10,MAX(3,ROUNDUP($G$514/6,0)))))-2*3+1)/IF($D$514="Round",IF($G$514&lt;=9,6,IF($G$514&lt;=12,8,10)),IF($G$514&lt;12,2,MIN(10,MAX(3,ROUNDUP($G$514/6,0))))))),$G$514-$G$514/2*(1-SQRT((IF($D$514="Round",IF($G$514&lt;=9,6,IF($G$514&lt;=12,8,10)),IF($G$514&lt;12,2,MIN(10,MAX(3,ROUNDUP($G$514/6,0)))))-2*(IF($D$514="Round",IF($G$514&lt;=9,6,IF($G$514&lt;=12,8,10)),IF($G$514&lt;12,2,MIN(10,MAX(3,ROUNDUP($G$514/6,0)))))-3+1)+1)/IF($D$514="Round",IF($G$514&lt;=9,6,IF($G$514&lt;=12,8,10)),IF($G$514&lt;12,2,MIN(10,MAX(3,ROUNDUP($G$514/6,0)))))))),1),ROUND((3-0.5)*$G$514/IF($D$514="Round",IF($G$514&lt;=9,6,IF($G$514&lt;=12,8,10)),IF($G$514&lt;12,2,MIN(10,MAX(3,ROUNDUP($G$514/6,0))))),1)))</f>
        <v/>
      </c>
      <c r="G515" s="522">
        <f>IF(OR($D$514="",$G$514="",4&gt;IF($D$514="Round",IF($G$514&lt;=9,6,IF($G$514&lt;=12,8,10)),IF($G$514&lt;12,2,MIN(10,MAX(3,ROUNDUP($G$514/6,0)))))),"",IF($D$514="Round",ROUND(IF(4&lt;=IF($D$514="Round",IF($G$514&lt;=9,6,IF($G$514&lt;=12,8,10)),IF($G$514&lt;12,2,MIN(10,MAX(3,ROUNDUP($G$514/6,0)))))/2,$G$514/2*(1-SQRT((IF($D$514="Round",IF($G$514&lt;=9,6,IF($G$514&lt;=12,8,10)),IF($G$514&lt;12,2,MIN(10,MAX(3,ROUNDUP($G$514/6,0)))))-2*4+1)/IF($D$514="Round",IF($G$514&lt;=9,6,IF($G$514&lt;=12,8,10)),IF($G$514&lt;12,2,MIN(10,MAX(3,ROUNDUP($G$514/6,0))))))),$G$514-$G$514/2*(1-SQRT((IF($D$514="Round",IF($G$514&lt;=9,6,IF($G$514&lt;=12,8,10)),IF($G$514&lt;12,2,MIN(10,MAX(3,ROUNDUP($G$514/6,0)))))-2*(IF($D$514="Round",IF($G$514&lt;=9,6,IF($G$514&lt;=12,8,10)),IF($G$514&lt;12,2,MIN(10,MAX(3,ROUNDUP($G$514/6,0)))))-4+1)+1)/IF($D$514="Round",IF($G$514&lt;=9,6,IF($G$514&lt;=12,8,10)),IF($G$514&lt;12,2,MIN(10,MAX(3,ROUNDUP($G$514/6,0)))))))),1),ROUND((4-0.5)*$G$514/IF($D$514="Round",IF($G$514&lt;=9,6,IF($G$514&lt;=12,8,10)),IF($G$514&lt;12,2,MIN(10,MAX(3,ROUNDUP($G$514/6,0))))),1)))</f>
        <v/>
      </c>
      <c r="H515" s="522">
        <f>IF(OR($D$514="",$G$514="",5&gt;IF($D$514="Round",IF($G$514&lt;=9,6,IF($G$514&lt;=12,8,10)),IF($G$514&lt;12,2,MIN(10,MAX(3,ROUNDUP($G$514/6,0)))))),"",IF($D$514="Round",ROUND(IF(5&lt;=IF($D$514="Round",IF($G$514&lt;=9,6,IF($G$514&lt;=12,8,10)),IF($G$514&lt;12,2,MIN(10,MAX(3,ROUNDUP($G$514/6,0)))))/2,$G$514/2*(1-SQRT((IF($D$514="Round",IF($G$514&lt;=9,6,IF($G$514&lt;=12,8,10)),IF($G$514&lt;12,2,MIN(10,MAX(3,ROUNDUP($G$514/6,0)))))-2*5+1)/IF($D$514="Round",IF($G$514&lt;=9,6,IF($G$514&lt;=12,8,10)),IF($G$514&lt;12,2,MIN(10,MAX(3,ROUNDUP($G$514/6,0))))))),$G$514-$G$514/2*(1-SQRT((IF($D$514="Round",IF($G$514&lt;=9,6,IF($G$514&lt;=12,8,10)),IF($G$514&lt;12,2,MIN(10,MAX(3,ROUNDUP($G$514/6,0)))))-2*(IF($D$514="Round",IF($G$514&lt;=9,6,IF($G$514&lt;=12,8,10)),IF($G$514&lt;12,2,MIN(10,MAX(3,ROUNDUP($G$514/6,0)))))-5+1)+1)/IF($D$514="Round",IF($G$514&lt;=9,6,IF($G$514&lt;=12,8,10)),IF($G$514&lt;12,2,MIN(10,MAX(3,ROUNDUP($G$514/6,0)))))))),1),ROUND((5-0.5)*$G$514/IF($D$514="Round",IF($G$514&lt;=9,6,IF($G$514&lt;=12,8,10)),IF($G$514&lt;12,2,MIN(10,MAX(3,ROUNDUP($G$514/6,0))))),1)))</f>
        <v/>
      </c>
      <c r="I515" s="522">
        <f>IF(OR($D$514="",$G$514="",6&gt;IF($D$514="Round",IF($G$514&lt;=9,6,IF($G$514&lt;=12,8,10)),IF($G$514&lt;12,2,MIN(10,MAX(3,ROUNDUP($G$514/6,0)))))),"",IF($D$514="Round",ROUND(IF(6&lt;=IF($D$514="Round",IF($G$514&lt;=9,6,IF($G$514&lt;=12,8,10)),IF($G$514&lt;12,2,MIN(10,MAX(3,ROUNDUP($G$514/6,0)))))/2,$G$514/2*(1-SQRT((IF($D$514="Round",IF($G$514&lt;=9,6,IF($G$514&lt;=12,8,10)),IF($G$514&lt;12,2,MIN(10,MAX(3,ROUNDUP($G$514/6,0)))))-2*6+1)/IF($D$514="Round",IF($G$514&lt;=9,6,IF($G$514&lt;=12,8,10)),IF($G$514&lt;12,2,MIN(10,MAX(3,ROUNDUP($G$514/6,0))))))),$G$514-$G$514/2*(1-SQRT((IF($D$514="Round",IF($G$514&lt;=9,6,IF($G$514&lt;=12,8,10)),IF($G$514&lt;12,2,MIN(10,MAX(3,ROUNDUP($G$514/6,0)))))-2*(IF($D$514="Round",IF($G$514&lt;=9,6,IF($G$514&lt;=12,8,10)),IF($G$514&lt;12,2,MIN(10,MAX(3,ROUNDUP($G$514/6,0)))))-6+1)+1)/IF($D$514="Round",IF($G$514&lt;=9,6,IF($G$514&lt;=12,8,10)),IF($G$514&lt;12,2,MIN(10,MAX(3,ROUNDUP($G$514/6,0)))))))),1),ROUND((6-0.5)*$G$514/IF($D$514="Round",IF($G$514&lt;=9,6,IF($G$514&lt;=12,8,10)),IF($G$514&lt;12,2,MIN(10,MAX(3,ROUNDUP($G$514/6,0))))),1)))</f>
        <v/>
      </c>
      <c r="J515" s="522">
        <f>IF(OR($D$514="",$G$514="",7&gt;IF($D$514="Round",IF($G$514&lt;=9,6,IF($G$514&lt;=12,8,10)),IF($G$514&lt;12,2,MIN(10,MAX(3,ROUNDUP($G$514/6,0)))))),"",IF($D$514="Round",ROUND(IF(7&lt;=IF($D$514="Round",IF($G$514&lt;=9,6,IF($G$514&lt;=12,8,10)),IF($G$514&lt;12,2,MIN(10,MAX(3,ROUNDUP($G$514/6,0)))))/2,$G$514/2*(1-SQRT((IF($D$514="Round",IF($G$514&lt;=9,6,IF($G$514&lt;=12,8,10)),IF($G$514&lt;12,2,MIN(10,MAX(3,ROUNDUP($G$514/6,0)))))-2*7+1)/IF($D$514="Round",IF($G$514&lt;=9,6,IF($G$514&lt;=12,8,10)),IF($G$514&lt;12,2,MIN(10,MAX(3,ROUNDUP($G$514/6,0))))))),$G$514-$G$514/2*(1-SQRT((IF($D$514="Round",IF($G$514&lt;=9,6,IF($G$514&lt;=12,8,10)),IF($G$514&lt;12,2,MIN(10,MAX(3,ROUNDUP($G$514/6,0)))))-2*(IF($D$514="Round",IF($G$514&lt;=9,6,IF($G$514&lt;=12,8,10)),IF($G$514&lt;12,2,MIN(10,MAX(3,ROUNDUP($G$514/6,0)))))-7+1)+1)/IF($D$514="Round",IF($G$514&lt;=9,6,IF($G$514&lt;=12,8,10)),IF($G$514&lt;12,2,MIN(10,MAX(3,ROUNDUP($G$514/6,0)))))))),1),ROUND((7-0.5)*$G$514/IF($D$514="Round",IF($G$514&lt;=9,6,IF($G$514&lt;=12,8,10)),IF($G$514&lt;12,2,MIN(10,MAX(3,ROUNDUP($G$514/6,0))))),1)))</f>
        <v/>
      </c>
      <c r="K515" s="522">
        <f>IF(OR($D$514="",$G$514="",8&gt;IF($D$514="Round",IF($G$514&lt;=9,6,IF($G$514&lt;=12,8,10)),IF($G$514&lt;12,2,MIN(10,MAX(3,ROUNDUP($G$514/6,0)))))),"",IF($D$514="Round",ROUND(IF(8&lt;=IF($D$514="Round",IF($G$514&lt;=9,6,IF($G$514&lt;=12,8,10)),IF($G$514&lt;12,2,MIN(10,MAX(3,ROUNDUP($G$514/6,0)))))/2,$G$514/2*(1-SQRT((IF($D$514="Round",IF($G$514&lt;=9,6,IF($G$514&lt;=12,8,10)),IF($G$514&lt;12,2,MIN(10,MAX(3,ROUNDUP($G$514/6,0)))))-2*8+1)/IF($D$514="Round",IF($G$514&lt;=9,6,IF($G$514&lt;=12,8,10)),IF($G$514&lt;12,2,MIN(10,MAX(3,ROUNDUP($G$514/6,0))))))),$G$514-$G$514/2*(1-SQRT((IF($D$514="Round",IF($G$514&lt;=9,6,IF($G$514&lt;=12,8,10)),IF($G$514&lt;12,2,MIN(10,MAX(3,ROUNDUP($G$514/6,0)))))-2*(IF($D$514="Round",IF($G$514&lt;=9,6,IF($G$514&lt;=12,8,10)),IF($G$514&lt;12,2,MIN(10,MAX(3,ROUNDUP($G$514/6,0)))))-8+1)+1)/IF($D$514="Round",IF($G$514&lt;=9,6,IF($G$514&lt;=12,8,10)),IF($G$514&lt;12,2,MIN(10,MAX(3,ROUNDUP($G$514/6,0)))))))),1),ROUND((8-0.5)*$G$514/IF($D$514="Round",IF($G$514&lt;=9,6,IF($G$514&lt;=12,8,10)),IF($G$514&lt;12,2,MIN(10,MAX(3,ROUNDUP($G$514/6,0))))),1)))</f>
        <v/>
      </c>
      <c r="L515" s="522">
        <f>IF(OR($D$514="",$G$514="",9&gt;IF($D$514="Round",IF($G$514&lt;=9,6,IF($G$514&lt;=12,8,10)),IF($G$514&lt;12,2,MIN(10,MAX(3,ROUNDUP($G$514/6,0)))))),"",IF($D$514="Round",ROUND(IF(9&lt;=IF($D$514="Round",IF($G$514&lt;=9,6,IF($G$514&lt;=12,8,10)),IF($G$514&lt;12,2,MIN(10,MAX(3,ROUNDUP($G$514/6,0)))))/2,$G$514/2*(1-SQRT((IF($D$514="Round",IF($G$514&lt;=9,6,IF($G$514&lt;=12,8,10)),IF($G$514&lt;12,2,MIN(10,MAX(3,ROUNDUP($G$514/6,0)))))-2*9+1)/IF($D$514="Round",IF($G$514&lt;=9,6,IF($G$514&lt;=12,8,10)),IF($G$514&lt;12,2,MIN(10,MAX(3,ROUNDUP($G$514/6,0))))))),$G$514-$G$514/2*(1-SQRT((IF($D$514="Round",IF($G$514&lt;=9,6,IF($G$514&lt;=12,8,10)),IF($G$514&lt;12,2,MIN(10,MAX(3,ROUNDUP($G$514/6,0)))))-2*(IF($D$514="Round",IF($G$514&lt;=9,6,IF($G$514&lt;=12,8,10)),IF($G$514&lt;12,2,MIN(10,MAX(3,ROUNDUP($G$514/6,0)))))-9+1)+1)/IF($D$514="Round",IF($G$514&lt;=9,6,IF($G$514&lt;=12,8,10)),IF($G$514&lt;12,2,MIN(10,MAX(3,ROUNDUP($G$514/6,0)))))))),1),ROUND((9-0.5)*$G$514/IF($D$514="Round",IF($G$514&lt;=9,6,IF($G$514&lt;=12,8,10)),IF($G$514&lt;12,2,MIN(10,MAX(3,ROUNDUP($G$514/6,0))))),1)))</f>
        <v/>
      </c>
      <c r="M515" s="522">
        <f>IF(OR($D$514="",$G$514="",10&gt;IF($D$514="Round",IF($G$514&lt;=9,6,IF($G$514&lt;=12,8,10)),IF($G$514&lt;12,2,MIN(10,MAX(3,ROUNDUP($G$514/6,0)))))),"",IF($D$514="Round",ROUND(IF(10&lt;=IF($D$514="Round",IF($G$514&lt;=9,6,IF($G$514&lt;=12,8,10)),IF($G$514&lt;12,2,MIN(10,MAX(3,ROUNDUP($G$514/6,0)))))/2,$G$514/2*(1-SQRT((IF($D$514="Round",IF($G$514&lt;=9,6,IF($G$514&lt;=12,8,10)),IF($G$514&lt;12,2,MIN(10,MAX(3,ROUNDUP($G$514/6,0)))))-2*10+1)/IF($D$514="Round",IF($G$514&lt;=9,6,IF($G$514&lt;=12,8,10)),IF($G$514&lt;12,2,MIN(10,MAX(3,ROUNDUP($G$514/6,0))))))),$G$514-$G$514/2*(1-SQRT((IF($D$514="Round",IF($G$514&lt;=9,6,IF($G$514&lt;=12,8,10)),IF($G$514&lt;12,2,MIN(10,MAX(3,ROUNDUP($G$514/6,0)))))-2*(IF($D$514="Round",IF($G$514&lt;=9,6,IF($G$514&lt;=12,8,10)),IF($G$514&lt;12,2,MIN(10,MAX(3,ROUNDUP($G$514/6,0)))))-10+1)+1)/IF($D$514="Round",IF($G$514&lt;=9,6,IF($G$514&lt;=12,8,10)),IF($G$514&lt;12,2,MIN(10,MAX(3,ROUNDUP($G$514/6,0)))))))),1),ROUND((10-0.5)*$G$514/IF($D$514="Round",IF($G$514&lt;=9,6,IF($G$514&lt;=12,8,10)),IF($G$514&lt;12,2,MIN(10,MAX(3,ROUNDUP($G$514/6,0))))),1)))</f>
        <v/>
      </c>
    </row>
    <row r="516" ht="13.35" customHeight="1" s="162">
      <c r="B516" s="523">
        <f>IF(OR($D$514="",$G$514=""),"",IF($D$514="Round",IF(1=1,"Axis 1 (0°)",IF(1=2,"Axis 2 (90°)","")),IF(1&gt;IF($D$514="Round",2,IF($I$514&lt;12,2,MIN(8,MAX(3,ROUNDUP($I$514/6,0))))),"",ROUND((1-0.5)*$I$514/IF($D$514="Round",2,IF($I$514&lt;12,2,MIN(8,MAX(3,ROUNDUP($I$514/6,0))))),1))))</f>
        <v/>
      </c>
      <c r="C516" s="524" t="n"/>
      <c r="D516" s="525" t="n"/>
      <c r="E516" s="525" t="n"/>
      <c r="F516" s="525" t="n"/>
      <c r="G516" s="525" t="n"/>
      <c r="H516" s="525" t="n"/>
      <c r="I516" s="525" t="n"/>
      <c r="J516" s="525" t="n"/>
      <c r="K516" s="525" t="n"/>
      <c r="L516" s="525" t="n"/>
      <c r="M516" s="525" t="n"/>
    </row>
    <row r="517" ht="13.35" customHeight="1" s="162">
      <c r="B517" s="523">
        <f>IF(OR($D$514="",$G$514=""),"",IF($D$514="Round",IF(2=1,"Axis 1 (0°)",IF(2=2,"Axis 2 (90°)","")),IF(2&gt;IF($D$514="Round",2,IF($I$514&lt;12,2,MIN(8,MAX(3,ROUNDUP($I$514/6,0))))),"",ROUND((2-0.5)*$I$514/IF($D$514="Round",2,IF($I$514&lt;12,2,MIN(8,MAX(3,ROUNDUP($I$514/6,0))))),1))))</f>
        <v/>
      </c>
      <c r="C517" s="524" t="n"/>
      <c r="D517" s="525" t="n"/>
      <c r="E517" s="525" t="n"/>
      <c r="F517" s="525" t="n"/>
      <c r="G517" s="525" t="n"/>
      <c r="H517" s="525" t="n"/>
      <c r="I517" s="525" t="n"/>
      <c r="J517" s="525" t="n"/>
      <c r="K517" s="525" t="n"/>
      <c r="L517" s="525" t="n"/>
      <c r="M517" s="525" t="n"/>
    </row>
    <row r="518" ht="13.35" customHeight="1" s="162">
      <c r="B518" s="523">
        <f>IF(OR($D$514="",$G$514=""),"",IF($D$514="Round",IF(3=1,"Axis 1 (0°)",IF(3=2,"Axis 2 (90°)","")),IF(3&gt;IF($D$514="Round",2,IF($I$514&lt;12,2,MIN(8,MAX(3,ROUNDUP($I$514/6,0))))),"",ROUND((3-0.5)*$I$514/IF($D$514="Round",2,IF($I$514&lt;12,2,MIN(8,MAX(3,ROUNDUP($I$514/6,0))))),1))))</f>
        <v/>
      </c>
      <c r="C518" s="524" t="n"/>
      <c r="D518" s="525" t="n"/>
      <c r="E518" s="525" t="n"/>
      <c r="F518" s="525" t="n"/>
      <c r="G518" s="525" t="n"/>
      <c r="H518" s="525" t="n"/>
      <c r="I518" s="525" t="n"/>
      <c r="J518" s="525" t="n"/>
      <c r="K518" s="525" t="n"/>
      <c r="L518" s="525" t="n"/>
      <c r="M518" s="525" t="n"/>
    </row>
    <row r="519" ht="13.35" customHeight="1" s="162">
      <c r="B519" s="523">
        <f>IF(OR($D$514="",$G$514=""),"",IF($D$514="Round",IF(4=1,"Axis 1 (0°)",IF(4=2,"Axis 2 (90°)","")),IF(4&gt;IF($D$514="Round",2,IF($I$514&lt;12,2,MIN(8,MAX(3,ROUNDUP($I$514/6,0))))),"",ROUND((4-0.5)*$I$514/IF($D$514="Round",2,IF($I$514&lt;12,2,MIN(8,MAX(3,ROUNDUP($I$514/6,0))))),1))))</f>
        <v/>
      </c>
      <c r="C519" s="524" t="n"/>
      <c r="D519" s="525" t="n"/>
      <c r="E519" s="525" t="n"/>
      <c r="F519" s="525" t="n"/>
      <c r="G519" s="525" t="n"/>
      <c r="H519" s="525" t="n"/>
      <c r="I519" s="525" t="n"/>
      <c r="J519" s="525" t="n"/>
      <c r="K519" s="525" t="n"/>
      <c r="L519" s="525" t="n"/>
      <c r="M519" s="525" t="n"/>
    </row>
    <row r="520" ht="13.35" customHeight="1" s="162">
      <c r="B520" s="523">
        <f>IF(OR($D$514="",$G$514=""),"",IF($D$514="Round",IF(5=1,"Axis 1 (0°)",IF(5=2,"Axis 2 (90°)","")),IF(5&gt;IF($D$514="Round",2,IF($I$514&lt;12,2,MIN(8,MAX(3,ROUNDUP($I$514/6,0))))),"",ROUND((5-0.5)*$I$514/IF($D$514="Round",2,IF($I$514&lt;12,2,MIN(8,MAX(3,ROUNDUP($I$514/6,0))))),1))))</f>
        <v/>
      </c>
      <c r="C520" s="524" t="n"/>
      <c r="D520" s="525" t="n"/>
      <c r="E520" s="525" t="n"/>
      <c r="F520" s="525" t="n"/>
      <c r="G520" s="525" t="n"/>
      <c r="H520" s="525" t="n"/>
      <c r="I520" s="525" t="n"/>
      <c r="J520" s="525" t="n"/>
      <c r="K520" s="525" t="n"/>
      <c r="L520" s="525" t="n"/>
      <c r="M520" s="525" t="n"/>
    </row>
    <row r="521" ht="13.35" customHeight="1" s="162">
      <c r="B521" s="523">
        <f>IF(OR($D$514="",$G$514=""),"",IF($D$514="Round",IF(6=1,"Axis 1 (0°)",IF(6=2,"Axis 2 (90°)","")),IF(6&gt;IF($D$514="Round",2,IF($I$514&lt;12,2,MIN(8,MAX(3,ROUNDUP($I$514/6,0))))),"",ROUND((6-0.5)*$I$514/IF($D$514="Round",2,IF($I$514&lt;12,2,MIN(8,MAX(3,ROUNDUP($I$514/6,0))))),1))))</f>
        <v/>
      </c>
      <c r="C521" s="524" t="n"/>
      <c r="D521" s="525" t="n"/>
      <c r="E521" s="525" t="n"/>
      <c r="F521" s="525" t="n"/>
      <c r="G521" s="525" t="n"/>
      <c r="H521" s="525" t="n"/>
      <c r="I521" s="525" t="n"/>
      <c r="J521" s="525" t="n"/>
      <c r="K521" s="525" t="n"/>
      <c r="L521" s="525" t="n"/>
      <c r="M521" s="525" t="n"/>
    </row>
    <row r="522" ht="13.35" customHeight="1" s="162">
      <c r="B522" s="523">
        <f>IF(OR($D$514="",$G$514=""),"",IF($D$514="Round",IF(7=1,"Axis 1 (0°)",IF(7=2,"Axis 2 (90°)","")),IF(7&gt;IF($D$514="Round",2,IF($I$514&lt;12,2,MIN(8,MAX(3,ROUNDUP($I$514/6,0))))),"",ROUND((7-0.5)*$I$514/IF($D$514="Round",2,IF($I$514&lt;12,2,MIN(8,MAX(3,ROUNDUP($I$514/6,0))))),1))))</f>
        <v/>
      </c>
      <c r="C522" s="524" t="n"/>
      <c r="D522" s="525" t="n"/>
      <c r="E522" s="525" t="n"/>
      <c r="F522" s="525" t="n"/>
      <c r="G522" s="525" t="n"/>
      <c r="H522" s="525" t="n"/>
      <c r="I522" s="525" t="n"/>
      <c r="J522" s="525" t="n"/>
      <c r="K522" s="525" t="n"/>
      <c r="L522" s="525" t="n"/>
      <c r="M522" s="525" t="n"/>
    </row>
    <row r="523" ht="13.35" customHeight="1" s="162">
      <c r="B523" s="523">
        <f>IF(OR($D$514="",$G$514=""),"",IF($D$514="Round",IF(8=1,"Axis 1 (0°)",IF(8=2,"Axis 2 (90°)","")),IF(8&gt;IF($D$514="Round",2,IF($I$514&lt;12,2,MIN(8,MAX(3,ROUNDUP($I$514/6,0))))),"",ROUND((8-0.5)*$I$514/IF($D$514="Round",2,IF($I$514&lt;12,2,MIN(8,MAX(3,ROUNDUP($I$514/6,0))))),1))))</f>
        <v/>
      </c>
      <c r="C523" s="524" t="n"/>
      <c r="D523" s="525" t="n"/>
      <c r="E523" s="525" t="n"/>
      <c r="F523" s="525" t="n"/>
      <c r="G523" s="525" t="n"/>
      <c r="H523" s="525" t="n"/>
      <c r="I523" s="525" t="n"/>
      <c r="J523" s="525" t="n"/>
      <c r="K523" s="525" t="n"/>
      <c r="L523" s="525" t="n"/>
      <c r="M523" s="525" t="n"/>
    </row>
    <row r="524" ht="13.35" customHeight="1" s="162"/>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13">
        <f>IF(OR($D$529="",$G$529=""),"",IF($D$529="Round",ROUND(PI()*(($G$529-2*N($K$529))/2)^2/144,3),IF($I$529="","",ROUND(($G$529-2*N($K$529))*($I$529-2*N($K$529))/144,3))))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14" t="inlineStr">
        <is>
          <t>Duct shape:</t>
        </is>
      </c>
      <c r="C529" s="173" t="n"/>
      <c r="D529" s="515" t="n"/>
      <c r="E529" s="173" t="n"/>
      <c r="F529" s="516" t="inlineStr">
        <is>
          <t>W / Dia (in)</t>
        </is>
      </c>
      <c r="G529" s="517" t="n"/>
      <c r="H529" s="514" t="inlineStr">
        <is>
          <t>H (in)</t>
        </is>
      </c>
      <c r="I529" s="518" t="n"/>
      <c r="J529" s="519" t="inlineStr">
        <is>
          <t>Liner (in)</t>
        </is>
      </c>
      <c r="K529" s="520" t="n"/>
      <c r="L529" s="514" t="inlineStr">
        <is>
          <t>Points</t>
        </is>
      </c>
      <c r="M529" s="521">
        <f>IF(OR($D$529="",$G$529=""),"",IF($D$529="Round",IF($D$529="Round",IF($G$529&lt;=9,6,IF($G$529&lt;=12,8,10)),IF($G$529&lt;12,2,MIN(10,MAX(3,ROUNDUP($G$529/6,0)))))&amp;" x 2 axes",IF($D$529="Round",IF($G$529&lt;=9,6,IF($G$529&lt;=12,8,10)),IF($G$529&lt;12,2,MIN(10,MAX(3,ROUNDUP($G$529/6,0)))))&amp;" x "&amp;IF($D$529="Round",2,IF($I$529&lt;12,2,MIN(8,MAX(3,ROUNDUP($I$529/6,0)))))))</f>
        <v/>
      </c>
    </row>
    <row r="530" ht="13.35" customHeight="1" s="162">
      <c r="B530" s="522" t="inlineStr">
        <is>
          <t>Depth↓ Pos→ (in)</t>
        </is>
      </c>
      <c r="C530" s="414" t="n"/>
      <c r="D530" s="522">
        <f>IF(OR($D$529="",$G$529="",1&gt;IF($D$529="Round",IF($G$529&lt;=9,6,IF($G$529&lt;=12,8,10)),IF($G$529&lt;12,2,MIN(10,MAX(3,ROUNDUP($G$529/6,0)))))),"",IF($D$529="Round",ROUND(IF(1&lt;=IF($D$529="Round",IF($G$529&lt;=9,6,IF($G$529&lt;=12,8,10)),IF($G$529&lt;12,2,MIN(10,MAX(3,ROUNDUP($G$529/6,0)))))/2,$G$529/2*(1-SQRT((IF($D$529="Round",IF($G$529&lt;=9,6,IF($G$529&lt;=12,8,10)),IF($G$529&lt;12,2,MIN(10,MAX(3,ROUNDUP($G$529/6,0)))))-2*1+1)/IF($D$529="Round",IF($G$529&lt;=9,6,IF($G$529&lt;=12,8,10)),IF($G$529&lt;12,2,MIN(10,MAX(3,ROUNDUP($G$529/6,0))))))),$G$529-$G$529/2*(1-SQRT((IF($D$529="Round",IF($G$529&lt;=9,6,IF($G$529&lt;=12,8,10)),IF($G$529&lt;12,2,MIN(10,MAX(3,ROUNDUP($G$529/6,0)))))-2*(IF($D$529="Round",IF($G$529&lt;=9,6,IF($G$529&lt;=12,8,10)),IF($G$529&lt;12,2,MIN(10,MAX(3,ROUNDUP($G$529/6,0)))))-1+1)+1)/IF($D$529="Round",IF($G$529&lt;=9,6,IF($G$529&lt;=12,8,10)),IF($G$529&lt;12,2,MIN(10,MAX(3,ROUNDUP($G$529/6,0)))))))),1),ROUND((1-0.5)*$G$529/IF($D$529="Round",IF($G$529&lt;=9,6,IF($G$529&lt;=12,8,10)),IF($G$529&lt;12,2,MIN(10,MAX(3,ROUNDUP($G$529/6,0))))),1)))</f>
        <v/>
      </c>
      <c r="E530" s="522">
        <f>IF(OR($D$529="",$G$529="",2&gt;IF($D$529="Round",IF($G$529&lt;=9,6,IF($G$529&lt;=12,8,10)),IF($G$529&lt;12,2,MIN(10,MAX(3,ROUNDUP($G$529/6,0)))))),"",IF($D$529="Round",ROUND(IF(2&lt;=IF($D$529="Round",IF($G$529&lt;=9,6,IF($G$529&lt;=12,8,10)),IF($G$529&lt;12,2,MIN(10,MAX(3,ROUNDUP($G$529/6,0)))))/2,$G$529/2*(1-SQRT((IF($D$529="Round",IF($G$529&lt;=9,6,IF($G$529&lt;=12,8,10)),IF($G$529&lt;12,2,MIN(10,MAX(3,ROUNDUP($G$529/6,0)))))-2*2+1)/IF($D$529="Round",IF($G$529&lt;=9,6,IF($G$529&lt;=12,8,10)),IF($G$529&lt;12,2,MIN(10,MAX(3,ROUNDUP($G$529/6,0))))))),$G$529-$G$529/2*(1-SQRT((IF($D$529="Round",IF($G$529&lt;=9,6,IF($G$529&lt;=12,8,10)),IF($G$529&lt;12,2,MIN(10,MAX(3,ROUNDUP($G$529/6,0)))))-2*(IF($D$529="Round",IF($G$529&lt;=9,6,IF($G$529&lt;=12,8,10)),IF($G$529&lt;12,2,MIN(10,MAX(3,ROUNDUP($G$529/6,0)))))-2+1)+1)/IF($D$529="Round",IF($G$529&lt;=9,6,IF($G$529&lt;=12,8,10)),IF($G$529&lt;12,2,MIN(10,MAX(3,ROUNDUP($G$529/6,0)))))))),1),ROUND((2-0.5)*$G$529/IF($D$529="Round",IF($G$529&lt;=9,6,IF($G$529&lt;=12,8,10)),IF($G$529&lt;12,2,MIN(10,MAX(3,ROUNDUP($G$529/6,0))))),1)))</f>
        <v/>
      </c>
      <c r="F530" s="522">
        <f>IF(OR($D$529="",$G$529="",3&gt;IF($D$529="Round",IF($G$529&lt;=9,6,IF($G$529&lt;=12,8,10)),IF($G$529&lt;12,2,MIN(10,MAX(3,ROUNDUP($G$529/6,0)))))),"",IF($D$529="Round",ROUND(IF(3&lt;=IF($D$529="Round",IF($G$529&lt;=9,6,IF($G$529&lt;=12,8,10)),IF($G$529&lt;12,2,MIN(10,MAX(3,ROUNDUP($G$529/6,0)))))/2,$G$529/2*(1-SQRT((IF($D$529="Round",IF($G$529&lt;=9,6,IF($G$529&lt;=12,8,10)),IF($G$529&lt;12,2,MIN(10,MAX(3,ROUNDUP($G$529/6,0)))))-2*3+1)/IF($D$529="Round",IF($G$529&lt;=9,6,IF($G$529&lt;=12,8,10)),IF($G$529&lt;12,2,MIN(10,MAX(3,ROUNDUP($G$529/6,0))))))),$G$529-$G$529/2*(1-SQRT((IF($D$529="Round",IF($G$529&lt;=9,6,IF($G$529&lt;=12,8,10)),IF($G$529&lt;12,2,MIN(10,MAX(3,ROUNDUP($G$529/6,0)))))-2*(IF($D$529="Round",IF($G$529&lt;=9,6,IF($G$529&lt;=12,8,10)),IF($G$529&lt;12,2,MIN(10,MAX(3,ROUNDUP($G$529/6,0)))))-3+1)+1)/IF($D$529="Round",IF($G$529&lt;=9,6,IF($G$529&lt;=12,8,10)),IF($G$529&lt;12,2,MIN(10,MAX(3,ROUNDUP($G$529/6,0)))))))),1),ROUND((3-0.5)*$G$529/IF($D$529="Round",IF($G$529&lt;=9,6,IF($G$529&lt;=12,8,10)),IF($G$529&lt;12,2,MIN(10,MAX(3,ROUNDUP($G$529/6,0))))),1)))</f>
        <v/>
      </c>
      <c r="G530" s="522">
        <f>IF(OR($D$529="",$G$529="",4&gt;IF($D$529="Round",IF($G$529&lt;=9,6,IF($G$529&lt;=12,8,10)),IF($G$529&lt;12,2,MIN(10,MAX(3,ROUNDUP($G$529/6,0)))))),"",IF($D$529="Round",ROUND(IF(4&lt;=IF($D$529="Round",IF($G$529&lt;=9,6,IF($G$529&lt;=12,8,10)),IF($G$529&lt;12,2,MIN(10,MAX(3,ROUNDUP($G$529/6,0)))))/2,$G$529/2*(1-SQRT((IF($D$529="Round",IF($G$529&lt;=9,6,IF($G$529&lt;=12,8,10)),IF($G$529&lt;12,2,MIN(10,MAX(3,ROUNDUP($G$529/6,0)))))-2*4+1)/IF($D$529="Round",IF($G$529&lt;=9,6,IF($G$529&lt;=12,8,10)),IF($G$529&lt;12,2,MIN(10,MAX(3,ROUNDUP($G$529/6,0))))))),$G$529-$G$529/2*(1-SQRT((IF($D$529="Round",IF($G$529&lt;=9,6,IF($G$529&lt;=12,8,10)),IF($G$529&lt;12,2,MIN(10,MAX(3,ROUNDUP($G$529/6,0)))))-2*(IF($D$529="Round",IF($G$529&lt;=9,6,IF($G$529&lt;=12,8,10)),IF($G$529&lt;12,2,MIN(10,MAX(3,ROUNDUP($G$529/6,0)))))-4+1)+1)/IF($D$529="Round",IF($G$529&lt;=9,6,IF($G$529&lt;=12,8,10)),IF($G$529&lt;12,2,MIN(10,MAX(3,ROUNDUP($G$529/6,0)))))))),1),ROUND((4-0.5)*$G$529/IF($D$529="Round",IF($G$529&lt;=9,6,IF($G$529&lt;=12,8,10)),IF($G$529&lt;12,2,MIN(10,MAX(3,ROUNDUP($G$529/6,0))))),1)))</f>
        <v/>
      </c>
      <c r="H530" s="522">
        <f>IF(OR($D$529="",$G$529="",5&gt;IF($D$529="Round",IF($G$529&lt;=9,6,IF($G$529&lt;=12,8,10)),IF($G$529&lt;12,2,MIN(10,MAX(3,ROUNDUP($G$529/6,0)))))),"",IF($D$529="Round",ROUND(IF(5&lt;=IF($D$529="Round",IF($G$529&lt;=9,6,IF($G$529&lt;=12,8,10)),IF($G$529&lt;12,2,MIN(10,MAX(3,ROUNDUP($G$529/6,0)))))/2,$G$529/2*(1-SQRT((IF($D$529="Round",IF($G$529&lt;=9,6,IF($G$529&lt;=12,8,10)),IF($G$529&lt;12,2,MIN(10,MAX(3,ROUNDUP($G$529/6,0)))))-2*5+1)/IF($D$529="Round",IF($G$529&lt;=9,6,IF($G$529&lt;=12,8,10)),IF($G$529&lt;12,2,MIN(10,MAX(3,ROUNDUP($G$529/6,0))))))),$G$529-$G$529/2*(1-SQRT((IF($D$529="Round",IF($G$529&lt;=9,6,IF($G$529&lt;=12,8,10)),IF($G$529&lt;12,2,MIN(10,MAX(3,ROUNDUP($G$529/6,0)))))-2*(IF($D$529="Round",IF($G$529&lt;=9,6,IF($G$529&lt;=12,8,10)),IF($G$529&lt;12,2,MIN(10,MAX(3,ROUNDUP($G$529/6,0)))))-5+1)+1)/IF($D$529="Round",IF($G$529&lt;=9,6,IF($G$529&lt;=12,8,10)),IF($G$529&lt;12,2,MIN(10,MAX(3,ROUNDUP($G$529/6,0)))))))),1),ROUND((5-0.5)*$G$529/IF($D$529="Round",IF($G$529&lt;=9,6,IF($G$529&lt;=12,8,10)),IF($G$529&lt;12,2,MIN(10,MAX(3,ROUNDUP($G$529/6,0))))),1)))</f>
        <v/>
      </c>
      <c r="I530" s="522">
        <f>IF(OR($D$529="",$G$529="",6&gt;IF($D$529="Round",IF($G$529&lt;=9,6,IF($G$529&lt;=12,8,10)),IF($G$529&lt;12,2,MIN(10,MAX(3,ROUNDUP($G$529/6,0)))))),"",IF($D$529="Round",ROUND(IF(6&lt;=IF($D$529="Round",IF($G$529&lt;=9,6,IF($G$529&lt;=12,8,10)),IF($G$529&lt;12,2,MIN(10,MAX(3,ROUNDUP($G$529/6,0)))))/2,$G$529/2*(1-SQRT((IF($D$529="Round",IF($G$529&lt;=9,6,IF($G$529&lt;=12,8,10)),IF($G$529&lt;12,2,MIN(10,MAX(3,ROUNDUP($G$529/6,0)))))-2*6+1)/IF($D$529="Round",IF($G$529&lt;=9,6,IF($G$529&lt;=12,8,10)),IF($G$529&lt;12,2,MIN(10,MAX(3,ROUNDUP($G$529/6,0))))))),$G$529-$G$529/2*(1-SQRT((IF($D$529="Round",IF($G$529&lt;=9,6,IF($G$529&lt;=12,8,10)),IF($G$529&lt;12,2,MIN(10,MAX(3,ROUNDUP($G$529/6,0)))))-2*(IF($D$529="Round",IF($G$529&lt;=9,6,IF($G$529&lt;=12,8,10)),IF($G$529&lt;12,2,MIN(10,MAX(3,ROUNDUP($G$529/6,0)))))-6+1)+1)/IF($D$529="Round",IF($G$529&lt;=9,6,IF($G$529&lt;=12,8,10)),IF($G$529&lt;12,2,MIN(10,MAX(3,ROUNDUP($G$529/6,0)))))))),1),ROUND((6-0.5)*$G$529/IF($D$529="Round",IF($G$529&lt;=9,6,IF($G$529&lt;=12,8,10)),IF($G$529&lt;12,2,MIN(10,MAX(3,ROUNDUP($G$529/6,0))))),1)))</f>
        <v/>
      </c>
      <c r="J530" s="522">
        <f>IF(OR($D$529="",$G$529="",7&gt;IF($D$529="Round",IF($G$529&lt;=9,6,IF($G$529&lt;=12,8,10)),IF($G$529&lt;12,2,MIN(10,MAX(3,ROUNDUP($G$529/6,0)))))),"",IF($D$529="Round",ROUND(IF(7&lt;=IF($D$529="Round",IF($G$529&lt;=9,6,IF($G$529&lt;=12,8,10)),IF($G$529&lt;12,2,MIN(10,MAX(3,ROUNDUP($G$529/6,0)))))/2,$G$529/2*(1-SQRT((IF($D$529="Round",IF($G$529&lt;=9,6,IF($G$529&lt;=12,8,10)),IF($G$529&lt;12,2,MIN(10,MAX(3,ROUNDUP($G$529/6,0)))))-2*7+1)/IF($D$529="Round",IF($G$529&lt;=9,6,IF($G$529&lt;=12,8,10)),IF($G$529&lt;12,2,MIN(10,MAX(3,ROUNDUP($G$529/6,0))))))),$G$529-$G$529/2*(1-SQRT((IF($D$529="Round",IF($G$529&lt;=9,6,IF($G$529&lt;=12,8,10)),IF($G$529&lt;12,2,MIN(10,MAX(3,ROUNDUP($G$529/6,0)))))-2*(IF($D$529="Round",IF($G$529&lt;=9,6,IF($G$529&lt;=12,8,10)),IF($G$529&lt;12,2,MIN(10,MAX(3,ROUNDUP($G$529/6,0)))))-7+1)+1)/IF($D$529="Round",IF($G$529&lt;=9,6,IF($G$529&lt;=12,8,10)),IF($G$529&lt;12,2,MIN(10,MAX(3,ROUNDUP($G$529/6,0)))))))),1),ROUND((7-0.5)*$G$529/IF($D$529="Round",IF($G$529&lt;=9,6,IF($G$529&lt;=12,8,10)),IF($G$529&lt;12,2,MIN(10,MAX(3,ROUNDUP($G$529/6,0))))),1)))</f>
        <v/>
      </c>
      <c r="K530" s="522">
        <f>IF(OR($D$529="",$G$529="",8&gt;IF($D$529="Round",IF($G$529&lt;=9,6,IF($G$529&lt;=12,8,10)),IF($G$529&lt;12,2,MIN(10,MAX(3,ROUNDUP($G$529/6,0)))))),"",IF($D$529="Round",ROUND(IF(8&lt;=IF($D$529="Round",IF($G$529&lt;=9,6,IF($G$529&lt;=12,8,10)),IF($G$529&lt;12,2,MIN(10,MAX(3,ROUNDUP($G$529/6,0)))))/2,$G$529/2*(1-SQRT((IF($D$529="Round",IF($G$529&lt;=9,6,IF($G$529&lt;=12,8,10)),IF($G$529&lt;12,2,MIN(10,MAX(3,ROUNDUP($G$529/6,0)))))-2*8+1)/IF($D$529="Round",IF($G$529&lt;=9,6,IF($G$529&lt;=12,8,10)),IF($G$529&lt;12,2,MIN(10,MAX(3,ROUNDUP($G$529/6,0))))))),$G$529-$G$529/2*(1-SQRT((IF($D$529="Round",IF($G$529&lt;=9,6,IF($G$529&lt;=12,8,10)),IF($G$529&lt;12,2,MIN(10,MAX(3,ROUNDUP($G$529/6,0)))))-2*(IF($D$529="Round",IF($G$529&lt;=9,6,IF($G$529&lt;=12,8,10)),IF($G$529&lt;12,2,MIN(10,MAX(3,ROUNDUP($G$529/6,0)))))-8+1)+1)/IF($D$529="Round",IF($G$529&lt;=9,6,IF($G$529&lt;=12,8,10)),IF($G$529&lt;12,2,MIN(10,MAX(3,ROUNDUP($G$529/6,0)))))))),1),ROUND((8-0.5)*$G$529/IF($D$529="Round",IF($G$529&lt;=9,6,IF($G$529&lt;=12,8,10)),IF($G$529&lt;12,2,MIN(10,MAX(3,ROUNDUP($G$529/6,0))))),1)))</f>
        <v/>
      </c>
      <c r="L530" s="522">
        <f>IF(OR($D$529="",$G$529="",9&gt;IF($D$529="Round",IF($G$529&lt;=9,6,IF($G$529&lt;=12,8,10)),IF($G$529&lt;12,2,MIN(10,MAX(3,ROUNDUP($G$529/6,0)))))),"",IF($D$529="Round",ROUND(IF(9&lt;=IF($D$529="Round",IF($G$529&lt;=9,6,IF($G$529&lt;=12,8,10)),IF($G$529&lt;12,2,MIN(10,MAX(3,ROUNDUP($G$529/6,0)))))/2,$G$529/2*(1-SQRT((IF($D$529="Round",IF($G$529&lt;=9,6,IF($G$529&lt;=12,8,10)),IF($G$529&lt;12,2,MIN(10,MAX(3,ROUNDUP($G$529/6,0)))))-2*9+1)/IF($D$529="Round",IF($G$529&lt;=9,6,IF($G$529&lt;=12,8,10)),IF($G$529&lt;12,2,MIN(10,MAX(3,ROUNDUP($G$529/6,0))))))),$G$529-$G$529/2*(1-SQRT((IF($D$529="Round",IF($G$529&lt;=9,6,IF($G$529&lt;=12,8,10)),IF($G$529&lt;12,2,MIN(10,MAX(3,ROUNDUP($G$529/6,0)))))-2*(IF($D$529="Round",IF($G$529&lt;=9,6,IF($G$529&lt;=12,8,10)),IF($G$529&lt;12,2,MIN(10,MAX(3,ROUNDUP($G$529/6,0)))))-9+1)+1)/IF($D$529="Round",IF($G$529&lt;=9,6,IF($G$529&lt;=12,8,10)),IF($G$529&lt;12,2,MIN(10,MAX(3,ROUNDUP($G$529/6,0)))))))),1),ROUND((9-0.5)*$G$529/IF($D$529="Round",IF($G$529&lt;=9,6,IF($G$529&lt;=12,8,10)),IF($G$529&lt;12,2,MIN(10,MAX(3,ROUNDUP($G$529/6,0))))),1)))</f>
        <v/>
      </c>
      <c r="M530" s="522">
        <f>IF(OR($D$529="",$G$529="",10&gt;IF($D$529="Round",IF($G$529&lt;=9,6,IF($G$529&lt;=12,8,10)),IF($G$529&lt;12,2,MIN(10,MAX(3,ROUNDUP($G$529/6,0)))))),"",IF($D$529="Round",ROUND(IF(10&lt;=IF($D$529="Round",IF($G$529&lt;=9,6,IF($G$529&lt;=12,8,10)),IF($G$529&lt;12,2,MIN(10,MAX(3,ROUNDUP($G$529/6,0)))))/2,$G$529/2*(1-SQRT((IF($D$529="Round",IF($G$529&lt;=9,6,IF($G$529&lt;=12,8,10)),IF($G$529&lt;12,2,MIN(10,MAX(3,ROUNDUP($G$529/6,0)))))-2*10+1)/IF($D$529="Round",IF($G$529&lt;=9,6,IF($G$529&lt;=12,8,10)),IF($G$529&lt;12,2,MIN(10,MAX(3,ROUNDUP($G$529/6,0))))))),$G$529-$G$529/2*(1-SQRT((IF($D$529="Round",IF($G$529&lt;=9,6,IF($G$529&lt;=12,8,10)),IF($G$529&lt;12,2,MIN(10,MAX(3,ROUNDUP($G$529/6,0)))))-2*(IF($D$529="Round",IF($G$529&lt;=9,6,IF($G$529&lt;=12,8,10)),IF($G$529&lt;12,2,MIN(10,MAX(3,ROUNDUP($G$529/6,0)))))-10+1)+1)/IF($D$529="Round",IF($G$529&lt;=9,6,IF($G$529&lt;=12,8,10)),IF($G$529&lt;12,2,MIN(10,MAX(3,ROUNDUP($G$529/6,0)))))))),1),ROUND((10-0.5)*$G$529/IF($D$529="Round",IF($G$529&lt;=9,6,IF($G$529&lt;=12,8,10)),IF($G$529&lt;12,2,MIN(10,MAX(3,ROUNDUP($G$529/6,0))))),1)))</f>
        <v/>
      </c>
    </row>
    <row r="531" ht="13.35" customHeight="1" s="162">
      <c r="B531" s="523">
        <f>IF(OR($D$529="",$G$529=""),"",IF($D$529="Round",IF(1=1,"Axis 1 (0°)",IF(1=2,"Axis 2 (90°)","")),IF(1&gt;IF($D$529="Round",2,IF($I$529&lt;12,2,MIN(8,MAX(3,ROUNDUP($I$529/6,0))))),"",ROUND((1-0.5)*$I$529/IF($D$529="Round",2,IF($I$529&lt;12,2,MIN(8,MAX(3,ROUNDUP($I$529/6,0))))),1))))</f>
        <v/>
      </c>
      <c r="C531" s="524" t="n"/>
      <c r="D531" s="525" t="n"/>
      <c r="E531" s="525" t="n"/>
      <c r="F531" s="525" t="n"/>
      <c r="G531" s="525" t="n"/>
      <c r="H531" s="525" t="n"/>
      <c r="I531" s="525" t="n"/>
      <c r="J531" s="525" t="n"/>
      <c r="K531" s="525" t="n"/>
      <c r="L531" s="525" t="n"/>
      <c r="M531" s="525" t="n"/>
    </row>
    <row r="532" ht="13.35" customHeight="1" s="162">
      <c r="B532" s="523">
        <f>IF(OR($D$529="",$G$529=""),"",IF($D$529="Round",IF(2=1,"Axis 1 (0°)",IF(2=2,"Axis 2 (90°)","")),IF(2&gt;IF($D$529="Round",2,IF($I$529&lt;12,2,MIN(8,MAX(3,ROUNDUP($I$529/6,0))))),"",ROUND((2-0.5)*$I$529/IF($D$529="Round",2,IF($I$529&lt;12,2,MIN(8,MAX(3,ROUNDUP($I$529/6,0))))),1))))</f>
        <v/>
      </c>
      <c r="C532" s="524" t="n"/>
      <c r="D532" s="525" t="n"/>
      <c r="E532" s="525" t="n"/>
      <c r="F532" s="525" t="n"/>
      <c r="G532" s="525" t="n"/>
      <c r="H532" s="525" t="n"/>
      <c r="I532" s="525" t="n"/>
      <c r="J532" s="525" t="n"/>
      <c r="K532" s="525" t="n"/>
      <c r="L532" s="525" t="n"/>
      <c r="M532" s="525" t="n"/>
    </row>
    <row r="533" ht="13.35" customHeight="1" s="162">
      <c r="B533" s="523">
        <f>IF(OR($D$529="",$G$529=""),"",IF($D$529="Round",IF(3=1,"Axis 1 (0°)",IF(3=2,"Axis 2 (90°)","")),IF(3&gt;IF($D$529="Round",2,IF($I$529&lt;12,2,MIN(8,MAX(3,ROUNDUP($I$529/6,0))))),"",ROUND((3-0.5)*$I$529/IF($D$529="Round",2,IF($I$529&lt;12,2,MIN(8,MAX(3,ROUNDUP($I$529/6,0))))),1))))</f>
        <v/>
      </c>
      <c r="C533" s="524" t="n"/>
      <c r="D533" s="525" t="n"/>
      <c r="E533" s="525" t="n"/>
      <c r="F533" s="525" t="n"/>
      <c r="G533" s="525" t="n"/>
      <c r="H533" s="525" t="n"/>
      <c r="I533" s="525" t="n"/>
      <c r="J533" s="525" t="n"/>
      <c r="K533" s="525" t="n"/>
      <c r="L533" s="525" t="n"/>
      <c r="M533" s="525" t="n"/>
    </row>
    <row r="534" ht="13.35" customHeight="1" s="162">
      <c r="B534" s="523">
        <f>IF(OR($D$529="",$G$529=""),"",IF($D$529="Round",IF(4=1,"Axis 1 (0°)",IF(4=2,"Axis 2 (90°)","")),IF(4&gt;IF($D$529="Round",2,IF($I$529&lt;12,2,MIN(8,MAX(3,ROUNDUP($I$529/6,0))))),"",ROUND((4-0.5)*$I$529/IF($D$529="Round",2,IF($I$529&lt;12,2,MIN(8,MAX(3,ROUNDUP($I$529/6,0))))),1))))</f>
        <v/>
      </c>
      <c r="C534" s="524" t="n"/>
      <c r="D534" s="525" t="n"/>
      <c r="E534" s="525" t="n"/>
      <c r="F534" s="525" t="n"/>
      <c r="G534" s="525" t="n"/>
      <c r="H534" s="525" t="n"/>
      <c r="I534" s="525" t="n"/>
      <c r="J534" s="525" t="n"/>
      <c r="K534" s="525" t="n"/>
      <c r="L534" s="525" t="n"/>
      <c r="M534" s="525" t="n"/>
    </row>
    <row r="535" ht="13.35" customHeight="1" s="162">
      <c r="B535" s="523">
        <f>IF(OR($D$529="",$G$529=""),"",IF($D$529="Round",IF(5=1,"Axis 1 (0°)",IF(5=2,"Axis 2 (90°)","")),IF(5&gt;IF($D$529="Round",2,IF($I$529&lt;12,2,MIN(8,MAX(3,ROUNDUP($I$529/6,0))))),"",ROUND((5-0.5)*$I$529/IF($D$529="Round",2,IF($I$529&lt;12,2,MIN(8,MAX(3,ROUNDUP($I$529/6,0))))),1))))</f>
        <v/>
      </c>
      <c r="C535" s="524" t="n"/>
      <c r="D535" s="525" t="n"/>
      <c r="E535" s="525" t="n"/>
      <c r="F535" s="525" t="n"/>
      <c r="G535" s="525" t="n"/>
      <c r="H535" s="525" t="n"/>
      <c r="I535" s="525" t="n"/>
      <c r="J535" s="525" t="n"/>
      <c r="K535" s="525" t="n"/>
      <c r="L535" s="525" t="n"/>
      <c r="M535" s="525" t="n"/>
    </row>
    <row r="536" ht="13.35" customHeight="1" s="162">
      <c r="B536" s="523">
        <f>IF(OR($D$529="",$G$529=""),"",IF($D$529="Round",IF(6=1,"Axis 1 (0°)",IF(6=2,"Axis 2 (90°)","")),IF(6&gt;IF($D$529="Round",2,IF($I$529&lt;12,2,MIN(8,MAX(3,ROUNDUP($I$529/6,0))))),"",ROUND((6-0.5)*$I$529/IF($D$529="Round",2,IF($I$529&lt;12,2,MIN(8,MAX(3,ROUNDUP($I$529/6,0))))),1))))</f>
        <v/>
      </c>
      <c r="C536" s="524" t="n"/>
      <c r="D536" s="525" t="n"/>
      <c r="E536" s="525" t="n"/>
      <c r="F536" s="525" t="n"/>
      <c r="G536" s="525" t="n"/>
      <c r="H536" s="525" t="n"/>
      <c r="I536" s="525" t="n"/>
      <c r="J536" s="525" t="n"/>
      <c r="K536" s="525" t="n"/>
      <c r="L536" s="525" t="n"/>
      <c r="M536" s="525" t="n"/>
    </row>
    <row r="537" ht="13.35" customHeight="1" s="162">
      <c r="B537" s="523">
        <f>IF(OR($D$529="",$G$529=""),"",IF($D$529="Round",IF(7=1,"Axis 1 (0°)",IF(7=2,"Axis 2 (90°)","")),IF(7&gt;IF($D$529="Round",2,IF($I$529&lt;12,2,MIN(8,MAX(3,ROUNDUP($I$529/6,0))))),"",ROUND((7-0.5)*$I$529/IF($D$529="Round",2,IF($I$529&lt;12,2,MIN(8,MAX(3,ROUNDUP($I$529/6,0))))),1))))</f>
        <v/>
      </c>
      <c r="C537" s="524" t="n"/>
      <c r="D537" s="525" t="n"/>
      <c r="E537" s="525" t="n"/>
      <c r="F537" s="525" t="n"/>
      <c r="G537" s="525" t="n"/>
      <c r="H537" s="525" t="n"/>
      <c r="I537" s="525" t="n"/>
      <c r="J537" s="525" t="n"/>
      <c r="K537" s="525" t="n"/>
      <c r="L537" s="525" t="n"/>
      <c r="M537" s="525" t="n"/>
    </row>
    <row r="538" ht="13.35" customHeight="1" s="162">
      <c r="B538" s="523">
        <f>IF(OR($D$529="",$G$529=""),"",IF($D$529="Round",IF(8=1,"Axis 1 (0°)",IF(8=2,"Axis 2 (90°)","")),IF(8&gt;IF($D$529="Round",2,IF($I$529&lt;12,2,MIN(8,MAX(3,ROUNDUP($I$529/6,0))))),"",ROUND((8-0.5)*$I$529/IF($D$529="Round",2,IF($I$529&lt;12,2,MIN(8,MAX(3,ROUNDUP($I$529/6,0))))),1))))</f>
        <v/>
      </c>
      <c r="C538" s="524" t="n"/>
      <c r="D538" s="525" t="n"/>
      <c r="E538" s="525" t="n"/>
      <c r="F538" s="525" t="n"/>
      <c r="G538" s="525" t="n"/>
      <c r="H538" s="525" t="n"/>
      <c r="I538" s="525" t="n"/>
      <c r="J538" s="525" t="n"/>
      <c r="K538" s="525" t="n"/>
      <c r="L538" s="525" t="n"/>
      <c r="M538" s="525" t="n"/>
    </row>
    <row r="539" ht="13.35" customHeight="1" s="162"/>
    <row r="540" ht="13.35" customHeight="1" s="162">
      <c r="B540" s="188" t="inlineStr">
        <is>
          <t>Remarks</t>
        </is>
      </c>
      <c r="C540" s="173" t="n"/>
      <c r="D540" s="154" t="n"/>
      <c r="E540" s="174" t="n"/>
      <c r="F540" s="174" t="n"/>
      <c r="G540" s="174" t="n"/>
      <c r="H540" s="174" t="n"/>
      <c r="I540" s="174" t="n"/>
      <c r="J540" s="174" t="n"/>
      <c r="K540" s="174" t="n"/>
      <c r="L540" s="174" t="n"/>
      <c r="M540" s="173"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13">
        <f>IF(OR($D$548="",$G$548=""),"",IF($D$548="Round",ROUND(PI()*(($G$548-2*N($K$548))/2)^2/144,3),IF($I$548="","",ROUND(($G$548-2*N($K$548))*($I$548-2*N($K$548))/144,3))))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14" t="inlineStr">
        <is>
          <t>Duct shape:</t>
        </is>
      </c>
      <c r="C548" s="173" t="n"/>
      <c r="D548" s="515" t="n"/>
      <c r="E548" s="173" t="n"/>
      <c r="F548" s="516" t="inlineStr">
        <is>
          <t>W / Dia (in)</t>
        </is>
      </c>
      <c r="G548" s="517" t="n"/>
      <c r="H548" s="514" t="inlineStr">
        <is>
          <t>H (in)</t>
        </is>
      </c>
      <c r="I548" s="518" t="n"/>
      <c r="J548" s="519" t="inlineStr">
        <is>
          <t>Liner (in)</t>
        </is>
      </c>
      <c r="K548" s="520" t="n"/>
      <c r="L548" s="514" t="inlineStr">
        <is>
          <t>Points</t>
        </is>
      </c>
      <c r="M548" s="521">
        <f>IF(OR($D$548="",$G$548=""),"",IF($D$548="Round",IF($D$548="Round",IF($G$548&lt;=9,6,IF($G$548&lt;=12,8,10)),IF($G$548&lt;12,2,MIN(10,MAX(3,ROUNDUP($G$548/6,0)))))&amp;" x 2 axes",IF($D$548="Round",IF($G$548&lt;=9,6,IF($G$548&lt;=12,8,10)),IF($G$548&lt;12,2,MIN(10,MAX(3,ROUNDUP($G$548/6,0)))))&amp;" x "&amp;IF($D$548="Round",2,IF($I$548&lt;12,2,MIN(8,MAX(3,ROUNDUP($I$548/6,0)))))))</f>
        <v/>
      </c>
    </row>
    <row r="549" ht="13.35" customHeight="1" s="162">
      <c r="B549" s="522" t="inlineStr">
        <is>
          <t>Depth↓ Pos→ (in)</t>
        </is>
      </c>
      <c r="C549" s="414" t="n"/>
      <c r="D549" s="522">
        <f>IF(OR($D$548="",$G$548="",1&gt;IF($D$548="Round",IF($G$548&lt;=9,6,IF($G$548&lt;=12,8,10)),IF($G$548&lt;12,2,MIN(10,MAX(3,ROUNDUP($G$548/6,0)))))),"",IF($D$548="Round",ROUND(IF(1&lt;=IF($D$548="Round",IF($G$548&lt;=9,6,IF($G$548&lt;=12,8,10)),IF($G$548&lt;12,2,MIN(10,MAX(3,ROUNDUP($G$548/6,0)))))/2,$G$548/2*(1-SQRT((IF($D$548="Round",IF($G$548&lt;=9,6,IF($G$548&lt;=12,8,10)),IF($G$548&lt;12,2,MIN(10,MAX(3,ROUNDUP($G$548/6,0)))))-2*1+1)/IF($D$548="Round",IF($G$548&lt;=9,6,IF($G$548&lt;=12,8,10)),IF($G$548&lt;12,2,MIN(10,MAX(3,ROUNDUP($G$548/6,0))))))),$G$548-$G$548/2*(1-SQRT((IF($D$548="Round",IF($G$548&lt;=9,6,IF($G$548&lt;=12,8,10)),IF($G$548&lt;12,2,MIN(10,MAX(3,ROUNDUP($G$548/6,0)))))-2*(IF($D$548="Round",IF($G$548&lt;=9,6,IF($G$548&lt;=12,8,10)),IF($G$548&lt;12,2,MIN(10,MAX(3,ROUNDUP($G$548/6,0)))))-1+1)+1)/IF($D$548="Round",IF($G$548&lt;=9,6,IF($G$548&lt;=12,8,10)),IF($G$548&lt;12,2,MIN(10,MAX(3,ROUNDUP($G$548/6,0)))))))),1),ROUND((1-0.5)*$G$548/IF($D$548="Round",IF($G$548&lt;=9,6,IF($G$548&lt;=12,8,10)),IF($G$548&lt;12,2,MIN(10,MAX(3,ROUNDUP($G$548/6,0))))),1)))</f>
        <v/>
      </c>
      <c r="E549" s="522">
        <f>IF(OR($D$548="",$G$548="",2&gt;IF($D$548="Round",IF($G$548&lt;=9,6,IF($G$548&lt;=12,8,10)),IF($G$548&lt;12,2,MIN(10,MAX(3,ROUNDUP($G$548/6,0)))))),"",IF($D$548="Round",ROUND(IF(2&lt;=IF($D$548="Round",IF($G$548&lt;=9,6,IF($G$548&lt;=12,8,10)),IF($G$548&lt;12,2,MIN(10,MAX(3,ROUNDUP($G$548/6,0)))))/2,$G$548/2*(1-SQRT((IF($D$548="Round",IF($G$548&lt;=9,6,IF($G$548&lt;=12,8,10)),IF($G$548&lt;12,2,MIN(10,MAX(3,ROUNDUP($G$548/6,0)))))-2*2+1)/IF($D$548="Round",IF($G$548&lt;=9,6,IF($G$548&lt;=12,8,10)),IF($G$548&lt;12,2,MIN(10,MAX(3,ROUNDUP($G$548/6,0))))))),$G$548-$G$548/2*(1-SQRT((IF($D$548="Round",IF($G$548&lt;=9,6,IF($G$548&lt;=12,8,10)),IF($G$548&lt;12,2,MIN(10,MAX(3,ROUNDUP($G$548/6,0)))))-2*(IF($D$548="Round",IF($G$548&lt;=9,6,IF($G$548&lt;=12,8,10)),IF($G$548&lt;12,2,MIN(10,MAX(3,ROUNDUP($G$548/6,0)))))-2+1)+1)/IF($D$548="Round",IF($G$548&lt;=9,6,IF($G$548&lt;=12,8,10)),IF($G$548&lt;12,2,MIN(10,MAX(3,ROUNDUP($G$548/6,0)))))))),1),ROUND((2-0.5)*$G$548/IF($D$548="Round",IF($G$548&lt;=9,6,IF($G$548&lt;=12,8,10)),IF($G$548&lt;12,2,MIN(10,MAX(3,ROUNDUP($G$548/6,0))))),1)))</f>
        <v/>
      </c>
      <c r="F549" s="522">
        <f>IF(OR($D$548="",$G$548="",3&gt;IF($D$548="Round",IF($G$548&lt;=9,6,IF($G$548&lt;=12,8,10)),IF($G$548&lt;12,2,MIN(10,MAX(3,ROUNDUP($G$548/6,0)))))),"",IF($D$548="Round",ROUND(IF(3&lt;=IF($D$548="Round",IF($G$548&lt;=9,6,IF($G$548&lt;=12,8,10)),IF($G$548&lt;12,2,MIN(10,MAX(3,ROUNDUP($G$548/6,0)))))/2,$G$548/2*(1-SQRT((IF($D$548="Round",IF($G$548&lt;=9,6,IF($G$548&lt;=12,8,10)),IF($G$548&lt;12,2,MIN(10,MAX(3,ROUNDUP($G$548/6,0)))))-2*3+1)/IF($D$548="Round",IF($G$548&lt;=9,6,IF($G$548&lt;=12,8,10)),IF($G$548&lt;12,2,MIN(10,MAX(3,ROUNDUP($G$548/6,0))))))),$G$548-$G$548/2*(1-SQRT((IF($D$548="Round",IF($G$548&lt;=9,6,IF($G$548&lt;=12,8,10)),IF($G$548&lt;12,2,MIN(10,MAX(3,ROUNDUP($G$548/6,0)))))-2*(IF($D$548="Round",IF($G$548&lt;=9,6,IF($G$548&lt;=12,8,10)),IF($G$548&lt;12,2,MIN(10,MAX(3,ROUNDUP($G$548/6,0)))))-3+1)+1)/IF($D$548="Round",IF($G$548&lt;=9,6,IF($G$548&lt;=12,8,10)),IF($G$548&lt;12,2,MIN(10,MAX(3,ROUNDUP($G$548/6,0)))))))),1),ROUND((3-0.5)*$G$548/IF($D$548="Round",IF($G$548&lt;=9,6,IF($G$548&lt;=12,8,10)),IF($G$548&lt;12,2,MIN(10,MAX(3,ROUNDUP($G$548/6,0))))),1)))</f>
        <v/>
      </c>
      <c r="G549" s="522">
        <f>IF(OR($D$548="",$G$548="",4&gt;IF($D$548="Round",IF($G$548&lt;=9,6,IF($G$548&lt;=12,8,10)),IF($G$548&lt;12,2,MIN(10,MAX(3,ROUNDUP($G$548/6,0)))))),"",IF($D$548="Round",ROUND(IF(4&lt;=IF($D$548="Round",IF($G$548&lt;=9,6,IF($G$548&lt;=12,8,10)),IF($G$548&lt;12,2,MIN(10,MAX(3,ROUNDUP($G$548/6,0)))))/2,$G$548/2*(1-SQRT((IF($D$548="Round",IF($G$548&lt;=9,6,IF($G$548&lt;=12,8,10)),IF($G$548&lt;12,2,MIN(10,MAX(3,ROUNDUP($G$548/6,0)))))-2*4+1)/IF($D$548="Round",IF($G$548&lt;=9,6,IF($G$548&lt;=12,8,10)),IF($G$548&lt;12,2,MIN(10,MAX(3,ROUNDUP($G$548/6,0))))))),$G$548-$G$548/2*(1-SQRT((IF($D$548="Round",IF($G$548&lt;=9,6,IF($G$548&lt;=12,8,10)),IF($G$548&lt;12,2,MIN(10,MAX(3,ROUNDUP($G$548/6,0)))))-2*(IF($D$548="Round",IF($G$548&lt;=9,6,IF($G$548&lt;=12,8,10)),IF($G$548&lt;12,2,MIN(10,MAX(3,ROUNDUP($G$548/6,0)))))-4+1)+1)/IF($D$548="Round",IF($G$548&lt;=9,6,IF($G$548&lt;=12,8,10)),IF($G$548&lt;12,2,MIN(10,MAX(3,ROUNDUP($G$548/6,0)))))))),1),ROUND((4-0.5)*$G$548/IF($D$548="Round",IF($G$548&lt;=9,6,IF($G$548&lt;=12,8,10)),IF($G$548&lt;12,2,MIN(10,MAX(3,ROUNDUP($G$548/6,0))))),1)))</f>
        <v/>
      </c>
      <c r="H549" s="522">
        <f>IF(OR($D$548="",$G$548="",5&gt;IF($D$548="Round",IF($G$548&lt;=9,6,IF($G$548&lt;=12,8,10)),IF($G$548&lt;12,2,MIN(10,MAX(3,ROUNDUP($G$548/6,0)))))),"",IF($D$548="Round",ROUND(IF(5&lt;=IF($D$548="Round",IF($G$548&lt;=9,6,IF($G$548&lt;=12,8,10)),IF($G$548&lt;12,2,MIN(10,MAX(3,ROUNDUP($G$548/6,0)))))/2,$G$548/2*(1-SQRT((IF($D$548="Round",IF($G$548&lt;=9,6,IF($G$548&lt;=12,8,10)),IF($G$548&lt;12,2,MIN(10,MAX(3,ROUNDUP($G$548/6,0)))))-2*5+1)/IF($D$548="Round",IF($G$548&lt;=9,6,IF($G$548&lt;=12,8,10)),IF($G$548&lt;12,2,MIN(10,MAX(3,ROUNDUP($G$548/6,0))))))),$G$548-$G$548/2*(1-SQRT((IF($D$548="Round",IF($G$548&lt;=9,6,IF($G$548&lt;=12,8,10)),IF($G$548&lt;12,2,MIN(10,MAX(3,ROUNDUP($G$548/6,0)))))-2*(IF($D$548="Round",IF($G$548&lt;=9,6,IF($G$548&lt;=12,8,10)),IF($G$548&lt;12,2,MIN(10,MAX(3,ROUNDUP($G$548/6,0)))))-5+1)+1)/IF($D$548="Round",IF($G$548&lt;=9,6,IF($G$548&lt;=12,8,10)),IF($G$548&lt;12,2,MIN(10,MAX(3,ROUNDUP($G$548/6,0)))))))),1),ROUND((5-0.5)*$G$548/IF($D$548="Round",IF($G$548&lt;=9,6,IF($G$548&lt;=12,8,10)),IF($G$548&lt;12,2,MIN(10,MAX(3,ROUNDUP($G$548/6,0))))),1)))</f>
        <v/>
      </c>
      <c r="I549" s="522">
        <f>IF(OR($D$548="",$G$548="",6&gt;IF($D$548="Round",IF($G$548&lt;=9,6,IF($G$548&lt;=12,8,10)),IF($G$548&lt;12,2,MIN(10,MAX(3,ROUNDUP($G$548/6,0)))))),"",IF($D$548="Round",ROUND(IF(6&lt;=IF($D$548="Round",IF($G$548&lt;=9,6,IF($G$548&lt;=12,8,10)),IF($G$548&lt;12,2,MIN(10,MAX(3,ROUNDUP($G$548/6,0)))))/2,$G$548/2*(1-SQRT((IF($D$548="Round",IF($G$548&lt;=9,6,IF($G$548&lt;=12,8,10)),IF($G$548&lt;12,2,MIN(10,MAX(3,ROUNDUP($G$548/6,0)))))-2*6+1)/IF($D$548="Round",IF($G$548&lt;=9,6,IF($G$548&lt;=12,8,10)),IF($G$548&lt;12,2,MIN(10,MAX(3,ROUNDUP($G$548/6,0))))))),$G$548-$G$548/2*(1-SQRT((IF($D$548="Round",IF($G$548&lt;=9,6,IF($G$548&lt;=12,8,10)),IF($G$548&lt;12,2,MIN(10,MAX(3,ROUNDUP($G$548/6,0)))))-2*(IF($D$548="Round",IF($G$548&lt;=9,6,IF($G$548&lt;=12,8,10)),IF($G$548&lt;12,2,MIN(10,MAX(3,ROUNDUP($G$548/6,0)))))-6+1)+1)/IF($D$548="Round",IF($G$548&lt;=9,6,IF($G$548&lt;=12,8,10)),IF($G$548&lt;12,2,MIN(10,MAX(3,ROUNDUP($G$548/6,0)))))))),1),ROUND((6-0.5)*$G$548/IF($D$548="Round",IF($G$548&lt;=9,6,IF($G$548&lt;=12,8,10)),IF($G$548&lt;12,2,MIN(10,MAX(3,ROUNDUP($G$548/6,0))))),1)))</f>
        <v/>
      </c>
      <c r="J549" s="522">
        <f>IF(OR($D$548="",$G$548="",7&gt;IF($D$548="Round",IF($G$548&lt;=9,6,IF($G$548&lt;=12,8,10)),IF($G$548&lt;12,2,MIN(10,MAX(3,ROUNDUP($G$548/6,0)))))),"",IF($D$548="Round",ROUND(IF(7&lt;=IF($D$548="Round",IF($G$548&lt;=9,6,IF($G$548&lt;=12,8,10)),IF($G$548&lt;12,2,MIN(10,MAX(3,ROUNDUP($G$548/6,0)))))/2,$G$548/2*(1-SQRT((IF($D$548="Round",IF($G$548&lt;=9,6,IF($G$548&lt;=12,8,10)),IF($G$548&lt;12,2,MIN(10,MAX(3,ROUNDUP($G$548/6,0)))))-2*7+1)/IF($D$548="Round",IF($G$548&lt;=9,6,IF($G$548&lt;=12,8,10)),IF($G$548&lt;12,2,MIN(10,MAX(3,ROUNDUP($G$548/6,0))))))),$G$548-$G$548/2*(1-SQRT((IF($D$548="Round",IF($G$548&lt;=9,6,IF($G$548&lt;=12,8,10)),IF($G$548&lt;12,2,MIN(10,MAX(3,ROUNDUP($G$548/6,0)))))-2*(IF($D$548="Round",IF($G$548&lt;=9,6,IF($G$548&lt;=12,8,10)),IF($G$548&lt;12,2,MIN(10,MAX(3,ROUNDUP($G$548/6,0)))))-7+1)+1)/IF($D$548="Round",IF($G$548&lt;=9,6,IF($G$548&lt;=12,8,10)),IF($G$548&lt;12,2,MIN(10,MAX(3,ROUNDUP($G$548/6,0)))))))),1),ROUND((7-0.5)*$G$548/IF($D$548="Round",IF($G$548&lt;=9,6,IF($G$548&lt;=12,8,10)),IF($G$548&lt;12,2,MIN(10,MAX(3,ROUNDUP($G$548/6,0))))),1)))</f>
        <v/>
      </c>
      <c r="K549" s="522">
        <f>IF(OR($D$548="",$G$548="",8&gt;IF($D$548="Round",IF($G$548&lt;=9,6,IF($G$548&lt;=12,8,10)),IF($G$548&lt;12,2,MIN(10,MAX(3,ROUNDUP($G$548/6,0)))))),"",IF($D$548="Round",ROUND(IF(8&lt;=IF($D$548="Round",IF($G$548&lt;=9,6,IF($G$548&lt;=12,8,10)),IF($G$548&lt;12,2,MIN(10,MAX(3,ROUNDUP($G$548/6,0)))))/2,$G$548/2*(1-SQRT((IF($D$548="Round",IF($G$548&lt;=9,6,IF($G$548&lt;=12,8,10)),IF($G$548&lt;12,2,MIN(10,MAX(3,ROUNDUP($G$548/6,0)))))-2*8+1)/IF($D$548="Round",IF($G$548&lt;=9,6,IF($G$548&lt;=12,8,10)),IF($G$548&lt;12,2,MIN(10,MAX(3,ROUNDUP($G$548/6,0))))))),$G$548-$G$548/2*(1-SQRT((IF($D$548="Round",IF($G$548&lt;=9,6,IF($G$548&lt;=12,8,10)),IF($G$548&lt;12,2,MIN(10,MAX(3,ROUNDUP($G$548/6,0)))))-2*(IF($D$548="Round",IF($G$548&lt;=9,6,IF($G$548&lt;=12,8,10)),IF($G$548&lt;12,2,MIN(10,MAX(3,ROUNDUP($G$548/6,0)))))-8+1)+1)/IF($D$548="Round",IF($G$548&lt;=9,6,IF($G$548&lt;=12,8,10)),IF($G$548&lt;12,2,MIN(10,MAX(3,ROUNDUP($G$548/6,0)))))))),1),ROUND((8-0.5)*$G$548/IF($D$548="Round",IF($G$548&lt;=9,6,IF($G$548&lt;=12,8,10)),IF($G$548&lt;12,2,MIN(10,MAX(3,ROUNDUP($G$548/6,0))))),1)))</f>
        <v/>
      </c>
      <c r="L549" s="522">
        <f>IF(OR($D$548="",$G$548="",9&gt;IF($D$548="Round",IF($G$548&lt;=9,6,IF($G$548&lt;=12,8,10)),IF($G$548&lt;12,2,MIN(10,MAX(3,ROUNDUP($G$548/6,0)))))),"",IF($D$548="Round",ROUND(IF(9&lt;=IF($D$548="Round",IF($G$548&lt;=9,6,IF($G$548&lt;=12,8,10)),IF($G$548&lt;12,2,MIN(10,MAX(3,ROUNDUP($G$548/6,0)))))/2,$G$548/2*(1-SQRT((IF($D$548="Round",IF($G$548&lt;=9,6,IF($G$548&lt;=12,8,10)),IF($G$548&lt;12,2,MIN(10,MAX(3,ROUNDUP($G$548/6,0)))))-2*9+1)/IF($D$548="Round",IF($G$548&lt;=9,6,IF($G$548&lt;=12,8,10)),IF($G$548&lt;12,2,MIN(10,MAX(3,ROUNDUP($G$548/6,0))))))),$G$548-$G$548/2*(1-SQRT((IF($D$548="Round",IF($G$548&lt;=9,6,IF($G$548&lt;=12,8,10)),IF($G$548&lt;12,2,MIN(10,MAX(3,ROUNDUP($G$548/6,0)))))-2*(IF($D$548="Round",IF($G$548&lt;=9,6,IF($G$548&lt;=12,8,10)),IF($G$548&lt;12,2,MIN(10,MAX(3,ROUNDUP($G$548/6,0)))))-9+1)+1)/IF($D$548="Round",IF($G$548&lt;=9,6,IF($G$548&lt;=12,8,10)),IF($G$548&lt;12,2,MIN(10,MAX(3,ROUNDUP($G$548/6,0)))))))),1),ROUND((9-0.5)*$G$548/IF($D$548="Round",IF($G$548&lt;=9,6,IF($G$548&lt;=12,8,10)),IF($G$548&lt;12,2,MIN(10,MAX(3,ROUNDUP($G$548/6,0))))),1)))</f>
        <v/>
      </c>
      <c r="M549" s="522">
        <f>IF(OR($D$548="",$G$548="",10&gt;IF($D$548="Round",IF($G$548&lt;=9,6,IF($G$548&lt;=12,8,10)),IF($G$548&lt;12,2,MIN(10,MAX(3,ROUNDUP($G$548/6,0)))))),"",IF($D$548="Round",ROUND(IF(10&lt;=IF($D$548="Round",IF($G$548&lt;=9,6,IF($G$548&lt;=12,8,10)),IF($G$548&lt;12,2,MIN(10,MAX(3,ROUNDUP($G$548/6,0)))))/2,$G$548/2*(1-SQRT((IF($D$548="Round",IF($G$548&lt;=9,6,IF($G$548&lt;=12,8,10)),IF($G$548&lt;12,2,MIN(10,MAX(3,ROUNDUP($G$548/6,0)))))-2*10+1)/IF($D$548="Round",IF($G$548&lt;=9,6,IF($G$548&lt;=12,8,10)),IF($G$548&lt;12,2,MIN(10,MAX(3,ROUNDUP($G$548/6,0))))))),$G$548-$G$548/2*(1-SQRT((IF($D$548="Round",IF($G$548&lt;=9,6,IF($G$548&lt;=12,8,10)),IF($G$548&lt;12,2,MIN(10,MAX(3,ROUNDUP($G$548/6,0)))))-2*(IF($D$548="Round",IF($G$548&lt;=9,6,IF($G$548&lt;=12,8,10)),IF($G$548&lt;12,2,MIN(10,MAX(3,ROUNDUP($G$548/6,0)))))-10+1)+1)/IF($D$548="Round",IF($G$548&lt;=9,6,IF($G$548&lt;=12,8,10)),IF($G$548&lt;12,2,MIN(10,MAX(3,ROUNDUP($G$548/6,0)))))))),1),ROUND((10-0.5)*$G$548/IF($D$548="Round",IF($G$548&lt;=9,6,IF($G$548&lt;=12,8,10)),IF($G$548&lt;12,2,MIN(10,MAX(3,ROUNDUP($G$548/6,0))))),1)))</f>
        <v/>
      </c>
    </row>
    <row r="550" ht="13.35" customHeight="1" s="162">
      <c r="B550" s="523">
        <f>IF(OR($D$548="",$G$548=""),"",IF($D$548="Round",IF(1=1,"Axis 1 (0°)",IF(1=2,"Axis 2 (90°)","")),IF(1&gt;IF($D$548="Round",2,IF($I$548&lt;12,2,MIN(8,MAX(3,ROUNDUP($I$548/6,0))))),"",ROUND((1-0.5)*$I$548/IF($D$548="Round",2,IF($I$548&lt;12,2,MIN(8,MAX(3,ROUNDUP($I$548/6,0))))),1))))</f>
        <v/>
      </c>
      <c r="C550" s="524" t="n"/>
      <c r="D550" s="525" t="n"/>
      <c r="E550" s="525" t="n"/>
      <c r="F550" s="525" t="n"/>
      <c r="G550" s="525" t="n"/>
      <c r="H550" s="525" t="n"/>
      <c r="I550" s="525" t="n"/>
      <c r="J550" s="525" t="n"/>
      <c r="K550" s="525" t="n"/>
      <c r="L550" s="525" t="n"/>
      <c r="M550" s="525" t="n"/>
    </row>
    <row r="551" ht="13.35" customHeight="1" s="162">
      <c r="B551" s="523">
        <f>IF(OR($D$548="",$G$548=""),"",IF($D$548="Round",IF(2=1,"Axis 1 (0°)",IF(2=2,"Axis 2 (90°)","")),IF(2&gt;IF($D$548="Round",2,IF($I$548&lt;12,2,MIN(8,MAX(3,ROUNDUP($I$548/6,0))))),"",ROUND((2-0.5)*$I$548/IF($D$548="Round",2,IF($I$548&lt;12,2,MIN(8,MAX(3,ROUNDUP($I$548/6,0))))),1))))</f>
        <v/>
      </c>
      <c r="C551" s="524" t="n"/>
      <c r="D551" s="525" t="n"/>
      <c r="E551" s="525" t="n"/>
      <c r="F551" s="525" t="n"/>
      <c r="G551" s="525" t="n"/>
      <c r="H551" s="525" t="n"/>
      <c r="I551" s="525" t="n"/>
      <c r="J551" s="525" t="n"/>
      <c r="K551" s="525" t="n"/>
      <c r="L551" s="525" t="n"/>
      <c r="M551" s="525" t="n"/>
    </row>
    <row r="552" ht="13.35" customHeight="1" s="162">
      <c r="B552" s="523">
        <f>IF(OR($D$548="",$G$548=""),"",IF($D$548="Round",IF(3=1,"Axis 1 (0°)",IF(3=2,"Axis 2 (90°)","")),IF(3&gt;IF($D$548="Round",2,IF($I$548&lt;12,2,MIN(8,MAX(3,ROUNDUP($I$548/6,0))))),"",ROUND((3-0.5)*$I$548/IF($D$548="Round",2,IF($I$548&lt;12,2,MIN(8,MAX(3,ROUNDUP($I$548/6,0))))),1))))</f>
        <v/>
      </c>
      <c r="C552" s="524" t="n"/>
      <c r="D552" s="525" t="n"/>
      <c r="E552" s="525" t="n"/>
      <c r="F552" s="525" t="n"/>
      <c r="G552" s="525" t="n"/>
      <c r="H552" s="525" t="n"/>
      <c r="I552" s="525" t="n"/>
      <c r="J552" s="525" t="n"/>
      <c r="K552" s="525" t="n"/>
      <c r="L552" s="525" t="n"/>
      <c r="M552" s="525" t="n"/>
    </row>
    <row r="553" ht="13.35" customHeight="1" s="162">
      <c r="B553" s="523">
        <f>IF(OR($D$548="",$G$548=""),"",IF($D$548="Round",IF(4=1,"Axis 1 (0°)",IF(4=2,"Axis 2 (90°)","")),IF(4&gt;IF($D$548="Round",2,IF($I$548&lt;12,2,MIN(8,MAX(3,ROUNDUP($I$548/6,0))))),"",ROUND((4-0.5)*$I$548/IF($D$548="Round",2,IF($I$548&lt;12,2,MIN(8,MAX(3,ROUNDUP($I$548/6,0))))),1))))</f>
        <v/>
      </c>
      <c r="C553" s="524" t="n"/>
      <c r="D553" s="525" t="n"/>
      <c r="E553" s="525" t="n"/>
      <c r="F553" s="525" t="n"/>
      <c r="G553" s="525" t="n"/>
      <c r="H553" s="525" t="n"/>
      <c r="I553" s="525" t="n"/>
      <c r="J553" s="525" t="n"/>
      <c r="K553" s="525" t="n"/>
      <c r="L553" s="525" t="n"/>
      <c r="M553" s="525" t="n"/>
    </row>
    <row r="554" ht="13.35" customHeight="1" s="162">
      <c r="B554" s="523">
        <f>IF(OR($D$548="",$G$548=""),"",IF($D$548="Round",IF(5=1,"Axis 1 (0°)",IF(5=2,"Axis 2 (90°)","")),IF(5&gt;IF($D$548="Round",2,IF($I$548&lt;12,2,MIN(8,MAX(3,ROUNDUP($I$548/6,0))))),"",ROUND((5-0.5)*$I$548/IF($D$548="Round",2,IF($I$548&lt;12,2,MIN(8,MAX(3,ROUNDUP($I$548/6,0))))),1))))</f>
        <v/>
      </c>
      <c r="C554" s="524" t="n"/>
      <c r="D554" s="525" t="n"/>
      <c r="E554" s="525" t="n"/>
      <c r="F554" s="525" t="n"/>
      <c r="G554" s="525" t="n"/>
      <c r="H554" s="525" t="n"/>
      <c r="I554" s="525" t="n"/>
      <c r="J554" s="525" t="n"/>
      <c r="K554" s="525" t="n"/>
      <c r="L554" s="525" t="n"/>
      <c r="M554" s="525" t="n"/>
    </row>
    <row r="555" ht="13.35" customHeight="1" s="162">
      <c r="B555" s="523">
        <f>IF(OR($D$548="",$G$548=""),"",IF($D$548="Round",IF(6=1,"Axis 1 (0°)",IF(6=2,"Axis 2 (90°)","")),IF(6&gt;IF($D$548="Round",2,IF($I$548&lt;12,2,MIN(8,MAX(3,ROUNDUP($I$548/6,0))))),"",ROUND((6-0.5)*$I$548/IF($D$548="Round",2,IF($I$548&lt;12,2,MIN(8,MAX(3,ROUNDUP($I$548/6,0))))),1))))</f>
        <v/>
      </c>
      <c r="C555" s="524" t="n"/>
      <c r="D555" s="525" t="n"/>
      <c r="E555" s="525" t="n"/>
      <c r="F555" s="525" t="n"/>
      <c r="G555" s="525" t="n"/>
      <c r="H555" s="525" t="n"/>
      <c r="I555" s="525" t="n"/>
      <c r="J555" s="525" t="n"/>
      <c r="K555" s="525" t="n"/>
      <c r="L555" s="525" t="n"/>
      <c r="M555" s="525" t="n"/>
    </row>
    <row r="556" ht="13.35" customHeight="1" s="162">
      <c r="B556" s="523">
        <f>IF(OR($D$548="",$G$548=""),"",IF($D$548="Round",IF(7=1,"Axis 1 (0°)",IF(7=2,"Axis 2 (90°)","")),IF(7&gt;IF($D$548="Round",2,IF($I$548&lt;12,2,MIN(8,MAX(3,ROUNDUP($I$548/6,0))))),"",ROUND((7-0.5)*$I$548/IF($D$548="Round",2,IF($I$548&lt;12,2,MIN(8,MAX(3,ROUNDUP($I$548/6,0))))),1))))</f>
        <v/>
      </c>
      <c r="C556" s="524" t="n"/>
      <c r="D556" s="525" t="n"/>
      <c r="E556" s="525" t="n"/>
      <c r="F556" s="525" t="n"/>
      <c r="G556" s="525" t="n"/>
      <c r="H556" s="525" t="n"/>
      <c r="I556" s="525" t="n"/>
      <c r="J556" s="525" t="n"/>
      <c r="K556" s="525" t="n"/>
      <c r="L556" s="525" t="n"/>
      <c r="M556" s="525" t="n"/>
    </row>
    <row r="557" ht="13.35" customHeight="1" s="162">
      <c r="B557" s="523">
        <f>IF(OR($D$548="",$G$548=""),"",IF($D$548="Round",IF(8=1,"Axis 1 (0°)",IF(8=2,"Axis 2 (90°)","")),IF(8&gt;IF($D$548="Round",2,IF($I$548&lt;12,2,MIN(8,MAX(3,ROUNDUP($I$548/6,0))))),"",ROUND((8-0.5)*$I$548/IF($D$548="Round",2,IF($I$548&lt;12,2,MIN(8,MAX(3,ROUNDUP($I$548/6,0))))),1))))</f>
        <v/>
      </c>
      <c r="C557" s="524" t="n"/>
      <c r="D557" s="525" t="n"/>
      <c r="E557" s="525" t="n"/>
      <c r="F557" s="525" t="n"/>
      <c r="G557" s="525" t="n"/>
      <c r="H557" s="525" t="n"/>
      <c r="I557" s="525" t="n"/>
      <c r="J557" s="525" t="n"/>
      <c r="K557" s="525" t="n"/>
      <c r="L557" s="525" t="n"/>
      <c r="M557" s="525" t="n"/>
    </row>
    <row r="558" ht="13.35" customHeight="1" s="162"/>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13">
        <f>IF(OR($D$563="",$G$563=""),"",IF($D$563="Round",ROUND(PI()*(($G$563-2*N($K$563))/2)^2/144,3),IF($I$563="","",ROUND(($G$563-2*N($K$563))*($I$563-2*N($K$563))/144,3))))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14" t="inlineStr">
        <is>
          <t>Duct shape:</t>
        </is>
      </c>
      <c r="C563" s="173" t="n"/>
      <c r="D563" s="515" t="n"/>
      <c r="E563" s="173" t="n"/>
      <c r="F563" s="516" t="inlineStr">
        <is>
          <t>W / Dia (in)</t>
        </is>
      </c>
      <c r="G563" s="517" t="n"/>
      <c r="H563" s="514" t="inlineStr">
        <is>
          <t>H (in)</t>
        </is>
      </c>
      <c r="I563" s="518" t="n"/>
      <c r="J563" s="519" t="inlineStr">
        <is>
          <t>Liner (in)</t>
        </is>
      </c>
      <c r="K563" s="520" t="n"/>
      <c r="L563" s="514" t="inlineStr">
        <is>
          <t>Points</t>
        </is>
      </c>
      <c r="M563" s="521">
        <f>IF(OR($D$563="",$G$563=""),"",IF($D$563="Round",IF($D$563="Round",IF($G$563&lt;=9,6,IF($G$563&lt;=12,8,10)),IF($G$563&lt;12,2,MIN(10,MAX(3,ROUNDUP($G$563/6,0)))))&amp;" x 2 axes",IF($D$563="Round",IF($G$563&lt;=9,6,IF($G$563&lt;=12,8,10)),IF($G$563&lt;12,2,MIN(10,MAX(3,ROUNDUP($G$563/6,0)))))&amp;" x "&amp;IF($D$563="Round",2,IF($I$563&lt;12,2,MIN(8,MAX(3,ROUNDUP($I$563/6,0)))))))</f>
        <v/>
      </c>
    </row>
    <row r="564" ht="13.35" customHeight="1" s="162">
      <c r="B564" s="522" t="inlineStr">
        <is>
          <t>Depth↓ Pos→ (in)</t>
        </is>
      </c>
      <c r="C564" s="414" t="n"/>
      <c r="D564" s="522">
        <f>IF(OR($D$563="",$G$563="",1&gt;IF($D$563="Round",IF($G$563&lt;=9,6,IF($G$563&lt;=12,8,10)),IF($G$563&lt;12,2,MIN(10,MAX(3,ROUNDUP($G$563/6,0)))))),"",IF($D$563="Round",ROUND(IF(1&lt;=IF($D$563="Round",IF($G$563&lt;=9,6,IF($G$563&lt;=12,8,10)),IF($G$563&lt;12,2,MIN(10,MAX(3,ROUNDUP($G$563/6,0)))))/2,$G$563/2*(1-SQRT((IF($D$563="Round",IF($G$563&lt;=9,6,IF($G$563&lt;=12,8,10)),IF($G$563&lt;12,2,MIN(10,MAX(3,ROUNDUP($G$563/6,0)))))-2*1+1)/IF($D$563="Round",IF($G$563&lt;=9,6,IF($G$563&lt;=12,8,10)),IF($G$563&lt;12,2,MIN(10,MAX(3,ROUNDUP($G$563/6,0))))))),$G$563-$G$563/2*(1-SQRT((IF($D$563="Round",IF($G$563&lt;=9,6,IF($G$563&lt;=12,8,10)),IF($G$563&lt;12,2,MIN(10,MAX(3,ROUNDUP($G$563/6,0)))))-2*(IF($D$563="Round",IF($G$563&lt;=9,6,IF($G$563&lt;=12,8,10)),IF($G$563&lt;12,2,MIN(10,MAX(3,ROUNDUP($G$563/6,0)))))-1+1)+1)/IF($D$563="Round",IF($G$563&lt;=9,6,IF($G$563&lt;=12,8,10)),IF($G$563&lt;12,2,MIN(10,MAX(3,ROUNDUP($G$563/6,0)))))))),1),ROUND((1-0.5)*$G$563/IF($D$563="Round",IF($G$563&lt;=9,6,IF($G$563&lt;=12,8,10)),IF($G$563&lt;12,2,MIN(10,MAX(3,ROUNDUP($G$563/6,0))))),1)))</f>
        <v/>
      </c>
      <c r="E564" s="522">
        <f>IF(OR($D$563="",$G$563="",2&gt;IF($D$563="Round",IF($G$563&lt;=9,6,IF($G$563&lt;=12,8,10)),IF($G$563&lt;12,2,MIN(10,MAX(3,ROUNDUP($G$563/6,0)))))),"",IF($D$563="Round",ROUND(IF(2&lt;=IF($D$563="Round",IF($G$563&lt;=9,6,IF($G$563&lt;=12,8,10)),IF($G$563&lt;12,2,MIN(10,MAX(3,ROUNDUP($G$563/6,0)))))/2,$G$563/2*(1-SQRT((IF($D$563="Round",IF($G$563&lt;=9,6,IF($G$563&lt;=12,8,10)),IF($G$563&lt;12,2,MIN(10,MAX(3,ROUNDUP($G$563/6,0)))))-2*2+1)/IF($D$563="Round",IF($G$563&lt;=9,6,IF($G$563&lt;=12,8,10)),IF($G$563&lt;12,2,MIN(10,MAX(3,ROUNDUP($G$563/6,0))))))),$G$563-$G$563/2*(1-SQRT((IF($D$563="Round",IF($G$563&lt;=9,6,IF($G$563&lt;=12,8,10)),IF($G$563&lt;12,2,MIN(10,MAX(3,ROUNDUP($G$563/6,0)))))-2*(IF($D$563="Round",IF($G$563&lt;=9,6,IF($G$563&lt;=12,8,10)),IF($G$563&lt;12,2,MIN(10,MAX(3,ROUNDUP($G$563/6,0)))))-2+1)+1)/IF($D$563="Round",IF($G$563&lt;=9,6,IF($G$563&lt;=12,8,10)),IF($G$563&lt;12,2,MIN(10,MAX(3,ROUNDUP($G$563/6,0)))))))),1),ROUND((2-0.5)*$G$563/IF($D$563="Round",IF($G$563&lt;=9,6,IF($G$563&lt;=12,8,10)),IF($G$563&lt;12,2,MIN(10,MAX(3,ROUNDUP($G$563/6,0))))),1)))</f>
        <v/>
      </c>
      <c r="F564" s="522">
        <f>IF(OR($D$563="",$G$563="",3&gt;IF($D$563="Round",IF($G$563&lt;=9,6,IF($G$563&lt;=12,8,10)),IF($G$563&lt;12,2,MIN(10,MAX(3,ROUNDUP($G$563/6,0)))))),"",IF($D$563="Round",ROUND(IF(3&lt;=IF($D$563="Round",IF($G$563&lt;=9,6,IF($G$563&lt;=12,8,10)),IF($G$563&lt;12,2,MIN(10,MAX(3,ROUNDUP($G$563/6,0)))))/2,$G$563/2*(1-SQRT((IF($D$563="Round",IF($G$563&lt;=9,6,IF($G$563&lt;=12,8,10)),IF($G$563&lt;12,2,MIN(10,MAX(3,ROUNDUP($G$563/6,0)))))-2*3+1)/IF($D$563="Round",IF($G$563&lt;=9,6,IF($G$563&lt;=12,8,10)),IF($G$563&lt;12,2,MIN(10,MAX(3,ROUNDUP($G$563/6,0))))))),$G$563-$G$563/2*(1-SQRT((IF($D$563="Round",IF($G$563&lt;=9,6,IF($G$563&lt;=12,8,10)),IF($G$563&lt;12,2,MIN(10,MAX(3,ROUNDUP($G$563/6,0)))))-2*(IF($D$563="Round",IF($G$563&lt;=9,6,IF($G$563&lt;=12,8,10)),IF($G$563&lt;12,2,MIN(10,MAX(3,ROUNDUP($G$563/6,0)))))-3+1)+1)/IF($D$563="Round",IF($G$563&lt;=9,6,IF($G$563&lt;=12,8,10)),IF($G$563&lt;12,2,MIN(10,MAX(3,ROUNDUP($G$563/6,0)))))))),1),ROUND((3-0.5)*$G$563/IF($D$563="Round",IF($G$563&lt;=9,6,IF($G$563&lt;=12,8,10)),IF($G$563&lt;12,2,MIN(10,MAX(3,ROUNDUP($G$563/6,0))))),1)))</f>
        <v/>
      </c>
      <c r="G564" s="522">
        <f>IF(OR($D$563="",$G$563="",4&gt;IF($D$563="Round",IF($G$563&lt;=9,6,IF($G$563&lt;=12,8,10)),IF($G$563&lt;12,2,MIN(10,MAX(3,ROUNDUP($G$563/6,0)))))),"",IF($D$563="Round",ROUND(IF(4&lt;=IF($D$563="Round",IF($G$563&lt;=9,6,IF($G$563&lt;=12,8,10)),IF($G$563&lt;12,2,MIN(10,MAX(3,ROUNDUP($G$563/6,0)))))/2,$G$563/2*(1-SQRT((IF($D$563="Round",IF($G$563&lt;=9,6,IF($G$563&lt;=12,8,10)),IF($G$563&lt;12,2,MIN(10,MAX(3,ROUNDUP($G$563/6,0)))))-2*4+1)/IF($D$563="Round",IF($G$563&lt;=9,6,IF($G$563&lt;=12,8,10)),IF($G$563&lt;12,2,MIN(10,MAX(3,ROUNDUP($G$563/6,0))))))),$G$563-$G$563/2*(1-SQRT((IF($D$563="Round",IF($G$563&lt;=9,6,IF($G$563&lt;=12,8,10)),IF($G$563&lt;12,2,MIN(10,MAX(3,ROUNDUP($G$563/6,0)))))-2*(IF($D$563="Round",IF($G$563&lt;=9,6,IF($G$563&lt;=12,8,10)),IF($G$563&lt;12,2,MIN(10,MAX(3,ROUNDUP($G$563/6,0)))))-4+1)+1)/IF($D$563="Round",IF($G$563&lt;=9,6,IF($G$563&lt;=12,8,10)),IF($G$563&lt;12,2,MIN(10,MAX(3,ROUNDUP($G$563/6,0)))))))),1),ROUND((4-0.5)*$G$563/IF($D$563="Round",IF($G$563&lt;=9,6,IF($G$563&lt;=12,8,10)),IF($G$563&lt;12,2,MIN(10,MAX(3,ROUNDUP($G$563/6,0))))),1)))</f>
        <v/>
      </c>
      <c r="H564" s="522">
        <f>IF(OR($D$563="",$G$563="",5&gt;IF($D$563="Round",IF($G$563&lt;=9,6,IF($G$563&lt;=12,8,10)),IF($G$563&lt;12,2,MIN(10,MAX(3,ROUNDUP($G$563/6,0)))))),"",IF($D$563="Round",ROUND(IF(5&lt;=IF($D$563="Round",IF($G$563&lt;=9,6,IF($G$563&lt;=12,8,10)),IF($G$563&lt;12,2,MIN(10,MAX(3,ROUNDUP($G$563/6,0)))))/2,$G$563/2*(1-SQRT((IF($D$563="Round",IF($G$563&lt;=9,6,IF($G$563&lt;=12,8,10)),IF($G$563&lt;12,2,MIN(10,MAX(3,ROUNDUP($G$563/6,0)))))-2*5+1)/IF($D$563="Round",IF($G$563&lt;=9,6,IF($G$563&lt;=12,8,10)),IF($G$563&lt;12,2,MIN(10,MAX(3,ROUNDUP($G$563/6,0))))))),$G$563-$G$563/2*(1-SQRT((IF($D$563="Round",IF($G$563&lt;=9,6,IF($G$563&lt;=12,8,10)),IF($G$563&lt;12,2,MIN(10,MAX(3,ROUNDUP($G$563/6,0)))))-2*(IF($D$563="Round",IF($G$563&lt;=9,6,IF($G$563&lt;=12,8,10)),IF($G$563&lt;12,2,MIN(10,MAX(3,ROUNDUP($G$563/6,0)))))-5+1)+1)/IF($D$563="Round",IF($G$563&lt;=9,6,IF($G$563&lt;=12,8,10)),IF($G$563&lt;12,2,MIN(10,MAX(3,ROUNDUP($G$563/6,0)))))))),1),ROUND((5-0.5)*$G$563/IF($D$563="Round",IF($G$563&lt;=9,6,IF($G$563&lt;=12,8,10)),IF($G$563&lt;12,2,MIN(10,MAX(3,ROUNDUP($G$563/6,0))))),1)))</f>
        <v/>
      </c>
      <c r="I564" s="522">
        <f>IF(OR($D$563="",$G$563="",6&gt;IF($D$563="Round",IF($G$563&lt;=9,6,IF($G$563&lt;=12,8,10)),IF($G$563&lt;12,2,MIN(10,MAX(3,ROUNDUP($G$563/6,0)))))),"",IF($D$563="Round",ROUND(IF(6&lt;=IF($D$563="Round",IF($G$563&lt;=9,6,IF($G$563&lt;=12,8,10)),IF($G$563&lt;12,2,MIN(10,MAX(3,ROUNDUP($G$563/6,0)))))/2,$G$563/2*(1-SQRT((IF($D$563="Round",IF($G$563&lt;=9,6,IF($G$563&lt;=12,8,10)),IF($G$563&lt;12,2,MIN(10,MAX(3,ROUNDUP($G$563/6,0)))))-2*6+1)/IF($D$563="Round",IF($G$563&lt;=9,6,IF($G$563&lt;=12,8,10)),IF($G$563&lt;12,2,MIN(10,MAX(3,ROUNDUP($G$563/6,0))))))),$G$563-$G$563/2*(1-SQRT((IF($D$563="Round",IF($G$563&lt;=9,6,IF($G$563&lt;=12,8,10)),IF($G$563&lt;12,2,MIN(10,MAX(3,ROUNDUP($G$563/6,0)))))-2*(IF($D$563="Round",IF($G$563&lt;=9,6,IF($G$563&lt;=12,8,10)),IF($G$563&lt;12,2,MIN(10,MAX(3,ROUNDUP($G$563/6,0)))))-6+1)+1)/IF($D$563="Round",IF($G$563&lt;=9,6,IF($G$563&lt;=12,8,10)),IF($G$563&lt;12,2,MIN(10,MAX(3,ROUNDUP($G$563/6,0)))))))),1),ROUND((6-0.5)*$G$563/IF($D$563="Round",IF($G$563&lt;=9,6,IF($G$563&lt;=12,8,10)),IF($G$563&lt;12,2,MIN(10,MAX(3,ROUNDUP($G$563/6,0))))),1)))</f>
        <v/>
      </c>
      <c r="J564" s="522">
        <f>IF(OR($D$563="",$G$563="",7&gt;IF($D$563="Round",IF($G$563&lt;=9,6,IF($G$563&lt;=12,8,10)),IF($G$563&lt;12,2,MIN(10,MAX(3,ROUNDUP($G$563/6,0)))))),"",IF($D$563="Round",ROUND(IF(7&lt;=IF($D$563="Round",IF($G$563&lt;=9,6,IF($G$563&lt;=12,8,10)),IF($G$563&lt;12,2,MIN(10,MAX(3,ROUNDUP($G$563/6,0)))))/2,$G$563/2*(1-SQRT((IF($D$563="Round",IF($G$563&lt;=9,6,IF($G$563&lt;=12,8,10)),IF($G$563&lt;12,2,MIN(10,MAX(3,ROUNDUP($G$563/6,0)))))-2*7+1)/IF($D$563="Round",IF($G$563&lt;=9,6,IF($G$563&lt;=12,8,10)),IF($G$563&lt;12,2,MIN(10,MAX(3,ROUNDUP($G$563/6,0))))))),$G$563-$G$563/2*(1-SQRT((IF($D$563="Round",IF($G$563&lt;=9,6,IF($G$563&lt;=12,8,10)),IF($G$563&lt;12,2,MIN(10,MAX(3,ROUNDUP($G$563/6,0)))))-2*(IF($D$563="Round",IF($G$563&lt;=9,6,IF($G$563&lt;=12,8,10)),IF($G$563&lt;12,2,MIN(10,MAX(3,ROUNDUP($G$563/6,0)))))-7+1)+1)/IF($D$563="Round",IF($G$563&lt;=9,6,IF($G$563&lt;=12,8,10)),IF($G$563&lt;12,2,MIN(10,MAX(3,ROUNDUP($G$563/6,0)))))))),1),ROUND((7-0.5)*$G$563/IF($D$563="Round",IF($G$563&lt;=9,6,IF($G$563&lt;=12,8,10)),IF($G$563&lt;12,2,MIN(10,MAX(3,ROUNDUP($G$563/6,0))))),1)))</f>
        <v/>
      </c>
      <c r="K564" s="522">
        <f>IF(OR($D$563="",$G$563="",8&gt;IF($D$563="Round",IF($G$563&lt;=9,6,IF($G$563&lt;=12,8,10)),IF($G$563&lt;12,2,MIN(10,MAX(3,ROUNDUP($G$563/6,0)))))),"",IF($D$563="Round",ROUND(IF(8&lt;=IF($D$563="Round",IF($G$563&lt;=9,6,IF($G$563&lt;=12,8,10)),IF($G$563&lt;12,2,MIN(10,MAX(3,ROUNDUP($G$563/6,0)))))/2,$G$563/2*(1-SQRT((IF($D$563="Round",IF($G$563&lt;=9,6,IF($G$563&lt;=12,8,10)),IF($G$563&lt;12,2,MIN(10,MAX(3,ROUNDUP($G$563/6,0)))))-2*8+1)/IF($D$563="Round",IF($G$563&lt;=9,6,IF($G$563&lt;=12,8,10)),IF($G$563&lt;12,2,MIN(10,MAX(3,ROUNDUP($G$563/6,0))))))),$G$563-$G$563/2*(1-SQRT((IF($D$563="Round",IF($G$563&lt;=9,6,IF($G$563&lt;=12,8,10)),IF($G$563&lt;12,2,MIN(10,MAX(3,ROUNDUP($G$563/6,0)))))-2*(IF($D$563="Round",IF($G$563&lt;=9,6,IF($G$563&lt;=12,8,10)),IF($G$563&lt;12,2,MIN(10,MAX(3,ROUNDUP($G$563/6,0)))))-8+1)+1)/IF($D$563="Round",IF($G$563&lt;=9,6,IF($G$563&lt;=12,8,10)),IF($G$563&lt;12,2,MIN(10,MAX(3,ROUNDUP($G$563/6,0)))))))),1),ROUND((8-0.5)*$G$563/IF($D$563="Round",IF($G$563&lt;=9,6,IF($G$563&lt;=12,8,10)),IF($G$563&lt;12,2,MIN(10,MAX(3,ROUNDUP($G$563/6,0))))),1)))</f>
        <v/>
      </c>
      <c r="L564" s="522">
        <f>IF(OR($D$563="",$G$563="",9&gt;IF($D$563="Round",IF($G$563&lt;=9,6,IF($G$563&lt;=12,8,10)),IF($G$563&lt;12,2,MIN(10,MAX(3,ROUNDUP($G$563/6,0)))))),"",IF($D$563="Round",ROUND(IF(9&lt;=IF($D$563="Round",IF($G$563&lt;=9,6,IF($G$563&lt;=12,8,10)),IF($G$563&lt;12,2,MIN(10,MAX(3,ROUNDUP($G$563/6,0)))))/2,$G$563/2*(1-SQRT((IF($D$563="Round",IF($G$563&lt;=9,6,IF($G$563&lt;=12,8,10)),IF($G$563&lt;12,2,MIN(10,MAX(3,ROUNDUP($G$563/6,0)))))-2*9+1)/IF($D$563="Round",IF($G$563&lt;=9,6,IF($G$563&lt;=12,8,10)),IF($G$563&lt;12,2,MIN(10,MAX(3,ROUNDUP($G$563/6,0))))))),$G$563-$G$563/2*(1-SQRT((IF($D$563="Round",IF($G$563&lt;=9,6,IF($G$563&lt;=12,8,10)),IF($G$563&lt;12,2,MIN(10,MAX(3,ROUNDUP($G$563/6,0)))))-2*(IF($D$563="Round",IF($G$563&lt;=9,6,IF($G$563&lt;=12,8,10)),IF($G$563&lt;12,2,MIN(10,MAX(3,ROUNDUP($G$563/6,0)))))-9+1)+1)/IF($D$563="Round",IF($G$563&lt;=9,6,IF($G$563&lt;=12,8,10)),IF($G$563&lt;12,2,MIN(10,MAX(3,ROUNDUP($G$563/6,0)))))))),1),ROUND((9-0.5)*$G$563/IF($D$563="Round",IF($G$563&lt;=9,6,IF($G$563&lt;=12,8,10)),IF($G$563&lt;12,2,MIN(10,MAX(3,ROUNDUP($G$563/6,0))))),1)))</f>
        <v/>
      </c>
      <c r="M564" s="522">
        <f>IF(OR($D$563="",$G$563="",10&gt;IF($D$563="Round",IF($G$563&lt;=9,6,IF($G$563&lt;=12,8,10)),IF($G$563&lt;12,2,MIN(10,MAX(3,ROUNDUP($G$563/6,0)))))),"",IF($D$563="Round",ROUND(IF(10&lt;=IF($D$563="Round",IF($G$563&lt;=9,6,IF($G$563&lt;=12,8,10)),IF($G$563&lt;12,2,MIN(10,MAX(3,ROUNDUP($G$563/6,0)))))/2,$G$563/2*(1-SQRT((IF($D$563="Round",IF($G$563&lt;=9,6,IF($G$563&lt;=12,8,10)),IF($G$563&lt;12,2,MIN(10,MAX(3,ROUNDUP($G$563/6,0)))))-2*10+1)/IF($D$563="Round",IF($G$563&lt;=9,6,IF($G$563&lt;=12,8,10)),IF($G$563&lt;12,2,MIN(10,MAX(3,ROUNDUP($G$563/6,0))))))),$G$563-$G$563/2*(1-SQRT((IF($D$563="Round",IF($G$563&lt;=9,6,IF($G$563&lt;=12,8,10)),IF($G$563&lt;12,2,MIN(10,MAX(3,ROUNDUP($G$563/6,0)))))-2*(IF($D$563="Round",IF($G$563&lt;=9,6,IF($G$563&lt;=12,8,10)),IF($G$563&lt;12,2,MIN(10,MAX(3,ROUNDUP($G$563/6,0)))))-10+1)+1)/IF($D$563="Round",IF($G$563&lt;=9,6,IF($G$563&lt;=12,8,10)),IF($G$563&lt;12,2,MIN(10,MAX(3,ROUNDUP($G$563/6,0)))))))),1),ROUND((10-0.5)*$G$563/IF($D$563="Round",IF($G$563&lt;=9,6,IF($G$563&lt;=12,8,10)),IF($G$563&lt;12,2,MIN(10,MAX(3,ROUNDUP($G$563/6,0))))),1)))</f>
        <v/>
      </c>
    </row>
    <row r="565" ht="13.35" customHeight="1" s="162">
      <c r="B565" s="523">
        <f>IF(OR($D$563="",$G$563=""),"",IF($D$563="Round",IF(1=1,"Axis 1 (0°)",IF(1=2,"Axis 2 (90°)","")),IF(1&gt;IF($D$563="Round",2,IF($I$563&lt;12,2,MIN(8,MAX(3,ROUNDUP($I$563/6,0))))),"",ROUND((1-0.5)*$I$563/IF($D$563="Round",2,IF($I$563&lt;12,2,MIN(8,MAX(3,ROUNDUP($I$563/6,0))))),1))))</f>
        <v/>
      </c>
      <c r="C565" s="524" t="n"/>
      <c r="D565" s="525" t="n"/>
      <c r="E565" s="525" t="n"/>
      <c r="F565" s="525" t="n"/>
      <c r="G565" s="525" t="n"/>
      <c r="H565" s="525" t="n"/>
      <c r="I565" s="525" t="n"/>
      <c r="J565" s="525" t="n"/>
      <c r="K565" s="525" t="n"/>
      <c r="L565" s="525" t="n"/>
      <c r="M565" s="525" t="n"/>
    </row>
    <row r="566" ht="13.35" customHeight="1" s="162">
      <c r="B566" s="523">
        <f>IF(OR($D$563="",$G$563=""),"",IF($D$563="Round",IF(2=1,"Axis 1 (0°)",IF(2=2,"Axis 2 (90°)","")),IF(2&gt;IF($D$563="Round",2,IF($I$563&lt;12,2,MIN(8,MAX(3,ROUNDUP($I$563/6,0))))),"",ROUND((2-0.5)*$I$563/IF($D$563="Round",2,IF($I$563&lt;12,2,MIN(8,MAX(3,ROUNDUP($I$563/6,0))))),1))))</f>
        <v/>
      </c>
      <c r="C566" s="524" t="n"/>
      <c r="D566" s="525" t="n"/>
      <c r="E566" s="525" t="n"/>
      <c r="F566" s="525" t="n"/>
      <c r="G566" s="525" t="n"/>
      <c r="H566" s="525" t="n"/>
      <c r="I566" s="525" t="n"/>
      <c r="J566" s="525" t="n"/>
      <c r="K566" s="525" t="n"/>
      <c r="L566" s="525" t="n"/>
      <c r="M566" s="525" t="n"/>
    </row>
    <row r="567" ht="13.35" customHeight="1" s="162">
      <c r="B567" s="523">
        <f>IF(OR($D$563="",$G$563=""),"",IF($D$563="Round",IF(3=1,"Axis 1 (0°)",IF(3=2,"Axis 2 (90°)","")),IF(3&gt;IF($D$563="Round",2,IF($I$563&lt;12,2,MIN(8,MAX(3,ROUNDUP($I$563/6,0))))),"",ROUND((3-0.5)*$I$563/IF($D$563="Round",2,IF($I$563&lt;12,2,MIN(8,MAX(3,ROUNDUP($I$563/6,0))))),1))))</f>
        <v/>
      </c>
      <c r="C567" s="524" t="n"/>
      <c r="D567" s="525" t="n"/>
      <c r="E567" s="525" t="n"/>
      <c r="F567" s="525" t="n"/>
      <c r="G567" s="525" t="n"/>
      <c r="H567" s="525" t="n"/>
      <c r="I567" s="525" t="n"/>
      <c r="J567" s="525" t="n"/>
      <c r="K567" s="525" t="n"/>
      <c r="L567" s="525" t="n"/>
      <c r="M567" s="525" t="n"/>
    </row>
    <row r="568" ht="13.35" customHeight="1" s="162">
      <c r="B568" s="523">
        <f>IF(OR($D$563="",$G$563=""),"",IF($D$563="Round",IF(4=1,"Axis 1 (0°)",IF(4=2,"Axis 2 (90°)","")),IF(4&gt;IF($D$563="Round",2,IF($I$563&lt;12,2,MIN(8,MAX(3,ROUNDUP($I$563/6,0))))),"",ROUND((4-0.5)*$I$563/IF($D$563="Round",2,IF($I$563&lt;12,2,MIN(8,MAX(3,ROUNDUP($I$563/6,0))))),1))))</f>
        <v/>
      </c>
      <c r="C568" s="524" t="n"/>
      <c r="D568" s="525" t="n"/>
      <c r="E568" s="525" t="n"/>
      <c r="F568" s="525" t="n"/>
      <c r="G568" s="525" t="n"/>
      <c r="H568" s="525" t="n"/>
      <c r="I568" s="525" t="n"/>
      <c r="J568" s="525" t="n"/>
      <c r="K568" s="525" t="n"/>
      <c r="L568" s="525" t="n"/>
      <c r="M568" s="525" t="n"/>
    </row>
    <row r="569" ht="13.35" customHeight="1" s="162">
      <c r="B569" s="523">
        <f>IF(OR($D$563="",$G$563=""),"",IF($D$563="Round",IF(5=1,"Axis 1 (0°)",IF(5=2,"Axis 2 (90°)","")),IF(5&gt;IF($D$563="Round",2,IF($I$563&lt;12,2,MIN(8,MAX(3,ROUNDUP($I$563/6,0))))),"",ROUND((5-0.5)*$I$563/IF($D$563="Round",2,IF($I$563&lt;12,2,MIN(8,MAX(3,ROUNDUP($I$563/6,0))))),1))))</f>
        <v/>
      </c>
      <c r="C569" s="524" t="n"/>
      <c r="D569" s="525" t="n"/>
      <c r="E569" s="525" t="n"/>
      <c r="F569" s="525" t="n"/>
      <c r="G569" s="525" t="n"/>
      <c r="H569" s="525" t="n"/>
      <c r="I569" s="525" t="n"/>
      <c r="J569" s="525" t="n"/>
      <c r="K569" s="525" t="n"/>
      <c r="L569" s="525" t="n"/>
      <c r="M569" s="525" t="n"/>
    </row>
    <row r="570" ht="13.35" customHeight="1" s="162">
      <c r="B570" s="523">
        <f>IF(OR($D$563="",$G$563=""),"",IF($D$563="Round",IF(6=1,"Axis 1 (0°)",IF(6=2,"Axis 2 (90°)","")),IF(6&gt;IF($D$563="Round",2,IF($I$563&lt;12,2,MIN(8,MAX(3,ROUNDUP($I$563/6,0))))),"",ROUND((6-0.5)*$I$563/IF($D$563="Round",2,IF($I$563&lt;12,2,MIN(8,MAX(3,ROUNDUP($I$563/6,0))))),1))))</f>
        <v/>
      </c>
      <c r="C570" s="524" t="n"/>
      <c r="D570" s="525" t="n"/>
      <c r="E570" s="525" t="n"/>
      <c r="F570" s="525" t="n"/>
      <c r="G570" s="525" t="n"/>
      <c r="H570" s="525" t="n"/>
      <c r="I570" s="525" t="n"/>
      <c r="J570" s="525" t="n"/>
      <c r="K570" s="525" t="n"/>
      <c r="L570" s="525" t="n"/>
      <c r="M570" s="525" t="n"/>
    </row>
    <row r="571" ht="13.35" customHeight="1" s="162">
      <c r="B571" s="523">
        <f>IF(OR($D$563="",$G$563=""),"",IF($D$563="Round",IF(7=1,"Axis 1 (0°)",IF(7=2,"Axis 2 (90°)","")),IF(7&gt;IF($D$563="Round",2,IF($I$563&lt;12,2,MIN(8,MAX(3,ROUNDUP($I$563/6,0))))),"",ROUND((7-0.5)*$I$563/IF($D$563="Round",2,IF($I$563&lt;12,2,MIN(8,MAX(3,ROUNDUP($I$563/6,0))))),1))))</f>
        <v/>
      </c>
      <c r="C571" s="524" t="n"/>
      <c r="D571" s="525" t="n"/>
      <c r="E571" s="525" t="n"/>
      <c r="F571" s="525" t="n"/>
      <c r="G571" s="525" t="n"/>
      <c r="H571" s="525" t="n"/>
      <c r="I571" s="525" t="n"/>
      <c r="J571" s="525" t="n"/>
      <c r="K571" s="525" t="n"/>
      <c r="L571" s="525" t="n"/>
      <c r="M571" s="525" t="n"/>
    </row>
    <row r="572" ht="13.35" customHeight="1" s="162">
      <c r="B572" s="523">
        <f>IF(OR($D$563="",$G$563=""),"",IF($D$563="Round",IF(8=1,"Axis 1 (0°)",IF(8=2,"Axis 2 (90°)","")),IF(8&gt;IF($D$563="Round",2,IF($I$563&lt;12,2,MIN(8,MAX(3,ROUNDUP($I$563/6,0))))),"",ROUND((8-0.5)*$I$563/IF($D$563="Round",2,IF($I$563&lt;12,2,MIN(8,MAX(3,ROUNDUP($I$563/6,0))))),1))))</f>
        <v/>
      </c>
      <c r="C572" s="524" t="n"/>
      <c r="D572" s="525" t="n"/>
      <c r="E572" s="525" t="n"/>
      <c r="F572" s="525" t="n"/>
      <c r="G572" s="525" t="n"/>
      <c r="H572" s="525" t="n"/>
      <c r="I572" s="525" t="n"/>
      <c r="J572" s="525" t="n"/>
      <c r="K572" s="525" t="n"/>
      <c r="L572" s="525" t="n"/>
      <c r="M572" s="525" t="n"/>
    </row>
    <row r="573" ht="13.35" customHeight="1" s="162"/>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13">
        <f>IF(OR($D$578="",$G$578=""),"",IF($D$578="Round",ROUND(PI()*(($G$578-2*N($K$578))/2)^2/144,3),IF($I$578="","",ROUND(($G$578-2*N($K$578))*($I$578-2*N($K$578))/144,3))))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14" t="inlineStr">
        <is>
          <t>Duct shape:</t>
        </is>
      </c>
      <c r="C578" s="173" t="n"/>
      <c r="D578" s="515" t="n"/>
      <c r="E578" s="173" t="n"/>
      <c r="F578" s="516" t="inlineStr">
        <is>
          <t>W / Dia (in)</t>
        </is>
      </c>
      <c r="G578" s="517" t="n"/>
      <c r="H578" s="514" t="inlineStr">
        <is>
          <t>H (in)</t>
        </is>
      </c>
      <c r="I578" s="518" t="n"/>
      <c r="J578" s="519" t="inlineStr">
        <is>
          <t>Liner (in)</t>
        </is>
      </c>
      <c r="K578" s="520" t="n"/>
      <c r="L578" s="514" t="inlineStr">
        <is>
          <t>Points</t>
        </is>
      </c>
      <c r="M578" s="521">
        <f>IF(OR($D$578="",$G$578=""),"",IF($D$578="Round",IF($D$578="Round",IF($G$578&lt;=9,6,IF($G$578&lt;=12,8,10)),IF($G$578&lt;12,2,MIN(10,MAX(3,ROUNDUP($G$578/6,0)))))&amp;" x 2 axes",IF($D$578="Round",IF($G$578&lt;=9,6,IF($G$578&lt;=12,8,10)),IF($G$578&lt;12,2,MIN(10,MAX(3,ROUNDUP($G$578/6,0)))))&amp;" x "&amp;IF($D$578="Round",2,IF($I$578&lt;12,2,MIN(8,MAX(3,ROUNDUP($I$578/6,0)))))))</f>
        <v/>
      </c>
    </row>
    <row r="579" ht="13.35" customHeight="1" s="162">
      <c r="B579" s="522" t="inlineStr">
        <is>
          <t>Depth↓ Pos→ (in)</t>
        </is>
      </c>
      <c r="C579" s="414" t="n"/>
      <c r="D579" s="522">
        <f>IF(OR($D$578="",$G$578="",1&gt;IF($D$578="Round",IF($G$578&lt;=9,6,IF($G$578&lt;=12,8,10)),IF($G$578&lt;12,2,MIN(10,MAX(3,ROUNDUP($G$578/6,0)))))),"",IF($D$578="Round",ROUND(IF(1&lt;=IF($D$578="Round",IF($G$578&lt;=9,6,IF($G$578&lt;=12,8,10)),IF($G$578&lt;12,2,MIN(10,MAX(3,ROUNDUP($G$578/6,0)))))/2,$G$578/2*(1-SQRT((IF($D$578="Round",IF($G$578&lt;=9,6,IF($G$578&lt;=12,8,10)),IF($G$578&lt;12,2,MIN(10,MAX(3,ROUNDUP($G$578/6,0)))))-2*1+1)/IF($D$578="Round",IF($G$578&lt;=9,6,IF($G$578&lt;=12,8,10)),IF($G$578&lt;12,2,MIN(10,MAX(3,ROUNDUP($G$578/6,0))))))),$G$578-$G$578/2*(1-SQRT((IF($D$578="Round",IF($G$578&lt;=9,6,IF($G$578&lt;=12,8,10)),IF($G$578&lt;12,2,MIN(10,MAX(3,ROUNDUP($G$578/6,0)))))-2*(IF($D$578="Round",IF($G$578&lt;=9,6,IF($G$578&lt;=12,8,10)),IF($G$578&lt;12,2,MIN(10,MAX(3,ROUNDUP($G$578/6,0)))))-1+1)+1)/IF($D$578="Round",IF($G$578&lt;=9,6,IF($G$578&lt;=12,8,10)),IF($G$578&lt;12,2,MIN(10,MAX(3,ROUNDUP($G$578/6,0)))))))),1),ROUND((1-0.5)*$G$578/IF($D$578="Round",IF($G$578&lt;=9,6,IF($G$578&lt;=12,8,10)),IF($G$578&lt;12,2,MIN(10,MAX(3,ROUNDUP($G$578/6,0))))),1)))</f>
        <v/>
      </c>
      <c r="E579" s="522">
        <f>IF(OR($D$578="",$G$578="",2&gt;IF($D$578="Round",IF($G$578&lt;=9,6,IF($G$578&lt;=12,8,10)),IF($G$578&lt;12,2,MIN(10,MAX(3,ROUNDUP($G$578/6,0)))))),"",IF($D$578="Round",ROUND(IF(2&lt;=IF($D$578="Round",IF($G$578&lt;=9,6,IF($G$578&lt;=12,8,10)),IF($G$578&lt;12,2,MIN(10,MAX(3,ROUNDUP($G$578/6,0)))))/2,$G$578/2*(1-SQRT((IF($D$578="Round",IF($G$578&lt;=9,6,IF($G$578&lt;=12,8,10)),IF($G$578&lt;12,2,MIN(10,MAX(3,ROUNDUP($G$578/6,0)))))-2*2+1)/IF($D$578="Round",IF($G$578&lt;=9,6,IF($G$578&lt;=12,8,10)),IF($G$578&lt;12,2,MIN(10,MAX(3,ROUNDUP($G$578/6,0))))))),$G$578-$G$578/2*(1-SQRT((IF($D$578="Round",IF($G$578&lt;=9,6,IF($G$578&lt;=12,8,10)),IF($G$578&lt;12,2,MIN(10,MAX(3,ROUNDUP($G$578/6,0)))))-2*(IF($D$578="Round",IF($G$578&lt;=9,6,IF($G$578&lt;=12,8,10)),IF($G$578&lt;12,2,MIN(10,MAX(3,ROUNDUP($G$578/6,0)))))-2+1)+1)/IF($D$578="Round",IF($G$578&lt;=9,6,IF($G$578&lt;=12,8,10)),IF($G$578&lt;12,2,MIN(10,MAX(3,ROUNDUP($G$578/6,0)))))))),1),ROUND((2-0.5)*$G$578/IF($D$578="Round",IF($G$578&lt;=9,6,IF($G$578&lt;=12,8,10)),IF($G$578&lt;12,2,MIN(10,MAX(3,ROUNDUP($G$578/6,0))))),1)))</f>
        <v/>
      </c>
      <c r="F579" s="522">
        <f>IF(OR($D$578="",$G$578="",3&gt;IF($D$578="Round",IF($G$578&lt;=9,6,IF($G$578&lt;=12,8,10)),IF($G$578&lt;12,2,MIN(10,MAX(3,ROUNDUP($G$578/6,0)))))),"",IF($D$578="Round",ROUND(IF(3&lt;=IF($D$578="Round",IF($G$578&lt;=9,6,IF($G$578&lt;=12,8,10)),IF($G$578&lt;12,2,MIN(10,MAX(3,ROUNDUP($G$578/6,0)))))/2,$G$578/2*(1-SQRT((IF($D$578="Round",IF($G$578&lt;=9,6,IF($G$578&lt;=12,8,10)),IF($G$578&lt;12,2,MIN(10,MAX(3,ROUNDUP($G$578/6,0)))))-2*3+1)/IF($D$578="Round",IF($G$578&lt;=9,6,IF($G$578&lt;=12,8,10)),IF($G$578&lt;12,2,MIN(10,MAX(3,ROUNDUP($G$578/6,0))))))),$G$578-$G$578/2*(1-SQRT((IF($D$578="Round",IF($G$578&lt;=9,6,IF($G$578&lt;=12,8,10)),IF($G$578&lt;12,2,MIN(10,MAX(3,ROUNDUP($G$578/6,0)))))-2*(IF($D$578="Round",IF($G$578&lt;=9,6,IF($G$578&lt;=12,8,10)),IF($G$578&lt;12,2,MIN(10,MAX(3,ROUNDUP($G$578/6,0)))))-3+1)+1)/IF($D$578="Round",IF($G$578&lt;=9,6,IF($G$578&lt;=12,8,10)),IF($G$578&lt;12,2,MIN(10,MAX(3,ROUNDUP($G$578/6,0)))))))),1),ROUND((3-0.5)*$G$578/IF($D$578="Round",IF($G$578&lt;=9,6,IF($G$578&lt;=12,8,10)),IF($G$578&lt;12,2,MIN(10,MAX(3,ROUNDUP($G$578/6,0))))),1)))</f>
        <v/>
      </c>
      <c r="G579" s="522">
        <f>IF(OR($D$578="",$G$578="",4&gt;IF($D$578="Round",IF($G$578&lt;=9,6,IF($G$578&lt;=12,8,10)),IF($G$578&lt;12,2,MIN(10,MAX(3,ROUNDUP($G$578/6,0)))))),"",IF($D$578="Round",ROUND(IF(4&lt;=IF($D$578="Round",IF($G$578&lt;=9,6,IF($G$578&lt;=12,8,10)),IF($G$578&lt;12,2,MIN(10,MAX(3,ROUNDUP($G$578/6,0)))))/2,$G$578/2*(1-SQRT((IF($D$578="Round",IF($G$578&lt;=9,6,IF($G$578&lt;=12,8,10)),IF($G$578&lt;12,2,MIN(10,MAX(3,ROUNDUP($G$578/6,0)))))-2*4+1)/IF($D$578="Round",IF($G$578&lt;=9,6,IF($G$578&lt;=12,8,10)),IF($G$578&lt;12,2,MIN(10,MAX(3,ROUNDUP($G$578/6,0))))))),$G$578-$G$578/2*(1-SQRT((IF($D$578="Round",IF($G$578&lt;=9,6,IF($G$578&lt;=12,8,10)),IF($G$578&lt;12,2,MIN(10,MAX(3,ROUNDUP($G$578/6,0)))))-2*(IF($D$578="Round",IF($G$578&lt;=9,6,IF($G$578&lt;=12,8,10)),IF($G$578&lt;12,2,MIN(10,MAX(3,ROUNDUP($G$578/6,0)))))-4+1)+1)/IF($D$578="Round",IF($G$578&lt;=9,6,IF($G$578&lt;=12,8,10)),IF($G$578&lt;12,2,MIN(10,MAX(3,ROUNDUP($G$578/6,0)))))))),1),ROUND((4-0.5)*$G$578/IF($D$578="Round",IF($G$578&lt;=9,6,IF($G$578&lt;=12,8,10)),IF($G$578&lt;12,2,MIN(10,MAX(3,ROUNDUP($G$578/6,0))))),1)))</f>
        <v/>
      </c>
      <c r="H579" s="522">
        <f>IF(OR($D$578="",$G$578="",5&gt;IF($D$578="Round",IF($G$578&lt;=9,6,IF($G$578&lt;=12,8,10)),IF($G$578&lt;12,2,MIN(10,MAX(3,ROUNDUP($G$578/6,0)))))),"",IF($D$578="Round",ROUND(IF(5&lt;=IF($D$578="Round",IF($G$578&lt;=9,6,IF($G$578&lt;=12,8,10)),IF($G$578&lt;12,2,MIN(10,MAX(3,ROUNDUP($G$578/6,0)))))/2,$G$578/2*(1-SQRT((IF($D$578="Round",IF($G$578&lt;=9,6,IF($G$578&lt;=12,8,10)),IF($G$578&lt;12,2,MIN(10,MAX(3,ROUNDUP($G$578/6,0)))))-2*5+1)/IF($D$578="Round",IF($G$578&lt;=9,6,IF($G$578&lt;=12,8,10)),IF($G$578&lt;12,2,MIN(10,MAX(3,ROUNDUP($G$578/6,0))))))),$G$578-$G$578/2*(1-SQRT((IF($D$578="Round",IF($G$578&lt;=9,6,IF($G$578&lt;=12,8,10)),IF($G$578&lt;12,2,MIN(10,MAX(3,ROUNDUP($G$578/6,0)))))-2*(IF($D$578="Round",IF($G$578&lt;=9,6,IF($G$578&lt;=12,8,10)),IF($G$578&lt;12,2,MIN(10,MAX(3,ROUNDUP($G$578/6,0)))))-5+1)+1)/IF($D$578="Round",IF($G$578&lt;=9,6,IF($G$578&lt;=12,8,10)),IF($G$578&lt;12,2,MIN(10,MAX(3,ROUNDUP($G$578/6,0)))))))),1),ROUND((5-0.5)*$G$578/IF($D$578="Round",IF($G$578&lt;=9,6,IF($G$578&lt;=12,8,10)),IF($G$578&lt;12,2,MIN(10,MAX(3,ROUNDUP($G$578/6,0))))),1)))</f>
        <v/>
      </c>
      <c r="I579" s="522">
        <f>IF(OR($D$578="",$G$578="",6&gt;IF($D$578="Round",IF($G$578&lt;=9,6,IF($G$578&lt;=12,8,10)),IF($G$578&lt;12,2,MIN(10,MAX(3,ROUNDUP($G$578/6,0)))))),"",IF($D$578="Round",ROUND(IF(6&lt;=IF($D$578="Round",IF($G$578&lt;=9,6,IF($G$578&lt;=12,8,10)),IF($G$578&lt;12,2,MIN(10,MAX(3,ROUNDUP($G$578/6,0)))))/2,$G$578/2*(1-SQRT((IF($D$578="Round",IF($G$578&lt;=9,6,IF($G$578&lt;=12,8,10)),IF($G$578&lt;12,2,MIN(10,MAX(3,ROUNDUP($G$578/6,0)))))-2*6+1)/IF($D$578="Round",IF($G$578&lt;=9,6,IF($G$578&lt;=12,8,10)),IF($G$578&lt;12,2,MIN(10,MAX(3,ROUNDUP($G$578/6,0))))))),$G$578-$G$578/2*(1-SQRT((IF($D$578="Round",IF($G$578&lt;=9,6,IF($G$578&lt;=12,8,10)),IF($G$578&lt;12,2,MIN(10,MAX(3,ROUNDUP($G$578/6,0)))))-2*(IF($D$578="Round",IF($G$578&lt;=9,6,IF($G$578&lt;=12,8,10)),IF($G$578&lt;12,2,MIN(10,MAX(3,ROUNDUP($G$578/6,0)))))-6+1)+1)/IF($D$578="Round",IF($G$578&lt;=9,6,IF($G$578&lt;=12,8,10)),IF($G$578&lt;12,2,MIN(10,MAX(3,ROUNDUP($G$578/6,0)))))))),1),ROUND((6-0.5)*$G$578/IF($D$578="Round",IF($G$578&lt;=9,6,IF($G$578&lt;=12,8,10)),IF($G$578&lt;12,2,MIN(10,MAX(3,ROUNDUP($G$578/6,0))))),1)))</f>
        <v/>
      </c>
      <c r="J579" s="522">
        <f>IF(OR($D$578="",$G$578="",7&gt;IF($D$578="Round",IF($G$578&lt;=9,6,IF($G$578&lt;=12,8,10)),IF($G$578&lt;12,2,MIN(10,MAX(3,ROUNDUP($G$578/6,0)))))),"",IF($D$578="Round",ROUND(IF(7&lt;=IF($D$578="Round",IF($G$578&lt;=9,6,IF($G$578&lt;=12,8,10)),IF($G$578&lt;12,2,MIN(10,MAX(3,ROUNDUP($G$578/6,0)))))/2,$G$578/2*(1-SQRT((IF($D$578="Round",IF($G$578&lt;=9,6,IF($G$578&lt;=12,8,10)),IF($G$578&lt;12,2,MIN(10,MAX(3,ROUNDUP($G$578/6,0)))))-2*7+1)/IF($D$578="Round",IF($G$578&lt;=9,6,IF($G$578&lt;=12,8,10)),IF($G$578&lt;12,2,MIN(10,MAX(3,ROUNDUP($G$578/6,0))))))),$G$578-$G$578/2*(1-SQRT((IF($D$578="Round",IF($G$578&lt;=9,6,IF($G$578&lt;=12,8,10)),IF($G$578&lt;12,2,MIN(10,MAX(3,ROUNDUP($G$578/6,0)))))-2*(IF($D$578="Round",IF($G$578&lt;=9,6,IF($G$578&lt;=12,8,10)),IF($G$578&lt;12,2,MIN(10,MAX(3,ROUNDUP($G$578/6,0)))))-7+1)+1)/IF($D$578="Round",IF($G$578&lt;=9,6,IF($G$578&lt;=12,8,10)),IF($G$578&lt;12,2,MIN(10,MAX(3,ROUNDUP($G$578/6,0)))))))),1),ROUND((7-0.5)*$G$578/IF($D$578="Round",IF($G$578&lt;=9,6,IF($G$578&lt;=12,8,10)),IF($G$578&lt;12,2,MIN(10,MAX(3,ROUNDUP($G$578/6,0))))),1)))</f>
        <v/>
      </c>
      <c r="K579" s="522">
        <f>IF(OR($D$578="",$G$578="",8&gt;IF($D$578="Round",IF($G$578&lt;=9,6,IF($G$578&lt;=12,8,10)),IF($G$578&lt;12,2,MIN(10,MAX(3,ROUNDUP($G$578/6,0)))))),"",IF($D$578="Round",ROUND(IF(8&lt;=IF($D$578="Round",IF($G$578&lt;=9,6,IF($G$578&lt;=12,8,10)),IF($G$578&lt;12,2,MIN(10,MAX(3,ROUNDUP($G$578/6,0)))))/2,$G$578/2*(1-SQRT((IF($D$578="Round",IF($G$578&lt;=9,6,IF($G$578&lt;=12,8,10)),IF($G$578&lt;12,2,MIN(10,MAX(3,ROUNDUP($G$578/6,0)))))-2*8+1)/IF($D$578="Round",IF($G$578&lt;=9,6,IF($G$578&lt;=12,8,10)),IF($G$578&lt;12,2,MIN(10,MAX(3,ROUNDUP($G$578/6,0))))))),$G$578-$G$578/2*(1-SQRT((IF($D$578="Round",IF($G$578&lt;=9,6,IF($G$578&lt;=12,8,10)),IF($G$578&lt;12,2,MIN(10,MAX(3,ROUNDUP($G$578/6,0)))))-2*(IF($D$578="Round",IF($G$578&lt;=9,6,IF($G$578&lt;=12,8,10)),IF($G$578&lt;12,2,MIN(10,MAX(3,ROUNDUP($G$578/6,0)))))-8+1)+1)/IF($D$578="Round",IF($G$578&lt;=9,6,IF($G$578&lt;=12,8,10)),IF($G$578&lt;12,2,MIN(10,MAX(3,ROUNDUP($G$578/6,0)))))))),1),ROUND((8-0.5)*$G$578/IF($D$578="Round",IF($G$578&lt;=9,6,IF($G$578&lt;=12,8,10)),IF($G$578&lt;12,2,MIN(10,MAX(3,ROUNDUP($G$578/6,0))))),1)))</f>
        <v/>
      </c>
      <c r="L579" s="522">
        <f>IF(OR($D$578="",$G$578="",9&gt;IF($D$578="Round",IF($G$578&lt;=9,6,IF($G$578&lt;=12,8,10)),IF($G$578&lt;12,2,MIN(10,MAX(3,ROUNDUP($G$578/6,0)))))),"",IF($D$578="Round",ROUND(IF(9&lt;=IF($D$578="Round",IF($G$578&lt;=9,6,IF($G$578&lt;=12,8,10)),IF($G$578&lt;12,2,MIN(10,MAX(3,ROUNDUP($G$578/6,0)))))/2,$G$578/2*(1-SQRT((IF($D$578="Round",IF($G$578&lt;=9,6,IF($G$578&lt;=12,8,10)),IF($G$578&lt;12,2,MIN(10,MAX(3,ROUNDUP($G$578/6,0)))))-2*9+1)/IF($D$578="Round",IF($G$578&lt;=9,6,IF($G$578&lt;=12,8,10)),IF($G$578&lt;12,2,MIN(10,MAX(3,ROUNDUP($G$578/6,0))))))),$G$578-$G$578/2*(1-SQRT((IF($D$578="Round",IF($G$578&lt;=9,6,IF($G$578&lt;=12,8,10)),IF($G$578&lt;12,2,MIN(10,MAX(3,ROUNDUP($G$578/6,0)))))-2*(IF($D$578="Round",IF($G$578&lt;=9,6,IF($G$578&lt;=12,8,10)),IF($G$578&lt;12,2,MIN(10,MAX(3,ROUNDUP($G$578/6,0)))))-9+1)+1)/IF($D$578="Round",IF($G$578&lt;=9,6,IF($G$578&lt;=12,8,10)),IF($G$578&lt;12,2,MIN(10,MAX(3,ROUNDUP($G$578/6,0)))))))),1),ROUND((9-0.5)*$G$578/IF($D$578="Round",IF($G$578&lt;=9,6,IF($G$578&lt;=12,8,10)),IF($G$578&lt;12,2,MIN(10,MAX(3,ROUNDUP($G$578/6,0))))),1)))</f>
        <v/>
      </c>
      <c r="M579" s="522">
        <f>IF(OR($D$578="",$G$578="",10&gt;IF($D$578="Round",IF($G$578&lt;=9,6,IF($G$578&lt;=12,8,10)),IF($G$578&lt;12,2,MIN(10,MAX(3,ROUNDUP($G$578/6,0)))))),"",IF($D$578="Round",ROUND(IF(10&lt;=IF($D$578="Round",IF($G$578&lt;=9,6,IF($G$578&lt;=12,8,10)),IF($G$578&lt;12,2,MIN(10,MAX(3,ROUNDUP($G$578/6,0)))))/2,$G$578/2*(1-SQRT((IF($D$578="Round",IF($G$578&lt;=9,6,IF($G$578&lt;=12,8,10)),IF($G$578&lt;12,2,MIN(10,MAX(3,ROUNDUP($G$578/6,0)))))-2*10+1)/IF($D$578="Round",IF($G$578&lt;=9,6,IF($G$578&lt;=12,8,10)),IF($G$578&lt;12,2,MIN(10,MAX(3,ROUNDUP($G$578/6,0))))))),$G$578-$G$578/2*(1-SQRT((IF($D$578="Round",IF($G$578&lt;=9,6,IF($G$578&lt;=12,8,10)),IF($G$578&lt;12,2,MIN(10,MAX(3,ROUNDUP($G$578/6,0)))))-2*(IF($D$578="Round",IF($G$578&lt;=9,6,IF($G$578&lt;=12,8,10)),IF($G$578&lt;12,2,MIN(10,MAX(3,ROUNDUP($G$578/6,0)))))-10+1)+1)/IF($D$578="Round",IF($G$578&lt;=9,6,IF($G$578&lt;=12,8,10)),IF($G$578&lt;12,2,MIN(10,MAX(3,ROUNDUP($G$578/6,0)))))))),1),ROUND((10-0.5)*$G$578/IF($D$578="Round",IF($G$578&lt;=9,6,IF($G$578&lt;=12,8,10)),IF($G$578&lt;12,2,MIN(10,MAX(3,ROUNDUP($G$578/6,0))))),1)))</f>
        <v/>
      </c>
    </row>
    <row r="580" ht="13.35" customHeight="1" s="162">
      <c r="B580" s="523">
        <f>IF(OR($D$578="",$G$578=""),"",IF($D$578="Round",IF(1=1,"Axis 1 (0°)",IF(1=2,"Axis 2 (90°)","")),IF(1&gt;IF($D$578="Round",2,IF($I$578&lt;12,2,MIN(8,MAX(3,ROUNDUP($I$578/6,0))))),"",ROUND((1-0.5)*$I$578/IF($D$578="Round",2,IF($I$578&lt;12,2,MIN(8,MAX(3,ROUNDUP($I$578/6,0))))),1))))</f>
        <v/>
      </c>
      <c r="C580" s="524" t="n"/>
      <c r="D580" s="525" t="n"/>
      <c r="E580" s="525" t="n"/>
      <c r="F580" s="525" t="n"/>
      <c r="G580" s="525" t="n"/>
      <c r="H580" s="525" t="n"/>
      <c r="I580" s="525" t="n"/>
      <c r="J580" s="525" t="n"/>
      <c r="K580" s="525" t="n"/>
      <c r="L580" s="525" t="n"/>
      <c r="M580" s="525" t="n"/>
    </row>
    <row r="581" ht="13.35" customHeight="1" s="162">
      <c r="B581" s="523">
        <f>IF(OR($D$578="",$G$578=""),"",IF($D$578="Round",IF(2=1,"Axis 1 (0°)",IF(2=2,"Axis 2 (90°)","")),IF(2&gt;IF($D$578="Round",2,IF($I$578&lt;12,2,MIN(8,MAX(3,ROUNDUP($I$578/6,0))))),"",ROUND((2-0.5)*$I$578/IF($D$578="Round",2,IF($I$578&lt;12,2,MIN(8,MAX(3,ROUNDUP($I$578/6,0))))),1))))</f>
        <v/>
      </c>
      <c r="C581" s="524" t="n"/>
      <c r="D581" s="525" t="n"/>
      <c r="E581" s="525" t="n"/>
      <c r="F581" s="525" t="n"/>
      <c r="G581" s="525" t="n"/>
      <c r="H581" s="525" t="n"/>
      <c r="I581" s="525" t="n"/>
      <c r="J581" s="525" t="n"/>
      <c r="K581" s="525" t="n"/>
      <c r="L581" s="525" t="n"/>
      <c r="M581" s="525" t="n"/>
    </row>
    <row r="582" ht="13.35" customHeight="1" s="162">
      <c r="B582" s="523">
        <f>IF(OR($D$578="",$G$578=""),"",IF($D$578="Round",IF(3=1,"Axis 1 (0°)",IF(3=2,"Axis 2 (90°)","")),IF(3&gt;IF($D$578="Round",2,IF($I$578&lt;12,2,MIN(8,MAX(3,ROUNDUP($I$578/6,0))))),"",ROUND((3-0.5)*$I$578/IF($D$578="Round",2,IF($I$578&lt;12,2,MIN(8,MAX(3,ROUNDUP($I$578/6,0))))),1))))</f>
        <v/>
      </c>
      <c r="C582" s="524" t="n"/>
      <c r="D582" s="525" t="n"/>
      <c r="E582" s="525" t="n"/>
      <c r="F582" s="525" t="n"/>
      <c r="G582" s="525" t="n"/>
      <c r="H582" s="525" t="n"/>
      <c r="I582" s="525" t="n"/>
      <c r="J582" s="525" t="n"/>
      <c r="K582" s="525" t="n"/>
      <c r="L582" s="525" t="n"/>
      <c r="M582" s="525" t="n"/>
    </row>
    <row r="583" ht="13.35" customHeight="1" s="162">
      <c r="B583" s="523">
        <f>IF(OR($D$578="",$G$578=""),"",IF($D$578="Round",IF(4=1,"Axis 1 (0°)",IF(4=2,"Axis 2 (90°)","")),IF(4&gt;IF($D$578="Round",2,IF($I$578&lt;12,2,MIN(8,MAX(3,ROUNDUP($I$578/6,0))))),"",ROUND((4-0.5)*$I$578/IF($D$578="Round",2,IF($I$578&lt;12,2,MIN(8,MAX(3,ROUNDUP($I$578/6,0))))),1))))</f>
        <v/>
      </c>
      <c r="C583" s="524" t="n"/>
      <c r="D583" s="525" t="n"/>
      <c r="E583" s="525" t="n"/>
      <c r="F583" s="525" t="n"/>
      <c r="G583" s="525" t="n"/>
      <c r="H583" s="525" t="n"/>
      <c r="I583" s="525" t="n"/>
      <c r="J583" s="525" t="n"/>
      <c r="K583" s="525" t="n"/>
      <c r="L583" s="525" t="n"/>
      <c r="M583" s="525" t="n"/>
    </row>
    <row r="584" ht="13.35" customHeight="1" s="162">
      <c r="B584" s="523">
        <f>IF(OR($D$578="",$G$578=""),"",IF($D$578="Round",IF(5=1,"Axis 1 (0°)",IF(5=2,"Axis 2 (90°)","")),IF(5&gt;IF($D$578="Round",2,IF($I$578&lt;12,2,MIN(8,MAX(3,ROUNDUP($I$578/6,0))))),"",ROUND((5-0.5)*$I$578/IF($D$578="Round",2,IF($I$578&lt;12,2,MIN(8,MAX(3,ROUNDUP($I$578/6,0))))),1))))</f>
        <v/>
      </c>
      <c r="C584" s="524" t="n"/>
      <c r="D584" s="525" t="n"/>
      <c r="E584" s="525" t="n"/>
      <c r="F584" s="525" t="n"/>
      <c r="G584" s="525" t="n"/>
      <c r="H584" s="525" t="n"/>
      <c r="I584" s="525" t="n"/>
      <c r="J584" s="525" t="n"/>
      <c r="K584" s="525" t="n"/>
      <c r="L584" s="525" t="n"/>
      <c r="M584" s="525" t="n"/>
    </row>
    <row r="585" ht="13.35" customHeight="1" s="162">
      <c r="B585" s="523">
        <f>IF(OR($D$578="",$G$578=""),"",IF($D$578="Round",IF(6=1,"Axis 1 (0°)",IF(6=2,"Axis 2 (90°)","")),IF(6&gt;IF($D$578="Round",2,IF($I$578&lt;12,2,MIN(8,MAX(3,ROUNDUP($I$578/6,0))))),"",ROUND((6-0.5)*$I$578/IF($D$578="Round",2,IF($I$578&lt;12,2,MIN(8,MAX(3,ROUNDUP($I$578/6,0))))),1))))</f>
        <v/>
      </c>
      <c r="C585" s="524" t="n"/>
      <c r="D585" s="525" t="n"/>
      <c r="E585" s="525" t="n"/>
      <c r="F585" s="525" t="n"/>
      <c r="G585" s="525" t="n"/>
      <c r="H585" s="525" t="n"/>
      <c r="I585" s="525" t="n"/>
      <c r="J585" s="525" t="n"/>
      <c r="K585" s="525" t="n"/>
      <c r="L585" s="525" t="n"/>
      <c r="M585" s="525" t="n"/>
    </row>
    <row r="586" ht="13.35" customHeight="1" s="162">
      <c r="B586" s="523">
        <f>IF(OR($D$578="",$G$578=""),"",IF($D$578="Round",IF(7=1,"Axis 1 (0°)",IF(7=2,"Axis 2 (90°)","")),IF(7&gt;IF($D$578="Round",2,IF($I$578&lt;12,2,MIN(8,MAX(3,ROUNDUP($I$578/6,0))))),"",ROUND((7-0.5)*$I$578/IF($D$578="Round",2,IF($I$578&lt;12,2,MIN(8,MAX(3,ROUNDUP($I$578/6,0))))),1))))</f>
        <v/>
      </c>
      <c r="C586" s="524" t="n"/>
      <c r="D586" s="525" t="n"/>
      <c r="E586" s="525" t="n"/>
      <c r="F586" s="525" t="n"/>
      <c r="G586" s="525" t="n"/>
      <c r="H586" s="525" t="n"/>
      <c r="I586" s="525" t="n"/>
      <c r="J586" s="525" t="n"/>
      <c r="K586" s="525" t="n"/>
      <c r="L586" s="525" t="n"/>
      <c r="M586" s="525" t="n"/>
    </row>
    <row r="587" ht="13.35" customHeight="1" s="162">
      <c r="B587" s="523">
        <f>IF(OR($D$578="",$G$578=""),"",IF($D$578="Round",IF(8=1,"Axis 1 (0°)",IF(8=2,"Axis 2 (90°)","")),IF(8&gt;IF($D$578="Round",2,IF($I$578&lt;12,2,MIN(8,MAX(3,ROUNDUP($I$578/6,0))))),"",ROUND((8-0.5)*$I$578/IF($D$578="Round",2,IF($I$578&lt;12,2,MIN(8,MAX(3,ROUNDUP($I$578/6,0))))),1))))</f>
        <v/>
      </c>
      <c r="C587" s="524" t="n"/>
      <c r="D587" s="525" t="n"/>
      <c r="E587" s="525" t="n"/>
      <c r="F587" s="525" t="n"/>
      <c r="G587" s="525" t="n"/>
      <c r="H587" s="525" t="n"/>
      <c r="I587" s="525" t="n"/>
      <c r="J587" s="525" t="n"/>
      <c r="K587" s="525" t="n"/>
      <c r="L587" s="525" t="n"/>
      <c r="M587" s="525" t="n"/>
    </row>
    <row r="588" ht="13.35" customHeight="1" s="162"/>
    <row r="589" ht="13.35" customHeight="1" s="162">
      <c r="B589" s="188" t="inlineStr">
        <is>
          <t>Remarks</t>
        </is>
      </c>
      <c r="C589" s="173" t="n"/>
      <c r="D589" s="154" t="n"/>
      <c r="E589" s="174" t="n"/>
      <c r="F589" s="174" t="n"/>
      <c r="G589" s="174" t="n"/>
      <c r="H589" s="174" t="n"/>
      <c r="I589" s="174" t="n"/>
      <c r="J589" s="174" t="n"/>
      <c r="K589" s="174" t="n"/>
      <c r="L589" s="174" t="n"/>
      <c r="M589" s="173"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13">
        <f>IF(OR($D$597="",$G$597=""),"",IF($D$597="Round",ROUND(PI()*(($G$597-2*N($K$597))/2)^2/144,3),IF($I$597="","",ROUND(($G$597-2*N($K$597))*($I$597-2*N($K$597))/144,3))))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14" t="inlineStr">
        <is>
          <t>Duct shape:</t>
        </is>
      </c>
      <c r="C597" s="173" t="n"/>
      <c r="D597" s="515" t="n"/>
      <c r="E597" s="173" t="n"/>
      <c r="F597" s="516" t="inlineStr">
        <is>
          <t>W / Dia (in)</t>
        </is>
      </c>
      <c r="G597" s="517" t="n"/>
      <c r="H597" s="514" t="inlineStr">
        <is>
          <t>H (in)</t>
        </is>
      </c>
      <c r="I597" s="518" t="n"/>
      <c r="J597" s="519" t="inlineStr">
        <is>
          <t>Liner (in)</t>
        </is>
      </c>
      <c r="K597" s="520" t="n"/>
      <c r="L597" s="514" t="inlineStr">
        <is>
          <t>Points</t>
        </is>
      </c>
      <c r="M597" s="521">
        <f>IF(OR($D$597="",$G$597=""),"",IF($D$597="Round",IF($D$597="Round",IF($G$597&lt;=9,6,IF($G$597&lt;=12,8,10)),IF($G$597&lt;12,2,MIN(10,MAX(3,ROUNDUP($G$597/6,0)))))&amp;" x 2 axes",IF($D$597="Round",IF($G$597&lt;=9,6,IF($G$597&lt;=12,8,10)),IF($G$597&lt;12,2,MIN(10,MAX(3,ROUNDUP($G$597/6,0)))))&amp;" x "&amp;IF($D$597="Round",2,IF($I$597&lt;12,2,MIN(8,MAX(3,ROUNDUP($I$597/6,0)))))))</f>
        <v/>
      </c>
    </row>
    <row r="598" ht="13.35" customHeight="1" s="162">
      <c r="B598" s="522" t="inlineStr">
        <is>
          <t>Depth↓ Pos→ (in)</t>
        </is>
      </c>
      <c r="C598" s="414" t="n"/>
      <c r="D598" s="522">
        <f>IF(OR($D$597="",$G$597="",1&gt;IF($D$597="Round",IF($G$597&lt;=9,6,IF($G$597&lt;=12,8,10)),IF($G$597&lt;12,2,MIN(10,MAX(3,ROUNDUP($G$597/6,0)))))),"",IF($D$597="Round",ROUND(IF(1&lt;=IF($D$597="Round",IF($G$597&lt;=9,6,IF($G$597&lt;=12,8,10)),IF($G$597&lt;12,2,MIN(10,MAX(3,ROUNDUP($G$597/6,0)))))/2,$G$597/2*(1-SQRT((IF($D$597="Round",IF($G$597&lt;=9,6,IF($G$597&lt;=12,8,10)),IF($G$597&lt;12,2,MIN(10,MAX(3,ROUNDUP($G$597/6,0)))))-2*1+1)/IF($D$597="Round",IF($G$597&lt;=9,6,IF($G$597&lt;=12,8,10)),IF($G$597&lt;12,2,MIN(10,MAX(3,ROUNDUP($G$597/6,0))))))),$G$597-$G$597/2*(1-SQRT((IF($D$597="Round",IF($G$597&lt;=9,6,IF($G$597&lt;=12,8,10)),IF($G$597&lt;12,2,MIN(10,MAX(3,ROUNDUP($G$597/6,0)))))-2*(IF($D$597="Round",IF($G$597&lt;=9,6,IF($G$597&lt;=12,8,10)),IF($G$597&lt;12,2,MIN(10,MAX(3,ROUNDUP($G$597/6,0)))))-1+1)+1)/IF($D$597="Round",IF($G$597&lt;=9,6,IF($G$597&lt;=12,8,10)),IF($G$597&lt;12,2,MIN(10,MAX(3,ROUNDUP($G$597/6,0)))))))),1),ROUND((1-0.5)*$G$597/IF($D$597="Round",IF($G$597&lt;=9,6,IF($G$597&lt;=12,8,10)),IF($G$597&lt;12,2,MIN(10,MAX(3,ROUNDUP($G$597/6,0))))),1)))</f>
        <v/>
      </c>
      <c r="E598" s="522">
        <f>IF(OR($D$597="",$G$597="",2&gt;IF($D$597="Round",IF($G$597&lt;=9,6,IF($G$597&lt;=12,8,10)),IF($G$597&lt;12,2,MIN(10,MAX(3,ROUNDUP($G$597/6,0)))))),"",IF($D$597="Round",ROUND(IF(2&lt;=IF($D$597="Round",IF($G$597&lt;=9,6,IF($G$597&lt;=12,8,10)),IF($G$597&lt;12,2,MIN(10,MAX(3,ROUNDUP($G$597/6,0)))))/2,$G$597/2*(1-SQRT((IF($D$597="Round",IF($G$597&lt;=9,6,IF($G$597&lt;=12,8,10)),IF($G$597&lt;12,2,MIN(10,MAX(3,ROUNDUP($G$597/6,0)))))-2*2+1)/IF($D$597="Round",IF($G$597&lt;=9,6,IF($G$597&lt;=12,8,10)),IF($G$597&lt;12,2,MIN(10,MAX(3,ROUNDUP($G$597/6,0))))))),$G$597-$G$597/2*(1-SQRT((IF($D$597="Round",IF($G$597&lt;=9,6,IF($G$597&lt;=12,8,10)),IF($G$597&lt;12,2,MIN(10,MAX(3,ROUNDUP($G$597/6,0)))))-2*(IF($D$597="Round",IF($G$597&lt;=9,6,IF($G$597&lt;=12,8,10)),IF($G$597&lt;12,2,MIN(10,MAX(3,ROUNDUP($G$597/6,0)))))-2+1)+1)/IF($D$597="Round",IF($G$597&lt;=9,6,IF($G$597&lt;=12,8,10)),IF($G$597&lt;12,2,MIN(10,MAX(3,ROUNDUP($G$597/6,0)))))))),1),ROUND((2-0.5)*$G$597/IF($D$597="Round",IF($G$597&lt;=9,6,IF($G$597&lt;=12,8,10)),IF($G$597&lt;12,2,MIN(10,MAX(3,ROUNDUP($G$597/6,0))))),1)))</f>
        <v/>
      </c>
      <c r="F598" s="522">
        <f>IF(OR($D$597="",$G$597="",3&gt;IF($D$597="Round",IF($G$597&lt;=9,6,IF($G$597&lt;=12,8,10)),IF($G$597&lt;12,2,MIN(10,MAX(3,ROUNDUP($G$597/6,0)))))),"",IF($D$597="Round",ROUND(IF(3&lt;=IF($D$597="Round",IF($G$597&lt;=9,6,IF($G$597&lt;=12,8,10)),IF($G$597&lt;12,2,MIN(10,MAX(3,ROUNDUP($G$597/6,0)))))/2,$G$597/2*(1-SQRT((IF($D$597="Round",IF($G$597&lt;=9,6,IF($G$597&lt;=12,8,10)),IF($G$597&lt;12,2,MIN(10,MAX(3,ROUNDUP($G$597/6,0)))))-2*3+1)/IF($D$597="Round",IF($G$597&lt;=9,6,IF($G$597&lt;=12,8,10)),IF($G$597&lt;12,2,MIN(10,MAX(3,ROUNDUP($G$597/6,0))))))),$G$597-$G$597/2*(1-SQRT((IF($D$597="Round",IF($G$597&lt;=9,6,IF($G$597&lt;=12,8,10)),IF($G$597&lt;12,2,MIN(10,MAX(3,ROUNDUP($G$597/6,0)))))-2*(IF($D$597="Round",IF($G$597&lt;=9,6,IF($G$597&lt;=12,8,10)),IF($G$597&lt;12,2,MIN(10,MAX(3,ROUNDUP($G$597/6,0)))))-3+1)+1)/IF($D$597="Round",IF($G$597&lt;=9,6,IF($G$597&lt;=12,8,10)),IF($G$597&lt;12,2,MIN(10,MAX(3,ROUNDUP($G$597/6,0)))))))),1),ROUND((3-0.5)*$G$597/IF($D$597="Round",IF($G$597&lt;=9,6,IF($G$597&lt;=12,8,10)),IF($G$597&lt;12,2,MIN(10,MAX(3,ROUNDUP($G$597/6,0))))),1)))</f>
        <v/>
      </c>
      <c r="G598" s="522">
        <f>IF(OR($D$597="",$G$597="",4&gt;IF($D$597="Round",IF($G$597&lt;=9,6,IF($G$597&lt;=12,8,10)),IF($G$597&lt;12,2,MIN(10,MAX(3,ROUNDUP($G$597/6,0)))))),"",IF($D$597="Round",ROUND(IF(4&lt;=IF($D$597="Round",IF($G$597&lt;=9,6,IF($G$597&lt;=12,8,10)),IF($G$597&lt;12,2,MIN(10,MAX(3,ROUNDUP($G$597/6,0)))))/2,$G$597/2*(1-SQRT((IF($D$597="Round",IF($G$597&lt;=9,6,IF($G$597&lt;=12,8,10)),IF($G$597&lt;12,2,MIN(10,MAX(3,ROUNDUP($G$597/6,0)))))-2*4+1)/IF($D$597="Round",IF($G$597&lt;=9,6,IF($G$597&lt;=12,8,10)),IF($G$597&lt;12,2,MIN(10,MAX(3,ROUNDUP($G$597/6,0))))))),$G$597-$G$597/2*(1-SQRT((IF($D$597="Round",IF($G$597&lt;=9,6,IF($G$597&lt;=12,8,10)),IF($G$597&lt;12,2,MIN(10,MAX(3,ROUNDUP($G$597/6,0)))))-2*(IF($D$597="Round",IF($G$597&lt;=9,6,IF($G$597&lt;=12,8,10)),IF($G$597&lt;12,2,MIN(10,MAX(3,ROUNDUP($G$597/6,0)))))-4+1)+1)/IF($D$597="Round",IF($G$597&lt;=9,6,IF($G$597&lt;=12,8,10)),IF($G$597&lt;12,2,MIN(10,MAX(3,ROUNDUP($G$597/6,0)))))))),1),ROUND((4-0.5)*$G$597/IF($D$597="Round",IF($G$597&lt;=9,6,IF($G$597&lt;=12,8,10)),IF($G$597&lt;12,2,MIN(10,MAX(3,ROUNDUP($G$597/6,0))))),1)))</f>
        <v/>
      </c>
      <c r="H598" s="522">
        <f>IF(OR($D$597="",$G$597="",5&gt;IF($D$597="Round",IF($G$597&lt;=9,6,IF($G$597&lt;=12,8,10)),IF($G$597&lt;12,2,MIN(10,MAX(3,ROUNDUP($G$597/6,0)))))),"",IF($D$597="Round",ROUND(IF(5&lt;=IF($D$597="Round",IF($G$597&lt;=9,6,IF($G$597&lt;=12,8,10)),IF($G$597&lt;12,2,MIN(10,MAX(3,ROUNDUP($G$597/6,0)))))/2,$G$597/2*(1-SQRT((IF($D$597="Round",IF($G$597&lt;=9,6,IF($G$597&lt;=12,8,10)),IF($G$597&lt;12,2,MIN(10,MAX(3,ROUNDUP($G$597/6,0)))))-2*5+1)/IF($D$597="Round",IF($G$597&lt;=9,6,IF($G$597&lt;=12,8,10)),IF($G$597&lt;12,2,MIN(10,MAX(3,ROUNDUP($G$597/6,0))))))),$G$597-$G$597/2*(1-SQRT((IF($D$597="Round",IF($G$597&lt;=9,6,IF($G$597&lt;=12,8,10)),IF($G$597&lt;12,2,MIN(10,MAX(3,ROUNDUP($G$597/6,0)))))-2*(IF($D$597="Round",IF($G$597&lt;=9,6,IF($G$597&lt;=12,8,10)),IF($G$597&lt;12,2,MIN(10,MAX(3,ROUNDUP($G$597/6,0)))))-5+1)+1)/IF($D$597="Round",IF($G$597&lt;=9,6,IF($G$597&lt;=12,8,10)),IF($G$597&lt;12,2,MIN(10,MAX(3,ROUNDUP($G$597/6,0)))))))),1),ROUND((5-0.5)*$G$597/IF($D$597="Round",IF($G$597&lt;=9,6,IF($G$597&lt;=12,8,10)),IF($G$597&lt;12,2,MIN(10,MAX(3,ROUNDUP($G$597/6,0))))),1)))</f>
        <v/>
      </c>
      <c r="I598" s="522">
        <f>IF(OR($D$597="",$G$597="",6&gt;IF($D$597="Round",IF($G$597&lt;=9,6,IF($G$597&lt;=12,8,10)),IF($G$597&lt;12,2,MIN(10,MAX(3,ROUNDUP($G$597/6,0)))))),"",IF($D$597="Round",ROUND(IF(6&lt;=IF($D$597="Round",IF($G$597&lt;=9,6,IF($G$597&lt;=12,8,10)),IF($G$597&lt;12,2,MIN(10,MAX(3,ROUNDUP($G$597/6,0)))))/2,$G$597/2*(1-SQRT((IF($D$597="Round",IF($G$597&lt;=9,6,IF($G$597&lt;=12,8,10)),IF($G$597&lt;12,2,MIN(10,MAX(3,ROUNDUP($G$597/6,0)))))-2*6+1)/IF($D$597="Round",IF($G$597&lt;=9,6,IF($G$597&lt;=12,8,10)),IF($G$597&lt;12,2,MIN(10,MAX(3,ROUNDUP($G$597/6,0))))))),$G$597-$G$597/2*(1-SQRT((IF($D$597="Round",IF($G$597&lt;=9,6,IF($G$597&lt;=12,8,10)),IF($G$597&lt;12,2,MIN(10,MAX(3,ROUNDUP($G$597/6,0)))))-2*(IF($D$597="Round",IF($G$597&lt;=9,6,IF($G$597&lt;=12,8,10)),IF($G$597&lt;12,2,MIN(10,MAX(3,ROUNDUP($G$597/6,0)))))-6+1)+1)/IF($D$597="Round",IF($G$597&lt;=9,6,IF($G$597&lt;=12,8,10)),IF($G$597&lt;12,2,MIN(10,MAX(3,ROUNDUP($G$597/6,0)))))))),1),ROUND((6-0.5)*$G$597/IF($D$597="Round",IF($G$597&lt;=9,6,IF($G$597&lt;=12,8,10)),IF($G$597&lt;12,2,MIN(10,MAX(3,ROUNDUP($G$597/6,0))))),1)))</f>
        <v/>
      </c>
      <c r="J598" s="522">
        <f>IF(OR($D$597="",$G$597="",7&gt;IF($D$597="Round",IF($G$597&lt;=9,6,IF($G$597&lt;=12,8,10)),IF($G$597&lt;12,2,MIN(10,MAX(3,ROUNDUP($G$597/6,0)))))),"",IF($D$597="Round",ROUND(IF(7&lt;=IF($D$597="Round",IF($G$597&lt;=9,6,IF($G$597&lt;=12,8,10)),IF($G$597&lt;12,2,MIN(10,MAX(3,ROUNDUP($G$597/6,0)))))/2,$G$597/2*(1-SQRT((IF($D$597="Round",IF($G$597&lt;=9,6,IF($G$597&lt;=12,8,10)),IF($G$597&lt;12,2,MIN(10,MAX(3,ROUNDUP($G$597/6,0)))))-2*7+1)/IF($D$597="Round",IF($G$597&lt;=9,6,IF($G$597&lt;=12,8,10)),IF($G$597&lt;12,2,MIN(10,MAX(3,ROUNDUP($G$597/6,0))))))),$G$597-$G$597/2*(1-SQRT((IF($D$597="Round",IF($G$597&lt;=9,6,IF($G$597&lt;=12,8,10)),IF($G$597&lt;12,2,MIN(10,MAX(3,ROUNDUP($G$597/6,0)))))-2*(IF($D$597="Round",IF($G$597&lt;=9,6,IF($G$597&lt;=12,8,10)),IF($G$597&lt;12,2,MIN(10,MAX(3,ROUNDUP($G$597/6,0)))))-7+1)+1)/IF($D$597="Round",IF($G$597&lt;=9,6,IF($G$597&lt;=12,8,10)),IF($G$597&lt;12,2,MIN(10,MAX(3,ROUNDUP($G$597/6,0)))))))),1),ROUND((7-0.5)*$G$597/IF($D$597="Round",IF($G$597&lt;=9,6,IF($G$597&lt;=12,8,10)),IF($G$597&lt;12,2,MIN(10,MAX(3,ROUNDUP($G$597/6,0))))),1)))</f>
        <v/>
      </c>
      <c r="K598" s="522">
        <f>IF(OR($D$597="",$G$597="",8&gt;IF($D$597="Round",IF($G$597&lt;=9,6,IF($G$597&lt;=12,8,10)),IF($G$597&lt;12,2,MIN(10,MAX(3,ROUNDUP($G$597/6,0)))))),"",IF($D$597="Round",ROUND(IF(8&lt;=IF($D$597="Round",IF($G$597&lt;=9,6,IF($G$597&lt;=12,8,10)),IF($G$597&lt;12,2,MIN(10,MAX(3,ROUNDUP($G$597/6,0)))))/2,$G$597/2*(1-SQRT((IF($D$597="Round",IF($G$597&lt;=9,6,IF($G$597&lt;=12,8,10)),IF($G$597&lt;12,2,MIN(10,MAX(3,ROUNDUP($G$597/6,0)))))-2*8+1)/IF($D$597="Round",IF($G$597&lt;=9,6,IF($G$597&lt;=12,8,10)),IF($G$597&lt;12,2,MIN(10,MAX(3,ROUNDUP($G$597/6,0))))))),$G$597-$G$597/2*(1-SQRT((IF($D$597="Round",IF($G$597&lt;=9,6,IF($G$597&lt;=12,8,10)),IF($G$597&lt;12,2,MIN(10,MAX(3,ROUNDUP($G$597/6,0)))))-2*(IF($D$597="Round",IF($G$597&lt;=9,6,IF($G$597&lt;=12,8,10)),IF($G$597&lt;12,2,MIN(10,MAX(3,ROUNDUP($G$597/6,0)))))-8+1)+1)/IF($D$597="Round",IF($G$597&lt;=9,6,IF($G$597&lt;=12,8,10)),IF($G$597&lt;12,2,MIN(10,MAX(3,ROUNDUP($G$597/6,0)))))))),1),ROUND((8-0.5)*$G$597/IF($D$597="Round",IF($G$597&lt;=9,6,IF($G$597&lt;=12,8,10)),IF($G$597&lt;12,2,MIN(10,MAX(3,ROUNDUP($G$597/6,0))))),1)))</f>
        <v/>
      </c>
      <c r="L598" s="522">
        <f>IF(OR($D$597="",$G$597="",9&gt;IF($D$597="Round",IF($G$597&lt;=9,6,IF($G$597&lt;=12,8,10)),IF($G$597&lt;12,2,MIN(10,MAX(3,ROUNDUP($G$597/6,0)))))),"",IF($D$597="Round",ROUND(IF(9&lt;=IF($D$597="Round",IF($G$597&lt;=9,6,IF($G$597&lt;=12,8,10)),IF($G$597&lt;12,2,MIN(10,MAX(3,ROUNDUP($G$597/6,0)))))/2,$G$597/2*(1-SQRT((IF($D$597="Round",IF($G$597&lt;=9,6,IF($G$597&lt;=12,8,10)),IF($G$597&lt;12,2,MIN(10,MAX(3,ROUNDUP($G$597/6,0)))))-2*9+1)/IF($D$597="Round",IF($G$597&lt;=9,6,IF($G$597&lt;=12,8,10)),IF($G$597&lt;12,2,MIN(10,MAX(3,ROUNDUP($G$597/6,0))))))),$G$597-$G$597/2*(1-SQRT((IF($D$597="Round",IF($G$597&lt;=9,6,IF($G$597&lt;=12,8,10)),IF($G$597&lt;12,2,MIN(10,MAX(3,ROUNDUP($G$597/6,0)))))-2*(IF($D$597="Round",IF($G$597&lt;=9,6,IF($G$597&lt;=12,8,10)),IF($G$597&lt;12,2,MIN(10,MAX(3,ROUNDUP($G$597/6,0)))))-9+1)+1)/IF($D$597="Round",IF($G$597&lt;=9,6,IF($G$597&lt;=12,8,10)),IF($G$597&lt;12,2,MIN(10,MAX(3,ROUNDUP($G$597/6,0)))))))),1),ROUND((9-0.5)*$G$597/IF($D$597="Round",IF($G$597&lt;=9,6,IF($G$597&lt;=12,8,10)),IF($G$597&lt;12,2,MIN(10,MAX(3,ROUNDUP($G$597/6,0))))),1)))</f>
        <v/>
      </c>
      <c r="M598" s="522">
        <f>IF(OR($D$597="",$G$597="",10&gt;IF($D$597="Round",IF($G$597&lt;=9,6,IF($G$597&lt;=12,8,10)),IF($G$597&lt;12,2,MIN(10,MAX(3,ROUNDUP($G$597/6,0)))))),"",IF($D$597="Round",ROUND(IF(10&lt;=IF($D$597="Round",IF($G$597&lt;=9,6,IF($G$597&lt;=12,8,10)),IF($G$597&lt;12,2,MIN(10,MAX(3,ROUNDUP($G$597/6,0)))))/2,$G$597/2*(1-SQRT((IF($D$597="Round",IF($G$597&lt;=9,6,IF($G$597&lt;=12,8,10)),IF($G$597&lt;12,2,MIN(10,MAX(3,ROUNDUP($G$597/6,0)))))-2*10+1)/IF($D$597="Round",IF($G$597&lt;=9,6,IF($G$597&lt;=12,8,10)),IF($G$597&lt;12,2,MIN(10,MAX(3,ROUNDUP($G$597/6,0))))))),$G$597-$G$597/2*(1-SQRT((IF($D$597="Round",IF($G$597&lt;=9,6,IF($G$597&lt;=12,8,10)),IF($G$597&lt;12,2,MIN(10,MAX(3,ROUNDUP($G$597/6,0)))))-2*(IF($D$597="Round",IF($G$597&lt;=9,6,IF($G$597&lt;=12,8,10)),IF($G$597&lt;12,2,MIN(10,MAX(3,ROUNDUP($G$597/6,0)))))-10+1)+1)/IF($D$597="Round",IF($G$597&lt;=9,6,IF($G$597&lt;=12,8,10)),IF($G$597&lt;12,2,MIN(10,MAX(3,ROUNDUP($G$597/6,0)))))))),1),ROUND((10-0.5)*$G$597/IF($D$597="Round",IF($G$597&lt;=9,6,IF($G$597&lt;=12,8,10)),IF($G$597&lt;12,2,MIN(10,MAX(3,ROUNDUP($G$597/6,0))))),1)))</f>
        <v/>
      </c>
    </row>
    <row r="599" ht="13.35" customHeight="1" s="162">
      <c r="B599" s="523">
        <f>IF(OR($D$597="",$G$597=""),"",IF($D$597="Round",IF(1=1,"Axis 1 (0°)",IF(1=2,"Axis 2 (90°)","")),IF(1&gt;IF($D$597="Round",2,IF($I$597&lt;12,2,MIN(8,MAX(3,ROUNDUP($I$597/6,0))))),"",ROUND((1-0.5)*$I$597/IF($D$597="Round",2,IF($I$597&lt;12,2,MIN(8,MAX(3,ROUNDUP($I$597/6,0))))),1))))</f>
        <v/>
      </c>
      <c r="C599" s="524" t="n"/>
      <c r="D599" s="525" t="n"/>
      <c r="E599" s="525" t="n"/>
      <c r="F599" s="525" t="n"/>
      <c r="G599" s="525" t="n"/>
      <c r="H599" s="525" t="n"/>
      <c r="I599" s="525" t="n"/>
      <c r="J599" s="525" t="n"/>
      <c r="K599" s="525" t="n"/>
      <c r="L599" s="525" t="n"/>
      <c r="M599" s="525" t="n"/>
    </row>
    <row r="600" ht="13.35" customHeight="1" s="162">
      <c r="B600" s="523">
        <f>IF(OR($D$597="",$G$597=""),"",IF($D$597="Round",IF(2=1,"Axis 1 (0°)",IF(2=2,"Axis 2 (90°)","")),IF(2&gt;IF($D$597="Round",2,IF($I$597&lt;12,2,MIN(8,MAX(3,ROUNDUP($I$597/6,0))))),"",ROUND((2-0.5)*$I$597/IF($D$597="Round",2,IF($I$597&lt;12,2,MIN(8,MAX(3,ROUNDUP($I$597/6,0))))),1))))</f>
        <v/>
      </c>
      <c r="C600" s="524" t="n"/>
      <c r="D600" s="525" t="n"/>
      <c r="E600" s="525" t="n"/>
      <c r="F600" s="525" t="n"/>
      <c r="G600" s="525" t="n"/>
      <c r="H600" s="525" t="n"/>
      <c r="I600" s="525" t="n"/>
      <c r="J600" s="525" t="n"/>
      <c r="K600" s="525" t="n"/>
      <c r="L600" s="525" t="n"/>
      <c r="M600" s="525" t="n"/>
    </row>
    <row r="601" ht="13.35" customHeight="1" s="162">
      <c r="B601" s="523">
        <f>IF(OR($D$597="",$G$597=""),"",IF($D$597="Round",IF(3=1,"Axis 1 (0°)",IF(3=2,"Axis 2 (90°)","")),IF(3&gt;IF($D$597="Round",2,IF($I$597&lt;12,2,MIN(8,MAX(3,ROUNDUP($I$597/6,0))))),"",ROUND((3-0.5)*$I$597/IF($D$597="Round",2,IF($I$597&lt;12,2,MIN(8,MAX(3,ROUNDUP($I$597/6,0))))),1))))</f>
        <v/>
      </c>
      <c r="C601" s="524" t="n"/>
      <c r="D601" s="525" t="n"/>
      <c r="E601" s="525" t="n"/>
      <c r="F601" s="525" t="n"/>
      <c r="G601" s="525" t="n"/>
      <c r="H601" s="525" t="n"/>
      <c r="I601" s="525" t="n"/>
      <c r="J601" s="525" t="n"/>
      <c r="K601" s="525" t="n"/>
      <c r="L601" s="525" t="n"/>
      <c r="M601" s="525" t="n"/>
    </row>
    <row r="602" ht="13.35" customHeight="1" s="162">
      <c r="B602" s="523">
        <f>IF(OR($D$597="",$G$597=""),"",IF($D$597="Round",IF(4=1,"Axis 1 (0°)",IF(4=2,"Axis 2 (90°)","")),IF(4&gt;IF($D$597="Round",2,IF($I$597&lt;12,2,MIN(8,MAX(3,ROUNDUP($I$597/6,0))))),"",ROUND((4-0.5)*$I$597/IF($D$597="Round",2,IF($I$597&lt;12,2,MIN(8,MAX(3,ROUNDUP($I$597/6,0))))),1))))</f>
        <v/>
      </c>
      <c r="C602" s="524" t="n"/>
      <c r="D602" s="525" t="n"/>
      <c r="E602" s="525" t="n"/>
      <c r="F602" s="525" t="n"/>
      <c r="G602" s="525" t="n"/>
      <c r="H602" s="525" t="n"/>
      <c r="I602" s="525" t="n"/>
      <c r="J602" s="525" t="n"/>
      <c r="K602" s="525" t="n"/>
      <c r="L602" s="525" t="n"/>
      <c r="M602" s="525" t="n"/>
    </row>
    <row r="603" ht="13.35" customHeight="1" s="162">
      <c r="B603" s="523">
        <f>IF(OR($D$597="",$G$597=""),"",IF($D$597="Round",IF(5=1,"Axis 1 (0°)",IF(5=2,"Axis 2 (90°)","")),IF(5&gt;IF($D$597="Round",2,IF($I$597&lt;12,2,MIN(8,MAX(3,ROUNDUP($I$597/6,0))))),"",ROUND((5-0.5)*$I$597/IF($D$597="Round",2,IF($I$597&lt;12,2,MIN(8,MAX(3,ROUNDUP($I$597/6,0))))),1))))</f>
        <v/>
      </c>
      <c r="C603" s="524" t="n"/>
      <c r="D603" s="525" t="n"/>
      <c r="E603" s="525" t="n"/>
      <c r="F603" s="525" t="n"/>
      <c r="G603" s="525" t="n"/>
      <c r="H603" s="525" t="n"/>
      <c r="I603" s="525" t="n"/>
      <c r="J603" s="525" t="n"/>
      <c r="K603" s="525" t="n"/>
      <c r="L603" s="525" t="n"/>
      <c r="M603" s="525" t="n"/>
    </row>
    <row r="604" ht="13.35" customHeight="1" s="162">
      <c r="B604" s="523">
        <f>IF(OR($D$597="",$G$597=""),"",IF($D$597="Round",IF(6=1,"Axis 1 (0°)",IF(6=2,"Axis 2 (90°)","")),IF(6&gt;IF($D$597="Round",2,IF($I$597&lt;12,2,MIN(8,MAX(3,ROUNDUP($I$597/6,0))))),"",ROUND((6-0.5)*$I$597/IF($D$597="Round",2,IF($I$597&lt;12,2,MIN(8,MAX(3,ROUNDUP($I$597/6,0))))),1))))</f>
        <v/>
      </c>
      <c r="C604" s="524" t="n"/>
      <c r="D604" s="525" t="n"/>
      <c r="E604" s="525" t="n"/>
      <c r="F604" s="525" t="n"/>
      <c r="G604" s="525" t="n"/>
      <c r="H604" s="525" t="n"/>
      <c r="I604" s="525" t="n"/>
      <c r="J604" s="525" t="n"/>
      <c r="K604" s="525" t="n"/>
      <c r="L604" s="525" t="n"/>
      <c r="M604" s="525" t="n"/>
    </row>
    <row r="605" ht="13.35" customHeight="1" s="162">
      <c r="B605" s="523">
        <f>IF(OR($D$597="",$G$597=""),"",IF($D$597="Round",IF(7=1,"Axis 1 (0°)",IF(7=2,"Axis 2 (90°)","")),IF(7&gt;IF($D$597="Round",2,IF($I$597&lt;12,2,MIN(8,MAX(3,ROUNDUP($I$597/6,0))))),"",ROUND((7-0.5)*$I$597/IF($D$597="Round",2,IF($I$597&lt;12,2,MIN(8,MAX(3,ROUNDUP($I$597/6,0))))),1))))</f>
        <v/>
      </c>
      <c r="C605" s="524" t="n"/>
      <c r="D605" s="525" t="n"/>
      <c r="E605" s="525" t="n"/>
      <c r="F605" s="525" t="n"/>
      <c r="G605" s="525" t="n"/>
      <c r="H605" s="525" t="n"/>
      <c r="I605" s="525" t="n"/>
      <c r="J605" s="525" t="n"/>
      <c r="K605" s="525" t="n"/>
      <c r="L605" s="525" t="n"/>
      <c r="M605" s="525" t="n"/>
    </row>
    <row r="606" ht="13.35" customHeight="1" s="162">
      <c r="B606" s="523">
        <f>IF(OR($D$597="",$G$597=""),"",IF($D$597="Round",IF(8=1,"Axis 1 (0°)",IF(8=2,"Axis 2 (90°)","")),IF(8&gt;IF($D$597="Round",2,IF($I$597&lt;12,2,MIN(8,MAX(3,ROUNDUP($I$597/6,0))))),"",ROUND((8-0.5)*$I$597/IF($D$597="Round",2,IF($I$597&lt;12,2,MIN(8,MAX(3,ROUNDUP($I$597/6,0))))),1))))</f>
        <v/>
      </c>
      <c r="C606" s="524" t="n"/>
      <c r="D606" s="525" t="n"/>
      <c r="E606" s="525" t="n"/>
      <c r="F606" s="525" t="n"/>
      <c r="G606" s="525" t="n"/>
      <c r="H606" s="525" t="n"/>
      <c r="I606" s="525" t="n"/>
      <c r="J606" s="525" t="n"/>
      <c r="K606" s="525" t="n"/>
      <c r="L606" s="525" t="n"/>
      <c r="M606" s="525" t="n"/>
    </row>
    <row r="607" ht="13.35" customHeight="1" s="162"/>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13">
        <f>IF(OR($D$612="",$G$612=""),"",IF($D$612="Round",ROUND(PI()*(($G$612-2*N($K$612))/2)^2/144,3),IF($I$612="","",ROUND(($G$612-2*N($K$612))*($I$612-2*N($K$612))/144,3))))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14" t="inlineStr">
        <is>
          <t>Duct shape:</t>
        </is>
      </c>
      <c r="C612" s="173" t="n"/>
      <c r="D612" s="515" t="n"/>
      <c r="E612" s="173" t="n"/>
      <c r="F612" s="516" t="inlineStr">
        <is>
          <t>W / Dia (in)</t>
        </is>
      </c>
      <c r="G612" s="517" t="n"/>
      <c r="H612" s="514" t="inlineStr">
        <is>
          <t>H (in)</t>
        </is>
      </c>
      <c r="I612" s="518" t="n"/>
      <c r="J612" s="519" t="inlineStr">
        <is>
          <t>Liner (in)</t>
        </is>
      </c>
      <c r="K612" s="520" t="n"/>
      <c r="L612" s="514" t="inlineStr">
        <is>
          <t>Points</t>
        </is>
      </c>
      <c r="M612" s="521">
        <f>IF(OR($D$612="",$G$612=""),"",IF($D$612="Round",IF($D$612="Round",IF($G$612&lt;=9,6,IF($G$612&lt;=12,8,10)),IF($G$612&lt;12,2,MIN(10,MAX(3,ROUNDUP($G$612/6,0)))))&amp;" x 2 axes",IF($D$612="Round",IF($G$612&lt;=9,6,IF($G$612&lt;=12,8,10)),IF($G$612&lt;12,2,MIN(10,MAX(3,ROUNDUP($G$612/6,0)))))&amp;" x "&amp;IF($D$612="Round",2,IF($I$612&lt;12,2,MIN(8,MAX(3,ROUNDUP($I$612/6,0)))))))</f>
        <v/>
      </c>
    </row>
    <row r="613" ht="13.35" customHeight="1" s="162">
      <c r="B613" s="522" t="inlineStr">
        <is>
          <t>Depth↓ Pos→ (in)</t>
        </is>
      </c>
      <c r="C613" s="414" t="n"/>
      <c r="D613" s="522">
        <f>IF(OR($D$612="",$G$612="",1&gt;IF($D$612="Round",IF($G$612&lt;=9,6,IF($G$612&lt;=12,8,10)),IF($G$612&lt;12,2,MIN(10,MAX(3,ROUNDUP($G$612/6,0)))))),"",IF($D$612="Round",ROUND(IF(1&lt;=IF($D$612="Round",IF($G$612&lt;=9,6,IF($G$612&lt;=12,8,10)),IF($G$612&lt;12,2,MIN(10,MAX(3,ROUNDUP($G$612/6,0)))))/2,$G$612/2*(1-SQRT((IF($D$612="Round",IF($G$612&lt;=9,6,IF($G$612&lt;=12,8,10)),IF($G$612&lt;12,2,MIN(10,MAX(3,ROUNDUP($G$612/6,0)))))-2*1+1)/IF($D$612="Round",IF($G$612&lt;=9,6,IF($G$612&lt;=12,8,10)),IF($G$612&lt;12,2,MIN(10,MAX(3,ROUNDUP($G$612/6,0))))))),$G$612-$G$612/2*(1-SQRT((IF($D$612="Round",IF($G$612&lt;=9,6,IF($G$612&lt;=12,8,10)),IF($G$612&lt;12,2,MIN(10,MAX(3,ROUNDUP($G$612/6,0)))))-2*(IF($D$612="Round",IF($G$612&lt;=9,6,IF($G$612&lt;=12,8,10)),IF($G$612&lt;12,2,MIN(10,MAX(3,ROUNDUP($G$612/6,0)))))-1+1)+1)/IF($D$612="Round",IF($G$612&lt;=9,6,IF($G$612&lt;=12,8,10)),IF($G$612&lt;12,2,MIN(10,MAX(3,ROUNDUP($G$612/6,0)))))))),1),ROUND((1-0.5)*$G$612/IF($D$612="Round",IF($G$612&lt;=9,6,IF($G$612&lt;=12,8,10)),IF($G$612&lt;12,2,MIN(10,MAX(3,ROUNDUP($G$612/6,0))))),1)))</f>
        <v/>
      </c>
      <c r="E613" s="522">
        <f>IF(OR($D$612="",$G$612="",2&gt;IF($D$612="Round",IF($G$612&lt;=9,6,IF($G$612&lt;=12,8,10)),IF($G$612&lt;12,2,MIN(10,MAX(3,ROUNDUP($G$612/6,0)))))),"",IF($D$612="Round",ROUND(IF(2&lt;=IF($D$612="Round",IF($G$612&lt;=9,6,IF($G$612&lt;=12,8,10)),IF($G$612&lt;12,2,MIN(10,MAX(3,ROUNDUP($G$612/6,0)))))/2,$G$612/2*(1-SQRT((IF($D$612="Round",IF($G$612&lt;=9,6,IF($G$612&lt;=12,8,10)),IF($G$612&lt;12,2,MIN(10,MAX(3,ROUNDUP($G$612/6,0)))))-2*2+1)/IF($D$612="Round",IF($G$612&lt;=9,6,IF($G$612&lt;=12,8,10)),IF($G$612&lt;12,2,MIN(10,MAX(3,ROUNDUP($G$612/6,0))))))),$G$612-$G$612/2*(1-SQRT((IF($D$612="Round",IF($G$612&lt;=9,6,IF($G$612&lt;=12,8,10)),IF($G$612&lt;12,2,MIN(10,MAX(3,ROUNDUP($G$612/6,0)))))-2*(IF($D$612="Round",IF($G$612&lt;=9,6,IF($G$612&lt;=12,8,10)),IF($G$612&lt;12,2,MIN(10,MAX(3,ROUNDUP($G$612/6,0)))))-2+1)+1)/IF($D$612="Round",IF($G$612&lt;=9,6,IF($G$612&lt;=12,8,10)),IF($G$612&lt;12,2,MIN(10,MAX(3,ROUNDUP($G$612/6,0)))))))),1),ROUND((2-0.5)*$G$612/IF($D$612="Round",IF($G$612&lt;=9,6,IF($G$612&lt;=12,8,10)),IF($G$612&lt;12,2,MIN(10,MAX(3,ROUNDUP($G$612/6,0))))),1)))</f>
        <v/>
      </c>
      <c r="F613" s="522">
        <f>IF(OR($D$612="",$G$612="",3&gt;IF($D$612="Round",IF($G$612&lt;=9,6,IF($G$612&lt;=12,8,10)),IF($G$612&lt;12,2,MIN(10,MAX(3,ROUNDUP($G$612/6,0)))))),"",IF($D$612="Round",ROUND(IF(3&lt;=IF($D$612="Round",IF($G$612&lt;=9,6,IF($G$612&lt;=12,8,10)),IF($G$612&lt;12,2,MIN(10,MAX(3,ROUNDUP($G$612/6,0)))))/2,$G$612/2*(1-SQRT((IF($D$612="Round",IF($G$612&lt;=9,6,IF($G$612&lt;=12,8,10)),IF($G$612&lt;12,2,MIN(10,MAX(3,ROUNDUP($G$612/6,0)))))-2*3+1)/IF($D$612="Round",IF($G$612&lt;=9,6,IF($G$612&lt;=12,8,10)),IF($G$612&lt;12,2,MIN(10,MAX(3,ROUNDUP($G$612/6,0))))))),$G$612-$G$612/2*(1-SQRT((IF($D$612="Round",IF($G$612&lt;=9,6,IF($G$612&lt;=12,8,10)),IF($G$612&lt;12,2,MIN(10,MAX(3,ROUNDUP($G$612/6,0)))))-2*(IF($D$612="Round",IF($G$612&lt;=9,6,IF($G$612&lt;=12,8,10)),IF($G$612&lt;12,2,MIN(10,MAX(3,ROUNDUP($G$612/6,0)))))-3+1)+1)/IF($D$612="Round",IF($G$612&lt;=9,6,IF($G$612&lt;=12,8,10)),IF($G$612&lt;12,2,MIN(10,MAX(3,ROUNDUP($G$612/6,0)))))))),1),ROUND((3-0.5)*$G$612/IF($D$612="Round",IF($G$612&lt;=9,6,IF($G$612&lt;=12,8,10)),IF($G$612&lt;12,2,MIN(10,MAX(3,ROUNDUP($G$612/6,0))))),1)))</f>
        <v/>
      </c>
      <c r="G613" s="522">
        <f>IF(OR($D$612="",$G$612="",4&gt;IF($D$612="Round",IF($G$612&lt;=9,6,IF($G$612&lt;=12,8,10)),IF($G$612&lt;12,2,MIN(10,MAX(3,ROUNDUP($G$612/6,0)))))),"",IF($D$612="Round",ROUND(IF(4&lt;=IF($D$612="Round",IF($G$612&lt;=9,6,IF($G$612&lt;=12,8,10)),IF($G$612&lt;12,2,MIN(10,MAX(3,ROUNDUP($G$612/6,0)))))/2,$G$612/2*(1-SQRT((IF($D$612="Round",IF($G$612&lt;=9,6,IF($G$612&lt;=12,8,10)),IF($G$612&lt;12,2,MIN(10,MAX(3,ROUNDUP($G$612/6,0)))))-2*4+1)/IF($D$612="Round",IF($G$612&lt;=9,6,IF($G$612&lt;=12,8,10)),IF($G$612&lt;12,2,MIN(10,MAX(3,ROUNDUP($G$612/6,0))))))),$G$612-$G$612/2*(1-SQRT((IF($D$612="Round",IF($G$612&lt;=9,6,IF($G$612&lt;=12,8,10)),IF($G$612&lt;12,2,MIN(10,MAX(3,ROUNDUP($G$612/6,0)))))-2*(IF($D$612="Round",IF($G$612&lt;=9,6,IF($G$612&lt;=12,8,10)),IF($G$612&lt;12,2,MIN(10,MAX(3,ROUNDUP($G$612/6,0)))))-4+1)+1)/IF($D$612="Round",IF($G$612&lt;=9,6,IF($G$612&lt;=12,8,10)),IF($G$612&lt;12,2,MIN(10,MAX(3,ROUNDUP($G$612/6,0)))))))),1),ROUND((4-0.5)*$G$612/IF($D$612="Round",IF($G$612&lt;=9,6,IF($G$612&lt;=12,8,10)),IF($G$612&lt;12,2,MIN(10,MAX(3,ROUNDUP($G$612/6,0))))),1)))</f>
        <v/>
      </c>
      <c r="H613" s="522">
        <f>IF(OR($D$612="",$G$612="",5&gt;IF($D$612="Round",IF($G$612&lt;=9,6,IF($G$612&lt;=12,8,10)),IF($G$612&lt;12,2,MIN(10,MAX(3,ROUNDUP($G$612/6,0)))))),"",IF($D$612="Round",ROUND(IF(5&lt;=IF($D$612="Round",IF($G$612&lt;=9,6,IF($G$612&lt;=12,8,10)),IF($G$612&lt;12,2,MIN(10,MAX(3,ROUNDUP($G$612/6,0)))))/2,$G$612/2*(1-SQRT((IF($D$612="Round",IF($G$612&lt;=9,6,IF($G$612&lt;=12,8,10)),IF($G$612&lt;12,2,MIN(10,MAX(3,ROUNDUP($G$612/6,0)))))-2*5+1)/IF($D$612="Round",IF($G$612&lt;=9,6,IF($G$612&lt;=12,8,10)),IF($G$612&lt;12,2,MIN(10,MAX(3,ROUNDUP($G$612/6,0))))))),$G$612-$G$612/2*(1-SQRT((IF($D$612="Round",IF($G$612&lt;=9,6,IF($G$612&lt;=12,8,10)),IF($G$612&lt;12,2,MIN(10,MAX(3,ROUNDUP($G$612/6,0)))))-2*(IF($D$612="Round",IF($G$612&lt;=9,6,IF($G$612&lt;=12,8,10)),IF($G$612&lt;12,2,MIN(10,MAX(3,ROUNDUP($G$612/6,0)))))-5+1)+1)/IF($D$612="Round",IF($G$612&lt;=9,6,IF($G$612&lt;=12,8,10)),IF($G$612&lt;12,2,MIN(10,MAX(3,ROUNDUP($G$612/6,0)))))))),1),ROUND((5-0.5)*$G$612/IF($D$612="Round",IF($G$612&lt;=9,6,IF($G$612&lt;=12,8,10)),IF($G$612&lt;12,2,MIN(10,MAX(3,ROUNDUP($G$612/6,0))))),1)))</f>
        <v/>
      </c>
      <c r="I613" s="522">
        <f>IF(OR($D$612="",$G$612="",6&gt;IF($D$612="Round",IF($G$612&lt;=9,6,IF($G$612&lt;=12,8,10)),IF($G$612&lt;12,2,MIN(10,MAX(3,ROUNDUP($G$612/6,0)))))),"",IF($D$612="Round",ROUND(IF(6&lt;=IF($D$612="Round",IF($G$612&lt;=9,6,IF($G$612&lt;=12,8,10)),IF($G$612&lt;12,2,MIN(10,MAX(3,ROUNDUP($G$612/6,0)))))/2,$G$612/2*(1-SQRT((IF($D$612="Round",IF($G$612&lt;=9,6,IF($G$612&lt;=12,8,10)),IF($G$612&lt;12,2,MIN(10,MAX(3,ROUNDUP($G$612/6,0)))))-2*6+1)/IF($D$612="Round",IF($G$612&lt;=9,6,IF($G$612&lt;=12,8,10)),IF($G$612&lt;12,2,MIN(10,MAX(3,ROUNDUP($G$612/6,0))))))),$G$612-$G$612/2*(1-SQRT((IF($D$612="Round",IF($G$612&lt;=9,6,IF($G$612&lt;=12,8,10)),IF($G$612&lt;12,2,MIN(10,MAX(3,ROUNDUP($G$612/6,0)))))-2*(IF($D$612="Round",IF($G$612&lt;=9,6,IF($G$612&lt;=12,8,10)),IF($G$612&lt;12,2,MIN(10,MAX(3,ROUNDUP($G$612/6,0)))))-6+1)+1)/IF($D$612="Round",IF($G$612&lt;=9,6,IF($G$612&lt;=12,8,10)),IF($G$612&lt;12,2,MIN(10,MAX(3,ROUNDUP($G$612/6,0)))))))),1),ROUND((6-0.5)*$G$612/IF($D$612="Round",IF($G$612&lt;=9,6,IF($G$612&lt;=12,8,10)),IF($G$612&lt;12,2,MIN(10,MAX(3,ROUNDUP($G$612/6,0))))),1)))</f>
        <v/>
      </c>
      <c r="J613" s="522">
        <f>IF(OR($D$612="",$G$612="",7&gt;IF($D$612="Round",IF($G$612&lt;=9,6,IF($G$612&lt;=12,8,10)),IF($G$612&lt;12,2,MIN(10,MAX(3,ROUNDUP($G$612/6,0)))))),"",IF($D$612="Round",ROUND(IF(7&lt;=IF($D$612="Round",IF($G$612&lt;=9,6,IF($G$612&lt;=12,8,10)),IF($G$612&lt;12,2,MIN(10,MAX(3,ROUNDUP($G$612/6,0)))))/2,$G$612/2*(1-SQRT((IF($D$612="Round",IF($G$612&lt;=9,6,IF($G$612&lt;=12,8,10)),IF($G$612&lt;12,2,MIN(10,MAX(3,ROUNDUP($G$612/6,0)))))-2*7+1)/IF($D$612="Round",IF($G$612&lt;=9,6,IF($G$612&lt;=12,8,10)),IF($G$612&lt;12,2,MIN(10,MAX(3,ROUNDUP($G$612/6,0))))))),$G$612-$G$612/2*(1-SQRT((IF($D$612="Round",IF($G$612&lt;=9,6,IF($G$612&lt;=12,8,10)),IF($G$612&lt;12,2,MIN(10,MAX(3,ROUNDUP($G$612/6,0)))))-2*(IF($D$612="Round",IF($G$612&lt;=9,6,IF($G$612&lt;=12,8,10)),IF($G$612&lt;12,2,MIN(10,MAX(3,ROUNDUP($G$612/6,0)))))-7+1)+1)/IF($D$612="Round",IF($G$612&lt;=9,6,IF($G$612&lt;=12,8,10)),IF($G$612&lt;12,2,MIN(10,MAX(3,ROUNDUP($G$612/6,0)))))))),1),ROUND((7-0.5)*$G$612/IF($D$612="Round",IF($G$612&lt;=9,6,IF($G$612&lt;=12,8,10)),IF($G$612&lt;12,2,MIN(10,MAX(3,ROUNDUP($G$612/6,0))))),1)))</f>
        <v/>
      </c>
      <c r="K613" s="522">
        <f>IF(OR($D$612="",$G$612="",8&gt;IF($D$612="Round",IF($G$612&lt;=9,6,IF($G$612&lt;=12,8,10)),IF($G$612&lt;12,2,MIN(10,MAX(3,ROUNDUP($G$612/6,0)))))),"",IF($D$612="Round",ROUND(IF(8&lt;=IF($D$612="Round",IF($G$612&lt;=9,6,IF($G$612&lt;=12,8,10)),IF($G$612&lt;12,2,MIN(10,MAX(3,ROUNDUP($G$612/6,0)))))/2,$G$612/2*(1-SQRT((IF($D$612="Round",IF($G$612&lt;=9,6,IF($G$612&lt;=12,8,10)),IF($G$612&lt;12,2,MIN(10,MAX(3,ROUNDUP($G$612/6,0)))))-2*8+1)/IF($D$612="Round",IF($G$612&lt;=9,6,IF($G$612&lt;=12,8,10)),IF($G$612&lt;12,2,MIN(10,MAX(3,ROUNDUP($G$612/6,0))))))),$G$612-$G$612/2*(1-SQRT((IF($D$612="Round",IF($G$612&lt;=9,6,IF($G$612&lt;=12,8,10)),IF($G$612&lt;12,2,MIN(10,MAX(3,ROUNDUP($G$612/6,0)))))-2*(IF($D$612="Round",IF($G$612&lt;=9,6,IF($G$612&lt;=12,8,10)),IF($G$612&lt;12,2,MIN(10,MAX(3,ROUNDUP($G$612/6,0)))))-8+1)+1)/IF($D$612="Round",IF($G$612&lt;=9,6,IF($G$612&lt;=12,8,10)),IF($G$612&lt;12,2,MIN(10,MAX(3,ROUNDUP($G$612/6,0)))))))),1),ROUND((8-0.5)*$G$612/IF($D$612="Round",IF($G$612&lt;=9,6,IF($G$612&lt;=12,8,10)),IF($G$612&lt;12,2,MIN(10,MAX(3,ROUNDUP($G$612/6,0))))),1)))</f>
        <v/>
      </c>
      <c r="L613" s="522">
        <f>IF(OR($D$612="",$G$612="",9&gt;IF($D$612="Round",IF($G$612&lt;=9,6,IF($G$612&lt;=12,8,10)),IF($G$612&lt;12,2,MIN(10,MAX(3,ROUNDUP($G$612/6,0)))))),"",IF($D$612="Round",ROUND(IF(9&lt;=IF($D$612="Round",IF($G$612&lt;=9,6,IF($G$612&lt;=12,8,10)),IF($G$612&lt;12,2,MIN(10,MAX(3,ROUNDUP($G$612/6,0)))))/2,$G$612/2*(1-SQRT((IF($D$612="Round",IF($G$612&lt;=9,6,IF($G$612&lt;=12,8,10)),IF($G$612&lt;12,2,MIN(10,MAX(3,ROUNDUP($G$612/6,0)))))-2*9+1)/IF($D$612="Round",IF($G$612&lt;=9,6,IF($G$612&lt;=12,8,10)),IF($G$612&lt;12,2,MIN(10,MAX(3,ROUNDUP($G$612/6,0))))))),$G$612-$G$612/2*(1-SQRT((IF($D$612="Round",IF($G$612&lt;=9,6,IF($G$612&lt;=12,8,10)),IF($G$612&lt;12,2,MIN(10,MAX(3,ROUNDUP($G$612/6,0)))))-2*(IF($D$612="Round",IF($G$612&lt;=9,6,IF($G$612&lt;=12,8,10)),IF($G$612&lt;12,2,MIN(10,MAX(3,ROUNDUP($G$612/6,0)))))-9+1)+1)/IF($D$612="Round",IF($G$612&lt;=9,6,IF($G$612&lt;=12,8,10)),IF($G$612&lt;12,2,MIN(10,MAX(3,ROUNDUP($G$612/6,0)))))))),1),ROUND((9-0.5)*$G$612/IF($D$612="Round",IF($G$612&lt;=9,6,IF($G$612&lt;=12,8,10)),IF($G$612&lt;12,2,MIN(10,MAX(3,ROUNDUP($G$612/6,0))))),1)))</f>
        <v/>
      </c>
      <c r="M613" s="522">
        <f>IF(OR($D$612="",$G$612="",10&gt;IF($D$612="Round",IF($G$612&lt;=9,6,IF($G$612&lt;=12,8,10)),IF($G$612&lt;12,2,MIN(10,MAX(3,ROUNDUP($G$612/6,0)))))),"",IF($D$612="Round",ROUND(IF(10&lt;=IF($D$612="Round",IF($G$612&lt;=9,6,IF($G$612&lt;=12,8,10)),IF($G$612&lt;12,2,MIN(10,MAX(3,ROUNDUP($G$612/6,0)))))/2,$G$612/2*(1-SQRT((IF($D$612="Round",IF($G$612&lt;=9,6,IF($G$612&lt;=12,8,10)),IF($G$612&lt;12,2,MIN(10,MAX(3,ROUNDUP($G$612/6,0)))))-2*10+1)/IF($D$612="Round",IF($G$612&lt;=9,6,IF($G$612&lt;=12,8,10)),IF($G$612&lt;12,2,MIN(10,MAX(3,ROUNDUP($G$612/6,0))))))),$G$612-$G$612/2*(1-SQRT((IF($D$612="Round",IF($G$612&lt;=9,6,IF($G$612&lt;=12,8,10)),IF($G$612&lt;12,2,MIN(10,MAX(3,ROUNDUP($G$612/6,0)))))-2*(IF($D$612="Round",IF($G$612&lt;=9,6,IF($G$612&lt;=12,8,10)),IF($G$612&lt;12,2,MIN(10,MAX(3,ROUNDUP($G$612/6,0)))))-10+1)+1)/IF($D$612="Round",IF($G$612&lt;=9,6,IF($G$612&lt;=12,8,10)),IF($G$612&lt;12,2,MIN(10,MAX(3,ROUNDUP($G$612/6,0)))))))),1),ROUND((10-0.5)*$G$612/IF($D$612="Round",IF($G$612&lt;=9,6,IF($G$612&lt;=12,8,10)),IF($G$612&lt;12,2,MIN(10,MAX(3,ROUNDUP($G$612/6,0))))),1)))</f>
        <v/>
      </c>
    </row>
    <row r="614" ht="13.35" customHeight="1" s="162">
      <c r="B614" s="523">
        <f>IF(OR($D$612="",$G$612=""),"",IF($D$612="Round",IF(1=1,"Axis 1 (0°)",IF(1=2,"Axis 2 (90°)","")),IF(1&gt;IF($D$612="Round",2,IF($I$612&lt;12,2,MIN(8,MAX(3,ROUNDUP($I$612/6,0))))),"",ROUND((1-0.5)*$I$612/IF($D$612="Round",2,IF($I$612&lt;12,2,MIN(8,MAX(3,ROUNDUP($I$612/6,0))))),1))))</f>
        <v/>
      </c>
      <c r="C614" s="524" t="n"/>
      <c r="D614" s="525" t="n"/>
      <c r="E614" s="525" t="n"/>
      <c r="F614" s="525" t="n"/>
      <c r="G614" s="525" t="n"/>
      <c r="H614" s="525" t="n"/>
      <c r="I614" s="525" t="n"/>
      <c r="J614" s="525" t="n"/>
      <c r="K614" s="525" t="n"/>
      <c r="L614" s="525" t="n"/>
      <c r="M614" s="525" t="n"/>
    </row>
    <row r="615" ht="13.35" customHeight="1" s="162">
      <c r="B615" s="523">
        <f>IF(OR($D$612="",$G$612=""),"",IF($D$612="Round",IF(2=1,"Axis 1 (0°)",IF(2=2,"Axis 2 (90°)","")),IF(2&gt;IF($D$612="Round",2,IF($I$612&lt;12,2,MIN(8,MAX(3,ROUNDUP($I$612/6,0))))),"",ROUND((2-0.5)*$I$612/IF($D$612="Round",2,IF($I$612&lt;12,2,MIN(8,MAX(3,ROUNDUP($I$612/6,0))))),1))))</f>
        <v/>
      </c>
      <c r="C615" s="524" t="n"/>
      <c r="D615" s="525" t="n"/>
      <c r="E615" s="525" t="n"/>
      <c r="F615" s="525" t="n"/>
      <c r="G615" s="525" t="n"/>
      <c r="H615" s="525" t="n"/>
      <c r="I615" s="525" t="n"/>
      <c r="J615" s="525" t="n"/>
      <c r="K615" s="525" t="n"/>
      <c r="L615" s="525" t="n"/>
      <c r="M615" s="525" t="n"/>
    </row>
    <row r="616" ht="13.35" customHeight="1" s="162">
      <c r="B616" s="523">
        <f>IF(OR($D$612="",$G$612=""),"",IF($D$612="Round",IF(3=1,"Axis 1 (0°)",IF(3=2,"Axis 2 (90°)","")),IF(3&gt;IF($D$612="Round",2,IF($I$612&lt;12,2,MIN(8,MAX(3,ROUNDUP($I$612/6,0))))),"",ROUND((3-0.5)*$I$612/IF($D$612="Round",2,IF($I$612&lt;12,2,MIN(8,MAX(3,ROUNDUP($I$612/6,0))))),1))))</f>
        <v/>
      </c>
      <c r="C616" s="524" t="n"/>
      <c r="D616" s="525" t="n"/>
      <c r="E616" s="525" t="n"/>
      <c r="F616" s="525" t="n"/>
      <c r="G616" s="525" t="n"/>
      <c r="H616" s="525" t="n"/>
      <c r="I616" s="525" t="n"/>
      <c r="J616" s="525" t="n"/>
      <c r="K616" s="525" t="n"/>
      <c r="L616" s="525" t="n"/>
      <c r="M616" s="525" t="n"/>
    </row>
    <row r="617" ht="13.35" customHeight="1" s="162">
      <c r="B617" s="523">
        <f>IF(OR($D$612="",$G$612=""),"",IF($D$612="Round",IF(4=1,"Axis 1 (0°)",IF(4=2,"Axis 2 (90°)","")),IF(4&gt;IF($D$612="Round",2,IF($I$612&lt;12,2,MIN(8,MAX(3,ROUNDUP($I$612/6,0))))),"",ROUND((4-0.5)*$I$612/IF($D$612="Round",2,IF($I$612&lt;12,2,MIN(8,MAX(3,ROUNDUP($I$612/6,0))))),1))))</f>
        <v/>
      </c>
      <c r="C617" s="524" t="n"/>
      <c r="D617" s="525" t="n"/>
      <c r="E617" s="525" t="n"/>
      <c r="F617" s="525" t="n"/>
      <c r="G617" s="525" t="n"/>
      <c r="H617" s="525" t="n"/>
      <c r="I617" s="525" t="n"/>
      <c r="J617" s="525" t="n"/>
      <c r="K617" s="525" t="n"/>
      <c r="L617" s="525" t="n"/>
      <c r="M617" s="525" t="n"/>
    </row>
    <row r="618" ht="13.35" customHeight="1" s="162">
      <c r="B618" s="523">
        <f>IF(OR($D$612="",$G$612=""),"",IF($D$612="Round",IF(5=1,"Axis 1 (0°)",IF(5=2,"Axis 2 (90°)","")),IF(5&gt;IF($D$612="Round",2,IF($I$612&lt;12,2,MIN(8,MAX(3,ROUNDUP($I$612/6,0))))),"",ROUND((5-0.5)*$I$612/IF($D$612="Round",2,IF($I$612&lt;12,2,MIN(8,MAX(3,ROUNDUP($I$612/6,0))))),1))))</f>
        <v/>
      </c>
      <c r="C618" s="524" t="n"/>
      <c r="D618" s="525" t="n"/>
      <c r="E618" s="525" t="n"/>
      <c r="F618" s="525" t="n"/>
      <c r="G618" s="525" t="n"/>
      <c r="H618" s="525" t="n"/>
      <c r="I618" s="525" t="n"/>
      <c r="J618" s="525" t="n"/>
      <c r="K618" s="525" t="n"/>
      <c r="L618" s="525" t="n"/>
      <c r="M618" s="525" t="n"/>
    </row>
    <row r="619" ht="13.35" customHeight="1" s="162">
      <c r="B619" s="523">
        <f>IF(OR($D$612="",$G$612=""),"",IF($D$612="Round",IF(6=1,"Axis 1 (0°)",IF(6=2,"Axis 2 (90°)","")),IF(6&gt;IF($D$612="Round",2,IF($I$612&lt;12,2,MIN(8,MAX(3,ROUNDUP($I$612/6,0))))),"",ROUND((6-0.5)*$I$612/IF($D$612="Round",2,IF($I$612&lt;12,2,MIN(8,MAX(3,ROUNDUP($I$612/6,0))))),1))))</f>
        <v/>
      </c>
      <c r="C619" s="524" t="n"/>
      <c r="D619" s="525" t="n"/>
      <c r="E619" s="525" t="n"/>
      <c r="F619" s="525" t="n"/>
      <c r="G619" s="525" t="n"/>
      <c r="H619" s="525" t="n"/>
      <c r="I619" s="525" t="n"/>
      <c r="J619" s="525" t="n"/>
      <c r="K619" s="525" t="n"/>
      <c r="L619" s="525" t="n"/>
      <c r="M619" s="525" t="n"/>
    </row>
    <row r="620" ht="13.35" customHeight="1" s="162">
      <c r="B620" s="523">
        <f>IF(OR($D$612="",$G$612=""),"",IF($D$612="Round",IF(7=1,"Axis 1 (0°)",IF(7=2,"Axis 2 (90°)","")),IF(7&gt;IF($D$612="Round",2,IF($I$612&lt;12,2,MIN(8,MAX(3,ROUNDUP($I$612/6,0))))),"",ROUND((7-0.5)*$I$612/IF($D$612="Round",2,IF($I$612&lt;12,2,MIN(8,MAX(3,ROUNDUP($I$612/6,0))))),1))))</f>
        <v/>
      </c>
      <c r="C620" s="524" t="n"/>
      <c r="D620" s="525" t="n"/>
      <c r="E620" s="525" t="n"/>
      <c r="F620" s="525" t="n"/>
      <c r="G620" s="525" t="n"/>
      <c r="H620" s="525" t="n"/>
      <c r="I620" s="525" t="n"/>
      <c r="J620" s="525" t="n"/>
      <c r="K620" s="525" t="n"/>
      <c r="L620" s="525" t="n"/>
      <c r="M620" s="525" t="n"/>
    </row>
    <row r="621" ht="13.35" customHeight="1" s="162">
      <c r="B621" s="523">
        <f>IF(OR($D$612="",$G$612=""),"",IF($D$612="Round",IF(8=1,"Axis 1 (0°)",IF(8=2,"Axis 2 (90°)","")),IF(8&gt;IF($D$612="Round",2,IF($I$612&lt;12,2,MIN(8,MAX(3,ROUNDUP($I$612/6,0))))),"",ROUND((8-0.5)*$I$612/IF($D$612="Round",2,IF($I$612&lt;12,2,MIN(8,MAX(3,ROUNDUP($I$612/6,0))))),1))))</f>
        <v/>
      </c>
      <c r="C621" s="524" t="n"/>
      <c r="D621" s="525" t="n"/>
      <c r="E621" s="525" t="n"/>
      <c r="F621" s="525" t="n"/>
      <c r="G621" s="525" t="n"/>
      <c r="H621" s="525" t="n"/>
      <c r="I621" s="525" t="n"/>
      <c r="J621" s="525" t="n"/>
      <c r="K621" s="525" t="n"/>
      <c r="L621" s="525" t="n"/>
      <c r="M621" s="525" t="n"/>
    </row>
    <row r="622" ht="13.35" customHeight="1" s="162"/>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13">
        <f>IF(OR($D$627="",$G$627=""),"",IF($D$627="Round",ROUND(PI()*(($G$627-2*N($K$627))/2)^2/144,3),IF($I$627="","",ROUND(($G$627-2*N($K$627))*($I$627-2*N($K$627))/144,3))))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14" t="inlineStr">
        <is>
          <t>Duct shape:</t>
        </is>
      </c>
      <c r="C627" s="173" t="n"/>
      <c r="D627" s="515" t="n"/>
      <c r="E627" s="173" t="n"/>
      <c r="F627" s="516" t="inlineStr">
        <is>
          <t>W / Dia (in)</t>
        </is>
      </c>
      <c r="G627" s="517" t="n"/>
      <c r="H627" s="514" t="inlineStr">
        <is>
          <t>H (in)</t>
        </is>
      </c>
      <c r="I627" s="518" t="n"/>
      <c r="J627" s="519" t="inlineStr">
        <is>
          <t>Liner (in)</t>
        </is>
      </c>
      <c r="K627" s="520" t="n"/>
      <c r="L627" s="514" t="inlineStr">
        <is>
          <t>Points</t>
        </is>
      </c>
      <c r="M627" s="521">
        <f>IF(OR($D$627="",$G$627=""),"",IF($D$627="Round",IF($D$627="Round",IF($G$627&lt;=9,6,IF($G$627&lt;=12,8,10)),IF($G$627&lt;12,2,MIN(10,MAX(3,ROUNDUP($G$627/6,0)))))&amp;" x 2 axes",IF($D$627="Round",IF($G$627&lt;=9,6,IF($G$627&lt;=12,8,10)),IF($G$627&lt;12,2,MIN(10,MAX(3,ROUNDUP($G$627/6,0)))))&amp;" x "&amp;IF($D$627="Round",2,IF($I$627&lt;12,2,MIN(8,MAX(3,ROUNDUP($I$627/6,0)))))))</f>
        <v/>
      </c>
    </row>
    <row r="628" ht="13.35" customHeight="1" s="162">
      <c r="B628" s="522" t="inlineStr">
        <is>
          <t>Depth↓ Pos→ (in)</t>
        </is>
      </c>
      <c r="C628" s="414" t="n"/>
      <c r="D628" s="522">
        <f>IF(OR($D$627="",$G$627="",1&gt;IF($D$627="Round",IF($G$627&lt;=9,6,IF($G$627&lt;=12,8,10)),IF($G$627&lt;12,2,MIN(10,MAX(3,ROUNDUP($G$627/6,0)))))),"",IF($D$627="Round",ROUND(IF(1&lt;=IF($D$627="Round",IF($G$627&lt;=9,6,IF($G$627&lt;=12,8,10)),IF($G$627&lt;12,2,MIN(10,MAX(3,ROUNDUP($G$627/6,0)))))/2,$G$627/2*(1-SQRT((IF($D$627="Round",IF($G$627&lt;=9,6,IF($G$627&lt;=12,8,10)),IF($G$627&lt;12,2,MIN(10,MAX(3,ROUNDUP($G$627/6,0)))))-2*1+1)/IF($D$627="Round",IF($G$627&lt;=9,6,IF($G$627&lt;=12,8,10)),IF($G$627&lt;12,2,MIN(10,MAX(3,ROUNDUP($G$627/6,0))))))),$G$627-$G$627/2*(1-SQRT((IF($D$627="Round",IF($G$627&lt;=9,6,IF($G$627&lt;=12,8,10)),IF($G$627&lt;12,2,MIN(10,MAX(3,ROUNDUP($G$627/6,0)))))-2*(IF($D$627="Round",IF($G$627&lt;=9,6,IF($G$627&lt;=12,8,10)),IF($G$627&lt;12,2,MIN(10,MAX(3,ROUNDUP($G$627/6,0)))))-1+1)+1)/IF($D$627="Round",IF($G$627&lt;=9,6,IF($G$627&lt;=12,8,10)),IF($G$627&lt;12,2,MIN(10,MAX(3,ROUNDUP($G$627/6,0)))))))),1),ROUND((1-0.5)*$G$627/IF($D$627="Round",IF($G$627&lt;=9,6,IF($G$627&lt;=12,8,10)),IF($G$627&lt;12,2,MIN(10,MAX(3,ROUNDUP($G$627/6,0))))),1)))</f>
        <v/>
      </c>
      <c r="E628" s="522">
        <f>IF(OR($D$627="",$G$627="",2&gt;IF($D$627="Round",IF($G$627&lt;=9,6,IF($G$627&lt;=12,8,10)),IF($G$627&lt;12,2,MIN(10,MAX(3,ROUNDUP($G$627/6,0)))))),"",IF($D$627="Round",ROUND(IF(2&lt;=IF($D$627="Round",IF($G$627&lt;=9,6,IF($G$627&lt;=12,8,10)),IF($G$627&lt;12,2,MIN(10,MAX(3,ROUNDUP($G$627/6,0)))))/2,$G$627/2*(1-SQRT((IF($D$627="Round",IF($G$627&lt;=9,6,IF($G$627&lt;=12,8,10)),IF($G$627&lt;12,2,MIN(10,MAX(3,ROUNDUP($G$627/6,0)))))-2*2+1)/IF($D$627="Round",IF($G$627&lt;=9,6,IF($G$627&lt;=12,8,10)),IF($G$627&lt;12,2,MIN(10,MAX(3,ROUNDUP($G$627/6,0))))))),$G$627-$G$627/2*(1-SQRT((IF($D$627="Round",IF($G$627&lt;=9,6,IF($G$627&lt;=12,8,10)),IF($G$627&lt;12,2,MIN(10,MAX(3,ROUNDUP($G$627/6,0)))))-2*(IF($D$627="Round",IF($G$627&lt;=9,6,IF($G$627&lt;=12,8,10)),IF($G$627&lt;12,2,MIN(10,MAX(3,ROUNDUP($G$627/6,0)))))-2+1)+1)/IF($D$627="Round",IF($G$627&lt;=9,6,IF($G$627&lt;=12,8,10)),IF($G$627&lt;12,2,MIN(10,MAX(3,ROUNDUP($G$627/6,0)))))))),1),ROUND((2-0.5)*$G$627/IF($D$627="Round",IF($G$627&lt;=9,6,IF($G$627&lt;=12,8,10)),IF($G$627&lt;12,2,MIN(10,MAX(3,ROUNDUP($G$627/6,0))))),1)))</f>
        <v/>
      </c>
      <c r="F628" s="522">
        <f>IF(OR($D$627="",$G$627="",3&gt;IF($D$627="Round",IF($G$627&lt;=9,6,IF($G$627&lt;=12,8,10)),IF($G$627&lt;12,2,MIN(10,MAX(3,ROUNDUP($G$627/6,0)))))),"",IF($D$627="Round",ROUND(IF(3&lt;=IF($D$627="Round",IF($G$627&lt;=9,6,IF($G$627&lt;=12,8,10)),IF($G$627&lt;12,2,MIN(10,MAX(3,ROUNDUP($G$627/6,0)))))/2,$G$627/2*(1-SQRT((IF($D$627="Round",IF($G$627&lt;=9,6,IF($G$627&lt;=12,8,10)),IF($G$627&lt;12,2,MIN(10,MAX(3,ROUNDUP($G$627/6,0)))))-2*3+1)/IF($D$627="Round",IF($G$627&lt;=9,6,IF($G$627&lt;=12,8,10)),IF($G$627&lt;12,2,MIN(10,MAX(3,ROUNDUP($G$627/6,0))))))),$G$627-$G$627/2*(1-SQRT((IF($D$627="Round",IF($G$627&lt;=9,6,IF($G$627&lt;=12,8,10)),IF($G$627&lt;12,2,MIN(10,MAX(3,ROUNDUP($G$627/6,0)))))-2*(IF($D$627="Round",IF($G$627&lt;=9,6,IF($G$627&lt;=12,8,10)),IF($G$627&lt;12,2,MIN(10,MAX(3,ROUNDUP($G$627/6,0)))))-3+1)+1)/IF($D$627="Round",IF($G$627&lt;=9,6,IF($G$627&lt;=12,8,10)),IF($G$627&lt;12,2,MIN(10,MAX(3,ROUNDUP($G$627/6,0)))))))),1),ROUND((3-0.5)*$G$627/IF($D$627="Round",IF($G$627&lt;=9,6,IF($G$627&lt;=12,8,10)),IF($G$627&lt;12,2,MIN(10,MAX(3,ROUNDUP($G$627/6,0))))),1)))</f>
        <v/>
      </c>
      <c r="G628" s="522">
        <f>IF(OR($D$627="",$G$627="",4&gt;IF($D$627="Round",IF($G$627&lt;=9,6,IF($G$627&lt;=12,8,10)),IF($G$627&lt;12,2,MIN(10,MAX(3,ROUNDUP($G$627/6,0)))))),"",IF($D$627="Round",ROUND(IF(4&lt;=IF($D$627="Round",IF($G$627&lt;=9,6,IF($G$627&lt;=12,8,10)),IF($G$627&lt;12,2,MIN(10,MAX(3,ROUNDUP($G$627/6,0)))))/2,$G$627/2*(1-SQRT((IF($D$627="Round",IF($G$627&lt;=9,6,IF($G$627&lt;=12,8,10)),IF($G$627&lt;12,2,MIN(10,MAX(3,ROUNDUP($G$627/6,0)))))-2*4+1)/IF($D$627="Round",IF($G$627&lt;=9,6,IF($G$627&lt;=12,8,10)),IF($G$627&lt;12,2,MIN(10,MAX(3,ROUNDUP($G$627/6,0))))))),$G$627-$G$627/2*(1-SQRT((IF($D$627="Round",IF($G$627&lt;=9,6,IF($G$627&lt;=12,8,10)),IF($G$627&lt;12,2,MIN(10,MAX(3,ROUNDUP($G$627/6,0)))))-2*(IF($D$627="Round",IF($G$627&lt;=9,6,IF($G$627&lt;=12,8,10)),IF($G$627&lt;12,2,MIN(10,MAX(3,ROUNDUP($G$627/6,0)))))-4+1)+1)/IF($D$627="Round",IF($G$627&lt;=9,6,IF($G$627&lt;=12,8,10)),IF($G$627&lt;12,2,MIN(10,MAX(3,ROUNDUP($G$627/6,0)))))))),1),ROUND((4-0.5)*$G$627/IF($D$627="Round",IF($G$627&lt;=9,6,IF($G$627&lt;=12,8,10)),IF($G$627&lt;12,2,MIN(10,MAX(3,ROUNDUP($G$627/6,0))))),1)))</f>
        <v/>
      </c>
      <c r="H628" s="522">
        <f>IF(OR($D$627="",$G$627="",5&gt;IF($D$627="Round",IF($G$627&lt;=9,6,IF($G$627&lt;=12,8,10)),IF($G$627&lt;12,2,MIN(10,MAX(3,ROUNDUP($G$627/6,0)))))),"",IF($D$627="Round",ROUND(IF(5&lt;=IF($D$627="Round",IF($G$627&lt;=9,6,IF($G$627&lt;=12,8,10)),IF($G$627&lt;12,2,MIN(10,MAX(3,ROUNDUP($G$627/6,0)))))/2,$G$627/2*(1-SQRT((IF($D$627="Round",IF($G$627&lt;=9,6,IF($G$627&lt;=12,8,10)),IF($G$627&lt;12,2,MIN(10,MAX(3,ROUNDUP($G$627/6,0)))))-2*5+1)/IF($D$627="Round",IF($G$627&lt;=9,6,IF($G$627&lt;=12,8,10)),IF($G$627&lt;12,2,MIN(10,MAX(3,ROUNDUP($G$627/6,0))))))),$G$627-$G$627/2*(1-SQRT((IF($D$627="Round",IF($G$627&lt;=9,6,IF($G$627&lt;=12,8,10)),IF($G$627&lt;12,2,MIN(10,MAX(3,ROUNDUP($G$627/6,0)))))-2*(IF($D$627="Round",IF($G$627&lt;=9,6,IF($G$627&lt;=12,8,10)),IF($G$627&lt;12,2,MIN(10,MAX(3,ROUNDUP($G$627/6,0)))))-5+1)+1)/IF($D$627="Round",IF($G$627&lt;=9,6,IF($G$627&lt;=12,8,10)),IF($G$627&lt;12,2,MIN(10,MAX(3,ROUNDUP($G$627/6,0)))))))),1),ROUND((5-0.5)*$G$627/IF($D$627="Round",IF($G$627&lt;=9,6,IF($G$627&lt;=12,8,10)),IF($G$627&lt;12,2,MIN(10,MAX(3,ROUNDUP($G$627/6,0))))),1)))</f>
        <v/>
      </c>
      <c r="I628" s="522">
        <f>IF(OR($D$627="",$G$627="",6&gt;IF($D$627="Round",IF($G$627&lt;=9,6,IF($G$627&lt;=12,8,10)),IF($G$627&lt;12,2,MIN(10,MAX(3,ROUNDUP($G$627/6,0)))))),"",IF($D$627="Round",ROUND(IF(6&lt;=IF($D$627="Round",IF($G$627&lt;=9,6,IF($G$627&lt;=12,8,10)),IF($G$627&lt;12,2,MIN(10,MAX(3,ROUNDUP($G$627/6,0)))))/2,$G$627/2*(1-SQRT((IF($D$627="Round",IF($G$627&lt;=9,6,IF($G$627&lt;=12,8,10)),IF($G$627&lt;12,2,MIN(10,MAX(3,ROUNDUP($G$627/6,0)))))-2*6+1)/IF($D$627="Round",IF($G$627&lt;=9,6,IF($G$627&lt;=12,8,10)),IF($G$627&lt;12,2,MIN(10,MAX(3,ROUNDUP($G$627/6,0))))))),$G$627-$G$627/2*(1-SQRT((IF($D$627="Round",IF($G$627&lt;=9,6,IF($G$627&lt;=12,8,10)),IF($G$627&lt;12,2,MIN(10,MAX(3,ROUNDUP($G$627/6,0)))))-2*(IF($D$627="Round",IF($G$627&lt;=9,6,IF($G$627&lt;=12,8,10)),IF($G$627&lt;12,2,MIN(10,MAX(3,ROUNDUP($G$627/6,0)))))-6+1)+1)/IF($D$627="Round",IF($G$627&lt;=9,6,IF($G$627&lt;=12,8,10)),IF($G$627&lt;12,2,MIN(10,MAX(3,ROUNDUP($G$627/6,0)))))))),1),ROUND((6-0.5)*$G$627/IF($D$627="Round",IF($G$627&lt;=9,6,IF($G$627&lt;=12,8,10)),IF($G$627&lt;12,2,MIN(10,MAX(3,ROUNDUP($G$627/6,0))))),1)))</f>
        <v/>
      </c>
      <c r="J628" s="522">
        <f>IF(OR($D$627="",$G$627="",7&gt;IF($D$627="Round",IF($G$627&lt;=9,6,IF($G$627&lt;=12,8,10)),IF($G$627&lt;12,2,MIN(10,MAX(3,ROUNDUP($G$627/6,0)))))),"",IF($D$627="Round",ROUND(IF(7&lt;=IF($D$627="Round",IF($G$627&lt;=9,6,IF($G$627&lt;=12,8,10)),IF($G$627&lt;12,2,MIN(10,MAX(3,ROUNDUP($G$627/6,0)))))/2,$G$627/2*(1-SQRT((IF($D$627="Round",IF($G$627&lt;=9,6,IF($G$627&lt;=12,8,10)),IF($G$627&lt;12,2,MIN(10,MAX(3,ROUNDUP($G$627/6,0)))))-2*7+1)/IF($D$627="Round",IF($G$627&lt;=9,6,IF($G$627&lt;=12,8,10)),IF($G$627&lt;12,2,MIN(10,MAX(3,ROUNDUP($G$627/6,0))))))),$G$627-$G$627/2*(1-SQRT((IF($D$627="Round",IF($G$627&lt;=9,6,IF($G$627&lt;=12,8,10)),IF($G$627&lt;12,2,MIN(10,MAX(3,ROUNDUP($G$627/6,0)))))-2*(IF($D$627="Round",IF($G$627&lt;=9,6,IF($G$627&lt;=12,8,10)),IF($G$627&lt;12,2,MIN(10,MAX(3,ROUNDUP($G$627/6,0)))))-7+1)+1)/IF($D$627="Round",IF($G$627&lt;=9,6,IF($G$627&lt;=12,8,10)),IF($G$627&lt;12,2,MIN(10,MAX(3,ROUNDUP($G$627/6,0)))))))),1),ROUND((7-0.5)*$G$627/IF($D$627="Round",IF($G$627&lt;=9,6,IF($G$627&lt;=12,8,10)),IF($G$627&lt;12,2,MIN(10,MAX(3,ROUNDUP($G$627/6,0))))),1)))</f>
        <v/>
      </c>
      <c r="K628" s="522">
        <f>IF(OR($D$627="",$G$627="",8&gt;IF($D$627="Round",IF($G$627&lt;=9,6,IF($G$627&lt;=12,8,10)),IF($G$627&lt;12,2,MIN(10,MAX(3,ROUNDUP($G$627/6,0)))))),"",IF($D$627="Round",ROUND(IF(8&lt;=IF($D$627="Round",IF($G$627&lt;=9,6,IF($G$627&lt;=12,8,10)),IF($G$627&lt;12,2,MIN(10,MAX(3,ROUNDUP($G$627/6,0)))))/2,$G$627/2*(1-SQRT((IF($D$627="Round",IF($G$627&lt;=9,6,IF($G$627&lt;=12,8,10)),IF($G$627&lt;12,2,MIN(10,MAX(3,ROUNDUP($G$627/6,0)))))-2*8+1)/IF($D$627="Round",IF($G$627&lt;=9,6,IF($G$627&lt;=12,8,10)),IF($G$627&lt;12,2,MIN(10,MAX(3,ROUNDUP($G$627/6,0))))))),$G$627-$G$627/2*(1-SQRT((IF($D$627="Round",IF($G$627&lt;=9,6,IF($G$627&lt;=12,8,10)),IF($G$627&lt;12,2,MIN(10,MAX(3,ROUNDUP($G$627/6,0)))))-2*(IF($D$627="Round",IF($G$627&lt;=9,6,IF($G$627&lt;=12,8,10)),IF($G$627&lt;12,2,MIN(10,MAX(3,ROUNDUP($G$627/6,0)))))-8+1)+1)/IF($D$627="Round",IF($G$627&lt;=9,6,IF($G$627&lt;=12,8,10)),IF($G$627&lt;12,2,MIN(10,MAX(3,ROUNDUP($G$627/6,0)))))))),1),ROUND((8-0.5)*$G$627/IF($D$627="Round",IF($G$627&lt;=9,6,IF($G$627&lt;=12,8,10)),IF($G$627&lt;12,2,MIN(10,MAX(3,ROUNDUP($G$627/6,0))))),1)))</f>
        <v/>
      </c>
      <c r="L628" s="522">
        <f>IF(OR($D$627="",$G$627="",9&gt;IF($D$627="Round",IF($G$627&lt;=9,6,IF($G$627&lt;=12,8,10)),IF($G$627&lt;12,2,MIN(10,MAX(3,ROUNDUP($G$627/6,0)))))),"",IF($D$627="Round",ROUND(IF(9&lt;=IF($D$627="Round",IF($G$627&lt;=9,6,IF($G$627&lt;=12,8,10)),IF($G$627&lt;12,2,MIN(10,MAX(3,ROUNDUP($G$627/6,0)))))/2,$G$627/2*(1-SQRT((IF($D$627="Round",IF($G$627&lt;=9,6,IF($G$627&lt;=12,8,10)),IF($G$627&lt;12,2,MIN(10,MAX(3,ROUNDUP($G$627/6,0)))))-2*9+1)/IF($D$627="Round",IF($G$627&lt;=9,6,IF($G$627&lt;=12,8,10)),IF($G$627&lt;12,2,MIN(10,MAX(3,ROUNDUP($G$627/6,0))))))),$G$627-$G$627/2*(1-SQRT((IF($D$627="Round",IF($G$627&lt;=9,6,IF($G$627&lt;=12,8,10)),IF($G$627&lt;12,2,MIN(10,MAX(3,ROUNDUP($G$627/6,0)))))-2*(IF($D$627="Round",IF($G$627&lt;=9,6,IF($G$627&lt;=12,8,10)),IF($G$627&lt;12,2,MIN(10,MAX(3,ROUNDUP($G$627/6,0)))))-9+1)+1)/IF($D$627="Round",IF($G$627&lt;=9,6,IF($G$627&lt;=12,8,10)),IF($G$627&lt;12,2,MIN(10,MAX(3,ROUNDUP($G$627/6,0)))))))),1),ROUND((9-0.5)*$G$627/IF($D$627="Round",IF($G$627&lt;=9,6,IF($G$627&lt;=12,8,10)),IF($G$627&lt;12,2,MIN(10,MAX(3,ROUNDUP($G$627/6,0))))),1)))</f>
        <v/>
      </c>
      <c r="M628" s="522">
        <f>IF(OR($D$627="",$G$627="",10&gt;IF($D$627="Round",IF($G$627&lt;=9,6,IF($G$627&lt;=12,8,10)),IF($G$627&lt;12,2,MIN(10,MAX(3,ROUNDUP($G$627/6,0)))))),"",IF($D$627="Round",ROUND(IF(10&lt;=IF($D$627="Round",IF($G$627&lt;=9,6,IF($G$627&lt;=12,8,10)),IF($G$627&lt;12,2,MIN(10,MAX(3,ROUNDUP($G$627/6,0)))))/2,$G$627/2*(1-SQRT((IF($D$627="Round",IF($G$627&lt;=9,6,IF($G$627&lt;=12,8,10)),IF($G$627&lt;12,2,MIN(10,MAX(3,ROUNDUP($G$627/6,0)))))-2*10+1)/IF($D$627="Round",IF($G$627&lt;=9,6,IF($G$627&lt;=12,8,10)),IF($G$627&lt;12,2,MIN(10,MAX(3,ROUNDUP($G$627/6,0))))))),$G$627-$G$627/2*(1-SQRT((IF($D$627="Round",IF($G$627&lt;=9,6,IF($G$627&lt;=12,8,10)),IF($G$627&lt;12,2,MIN(10,MAX(3,ROUNDUP($G$627/6,0)))))-2*(IF($D$627="Round",IF($G$627&lt;=9,6,IF($G$627&lt;=12,8,10)),IF($G$627&lt;12,2,MIN(10,MAX(3,ROUNDUP($G$627/6,0)))))-10+1)+1)/IF($D$627="Round",IF($G$627&lt;=9,6,IF($G$627&lt;=12,8,10)),IF($G$627&lt;12,2,MIN(10,MAX(3,ROUNDUP($G$627/6,0)))))))),1),ROUND((10-0.5)*$G$627/IF($D$627="Round",IF($G$627&lt;=9,6,IF($G$627&lt;=12,8,10)),IF($G$627&lt;12,2,MIN(10,MAX(3,ROUNDUP($G$627/6,0))))),1)))</f>
        <v/>
      </c>
    </row>
    <row r="629" ht="13.35" customHeight="1" s="162">
      <c r="B629" s="523">
        <f>IF(OR($D$627="",$G$627=""),"",IF($D$627="Round",IF(1=1,"Axis 1 (0°)",IF(1=2,"Axis 2 (90°)","")),IF(1&gt;IF($D$627="Round",2,IF($I$627&lt;12,2,MIN(8,MAX(3,ROUNDUP($I$627/6,0))))),"",ROUND((1-0.5)*$I$627/IF($D$627="Round",2,IF($I$627&lt;12,2,MIN(8,MAX(3,ROUNDUP($I$627/6,0))))),1))))</f>
        <v/>
      </c>
      <c r="C629" s="524" t="n"/>
      <c r="D629" s="525" t="n"/>
      <c r="E629" s="525" t="n"/>
      <c r="F629" s="525" t="n"/>
      <c r="G629" s="525" t="n"/>
      <c r="H629" s="525" t="n"/>
      <c r="I629" s="525" t="n"/>
      <c r="J629" s="525" t="n"/>
      <c r="K629" s="525" t="n"/>
      <c r="L629" s="525" t="n"/>
      <c r="M629" s="525" t="n"/>
    </row>
    <row r="630" ht="13.35" customHeight="1" s="162">
      <c r="B630" s="523">
        <f>IF(OR($D$627="",$G$627=""),"",IF($D$627="Round",IF(2=1,"Axis 1 (0°)",IF(2=2,"Axis 2 (90°)","")),IF(2&gt;IF($D$627="Round",2,IF($I$627&lt;12,2,MIN(8,MAX(3,ROUNDUP($I$627/6,0))))),"",ROUND((2-0.5)*$I$627/IF($D$627="Round",2,IF($I$627&lt;12,2,MIN(8,MAX(3,ROUNDUP($I$627/6,0))))),1))))</f>
        <v/>
      </c>
      <c r="C630" s="524" t="n"/>
      <c r="D630" s="525" t="n"/>
      <c r="E630" s="525" t="n"/>
      <c r="F630" s="525" t="n"/>
      <c r="G630" s="525" t="n"/>
      <c r="H630" s="525" t="n"/>
      <c r="I630" s="525" t="n"/>
      <c r="J630" s="525" t="n"/>
      <c r="K630" s="525" t="n"/>
      <c r="L630" s="525" t="n"/>
      <c r="M630" s="525" t="n"/>
    </row>
    <row r="631" ht="13.35" customHeight="1" s="162">
      <c r="B631" s="523">
        <f>IF(OR($D$627="",$G$627=""),"",IF($D$627="Round",IF(3=1,"Axis 1 (0°)",IF(3=2,"Axis 2 (90°)","")),IF(3&gt;IF($D$627="Round",2,IF($I$627&lt;12,2,MIN(8,MAX(3,ROUNDUP($I$627/6,0))))),"",ROUND((3-0.5)*$I$627/IF($D$627="Round",2,IF($I$627&lt;12,2,MIN(8,MAX(3,ROUNDUP($I$627/6,0))))),1))))</f>
        <v/>
      </c>
      <c r="C631" s="524" t="n"/>
      <c r="D631" s="525" t="n"/>
      <c r="E631" s="525" t="n"/>
      <c r="F631" s="525" t="n"/>
      <c r="G631" s="525" t="n"/>
      <c r="H631" s="525" t="n"/>
      <c r="I631" s="525" t="n"/>
      <c r="J631" s="525" t="n"/>
      <c r="K631" s="525" t="n"/>
      <c r="L631" s="525" t="n"/>
      <c r="M631" s="525" t="n"/>
    </row>
    <row r="632" ht="13.35" customHeight="1" s="162">
      <c r="B632" s="523">
        <f>IF(OR($D$627="",$G$627=""),"",IF($D$627="Round",IF(4=1,"Axis 1 (0°)",IF(4=2,"Axis 2 (90°)","")),IF(4&gt;IF($D$627="Round",2,IF($I$627&lt;12,2,MIN(8,MAX(3,ROUNDUP($I$627/6,0))))),"",ROUND((4-0.5)*$I$627/IF($D$627="Round",2,IF($I$627&lt;12,2,MIN(8,MAX(3,ROUNDUP($I$627/6,0))))),1))))</f>
        <v/>
      </c>
      <c r="C632" s="524" t="n"/>
      <c r="D632" s="525" t="n"/>
      <c r="E632" s="525" t="n"/>
      <c r="F632" s="525" t="n"/>
      <c r="G632" s="525" t="n"/>
      <c r="H632" s="525" t="n"/>
      <c r="I632" s="525" t="n"/>
      <c r="J632" s="525" t="n"/>
      <c r="K632" s="525" t="n"/>
      <c r="L632" s="525" t="n"/>
      <c r="M632" s="525" t="n"/>
    </row>
    <row r="633" ht="13.35" customHeight="1" s="162">
      <c r="B633" s="523">
        <f>IF(OR($D$627="",$G$627=""),"",IF($D$627="Round",IF(5=1,"Axis 1 (0°)",IF(5=2,"Axis 2 (90°)","")),IF(5&gt;IF($D$627="Round",2,IF($I$627&lt;12,2,MIN(8,MAX(3,ROUNDUP($I$627/6,0))))),"",ROUND((5-0.5)*$I$627/IF($D$627="Round",2,IF($I$627&lt;12,2,MIN(8,MAX(3,ROUNDUP($I$627/6,0))))),1))))</f>
        <v/>
      </c>
      <c r="C633" s="524" t="n"/>
      <c r="D633" s="525" t="n"/>
      <c r="E633" s="525" t="n"/>
      <c r="F633" s="525" t="n"/>
      <c r="G633" s="525" t="n"/>
      <c r="H633" s="525" t="n"/>
      <c r="I633" s="525" t="n"/>
      <c r="J633" s="525" t="n"/>
      <c r="K633" s="525" t="n"/>
      <c r="L633" s="525" t="n"/>
      <c r="M633" s="525" t="n"/>
    </row>
    <row r="634" ht="13.35" customHeight="1" s="162">
      <c r="B634" s="523">
        <f>IF(OR($D$627="",$G$627=""),"",IF($D$627="Round",IF(6=1,"Axis 1 (0°)",IF(6=2,"Axis 2 (90°)","")),IF(6&gt;IF($D$627="Round",2,IF($I$627&lt;12,2,MIN(8,MAX(3,ROUNDUP($I$627/6,0))))),"",ROUND((6-0.5)*$I$627/IF($D$627="Round",2,IF($I$627&lt;12,2,MIN(8,MAX(3,ROUNDUP($I$627/6,0))))),1))))</f>
        <v/>
      </c>
      <c r="C634" s="524" t="n"/>
      <c r="D634" s="525" t="n"/>
      <c r="E634" s="525" t="n"/>
      <c r="F634" s="525" t="n"/>
      <c r="G634" s="525" t="n"/>
      <c r="H634" s="525" t="n"/>
      <c r="I634" s="525" t="n"/>
      <c r="J634" s="525" t="n"/>
      <c r="K634" s="525" t="n"/>
      <c r="L634" s="525" t="n"/>
      <c r="M634" s="525" t="n"/>
    </row>
    <row r="635" ht="13.35" customHeight="1" s="162">
      <c r="B635" s="523">
        <f>IF(OR($D$627="",$G$627=""),"",IF($D$627="Round",IF(7=1,"Axis 1 (0°)",IF(7=2,"Axis 2 (90°)","")),IF(7&gt;IF($D$627="Round",2,IF($I$627&lt;12,2,MIN(8,MAX(3,ROUNDUP($I$627/6,0))))),"",ROUND((7-0.5)*$I$627/IF($D$627="Round",2,IF($I$627&lt;12,2,MIN(8,MAX(3,ROUNDUP($I$627/6,0))))),1))))</f>
        <v/>
      </c>
      <c r="C635" s="524" t="n"/>
      <c r="D635" s="525" t="n"/>
      <c r="E635" s="525" t="n"/>
      <c r="F635" s="525" t="n"/>
      <c r="G635" s="525" t="n"/>
      <c r="H635" s="525" t="n"/>
      <c r="I635" s="525" t="n"/>
      <c r="J635" s="525" t="n"/>
      <c r="K635" s="525" t="n"/>
      <c r="L635" s="525" t="n"/>
      <c r="M635" s="525" t="n"/>
    </row>
    <row r="636" ht="13.35" customHeight="1" s="162">
      <c r="B636" s="523">
        <f>IF(OR($D$627="",$G$627=""),"",IF($D$627="Round",IF(8=1,"Axis 1 (0°)",IF(8=2,"Axis 2 (90°)","")),IF(8&gt;IF($D$627="Round",2,IF($I$627&lt;12,2,MIN(8,MAX(3,ROUNDUP($I$627/6,0))))),"",ROUND((8-0.5)*$I$627/IF($D$627="Round",2,IF($I$627&lt;12,2,MIN(8,MAX(3,ROUNDUP($I$627/6,0))))),1))))</f>
        <v/>
      </c>
      <c r="C636" s="524" t="n"/>
      <c r="D636" s="525" t="n"/>
      <c r="E636" s="525" t="n"/>
      <c r="F636" s="525" t="n"/>
      <c r="G636" s="525" t="n"/>
      <c r="H636" s="525" t="n"/>
      <c r="I636" s="525" t="n"/>
      <c r="J636" s="525" t="n"/>
      <c r="K636" s="525" t="n"/>
      <c r="L636" s="525" t="n"/>
      <c r="M636" s="525" t="n"/>
    </row>
    <row r="637" ht="13.35" customHeight="1" s="162"/>
    <row r="638" ht="13.35" customHeight="1" s="162">
      <c r="B638" s="188" t="inlineStr">
        <is>
          <t>Remarks</t>
        </is>
      </c>
      <c r="C638" s="173" t="n"/>
      <c r="D638" s="154" t="n"/>
      <c r="E638" s="174" t="n"/>
      <c r="F638" s="174" t="n"/>
      <c r="G638" s="174" t="n"/>
      <c r="H638" s="174" t="n"/>
      <c r="I638" s="174" t="n"/>
      <c r="J638" s="174" t="n"/>
      <c r="K638" s="174" t="n"/>
      <c r="L638" s="174" t="n"/>
      <c r="M638" s="173"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13">
        <f>IF(OR($D$646="",$G$646=""),"",IF($D$646="Round",ROUND(PI()*(($G$646-2*N($K$646))/2)^2/144,3),IF($I$646="","",ROUND(($G$646-2*N($K$646))*($I$646-2*N($K$646))/144,3))))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14" t="inlineStr">
        <is>
          <t>Duct shape:</t>
        </is>
      </c>
      <c r="C646" s="173" t="n"/>
      <c r="D646" s="515" t="n"/>
      <c r="E646" s="173" t="n"/>
      <c r="F646" s="516" t="inlineStr">
        <is>
          <t>W / Dia (in)</t>
        </is>
      </c>
      <c r="G646" s="517" t="n"/>
      <c r="H646" s="514" t="inlineStr">
        <is>
          <t>H (in)</t>
        </is>
      </c>
      <c r="I646" s="518" t="n"/>
      <c r="J646" s="519" t="inlineStr">
        <is>
          <t>Liner (in)</t>
        </is>
      </c>
      <c r="K646" s="520" t="n"/>
      <c r="L646" s="514" t="inlineStr">
        <is>
          <t>Points</t>
        </is>
      </c>
      <c r="M646" s="521">
        <f>IF(OR($D$646="",$G$646=""),"",IF($D$646="Round",IF($D$646="Round",IF($G$646&lt;=9,6,IF($G$646&lt;=12,8,10)),IF($G$646&lt;12,2,MIN(10,MAX(3,ROUNDUP($G$646/6,0)))))&amp;" x 2 axes",IF($D$646="Round",IF($G$646&lt;=9,6,IF($G$646&lt;=12,8,10)),IF($G$646&lt;12,2,MIN(10,MAX(3,ROUNDUP($G$646/6,0)))))&amp;" x "&amp;IF($D$646="Round",2,IF($I$646&lt;12,2,MIN(8,MAX(3,ROUNDUP($I$646/6,0)))))))</f>
        <v/>
      </c>
    </row>
    <row r="647" ht="13.35" customHeight="1" s="162">
      <c r="B647" s="522" t="inlineStr">
        <is>
          <t>Depth↓ Pos→ (in)</t>
        </is>
      </c>
      <c r="C647" s="414" t="n"/>
      <c r="D647" s="522">
        <f>IF(OR($D$646="",$G$646="",1&gt;IF($D$646="Round",IF($G$646&lt;=9,6,IF($G$646&lt;=12,8,10)),IF($G$646&lt;12,2,MIN(10,MAX(3,ROUNDUP($G$646/6,0)))))),"",IF($D$646="Round",ROUND(IF(1&lt;=IF($D$646="Round",IF($G$646&lt;=9,6,IF($G$646&lt;=12,8,10)),IF($G$646&lt;12,2,MIN(10,MAX(3,ROUNDUP($G$646/6,0)))))/2,$G$646/2*(1-SQRT((IF($D$646="Round",IF($G$646&lt;=9,6,IF($G$646&lt;=12,8,10)),IF($G$646&lt;12,2,MIN(10,MAX(3,ROUNDUP($G$646/6,0)))))-2*1+1)/IF($D$646="Round",IF($G$646&lt;=9,6,IF($G$646&lt;=12,8,10)),IF($G$646&lt;12,2,MIN(10,MAX(3,ROUNDUP($G$646/6,0))))))),$G$646-$G$646/2*(1-SQRT((IF($D$646="Round",IF($G$646&lt;=9,6,IF($G$646&lt;=12,8,10)),IF($G$646&lt;12,2,MIN(10,MAX(3,ROUNDUP($G$646/6,0)))))-2*(IF($D$646="Round",IF($G$646&lt;=9,6,IF($G$646&lt;=12,8,10)),IF($G$646&lt;12,2,MIN(10,MAX(3,ROUNDUP($G$646/6,0)))))-1+1)+1)/IF($D$646="Round",IF($G$646&lt;=9,6,IF($G$646&lt;=12,8,10)),IF($G$646&lt;12,2,MIN(10,MAX(3,ROUNDUP($G$646/6,0)))))))),1),ROUND((1-0.5)*$G$646/IF($D$646="Round",IF($G$646&lt;=9,6,IF($G$646&lt;=12,8,10)),IF($G$646&lt;12,2,MIN(10,MAX(3,ROUNDUP($G$646/6,0))))),1)))</f>
        <v/>
      </c>
      <c r="E647" s="522">
        <f>IF(OR($D$646="",$G$646="",2&gt;IF($D$646="Round",IF($G$646&lt;=9,6,IF($G$646&lt;=12,8,10)),IF($G$646&lt;12,2,MIN(10,MAX(3,ROUNDUP($G$646/6,0)))))),"",IF($D$646="Round",ROUND(IF(2&lt;=IF($D$646="Round",IF($G$646&lt;=9,6,IF($G$646&lt;=12,8,10)),IF($G$646&lt;12,2,MIN(10,MAX(3,ROUNDUP($G$646/6,0)))))/2,$G$646/2*(1-SQRT((IF($D$646="Round",IF($G$646&lt;=9,6,IF($G$646&lt;=12,8,10)),IF($G$646&lt;12,2,MIN(10,MAX(3,ROUNDUP($G$646/6,0)))))-2*2+1)/IF($D$646="Round",IF($G$646&lt;=9,6,IF($G$646&lt;=12,8,10)),IF($G$646&lt;12,2,MIN(10,MAX(3,ROUNDUP($G$646/6,0))))))),$G$646-$G$646/2*(1-SQRT((IF($D$646="Round",IF($G$646&lt;=9,6,IF($G$646&lt;=12,8,10)),IF($G$646&lt;12,2,MIN(10,MAX(3,ROUNDUP($G$646/6,0)))))-2*(IF($D$646="Round",IF($G$646&lt;=9,6,IF($G$646&lt;=12,8,10)),IF($G$646&lt;12,2,MIN(10,MAX(3,ROUNDUP($G$646/6,0)))))-2+1)+1)/IF($D$646="Round",IF($G$646&lt;=9,6,IF($G$646&lt;=12,8,10)),IF($G$646&lt;12,2,MIN(10,MAX(3,ROUNDUP($G$646/6,0)))))))),1),ROUND((2-0.5)*$G$646/IF($D$646="Round",IF($G$646&lt;=9,6,IF($G$646&lt;=12,8,10)),IF($G$646&lt;12,2,MIN(10,MAX(3,ROUNDUP($G$646/6,0))))),1)))</f>
        <v/>
      </c>
      <c r="F647" s="522">
        <f>IF(OR($D$646="",$G$646="",3&gt;IF($D$646="Round",IF($G$646&lt;=9,6,IF($G$646&lt;=12,8,10)),IF($G$646&lt;12,2,MIN(10,MAX(3,ROUNDUP($G$646/6,0)))))),"",IF($D$646="Round",ROUND(IF(3&lt;=IF($D$646="Round",IF($G$646&lt;=9,6,IF($G$646&lt;=12,8,10)),IF($G$646&lt;12,2,MIN(10,MAX(3,ROUNDUP($G$646/6,0)))))/2,$G$646/2*(1-SQRT((IF($D$646="Round",IF($G$646&lt;=9,6,IF($G$646&lt;=12,8,10)),IF($G$646&lt;12,2,MIN(10,MAX(3,ROUNDUP($G$646/6,0)))))-2*3+1)/IF($D$646="Round",IF($G$646&lt;=9,6,IF($G$646&lt;=12,8,10)),IF($G$646&lt;12,2,MIN(10,MAX(3,ROUNDUP($G$646/6,0))))))),$G$646-$G$646/2*(1-SQRT((IF($D$646="Round",IF($G$646&lt;=9,6,IF($G$646&lt;=12,8,10)),IF($G$646&lt;12,2,MIN(10,MAX(3,ROUNDUP($G$646/6,0)))))-2*(IF($D$646="Round",IF($G$646&lt;=9,6,IF($G$646&lt;=12,8,10)),IF($G$646&lt;12,2,MIN(10,MAX(3,ROUNDUP($G$646/6,0)))))-3+1)+1)/IF($D$646="Round",IF($G$646&lt;=9,6,IF($G$646&lt;=12,8,10)),IF($G$646&lt;12,2,MIN(10,MAX(3,ROUNDUP($G$646/6,0)))))))),1),ROUND((3-0.5)*$G$646/IF($D$646="Round",IF($G$646&lt;=9,6,IF($G$646&lt;=12,8,10)),IF($G$646&lt;12,2,MIN(10,MAX(3,ROUNDUP($G$646/6,0))))),1)))</f>
        <v/>
      </c>
      <c r="G647" s="522">
        <f>IF(OR($D$646="",$G$646="",4&gt;IF($D$646="Round",IF($G$646&lt;=9,6,IF($G$646&lt;=12,8,10)),IF($G$646&lt;12,2,MIN(10,MAX(3,ROUNDUP($G$646/6,0)))))),"",IF($D$646="Round",ROUND(IF(4&lt;=IF($D$646="Round",IF($G$646&lt;=9,6,IF($G$646&lt;=12,8,10)),IF($G$646&lt;12,2,MIN(10,MAX(3,ROUNDUP($G$646/6,0)))))/2,$G$646/2*(1-SQRT((IF($D$646="Round",IF($G$646&lt;=9,6,IF($G$646&lt;=12,8,10)),IF($G$646&lt;12,2,MIN(10,MAX(3,ROUNDUP($G$646/6,0)))))-2*4+1)/IF($D$646="Round",IF($G$646&lt;=9,6,IF($G$646&lt;=12,8,10)),IF($G$646&lt;12,2,MIN(10,MAX(3,ROUNDUP($G$646/6,0))))))),$G$646-$G$646/2*(1-SQRT((IF($D$646="Round",IF($G$646&lt;=9,6,IF($G$646&lt;=12,8,10)),IF($G$646&lt;12,2,MIN(10,MAX(3,ROUNDUP($G$646/6,0)))))-2*(IF($D$646="Round",IF($G$646&lt;=9,6,IF($G$646&lt;=12,8,10)),IF($G$646&lt;12,2,MIN(10,MAX(3,ROUNDUP($G$646/6,0)))))-4+1)+1)/IF($D$646="Round",IF($G$646&lt;=9,6,IF($G$646&lt;=12,8,10)),IF($G$646&lt;12,2,MIN(10,MAX(3,ROUNDUP($G$646/6,0)))))))),1),ROUND((4-0.5)*$G$646/IF($D$646="Round",IF($G$646&lt;=9,6,IF($G$646&lt;=12,8,10)),IF($G$646&lt;12,2,MIN(10,MAX(3,ROUNDUP($G$646/6,0))))),1)))</f>
        <v/>
      </c>
      <c r="H647" s="522">
        <f>IF(OR($D$646="",$G$646="",5&gt;IF($D$646="Round",IF($G$646&lt;=9,6,IF($G$646&lt;=12,8,10)),IF($G$646&lt;12,2,MIN(10,MAX(3,ROUNDUP($G$646/6,0)))))),"",IF($D$646="Round",ROUND(IF(5&lt;=IF($D$646="Round",IF($G$646&lt;=9,6,IF($G$646&lt;=12,8,10)),IF($G$646&lt;12,2,MIN(10,MAX(3,ROUNDUP($G$646/6,0)))))/2,$G$646/2*(1-SQRT((IF($D$646="Round",IF($G$646&lt;=9,6,IF($G$646&lt;=12,8,10)),IF($G$646&lt;12,2,MIN(10,MAX(3,ROUNDUP($G$646/6,0)))))-2*5+1)/IF($D$646="Round",IF($G$646&lt;=9,6,IF($G$646&lt;=12,8,10)),IF($G$646&lt;12,2,MIN(10,MAX(3,ROUNDUP($G$646/6,0))))))),$G$646-$G$646/2*(1-SQRT((IF($D$646="Round",IF($G$646&lt;=9,6,IF($G$646&lt;=12,8,10)),IF($G$646&lt;12,2,MIN(10,MAX(3,ROUNDUP($G$646/6,0)))))-2*(IF($D$646="Round",IF($G$646&lt;=9,6,IF($G$646&lt;=12,8,10)),IF($G$646&lt;12,2,MIN(10,MAX(3,ROUNDUP($G$646/6,0)))))-5+1)+1)/IF($D$646="Round",IF($G$646&lt;=9,6,IF($G$646&lt;=12,8,10)),IF($G$646&lt;12,2,MIN(10,MAX(3,ROUNDUP($G$646/6,0)))))))),1),ROUND((5-0.5)*$G$646/IF($D$646="Round",IF($G$646&lt;=9,6,IF($G$646&lt;=12,8,10)),IF($G$646&lt;12,2,MIN(10,MAX(3,ROUNDUP($G$646/6,0))))),1)))</f>
        <v/>
      </c>
      <c r="I647" s="522">
        <f>IF(OR($D$646="",$G$646="",6&gt;IF($D$646="Round",IF($G$646&lt;=9,6,IF($G$646&lt;=12,8,10)),IF($G$646&lt;12,2,MIN(10,MAX(3,ROUNDUP($G$646/6,0)))))),"",IF($D$646="Round",ROUND(IF(6&lt;=IF($D$646="Round",IF($G$646&lt;=9,6,IF($G$646&lt;=12,8,10)),IF($G$646&lt;12,2,MIN(10,MAX(3,ROUNDUP($G$646/6,0)))))/2,$G$646/2*(1-SQRT((IF($D$646="Round",IF($G$646&lt;=9,6,IF($G$646&lt;=12,8,10)),IF($G$646&lt;12,2,MIN(10,MAX(3,ROUNDUP($G$646/6,0)))))-2*6+1)/IF($D$646="Round",IF($G$646&lt;=9,6,IF($G$646&lt;=12,8,10)),IF($G$646&lt;12,2,MIN(10,MAX(3,ROUNDUP($G$646/6,0))))))),$G$646-$G$646/2*(1-SQRT((IF($D$646="Round",IF($G$646&lt;=9,6,IF($G$646&lt;=12,8,10)),IF($G$646&lt;12,2,MIN(10,MAX(3,ROUNDUP($G$646/6,0)))))-2*(IF($D$646="Round",IF($G$646&lt;=9,6,IF($G$646&lt;=12,8,10)),IF($G$646&lt;12,2,MIN(10,MAX(3,ROUNDUP($G$646/6,0)))))-6+1)+1)/IF($D$646="Round",IF($G$646&lt;=9,6,IF($G$646&lt;=12,8,10)),IF($G$646&lt;12,2,MIN(10,MAX(3,ROUNDUP($G$646/6,0)))))))),1),ROUND((6-0.5)*$G$646/IF($D$646="Round",IF($G$646&lt;=9,6,IF($G$646&lt;=12,8,10)),IF($G$646&lt;12,2,MIN(10,MAX(3,ROUNDUP($G$646/6,0))))),1)))</f>
        <v/>
      </c>
      <c r="J647" s="522">
        <f>IF(OR($D$646="",$G$646="",7&gt;IF($D$646="Round",IF($G$646&lt;=9,6,IF($G$646&lt;=12,8,10)),IF($G$646&lt;12,2,MIN(10,MAX(3,ROUNDUP($G$646/6,0)))))),"",IF($D$646="Round",ROUND(IF(7&lt;=IF($D$646="Round",IF($G$646&lt;=9,6,IF($G$646&lt;=12,8,10)),IF($G$646&lt;12,2,MIN(10,MAX(3,ROUNDUP($G$646/6,0)))))/2,$G$646/2*(1-SQRT((IF($D$646="Round",IF($G$646&lt;=9,6,IF($G$646&lt;=12,8,10)),IF($G$646&lt;12,2,MIN(10,MAX(3,ROUNDUP($G$646/6,0)))))-2*7+1)/IF($D$646="Round",IF($G$646&lt;=9,6,IF($G$646&lt;=12,8,10)),IF($G$646&lt;12,2,MIN(10,MAX(3,ROUNDUP($G$646/6,0))))))),$G$646-$G$646/2*(1-SQRT((IF($D$646="Round",IF($G$646&lt;=9,6,IF($G$646&lt;=12,8,10)),IF($G$646&lt;12,2,MIN(10,MAX(3,ROUNDUP($G$646/6,0)))))-2*(IF($D$646="Round",IF($G$646&lt;=9,6,IF($G$646&lt;=12,8,10)),IF($G$646&lt;12,2,MIN(10,MAX(3,ROUNDUP($G$646/6,0)))))-7+1)+1)/IF($D$646="Round",IF($G$646&lt;=9,6,IF($G$646&lt;=12,8,10)),IF($G$646&lt;12,2,MIN(10,MAX(3,ROUNDUP($G$646/6,0)))))))),1),ROUND((7-0.5)*$G$646/IF($D$646="Round",IF($G$646&lt;=9,6,IF($G$646&lt;=12,8,10)),IF($G$646&lt;12,2,MIN(10,MAX(3,ROUNDUP($G$646/6,0))))),1)))</f>
        <v/>
      </c>
      <c r="K647" s="522">
        <f>IF(OR($D$646="",$G$646="",8&gt;IF($D$646="Round",IF($G$646&lt;=9,6,IF($G$646&lt;=12,8,10)),IF($G$646&lt;12,2,MIN(10,MAX(3,ROUNDUP($G$646/6,0)))))),"",IF($D$646="Round",ROUND(IF(8&lt;=IF($D$646="Round",IF($G$646&lt;=9,6,IF($G$646&lt;=12,8,10)),IF($G$646&lt;12,2,MIN(10,MAX(3,ROUNDUP($G$646/6,0)))))/2,$G$646/2*(1-SQRT((IF($D$646="Round",IF($G$646&lt;=9,6,IF($G$646&lt;=12,8,10)),IF($G$646&lt;12,2,MIN(10,MAX(3,ROUNDUP($G$646/6,0)))))-2*8+1)/IF($D$646="Round",IF($G$646&lt;=9,6,IF($G$646&lt;=12,8,10)),IF($G$646&lt;12,2,MIN(10,MAX(3,ROUNDUP($G$646/6,0))))))),$G$646-$G$646/2*(1-SQRT((IF($D$646="Round",IF($G$646&lt;=9,6,IF($G$646&lt;=12,8,10)),IF($G$646&lt;12,2,MIN(10,MAX(3,ROUNDUP($G$646/6,0)))))-2*(IF($D$646="Round",IF($G$646&lt;=9,6,IF($G$646&lt;=12,8,10)),IF($G$646&lt;12,2,MIN(10,MAX(3,ROUNDUP($G$646/6,0)))))-8+1)+1)/IF($D$646="Round",IF($G$646&lt;=9,6,IF($G$646&lt;=12,8,10)),IF($G$646&lt;12,2,MIN(10,MAX(3,ROUNDUP($G$646/6,0)))))))),1),ROUND((8-0.5)*$G$646/IF($D$646="Round",IF($G$646&lt;=9,6,IF($G$646&lt;=12,8,10)),IF($G$646&lt;12,2,MIN(10,MAX(3,ROUNDUP($G$646/6,0))))),1)))</f>
        <v/>
      </c>
      <c r="L647" s="522">
        <f>IF(OR($D$646="",$G$646="",9&gt;IF($D$646="Round",IF($G$646&lt;=9,6,IF($G$646&lt;=12,8,10)),IF($G$646&lt;12,2,MIN(10,MAX(3,ROUNDUP($G$646/6,0)))))),"",IF($D$646="Round",ROUND(IF(9&lt;=IF($D$646="Round",IF($G$646&lt;=9,6,IF($G$646&lt;=12,8,10)),IF($G$646&lt;12,2,MIN(10,MAX(3,ROUNDUP($G$646/6,0)))))/2,$G$646/2*(1-SQRT((IF($D$646="Round",IF($G$646&lt;=9,6,IF($G$646&lt;=12,8,10)),IF($G$646&lt;12,2,MIN(10,MAX(3,ROUNDUP($G$646/6,0)))))-2*9+1)/IF($D$646="Round",IF($G$646&lt;=9,6,IF($G$646&lt;=12,8,10)),IF($G$646&lt;12,2,MIN(10,MAX(3,ROUNDUP($G$646/6,0))))))),$G$646-$G$646/2*(1-SQRT((IF($D$646="Round",IF($G$646&lt;=9,6,IF($G$646&lt;=12,8,10)),IF($G$646&lt;12,2,MIN(10,MAX(3,ROUNDUP($G$646/6,0)))))-2*(IF($D$646="Round",IF($G$646&lt;=9,6,IF($G$646&lt;=12,8,10)),IF($G$646&lt;12,2,MIN(10,MAX(3,ROUNDUP($G$646/6,0)))))-9+1)+1)/IF($D$646="Round",IF($G$646&lt;=9,6,IF($G$646&lt;=12,8,10)),IF($G$646&lt;12,2,MIN(10,MAX(3,ROUNDUP($G$646/6,0)))))))),1),ROUND((9-0.5)*$G$646/IF($D$646="Round",IF($G$646&lt;=9,6,IF($G$646&lt;=12,8,10)),IF($G$646&lt;12,2,MIN(10,MAX(3,ROUNDUP($G$646/6,0))))),1)))</f>
        <v/>
      </c>
      <c r="M647" s="522">
        <f>IF(OR($D$646="",$G$646="",10&gt;IF($D$646="Round",IF($G$646&lt;=9,6,IF($G$646&lt;=12,8,10)),IF($G$646&lt;12,2,MIN(10,MAX(3,ROUNDUP($G$646/6,0)))))),"",IF($D$646="Round",ROUND(IF(10&lt;=IF($D$646="Round",IF($G$646&lt;=9,6,IF($G$646&lt;=12,8,10)),IF($G$646&lt;12,2,MIN(10,MAX(3,ROUNDUP($G$646/6,0)))))/2,$G$646/2*(1-SQRT((IF($D$646="Round",IF($G$646&lt;=9,6,IF($G$646&lt;=12,8,10)),IF($G$646&lt;12,2,MIN(10,MAX(3,ROUNDUP($G$646/6,0)))))-2*10+1)/IF($D$646="Round",IF($G$646&lt;=9,6,IF($G$646&lt;=12,8,10)),IF($G$646&lt;12,2,MIN(10,MAX(3,ROUNDUP($G$646/6,0))))))),$G$646-$G$646/2*(1-SQRT((IF($D$646="Round",IF($G$646&lt;=9,6,IF($G$646&lt;=12,8,10)),IF($G$646&lt;12,2,MIN(10,MAX(3,ROUNDUP($G$646/6,0)))))-2*(IF($D$646="Round",IF($G$646&lt;=9,6,IF($G$646&lt;=12,8,10)),IF($G$646&lt;12,2,MIN(10,MAX(3,ROUNDUP($G$646/6,0)))))-10+1)+1)/IF($D$646="Round",IF($G$646&lt;=9,6,IF($G$646&lt;=12,8,10)),IF($G$646&lt;12,2,MIN(10,MAX(3,ROUNDUP($G$646/6,0)))))))),1),ROUND((10-0.5)*$G$646/IF($D$646="Round",IF($G$646&lt;=9,6,IF($G$646&lt;=12,8,10)),IF($G$646&lt;12,2,MIN(10,MAX(3,ROUNDUP($G$646/6,0))))),1)))</f>
        <v/>
      </c>
    </row>
    <row r="648" ht="13.35" customHeight="1" s="162">
      <c r="B648" s="523">
        <f>IF(OR($D$646="",$G$646=""),"",IF($D$646="Round",IF(1=1,"Axis 1 (0°)",IF(1=2,"Axis 2 (90°)","")),IF(1&gt;IF($D$646="Round",2,IF($I$646&lt;12,2,MIN(8,MAX(3,ROUNDUP($I$646/6,0))))),"",ROUND((1-0.5)*$I$646/IF($D$646="Round",2,IF($I$646&lt;12,2,MIN(8,MAX(3,ROUNDUP($I$646/6,0))))),1))))</f>
        <v/>
      </c>
      <c r="C648" s="524" t="n"/>
      <c r="D648" s="525" t="n"/>
      <c r="E648" s="525" t="n"/>
      <c r="F648" s="525" t="n"/>
      <c r="G648" s="525" t="n"/>
      <c r="H648" s="525" t="n"/>
      <c r="I648" s="525" t="n"/>
      <c r="J648" s="525" t="n"/>
      <c r="K648" s="525" t="n"/>
      <c r="L648" s="525" t="n"/>
      <c r="M648" s="525" t="n"/>
    </row>
    <row r="649" ht="13.35" customHeight="1" s="162">
      <c r="B649" s="523">
        <f>IF(OR($D$646="",$G$646=""),"",IF($D$646="Round",IF(2=1,"Axis 1 (0°)",IF(2=2,"Axis 2 (90°)","")),IF(2&gt;IF($D$646="Round",2,IF($I$646&lt;12,2,MIN(8,MAX(3,ROUNDUP($I$646/6,0))))),"",ROUND((2-0.5)*$I$646/IF($D$646="Round",2,IF($I$646&lt;12,2,MIN(8,MAX(3,ROUNDUP($I$646/6,0))))),1))))</f>
        <v/>
      </c>
      <c r="C649" s="524" t="n"/>
      <c r="D649" s="525" t="n"/>
      <c r="E649" s="525" t="n"/>
      <c r="F649" s="525" t="n"/>
      <c r="G649" s="525" t="n"/>
      <c r="H649" s="525" t="n"/>
      <c r="I649" s="525" t="n"/>
      <c r="J649" s="525" t="n"/>
      <c r="K649" s="525" t="n"/>
      <c r="L649" s="525" t="n"/>
      <c r="M649" s="525" t="n"/>
    </row>
    <row r="650" ht="13.35" customHeight="1" s="162">
      <c r="B650" s="523">
        <f>IF(OR($D$646="",$G$646=""),"",IF($D$646="Round",IF(3=1,"Axis 1 (0°)",IF(3=2,"Axis 2 (90°)","")),IF(3&gt;IF($D$646="Round",2,IF($I$646&lt;12,2,MIN(8,MAX(3,ROUNDUP($I$646/6,0))))),"",ROUND((3-0.5)*$I$646/IF($D$646="Round",2,IF($I$646&lt;12,2,MIN(8,MAX(3,ROUNDUP($I$646/6,0))))),1))))</f>
        <v/>
      </c>
      <c r="C650" s="524" t="n"/>
      <c r="D650" s="525" t="n"/>
      <c r="E650" s="525" t="n"/>
      <c r="F650" s="525" t="n"/>
      <c r="G650" s="525" t="n"/>
      <c r="H650" s="525" t="n"/>
      <c r="I650" s="525" t="n"/>
      <c r="J650" s="525" t="n"/>
      <c r="K650" s="525" t="n"/>
      <c r="L650" s="525" t="n"/>
      <c r="M650" s="525" t="n"/>
    </row>
    <row r="651" ht="13.35" customHeight="1" s="162">
      <c r="B651" s="523">
        <f>IF(OR($D$646="",$G$646=""),"",IF($D$646="Round",IF(4=1,"Axis 1 (0°)",IF(4=2,"Axis 2 (90°)","")),IF(4&gt;IF($D$646="Round",2,IF($I$646&lt;12,2,MIN(8,MAX(3,ROUNDUP($I$646/6,0))))),"",ROUND((4-0.5)*$I$646/IF($D$646="Round",2,IF($I$646&lt;12,2,MIN(8,MAX(3,ROUNDUP($I$646/6,0))))),1))))</f>
        <v/>
      </c>
      <c r="C651" s="524" t="n"/>
      <c r="D651" s="525" t="n"/>
      <c r="E651" s="525" t="n"/>
      <c r="F651" s="525" t="n"/>
      <c r="G651" s="525" t="n"/>
      <c r="H651" s="525" t="n"/>
      <c r="I651" s="525" t="n"/>
      <c r="J651" s="525" t="n"/>
      <c r="K651" s="525" t="n"/>
      <c r="L651" s="525" t="n"/>
      <c r="M651" s="525" t="n"/>
    </row>
    <row r="652" ht="13.35" customHeight="1" s="162">
      <c r="B652" s="523">
        <f>IF(OR($D$646="",$G$646=""),"",IF($D$646="Round",IF(5=1,"Axis 1 (0°)",IF(5=2,"Axis 2 (90°)","")),IF(5&gt;IF($D$646="Round",2,IF($I$646&lt;12,2,MIN(8,MAX(3,ROUNDUP($I$646/6,0))))),"",ROUND((5-0.5)*$I$646/IF($D$646="Round",2,IF($I$646&lt;12,2,MIN(8,MAX(3,ROUNDUP($I$646/6,0))))),1))))</f>
        <v/>
      </c>
      <c r="C652" s="524" t="n"/>
      <c r="D652" s="525" t="n"/>
      <c r="E652" s="525" t="n"/>
      <c r="F652" s="525" t="n"/>
      <c r="G652" s="525" t="n"/>
      <c r="H652" s="525" t="n"/>
      <c r="I652" s="525" t="n"/>
      <c r="J652" s="525" t="n"/>
      <c r="K652" s="525" t="n"/>
      <c r="L652" s="525" t="n"/>
      <c r="M652" s="525" t="n"/>
    </row>
    <row r="653" ht="13.35" customHeight="1" s="162">
      <c r="B653" s="523">
        <f>IF(OR($D$646="",$G$646=""),"",IF($D$646="Round",IF(6=1,"Axis 1 (0°)",IF(6=2,"Axis 2 (90°)","")),IF(6&gt;IF($D$646="Round",2,IF($I$646&lt;12,2,MIN(8,MAX(3,ROUNDUP($I$646/6,0))))),"",ROUND((6-0.5)*$I$646/IF($D$646="Round",2,IF($I$646&lt;12,2,MIN(8,MAX(3,ROUNDUP($I$646/6,0))))),1))))</f>
        <v/>
      </c>
      <c r="C653" s="524" t="n"/>
      <c r="D653" s="525" t="n"/>
      <c r="E653" s="525" t="n"/>
      <c r="F653" s="525" t="n"/>
      <c r="G653" s="525" t="n"/>
      <c r="H653" s="525" t="n"/>
      <c r="I653" s="525" t="n"/>
      <c r="J653" s="525" t="n"/>
      <c r="K653" s="525" t="n"/>
      <c r="L653" s="525" t="n"/>
      <c r="M653" s="525" t="n"/>
    </row>
    <row r="654" ht="13.35" customHeight="1" s="162">
      <c r="B654" s="523">
        <f>IF(OR($D$646="",$G$646=""),"",IF($D$646="Round",IF(7=1,"Axis 1 (0°)",IF(7=2,"Axis 2 (90°)","")),IF(7&gt;IF($D$646="Round",2,IF($I$646&lt;12,2,MIN(8,MAX(3,ROUNDUP($I$646/6,0))))),"",ROUND((7-0.5)*$I$646/IF($D$646="Round",2,IF($I$646&lt;12,2,MIN(8,MAX(3,ROUNDUP($I$646/6,0))))),1))))</f>
        <v/>
      </c>
      <c r="C654" s="524" t="n"/>
      <c r="D654" s="525" t="n"/>
      <c r="E654" s="525" t="n"/>
      <c r="F654" s="525" t="n"/>
      <c r="G654" s="525" t="n"/>
      <c r="H654" s="525" t="n"/>
      <c r="I654" s="525" t="n"/>
      <c r="J654" s="525" t="n"/>
      <c r="K654" s="525" t="n"/>
      <c r="L654" s="525" t="n"/>
      <c r="M654" s="525" t="n"/>
    </row>
    <row r="655" ht="13.35" customHeight="1" s="162">
      <c r="B655" s="523">
        <f>IF(OR($D$646="",$G$646=""),"",IF($D$646="Round",IF(8=1,"Axis 1 (0°)",IF(8=2,"Axis 2 (90°)","")),IF(8&gt;IF($D$646="Round",2,IF($I$646&lt;12,2,MIN(8,MAX(3,ROUNDUP($I$646/6,0))))),"",ROUND((8-0.5)*$I$646/IF($D$646="Round",2,IF($I$646&lt;12,2,MIN(8,MAX(3,ROUNDUP($I$646/6,0))))),1))))</f>
        <v/>
      </c>
      <c r="C655" s="524" t="n"/>
      <c r="D655" s="525" t="n"/>
      <c r="E655" s="525" t="n"/>
      <c r="F655" s="525" t="n"/>
      <c r="G655" s="525" t="n"/>
      <c r="H655" s="525" t="n"/>
      <c r="I655" s="525" t="n"/>
      <c r="J655" s="525" t="n"/>
      <c r="K655" s="525" t="n"/>
      <c r="L655" s="525" t="n"/>
      <c r="M655" s="525" t="n"/>
    </row>
    <row r="656" ht="13.35" customHeight="1" s="162"/>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13">
        <f>IF(OR($D$661="",$G$661=""),"",IF($D$661="Round",ROUND(PI()*(($G$661-2*N($K$661))/2)^2/144,3),IF($I$661="","",ROUND(($G$661-2*N($K$661))*($I$661-2*N($K$661))/144,3))))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14" t="inlineStr">
        <is>
          <t>Duct shape:</t>
        </is>
      </c>
      <c r="C661" s="173" t="n"/>
      <c r="D661" s="515" t="n"/>
      <c r="E661" s="173" t="n"/>
      <c r="F661" s="516" t="inlineStr">
        <is>
          <t>W / Dia (in)</t>
        </is>
      </c>
      <c r="G661" s="517" t="n"/>
      <c r="H661" s="514" t="inlineStr">
        <is>
          <t>H (in)</t>
        </is>
      </c>
      <c r="I661" s="518" t="n"/>
      <c r="J661" s="519" t="inlineStr">
        <is>
          <t>Liner (in)</t>
        </is>
      </c>
      <c r="K661" s="520" t="n"/>
      <c r="L661" s="514" t="inlineStr">
        <is>
          <t>Points</t>
        </is>
      </c>
      <c r="M661" s="521">
        <f>IF(OR($D$661="",$G$661=""),"",IF($D$661="Round",IF($D$661="Round",IF($G$661&lt;=9,6,IF($G$661&lt;=12,8,10)),IF($G$661&lt;12,2,MIN(10,MAX(3,ROUNDUP($G$661/6,0)))))&amp;" x 2 axes",IF($D$661="Round",IF($G$661&lt;=9,6,IF($G$661&lt;=12,8,10)),IF($G$661&lt;12,2,MIN(10,MAX(3,ROUNDUP($G$661/6,0)))))&amp;" x "&amp;IF($D$661="Round",2,IF($I$661&lt;12,2,MIN(8,MAX(3,ROUNDUP($I$661/6,0)))))))</f>
        <v/>
      </c>
    </row>
    <row r="662" ht="13.35" customHeight="1" s="162">
      <c r="B662" s="522" t="inlineStr">
        <is>
          <t>Depth↓ Pos→ (in)</t>
        </is>
      </c>
      <c r="C662" s="414" t="n"/>
      <c r="D662" s="522">
        <f>IF(OR($D$661="",$G$661="",1&gt;IF($D$661="Round",IF($G$661&lt;=9,6,IF($G$661&lt;=12,8,10)),IF($G$661&lt;12,2,MIN(10,MAX(3,ROUNDUP($G$661/6,0)))))),"",IF($D$661="Round",ROUND(IF(1&lt;=IF($D$661="Round",IF($G$661&lt;=9,6,IF($G$661&lt;=12,8,10)),IF($G$661&lt;12,2,MIN(10,MAX(3,ROUNDUP($G$661/6,0)))))/2,$G$661/2*(1-SQRT((IF($D$661="Round",IF($G$661&lt;=9,6,IF($G$661&lt;=12,8,10)),IF($G$661&lt;12,2,MIN(10,MAX(3,ROUNDUP($G$661/6,0)))))-2*1+1)/IF($D$661="Round",IF($G$661&lt;=9,6,IF($G$661&lt;=12,8,10)),IF($G$661&lt;12,2,MIN(10,MAX(3,ROUNDUP($G$661/6,0))))))),$G$661-$G$661/2*(1-SQRT((IF($D$661="Round",IF($G$661&lt;=9,6,IF($G$661&lt;=12,8,10)),IF($G$661&lt;12,2,MIN(10,MAX(3,ROUNDUP($G$661/6,0)))))-2*(IF($D$661="Round",IF($G$661&lt;=9,6,IF($G$661&lt;=12,8,10)),IF($G$661&lt;12,2,MIN(10,MAX(3,ROUNDUP($G$661/6,0)))))-1+1)+1)/IF($D$661="Round",IF($G$661&lt;=9,6,IF($G$661&lt;=12,8,10)),IF($G$661&lt;12,2,MIN(10,MAX(3,ROUNDUP($G$661/6,0)))))))),1),ROUND((1-0.5)*$G$661/IF($D$661="Round",IF($G$661&lt;=9,6,IF($G$661&lt;=12,8,10)),IF($G$661&lt;12,2,MIN(10,MAX(3,ROUNDUP($G$661/6,0))))),1)))</f>
        <v/>
      </c>
      <c r="E662" s="522">
        <f>IF(OR($D$661="",$G$661="",2&gt;IF($D$661="Round",IF($G$661&lt;=9,6,IF($G$661&lt;=12,8,10)),IF($G$661&lt;12,2,MIN(10,MAX(3,ROUNDUP($G$661/6,0)))))),"",IF($D$661="Round",ROUND(IF(2&lt;=IF($D$661="Round",IF($G$661&lt;=9,6,IF($G$661&lt;=12,8,10)),IF($G$661&lt;12,2,MIN(10,MAX(3,ROUNDUP($G$661/6,0)))))/2,$G$661/2*(1-SQRT((IF($D$661="Round",IF($G$661&lt;=9,6,IF($G$661&lt;=12,8,10)),IF($G$661&lt;12,2,MIN(10,MAX(3,ROUNDUP($G$661/6,0)))))-2*2+1)/IF($D$661="Round",IF($G$661&lt;=9,6,IF($G$661&lt;=12,8,10)),IF($G$661&lt;12,2,MIN(10,MAX(3,ROUNDUP($G$661/6,0))))))),$G$661-$G$661/2*(1-SQRT((IF($D$661="Round",IF($G$661&lt;=9,6,IF($G$661&lt;=12,8,10)),IF($G$661&lt;12,2,MIN(10,MAX(3,ROUNDUP($G$661/6,0)))))-2*(IF($D$661="Round",IF($G$661&lt;=9,6,IF($G$661&lt;=12,8,10)),IF($G$661&lt;12,2,MIN(10,MAX(3,ROUNDUP($G$661/6,0)))))-2+1)+1)/IF($D$661="Round",IF($G$661&lt;=9,6,IF($G$661&lt;=12,8,10)),IF($G$661&lt;12,2,MIN(10,MAX(3,ROUNDUP($G$661/6,0)))))))),1),ROUND((2-0.5)*$G$661/IF($D$661="Round",IF($G$661&lt;=9,6,IF($G$661&lt;=12,8,10)),IF($G$661&lt;12,2,MIN(10,MAX(3,ROUNDUP($G$661/6,0))))),1)))</f>
        <v/>
      </c>
      <c r="F662" s="522">
        <f>IF(OR($D$661="",$G$661="",3&gt;IF($D$661="Round",IF($G$661&lt;=9,6,IF($G$661&lt;=12,8,10)),IF($G$661&lt;12,2,MIN(10,MAX(3,ROUNDUP($G$661/6,0)))))),"",IF($D$661="Round",ROUND(IF(3&lt;=IF($D$661="Round",IF($G$661&lt;=9,6,IF($G$661&lt;=12,8,10)),IF($G$661&lt;12,2,MIN(10,MAX(3,ROUNDUP($G$661/6,0)))))/2,$G$661/2*(1-SQRT((IF($D$661="Round",IF($G$661&lt;=9,6,IF($G$661&lt;=12,8,10)),IF($G$661&lt;12,2,MIN(10,MAX(3,ROUNDUP($G$661/6,0)))))-2*3+1)/IF($D$661="Round",IF($G$661&lt;=9,6,IF($G$661&lt;=12,8,10)),IF($G$661&lt;12,2,MIN(10,MAX(3,ROUNDUP($G$661/6,0))))))),$G$661-$G$661/2*(1-SQRT((IF($D$661="Round",IF($G$661&lt;=9,6,IF($G$661&lt;=12,8,10)),IF($G$661&lt;12,2,MIN(10,MAX(3,ROUNDUP($G$661/6,0)))))-2*(IF($D$661="Round",IF($G$661&lt;=9,6,IF($G$661&lt;=12,8,10)),IF($G$661&lt;12,2,MIN(10,MAX(3,ROUNDUP($G$661/6,0)))))-3+1)+1)/IF($D$661="Round",IF($G$661&lt;=9,6,IF($G$661&lt;=12,8,10)),IF($G$661&lt;12,2,MIN(10,MAX(3,ROUNDUP($G$661/6,0)))))))),1),ROUND((3-0.5)*$G$661/IF($D$661="Round",IF($G$661&lt;=9,6,IF($G$661&lt;=12,8,10)),IF($G$661&lt;12,2,MIN(10,MAX(3,ROUNDUP($G$661/6,0))))),1)))</f>
        <v/>
      </c>
      <c r="G662" s="522">
        <f>IF(OR($D$661="",$G$661="",4&gt;IF($D$661="Round",IF($G$661&lt;=9,6,IF($G$661&lt;=12,8,10)),IF($G$661&lt;12,2,MIN(10,MAX(3,ROUNDUP($G$661/6,0)))))),"",IF($D$661="Round",ROUND(IF(4&lt;=IF($D$661="Round",IF($G$661&lt;=9,6,IF($G$661&lt;=12,8,10)),IF($G$661&lt;12,2,MIN(10,MAX(3,ROUNDUP($G$661/6,0)))))/2,$G$661/2*(1-SQRT((IF($D$661="Round",IF($G$661&lt;=9,6,IF($G$661&lt;=12,8,10)),IF($G$661&lt;12,2,MIN(10,MAX(3,ROUNDUP($G$661/6,0)))))-2*4+1)/IF($D$661="Round",IF($G$661&lt;=9,6,IF($G$661&lt;=12,8,10)),IF($G$661&lt;12,2,MIN(10,MAX(3,ROUNDUP($G$661/6,0))))))),$G$661-$G$661/2*(1-SQRT((IF($D$661="Round",IF($G$661&lt;=9,6,IF($G$661&lt;=12,8,10)),IF($G$661&lt;12,2,MIN(10,MAX(3,ROUNDUP($G$661/6,0)))))-2*(IF($D$661="Round",IF($G$661&lt;=9,6,IF($G$661&lt;=12,8,10)),IF($G$661&lt;12,2,MIN(10,MAX(3,ROUNDUP($G$661/6,0)))))-4+1)+1)/IF($D$661="Round",IF($G$661&lt;=9,6,IF($G$661&lt;=12,8,10)),IF($G$661&lt;12,2,MIN(10,MAX(3,ROUNDUP($G$661/6,0)))))))),1),ROUND((4-0.5)*$G$661/IF($D$661="Round",IF($G$661&lt;=9,6,IF($G$661&lt;=12,8,10)),IF($G$661&lt;12,2,MIN(10,MAX(3,ROUNDUP($G$661/6,0))))),1)))</f>
        <v/>
      </c>
      <c r="H662" s="522">
        <f>IF(OR($D$661="",$G$661="",5&gt;IF($D$661="Round",IF($G$661&lt;=9,6,IF($G$661&lt;=12,8,10)),IF($G$661&lt;12,2,MIN(10,MAX(3,ROUNDUP($G$661/6,0)))))),"",IF($D$661="Round",ROUND(IF(5&lt;=IF($D$661="Round",IF($G$661&lt;=9,6,IF($G$661&lt;=12,8,10)),IF($G$661&lt;12,2,MIN(10,MAX(3,ROUNDUP($G$661/6,0)))))/2,$G$661/2*(1-SQRT((IF($D$661="Round",IF($G$661&lt;=9,6,IF($G$661&lt;=12,8,10)),IF($G$661&lt;12,2,MIN(10,MAX(3,ROUNDUP($G$661/6,0)))))-2*5+1)/IF($D$661="Round",IF($G$661&lt;=9,6,IF($G$661&lt;=12,8,10)),IF($G$661&lt;12,2,MIN(10,MAX(3,ROUNDUP($G$661/6,0))))))),$G$661-$G$661/2*(1-SQRT((IF($D$661="Round",IF($G$661&lt;=9,6,IF($G$661&lt;=12,8,10)),IF($G$661&lt;12,2,MIN(10,MAX(3,ROUNDUP($G$661/6,0)))))-2*(IF($D$661="Round",IF($G$661&lt;=9,6,IF($G$661&lt;=12,8,10)),IF($G$661&lt;12,2,MIN(10,MAX(3,ROUNDUP($G$661/6,0)))))-5+1)+1)/IF($D$661="Round",IF($G$661&lt;=9,6,IF($G$661&lt;=12,8,10)),IF($G$661&lt;12,2,MIN(10,MAX(3,ROUNDUP($G$661/6,0)))))))),1),ROUND((5-0.5)*$G$661/IF($D$661="Round",IF($G$661&lt;=9,6,IF($G$661&lt;=12,8,10)),IF($G$661&lt;12,2,MIN(10,MAX(3,ROUNDUP($G$661/6,0))))),1)))</f>
        <v/>
      </c>
      <c r="I662" s="522">
        <f>IF(OR($D$661="",$G$661="",6&gt;IF($D$661="Round",IF($G$661&lt;=9,6,IF($G$661&lt;=12,8,10)),IF($G$661&lt;12,2,MIN(10,MAX(3,ROUNDUP($G$661/6,0)))))),"",IF($D$661="Round",ROUND(IF(6&lt;=IF($D$661="Round",IF($G$661&lt;=9,6,IF($G$661&lt;=12,8,10)),IF($G$661&lt;12,2,MIN(10,MAX(3,ROUNDUP($G$661/6,0)))))/2,$G$661/2*(1-SQRT((IF($D$661="Round",IF($G$661&lt;=9,6,IF($G$661&lt;=12,8,10)),IF($G$661&lt;12,2,MIN(10,MAX(3,ROUNDUP($G$661/6,0)))))-2*6+1)/IF($D$661="Round",IF($G$661&lt;=9,6,IF($G$661&lt;=12,8,10)),IF($G$661&lt;12,2,MIN(10,MAX(3,ROUNDUP($G$661/6,0))))))),$G$661-$G$661/2*(1-SQRT((IF($D$661="Round",IF($G$661&lt;=9,6,IF($G$661&lt;=12,8,10)),IF($G$661&lt;12,2,MIN(10,MAX(3,ROUNDUP($G$661/6,0)))))-2*(IF($D$661="Round",IF($G$661&lt;=9,6,IF($G$661&lt;=12,8,10)),IF($G$661&lt;12,2,MIN(10,MAX(3,ROUNDUP($G$661/6,0)))))-6+1)+1)/IF($D$661="Round",IF($G$661&lt;=9,6,IF($G$661&lt;=12,8,10)),IF($G$661&lt;12,2,MIN(10,MAX(3,ROUNDUP($G$661/6,0)))))))),1),ROUND((6-0.5)*$G$661/IF($D$661="Round",IF($G$661&lt;=9,6,IF($G$661&lt;=12,8,10)),IF($G$661&lt;12,2,MIN(10,MAX(3,ROUNDUP($G$661/6,0))))),1)))</f>
        <v/>
      </c>
      <c r="J662" s="522">
        <f>IF(OR($D$661="",$G$661="",7&gt;IF($D$661="Round",IF($G$661&lt;=9,6,IF($G$661&lt;=12,8,10)),IF($G$661&lt;12,2,MIN(10,MAX(3,ROUNDUP($G$661/6,0)))))),"",IF($D$661="Round",ROUND(IF(7&lt;=IF($D$661="Round",IF($G$661&lt;=9,6,IF($G$661&lt;=12,8,10)),IF($G$661&lt;12,2,MIN(10,MAX(3,ROUNDUP($G$661/6,0)))))/2,$G$661/2*(1-SQRT((IF($D$661="Round",IF($G$661&lt;=9,6,IF($G$661&lt;=12,8,10)),IF($G$661&lt;12,2,MIN(10,MAX(3,ROUNDUP($G$661/6,0)))))-2*7+1)/IF($D$661="Round",IF($G$661&lt;=9,6,IF($G$661&lt;=12,8,10)),IF($G$661&lt;12,2,MIN(10,MAX(3,ROUNDUP($G$661/6,0))))))),$G$661-$G$661/2*(1-SQRT((IF($D$661="Round",IF($G$661&lt;=9,6,IF($G$661&lt;=12,8,10)),IF($G$661&lt;12,2,MIN(10,MAX(3,ROUNDUP($G$661/6,0)))))-2*(IF($D$661="Round",IF($G$661&lt;=9,6,IF($G$661&lt;=12,8,10)),IF($G$661&lt;12,2,MIN(10,MAX(3,ROUNDUP($G$661/6,0)))))-7+1)+1)/IF($D$661="Round",IF($G$661&lt;=9,6,IF($G$661&lt;=12,8,10)),IF($G$661&lt;12,2,MIN(10,MAX(3,ROUNDUP($G$661/6,0)))))))),1),ROUND((7-0.5)*$G$661/IF($D$661="Round",IF($G$661&lt;=9,6,IF($G$661&lt;=12,8,10)),IF($G$661&lt;12,2,MIN(10,MAX(3,ROUNDUP($G$661/6,0))))),1)))</f>
        <v/>
      </c>
      <c r="K662" s="522">
        <f>IF(OR($D$661="",$G$661="",8&gt;IF($D$661="Round",IF($G$661&lt;=9,6,IF($G$661&lt;=12,8,10)),IF($G$661&lt;12,2,MIN(10,MAX(3,ROUNDUP($G$661/6,0)))))),"",IF($D$661="Round",ROUND(IF(8&lt;=IF($D$661="Round",IF($G$661&lt;=9,6,IF($G$661&lt;=12,8,10)),IF($G$661&lt;12,2,MIN(10,MAX(3,ROUNDUP($G$661/6,0)))))/2,$G$661/2*(1-SQRT((IF($D$661="Round",IF($G$661&lt;=9,6,IF($G$661&lt;=12,8,10)),IF($G$661&lt;12,2,MIN(10,MAX(3,ROUNDUP($G$661/6,0)))))-2*8+1)/IF($D$661="Round",IF($G$661&lt;=9,6,IF($G$661&lt;=12,8,10)),IF($G$661&lt;12,2,MIN(10,MAX(3,ROUNDUP($G$661/6,0))))))),$G$661-$G$661/2*(1-SQRT((IF($D$661="Round",IF($G$661&lt;=9,6,IF($G$661&lt;=12,8,10)),IF($G$661&lt;12,2,MIN(10,MAX(3,ROUNDUP($G$661/6,0)))))-2*(IF($D$661="Round",IF($G$661&lt;=9,6,IF($G$661&lt;=12,8,10)),IF($G$661&lt;12,2,MIN(10,MAX(3,ROUNDUP($G$661/6,0)))))-8+1)+1)/IF($D$661="Round",IF($G$661&lt;=9,6,IF($G$661&lt;=12,8,10)),IF($G$661&lt;12,2,MIN(10,MAX(3,ROUNDUP($G$661/6,0)))))))),1),ROUND((8-0.5)*$G$661/IF($D$661="Round",IF($G$661&lt;=9,6,IF($G$661&lt;=12,8,10)),IF($G$661&lt;12,2,MIN(10,MAX(3,ROUNDUP($G$661/6,0))))),1)))</f>
        <v/>
      </c>
      <c r="L662" s="522">
        <f>IF(OR($D$661="",$G$661="",9&gt;IF($D$661="Round",IF($G$661&lt;=9,6,IF($G$661&lt;=12,8,10)),IF($G$661&lt;12,2,MIN(10,MAX(3,ROUNDUP($G$661/6,0)))))),"",IF($D$661="Round",ROUND(IF(9&lt;=IF($D$661="Round",IF($G$661&lt;=9,6,IF($G$661&lt;=12,8,10)),IF($G$661&lt;12,2,MIN(10,MAX(3,ROUNDUP($G$661/6,0)))))/2,$G$661/2*(1-SQRT((IF($D$661="Round",IF($G$661&lt;=9,6,IF($G$661&lt;=12,8,10)),IF($G$661&lt;12,2,MIN(10,MAX(3,ROUNDUP($G$661/6,0)))))-2*9+1)/IF($D$661="Round",IF($G$661&lt;=9,6,IF($G$661&lt;=12,8,10)),IF($G$661&lt;12,2,MIN(10,MAX(3,ROUNDUP($G$661/6,0))))))),$G$661-$G$661/2*(1-SQRT((IF($D$661="Round",IF($G$661&lt;=9,6,IF($G$661&lt;=12,8,10)),IF($G$661&lt;12,2,MIN(10,MAX(3,ROUNDUP($G$661/6,0)))))-2*(IF($D$661="Round",IF($G$661&lt;=9,6,IF($G$661&lt;=12,8,10)),IF($G$661&lt;12,2,MIN(10,MAX(3,ROUNDUP($G$661/6,0)))))-9+1)+1)/IF($D$661="Round",IF($G$661&lt;=9,6,IF($G$661&lt;=12,8,10)),IF($G$661&lt;12,2,MIN(10,MAX(3,ROUNDUP($G$661/6,0)))))))),1),ROUND((9-0.5)*$G$661/IF($D$661="Round",IF($G$661&lt;=9,6,IF($G$661&lt;=12,8,10)),IF($G$661&lt;12,2,MIN(10,MAX(3,ROUNDUP($G$661/6,0))))),1)))</f>
        <v/>
      </c>
      <c r="M662" s="522">
        <f>IF(OR($D$661="",$G$661="",10&gt;IF($D$661="Round",IF($G$661&lt;=9,6,IF($G$661&lt;=12,8,10)),IF($G$661&lt;12,2,MIN(10,MAX(3,ROUNDUP($G$661/6,0)))))),"",IF($D$661="Round",ROUND(IF(10&lt;=IF($D$661="Round",IF($G$661&lt;=9,6,IF($G$661&lt;=12,8,10)),IF($G$661&lt;12,2,MIN(10,MAX(3,ROUNDUP($G$661/6,0)))))/2,$G$661/2*(1-SQRT((IF($D$661="Round",IF($G$661&lt;=9,6,IF($G$661&lt;=12,8,10)),IF($G$661&lt;12,2,MIN(10,MAX(3,ROUNDUP($G$661/6,0)))))-2*10+1)/IF($D$661="Round",IF($G$661&lt;=9,6,IF($G$661&lt;=12,8,10)),IF($G$661&lt;12,2,MIN(10,MAX(3,ROUNDUP($G$661/6,0))))))),$G$661-$G$661/2*(1-SQRT((IF($D$661="Round",IF($G$661&lt;=9,6,IF($G$661&lt;=12,8,10)),IF($G$661&lt;12,2,MIN(10,MAX(3,ROUNDUP($G$661/6,0)))))-2*(IF($D$661="Round",IF($G$661&lt;=9,6,IF($G$661&lt;=12,8,10)),IF($G$661&lt;12,2,MIN(10,MAX(3,ROUNDUP($G$661/6,0)))))-10+1)+1)/IF($D$661="Round",IF($G$661&lt;=9,6,IF($G$661&lt;=12,8,10)),IF($G$661&lt;12,2,MIN(10,MAX(3,ROUNDUP($G$661/6,0)))))))),1),ROUND((10-0.5)*$G$661/IF($D$661="Round",IF($G$661&lt;=9,6,IF($G$661&lt;=12,8,10)),IF($G$661&lt;12,2,MIN(10,MAX(3,ROUNDUP($G$661/6,0))))),1)))</f>
        <v/>
      </c>
    </row>
    <row r="663" ht="13.35" customHeight="1" s="162">
      <c r="B663" s="523">
        <f>IF(OR($D$661="",$G$661=""),"",IF($D$661="Round",IF(1=1,"Axis 1 (0°)",IF(1=2,"Axis 2 (90°)","")),IF(1&gt;IF($D$661="Round",2,IF($I$661&lt;12,2,MIN(8,MAX(3,ROUNDUP($I$661/6,0))))),"",ROUND((1-0.5)*$I$661/IF($D$661="Round",2,IF($I$661&lt;12,2,MIN(8,MAX(3,ROUNDUP($I$661/6,0))))),1))))</f>
        <v/>
      </c>
      <c r="C663" s="524" t="n"/>
      <c r="D663" s="525" t="n"/>
      <c r="E663" s="525" t="n"/>
      <c r="F663" s="525" t="n"/>
      <c r="G663" s="525" t="n"/>
      <c r="H663" s="525" t="n"/>
      <c r="I663" s="525" t="n"/>
      <c r="J663" s="525" t="n"/>
      <c r="K663" s="525" t="n"/>
      <c r="L663" s="525" t="n"/>
      <c r="M663" s="525" t="n"/>
    </row>
    <row r="664" ht="13.35" customHeight="1" s="162">
      <c r="B664" s="523">
        <f>IF(OR($D$661="",$G$661=""),"",IF($D$661="Round",IF(2=1,"Axis 1 (0°)",IF(2=2,"Axis 2 (90°)","")),IF(2&gt;IF($D$661="Round",2,IF($I$661&lt;12,2,MIN(8,MAX(3,ROUNDUP($I$661/6,0))))),"",ROUND((2-0.5)*$I$661/IF($D$661="Round",2,IF($I$661&lt;12,2,MIN(8,MAX(3,ROUNDUP($I$661/6,0))))),1))))</f>
        <v/>
      </c>
      <c r="C664" s="524" t="n"/>
      <c r="D664" s="525" t="n"/>
      <c r="E664" s="525" t="n"/>
      <c r="F664" s="525" t="n"/>
      <c r="G664" s="525" t="n"/>
      <c r="H664" s="525" t="n"/>
      <c r="I664" s="525" t="n"/>
      <c r="J664" s="525" t="n"/>
      <c r="K664" s="525" t="n"/>
      <c r="L664" s="525" t="n"/>
      <c r="M664" s="525" t="n"/>
    </row>
    <row r="665" ht="13.35" customHeight="1" s="162">
      <c r="B665" s="523">
        <f>IF(OR($D$661="",$G$661=""),"",IF($D$661="Round",IF(3=1,"Axis 1 (0°)",IF(3=2,"Axis 2 (90°)","")),IF(3&gt;IF($D$661="Round",2,IF($I$661&lt;12,2,MIN(8,MAX(3,ROUNDUP($I$661/6,0))))),"",ROUND((3-0.5)*$I$661/IF($D$661="Round",2,IF($I$661&lt;12,2,MIN(8,MAX(3,ROUNDUP($I$661/6,0))))),1))))</f>
        <v/>
      </c>
      <c r="C665" s="524" t="n"/>
      <c r="D665" s="525" t="n"/>
      <c r="E665" s="525" t="n"/>
      <c r="F665" s="525" t="n"/>
      <c r="G665" s="525" t="n"/>
      <c r="H665" s="525" t="n"/>
      <c r="I665" s="525" t="n"/>
      <c r="J665" s="525" t="n"/>
      <c r="K665" s="525" t="n"/>
      <c r="L665" s="525" t="n"/>
      <c r="M665" s="525" t="n"/>
    </row>
    <row r="666" ht="13.35" customHeight="1" s="162">
      <c r="B666" s="523">
        <f>IF(OR($D$661="",$G$661=""),"",IF($D$661="Round",IF(4=1,"Axis 1 (0°)",IF(4=2,"Axis 2 (90°)","")),IF(4&gt;IF($D$661="Round",2,IF($I$661&lt;12,2,MIN(8,MAX(3,ROUNDUP($I$661/6,0))))),"",ROUND((4-0.5)*$I$661/IF($D$661="Round",2,IF($I$661&lt;12,2,MIN(8,MAX(3,ROUNDUP($I$661/6,0))))),1))))</f>
        <v/>
      </c>
      <c r="C666" s="524" t="n"/>
      <c r="D666" s="525" t="n"/>
      <c r="E666" s="525" t="n"/>
      <c r="F666" s="525" t="n"/>
      <c r="G666" s="525" t="n"/>
      <c r="H666" s="525" t="n"/>
      <c r="I666" s="525" t="n"/>
      <c r="J666" s="525" t="n"/>
      <c r="K666" s="525" t="n"/>
      <c r="L666" s="525" t="n"/>
      <c r="M666" s="525" t="n"/>
    </row>
    <row r="667" ht="13.35" customHeight="1" s="162">
      <c r="B667" s="523">
        <f>IF(OR($D$661="",$G$661=""),"",IF($D$661="Round",IF(5=1,"Axis 1 (0°)",IF(5=2,"Axis 2 (90°)","")),IF(5&gt;IF($D$661="Round",2,IF($I$661&lt;12,2,MIN(8,MAX(3,ROUNDUP($I$661/6,0))))),"",ROUND((5-0.5)*$I$661/IF($D$661="Round",2,IF($I$661&lt;12,2,MIN(8,MAX(3,ROUNDUP($I$661/6,0))))),1))))</f>
        <v/>
      </c>
      <c r="C667" s="524" t="n"/>
      <c r="D667" s="525" t="n"/>
      <c r="E667" s="525" t="n"/>
      <c r="F667" s="525" t="n"/>
      <c r="G667" s="525" t="n"/>
      <c r="H667" s="525" t="n"/>
      <c r="I667" s="525" t="n"/>
      <c r="J667" s="525" t="n"/>
      <c r="K667" s="525" t="n"/>
      <c r="L667" s="525" t="n"/>
      <c r="M667" s="525" t="n"/>
    </row>
    <row r="668" ht="13.35" customHeight="1" s="162">
      <c r="B668" s="523">
        <f>IF(OR($D$661="",$G$661=""),"",IF($D$661="Round",IF(6=1,"Axis 1 (0°)",IF(6=2,"Axis 2 (90°)","")),IF(6&gt;IF($D$661="Round",2,IF($I$661&lt;12,2,MIN(8,MAX(3,ROUNDUP($I$661/6,0))))),"",ROUND((6-0.5)*$I$661/IF($D$661="Round",2,IF($I$661&lt;12,2,MIN(8,MAX(3,ROUNDUP($I$661/6,0))))),1))))</f>
        <v/>
      </c>
      <c r="C668" s="524" t="n"/>
      <c r="D668" s="525" t="n"/>
      <c r="E668" s="525" t="n"/>
      <c r="F668" s="525" t="n"/>
      <c r="G668" s="525" t="n"/>
      <c r="H668" s="525" t="n"/>
      <c r="I668" s="525" t="n"/>
      <c r="J668" s="525" t="n"/>
      <c r="K668" s="525" t="n"/>
      <c r="L668" s="525" t="n"/>
      <c r="M668" s="525" t="n"/>
    </row>
    <row r="669" ht="13.35" customHeight="1" s="162">
      <c r="B669" s="523">
        <f>IF(OR($D$661="",$G$661=""),"",IF($D$661="Round",IF(7=1,"Axis 1 (0°)",IF(7=2,"Axis 2 (90°)","")),IF(7&gt;IF($D$661="Round",2,IF($I$661&lt;12,2,MIN(8,MAX(3,ROUNDUP($I$661/6,0))))),"",ROUND((7-0.5)*$I$661/IF($D$661="Round",2,IF($I$661&lt;12,2,MIN(8,MAX(3,ROUNDUP($I$661/6,0))))),1))))</f>
        <v/>
      </c>
      <c r="C669" s="524" t="n"/>
      <c r="D669" s="525" t="n"/>
      <c r="E669" s="525" t="n"/>
      <c r="F669" s="525" t="n"/>
      <c r="G669" s="525" t="n"/>
      <c r="H669" s="525" t="n"/>
      <c r="I669" s="525" t="n"/>
      <c r="J669" s="525" t="n"/>
      <c r="K669" s="525" t="n"/>
      <c r="L669" s="525" t="n"/>
      <c r="M669" s="525" t="n"/>
    </row>
    <row r="670" ht="13.35" customHeight="1" s="162">
      <c r="B670" s="523">
        <f>IF(OR($D$661="",$G$661=""),"",IF($D$661="Round",IF(8=1,"Axis 1 (0°)",IF(8=2,"Axis 2 (90°)","")),IF(8&gt;IF($D$661="Round",2,IF($I$661&lt;12,2,MIN(8,MAX(3,ROUNDUP($I$661/6,0))))),"",ROUND((8-0.5)*$I$661/IF($D$661="Round",2,IF($I$661&lt;12,2,MIN(8,MAX(3,ROUNDUP($I$661/6,0))))),1))))</f>
        <v/>
      </c>
      <c r="C670" s="524" t="n"/>
      <c r="D670" s="525" t="n"/>
      <c r="E670" s="525" t="n"/>
      <c r="F670" s="525" t="n"/>
      <c r="G670" s="525" t="n"/>
      <c r="H670" s="525" t="n"/>
      <c r="I670" s="525" t="n"/>
      <c r="J670" s="525" t="n"/>
      <c r="K670" s="525" t="n"/>
      <c r="L670" s="525" t="n"/>
      <c r="M670" s="525" t="n"/>
    </row>
    <row r="671" ht="13.35" customHeight="1" s="162"/>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13">
        <f>IF(OR($D$676="",$G$676=""),"",IF($D$676="Round",ROUND(PI()*(($G$676-2*N($K$676))/2)^2/144,3),IF($I$676="","",ROUND(($G$676-2*N($K$676))*($I$676-2*N($K$676))/144,3))))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14" t="inlineStr">
        <is>
          <t>Duct shape:</t>
        </is>
      </c>
      <c r="C676" s="173" t="n"/>
      <c r="D676" s="515" t="n"/>
      <c r="E676" s="173" t="n"/>
      <c r="F676" s="516" t="inlineStr">
        <is>
          <t>W / Dia (in)</t>
        </is>
      </c>
      <c r="G676" s="517" t="n"/>
      <c r="H676" s="514" t="inlineStr">
        <is>
          <t>H (in)</t>
        </is>
      </c>
      <c r="I676" s="518" t="n"/>
      <c r="J676" s="519" t="inlineStr">
        <is>
          <t>Liner (in)</t>
        </is>
      </c>
      <c r="K676" s="520" t="n"/>
      <c r="L676" s="514" t="inlineStr">
        <is>
          <t>Points</t>
        </is>
      </c>
      <c r="M676" s="521">
        <f>IF(OR($D$676="",$G$676=""),"",IF($D$676="Round",IF($D$676="Round",IF($G$676&lt;=9,6,IF($G$676&lt;=12,8,10)),IF($G$676&lt;12,2,MIN(10,MAX(3,ROUNDUP($G$676/6,0)))))&amp;" x 2 axes",IF($D$676="Round",IF($G$676&lt;=9,6,IF($G$676&lt;=12,8,10)),IF($G$676&lt;12,2,MIN(10,MAX(3,ROUNDUP($G$676/6,0)))))&amp;" x "&amp;IF($D$676="Round",2,IF($I$676&lt;12,2,MIN(8,MAX(3,ROUNDUP($I$676/6,0)))))))</f>
        <v/>
      </c>
    </row>
    <row r="677" ht="13.35" customHeight="1" s="162">
      <c r="B677" s="522" t="inlineStr">
        <is>
          <t>Depth↓ Pos→ (in)</t>
        </is>
      </c>
      <c r="C677" s="414" t="n"/>
      <c r="D677" s="522">
        <f>IF(OR($D$676="",$G$676="",1&gt;IF($D$676="Round",IF($G$676&lt;=9,6,IF($G$676&lt;=12,8,10)),IF($G$676&lt;12,2,MIN(10,MAX(3,ROUNDUP($G$676/6,0)))))),"",IF($D$676="Round",ROUND(IF(1&lt;=IF($D$676="Round",IF($G$676&lt;=9,6,IF($G$676&lt;=12,8,10)),IF($G$676&lt;12,2,MIN(10,MAX(3,ROUNDUP($G$676/6,0)))))/2,$G$676/2*(1-SQRT((IF($D$676="Round",IF($G$676&lt;=9,6,IF($G$676&lt;=12,8,10)),IF($G$676&lt;12,2,MIN(10,MAX(3,ROUNDUP($G$676/6,0)))))-2*1+1)/IF($D$676="Round",IF($G$676&lt;=9,6,IF($G$676&lt;=12,8,10)),IF($G$676&lt;12,2,MIN(10,MAX(3,ROUNDUP($G$676/6,0))))))),$G$676-$G$676/2*(1-SQRT((IF($D$676="Round",IF($G$676&lt;=9,6,IF($G$676&lt;=12,8,10)),IF($G$676&lt;12,2,MIN(10,MAX(3,ROUNDUP($G$676/6,0)))))-2*(IF($D$676="Round",IF($G$676&lt;=9,6,IF($G$676&lt;=12,8,10)),IF($G$676&lt;12,2,MIN(10,MAX(3,ROUNDUP($G$676/6,0)))))-1+1)+1)/IF($D$676="Round",IF($G$676&lt;=9,6,IF($G$676&lt;=12,8,10)),IF($G$676&lt;12,2,MIN(10,MAX(3,ROUNDUP($G$676/6,0)))))))),1),ROUND((1-0.5)*$G$676/IF($D$676="Round",IF($G$676&lt;=9,6,IF($G$676&lt;=12,8,10)),IF($G$676&lt;12,2,MIN(10,MAX(3,ROUNDUP($G$676/6,0))))),1)))</f>
        <v/>
      </c>
      <c r="E677" s="522">
        <f>IF(OR($D$676="",$G$676="",2&gt;IF($D$676="Round",IF($G$676&lt;=9,6,IF($G$676&lt;=12,8,10)),IF($G$676&lt;12,2,MIN(10,MAX(3,ROUNDUP($G$676/6,0)))))),"",IF($D$676="Round",ROUND(IF(2&lt;=IF($D$676="Round",IF($G$676&lt;=9,6,IF($G$676&lt;=12,8,10)),IF($G$676&lt;12,2,MIN(10,MAX(3,ROUNDUP($G$676/6,0)))))/2,$G$676/2*(1-SQRT((IF($D$676="Round",IF($G$676&lt;=9,6,IF($G$676&lt;=12,8,10)),IF($G$676&lt;12,2,MIN(10,MAX(3,ROUNDUP($G$676/6,0)))))-2*2+1)/IF($D$676="Round",IF($G$676&lt;=9,6,IF($G$676&lt;=12,8,10)),IF($G$676&lt;12,2,MIN(10,MAX(3,ROUNDUP($G$676/6,0))))))),$G$676-$G$676/2*(1-SQRT((IF($D$676="Round",IF($G$676&lt;=9,6,IF($G$676&lt;=12,8,10)),IF($G$676&lt;12,2,MIN(10,MAX(3,ROUNDUP($G$676/6,0)))))-2*(IF($D$676="Round",IF($G$676&lt;=9,6,IF($G$676&lt;=12,8,10)),IF($G$676&lt;12,2,MIN(10,MAX(3,ROUNDUP($G$676/6,0)))))-2+1)+1)/IF($D$676="Round",IF($G$676&lt;=9,6,IF($G$676&lt;=12,8,10)),IF($G$676&lt;12,2,MIN(10,MAX(3,ROUNDUP($G$676/6,0)))))))),1),ROUND((2-0.5)*$G$676/IF($D$676="Round",IF($G$676&lt;=9,6,IF($G$676&lt;=12,8,10)),IF($G$676&lt;12,2,MIN(10,MAX(3,ROUNDUP($G$676/6,0))))),1)))</f>
        <v/>
      </c>
      <c r="F677" s="522">
        <f>IF(OR($D$676="",$G$676="",3&gt;IF($D$676="Round",IF($G$676&lt;=9,6,IF($G$676&lt;=12,8,10)),IF($G$676&lt;12,2,MIN(10,MAX(3,ROUNDUP($G$676/6,0)))))),"",IF($D$676="Round",ROUND(IF(3&lt;=IF($D$676="Round",IF($G$676&lt;=9,6,IF($G$676&lt;=12,8,10)),IF($G$676&lt;12,2,MIN(10,MAX(3,ROUNDUP($G$676/6,0)))))/2,$G$676/2*(1-SQRT((IF($D$676="Round",IF($G$676&lt;=9,6,IF($G$676&lt;=12,8,10)),IF($G$676&lt;12,2,MIN(10,MAX(3,ROUNDUP($G$676/6,0)))))-2*3+1)/IF($D$676="Round",IF($G$676&lt;=9,6,IF($G$676&lt;=12,8,10)),IF($G$676&lt;12,2,MIN(10,MAX(3,ROUNDUP($G$676/6,0))))))),$G$676-$G$676/2*(1-SQRT((IF($D$676="Round",IF($G$676&lt;=9,6,IF($G$676&lt;=12,8,10)),IF($G$676&lt;12,2,MIN(10,MAX(3,ROUNDUP($G$676/6,0)))))-2*(IF($D$676="Round",IF($G$676&lt;=9,6,IF($G$676&lt;=12,8,10)),IF($G$676&lt;12,2,MIN(10,MAX(3,ROUNDUP($G$676/6,0)))))-3+1)+1)/IF($D$676="Round",IF($G$676&lt;=9,6,IF($G$676&lt;=12,8,10)),IF($G$676&lt;12,2,MIN(10,MAX(3,ROUNDUP($G$676/6,0)))))))),1),ROUND((3-0.5)*$G$676/IF($D$676="Round",IF($G$676&lt;=9,6,IF($G$676&lt;=12,8,10)),IF($G$676&lt;12,2,MIN(10,MAX(3,ROUNDUP($G$676/6,0))))),1)))</f>
        <v/>
      </c>
      <c r="G677" s="522">
        <f>IF(OR($D$676="",$G$676="",4&gt;IF($D$676="Round",IF($G$676&lt;=9,6,IF($G$676&lt;=12,8,10)),IF($G$676&lt;12,2,MIN(10,MAX(3,ROUNDUP($G$676/6,0)))))),"",IF($D$676="Round",ROUND(IF(4&lt;=IF($D$676="Round",IF($G$676&lt;=9,6,IF($G$676&lt;=12,8,10)),IF($G$676&lt;12,2,MIN(10,MAX(3,ROUNDUP($G$676/6,0)))))/2,$G$676/2*(1-SQRT((IF($D$676="Round",IF($G$676&lt;=9,6,IF($G$676&lt;=12,8,10)),IF($G$676&lt;12,2,MIN(10,MAX(3,ROUNDUP($G$676/6,0)))))-2*4+1)/IF($D$676="Round",IF($G$676&lt;=9,6,IF($G$676&lt;=12,8,10)),IF($G$676&lt;12,2,MIN(10,MAX(3,ROUNDUP($G$676/6,0))))))),$G$676-$G$676/2*(1-SQRT((IF($D$676="Round",IF($G$676&lt;=9,6,IF($G$676&lt;=12,8,10)),IF($G$676&lt;12,2,MIN(10,MAX(3,ROUNDUP($G$676/6,0)))))-2*(IF($D$676="Round",IF($G$676&lt;=9,6,IF($G$676&lt;=12,8,10)),IF($G$676&lt;12,2,MIN(10,MAX(3,ROUNDUP($G$676/6,0)))))-4+1)+1)/IF($D$676="Round",IF($G$676&lt;=9,6,IF($G$676&lt;=12,8,10)),IF($G$676&lt;12,2,MIN(10,MAX(3,ROUNDUP($G$676/6,0)))))))),1),ROUND((4-0.5)*$G$676/IF($D$676="Round",IF($G$676&lt;=9,6,IF($G$676&lt;=12,8,10)),IF($G$676&lt;12,2,MIN(10,MAX(3,ROUNDUP($G$676/6,0))))),1)))</f>
        <v/>
      </c>
      <c r="H677" s="522">
        <f>IF(OR($D$676="",$G$676="",5&gt;IF($D$676="Round",IF($G$676&lt;=9,6,IF($G$676&lt;=12,8,10)),IF($G$676&lt;12,2,MIN(10,MAX(3,ROUNDUP($G$676/6,0)))))),"",IF($D$676="Round",ROUND(IF(5&lt;=IF($D$676="Round",IF($G$676&lt;=9,6,IF($G$676&lt;=12,8,10)),IF($G$676&lt;12,2,MIN(10,MAX(3,ROUNDUP($G$676/6,0)))))/2,$G$676/2*(1-SQRT((IF($D$676="Round",IF($G$676&lt;=9,6,IF($G$676&lt;=12,8,10)),IF($G$676&lt;12,2,MIN(10,MAX(3,ROUNDUP($G$676/6,0)))))-2*5+1)/IF($D$676="Round",IF($G$676&lt;=9,6,IF($G$676&lt;=12,8,10)),IF($G$676&lt;12,2,MIN(10,MAX(3,ROUNDUP($G$676/6,0))))))),$G$676-$G$676/2*(1-SQRT((IF($D$676="Round",IF($G$676&lt;=9,6,IF($G$676&lt;=12,8,10)),IF($G$676&lt;12,2,MIN(10,MAX(3,ROUNDUP($G$676/6,0)))))-2*(IF($D$676="Round",IF($G$676&lt;=9,6,IF($G$676&lt;=12,8,10)),IF($G$676&lt;12,2,MIN(10,MAX(3,ROUNDUP($G$676/6,0)))))-5+1)+1)/IF($D$676="Round",IF($G$676&lt;=9,6,IF($G$676&lt;=12,8,10)),IF($G$676&lt;12,2,MIN(10,MAX(3,ROUNDUP($G$676/6,0)))))))),1),ROUND((5-0.5)*$G$676/IF($D$676="Round",IF($G$676&lt;=9,6,IF($G$676&lt;=12,8,10)),IF($G$676&lt;12,2,MIN(10,MAX(3,ROUNDUP($G$676/6,0))))),1)))</f>
        <v/>
      </c>
      <c r="I677" s="522">
        <f>IF(OR($D$676="",$G$676="",6&gt;IF($D$676="Round",IF($G$676&lt;=9,6,IF($G$676&lt;=12,8,10)),IF($G$676&lt;12,2,MIN(10,MAX(3,ROUNDUP($G$676/6,0)))))),"",IF($D$676="Round",ROUND(IF(6&lt;=IF($D$676="Round",IF($G$676&lt;=9,6,IF($G$676&lt;=12,8,10)),IF($G$676&lt;12,2,MIN(10,MAX(3,ROUNDUP($G$676/6,0)))))/2,$G$676/2*(1-SQRT((IF($D$676="Round",IF($G$676&lt;=9,6,IF($G$676&lt;=12,8,10)),IF($G$676&lt;12,2,MIN(10,MAX(3,ROUNDUP($G$676/6,0)))))-2*6+1)/IF($D$676="Round",IF($G$676&lt;=9,6,IF($G$676&lt;=12,8,10)),IF($G$676&lt;12,2,MIN(10,MAX(3,ROUNDUP($G$676/6,0))))))),$G$676-$G$676/2*(1-SQRT((IF($D$676="Round",IF($G$676&lt;=9,6,IF($G$676&lt;=12,8,10)),IF($G$676&lt;12,2,MIN(10,MAX(3,ROUNDUP($G$676/6,0)))))-2*(IF($D$676="Round",IF($G$676&lt;=9,6,IF($G$676&lt;=12,8,10)),IF($G$676&lt;12,2,MIN(10,MAX(3,ROUNDUP($G$676/6,0)))))-6+1)+1)/IF($D$676="Round",IF($G$676&lt;=9,6,IF($G$676&lt;=12,8,10)),IF($G$676&lt;12,2,MIN(10,MAX(3,ROUNDUP($G$676/6,0)))))))),1),ROUND((6-0.5)*$G$676/IF($D$676="Round",IF($G$676&lt;=9,6,IF($G$676&lt;=12,8,10)),IF($G$676&lt;12,2,MIN(10,MAX(3,ROUNDUP($G$676/6,0))))),1)))</f>
        <v/>
      </c>
      <c r="J677" s="522">
        <f>IF(OR($D$676="",$G$676="",7&gt;IF($D$676="Round",IF($G$676&lt;=9,6,IF($G$676&lt;=12,8,10)),IF($G$676&lt;12,2,MIN(10,MAX(3,ROUNDUP($G$676/6,0)))))),"",IF($D$676="Round",ROUND(IF(7&lt;=IF($D$676="Round",IF($G$676&lt;=9,6,IF($G$676&lt;=12,8,10)),IF($G$676&lt;12,2,MIN(10,MAX(3,ROUNDUP($G$676/6,0)))))/2,$G$676/2*(1-SQRT((IF($D$676="Round",IF($G$676&lt;=9,6,IF($G$676&lt;=12,8,10)),IF($G$676&lt;12,2,MIN(10,MAX(3,ROUNDUP($G$676/6,0)))))-2*7+1)/IF($D$676="Round",IF($G$676&lt;=9,6,IF($G$676&lt;=12,8,10)),IF($G$676&lt;12,2,MIN(10,MAX(3,ROUNDUP($G$676/6,0))))))),$G$676-$G$676/2*(1-SQRT((IF($D$676="Round",IF($G$676&lt;=9,6,IF($G$676&lt;=12,8,10)),IF($G$676&lt;12,2,MIN(10,MAX(3,ROUNDUP($G$676/6,0)))))-2*(IF($D$676="Round",IF($G$676&lt;=9,6,IF($G$676&lt;=12,8,10)),IF($G$676&lt;12,2,MIN(10,MAX(3,ROUNDUP($G$676/6,0)))))-7+1)+1)/IF($D$676="Round",IF($G$676&lt;=9,6,IF($G$676&lt;=12,8,10)),IF($G$676&lt;12,2,MIN(10,MAX(3,ROUNDUP($G$676/6,0)))))))),1),ROUND((7-0.5)*$G$676/IF($D$676="Round",IF($G$676&lt;=9,6,IF($G$676&lt;=12,8,10)),IF($G$676&lt;12,2,MIN(10,MAX(3,ROUNDUP($G$676/6,0))))),1)))</f>
        <v/>
      </c>
      <c r="K677" s="522">
        <f>IF(OR($D$676="",$G$676="",8&gt;IF($D$676="Round",IF($G$676&lt;=9,6,IF($G$676&lt;=12,8,10)),IF($G$676&lt;12,2,MIN(10,MAX(3,ROUNDUP($G$676/6,0)))))),"",IF($D$676="Round",ROUND(IF(8&lt;=IF($D$676="Round",IF($G$676&lt;=9,6,IF($G$676&lt;=12,8,10)),IF($G$676&lt;12,2,MIN(10,MAX(3,ROUNDUP($G$676/6,0)))))/2,$G$676/2*(1-SQRT((IF($D$676="Round",IF($G$676&lt;=9,6,IF($G$676&lt;=12,8,10)),IF($G$676&lt;12,2,MIN(10,MAX(3,ROUNDUP($G$676/6,0)))))-2*8+1)/IF($D$676="Round",IF($G$676&lt;=9,6,IF($G$676&lt;=12,8,10)),IF($G$676&lt;12,2,MIN(10,MAX(3,ROUNDUP($G$676/6,0))))))),$G$676-$G$676/2*(1-SQRT((IF($D$676="Round",IF($G$676&lt;=9,6,IF($G$676&lt;=12,8,10)),IF($G$676&lt;12,2,MIN(10,MAX(3,ROUNDUP($G$676/6,0)))))-2*(IF($D$676="Round",IF($G$676&lt;=9,6,IF($G$676&lt;=12,8,10)),IF($G$676&lt;12,2,MIN(10,MAX(3,ROUNDUP($G$676/6,0)))))-8+1)+1)/IF($D$676="Round",IF($G$676&lt;=9,6,IF($G$676&lt;=12,8,10)),IF($G$676&lt;12,2,MIN(10,MAX(3,ROUNDUP($G$676/6,0)))))))),1),ROUND((8-0.5)*$G$676/IF($D$676="Round",IF($G$676&lt;=9,6,IF($G$676&lt;=12,8,10)),IF($G$676&lt;12,2,MIN(10,MAX(3,ROUNDUP($G$676/6,0))))),1)))</f>
        <v/>
      </c>
      <c r="L677" s="522">
        <f>IF(OR($D$676="",$G$676="",9&gt;IF($D$676="Round",IF($G$676&lt;=9,6,IF($G$676&lt;=12,8,10)),IF($G$676&lt;12,2,MIN(10,MAX(3,ROUNDUP($G$676/6,0)))))),"",IF($D$676="Round",ROUND(IF(9&lt;=IF($D$676="Round",IF($G$676&lt;=9,6,IF($G$676&lt;=12,8,10)),IF($G$676&lt;12,2,MIN(10,MAX(3,ROUNDUP($G$676/6,0)))))/2,$G$676/2*(1-SQRT((IF($D$676="Round",IF($G$676&lt;=9,6,IF($G$676&lt;=12,8,10)),IF($G$676&lt;12,2,MIN(10,MAX(3,ROUNDUP($G$676/6,0)))))-2*9+1)/IF($D$676="Round",IF($G$676&lt;=9,6,IF($G$676&lt;=12,8,10)),IF($G$676&lt;12,2,MIN(10,MAX(3,ROUNDUP($G$676/6,0))))))),$G$676-$G$676/2*(1-SQRT((IF($D$676="Round",IF($G$676&lt;=9,6,IF($G$676&lt;=12,8,10)),IF($G$676&lt;12,2,MIN(10,MAX(3,ROUNDUP($G$676/6,0)))))-2*(IF($D$676="Round",IF($G$676&lt;=9,6,IF($G$676&lt;=12,8,10)),IF($G$676&lt;12,2,MIN(10,MAX(3,ROUNDUP($G$676/6,0)))))-9+1)+1)/IF($D$676="Round",IF($G$676&lt;=9,6,IF($G$676&lt;=12,8,10)),IF($G$676&lt;12,2,MIN(10,MAX(3,ROUNDUP($G$676/6,0)))))))),1),ROUND((9-0.5)*$G$676/IF($D$676="Round",IF($G$676&lt;=9,6,IF($G$676&lt;=12,8,10)),IF($G$676&lt;12,2,MIN(10,MAX(3,ROUNDUP($G$676/6,0))))),1)))</f>
        <v/>
      </c>
      <c r="M677" s="522">
        <f>IF(OR($D$676="",$G$676="",10&gt;IF($D$676="Round",IF($G$676&lt;=9,6,IF($G$676&lt;=12,8,10)),IF($G$676&lt;12,2,MIN(10,MAX(3,ROUNDUP($G$676/6,0)))))),"",IF($D$676="Round",ROUND(IF(10&lt;=IF($D$676="Round",IF($G$676&lt;=9,6,IF($G$676&lt;=12,8,10)),IF($G$676&lt;12,2,MIN(10,MAX(3,ROUNDUP($G$676/6,0)))))/2,$G$676/2*(1-SQRT((IF($D$676="Round",IF($G$676&lt;=9,6,IF($G$676&lt;=12,8,10)),IF($G$676&lt;12,2,MIN(10,MAX(3,ROUNDUP($G$676/6,0)))))-2*10+1)/IF($D$676="Round",IF($G$676&lt;=9,6,IF($G$676&lt;=12,8,10)),IF($G$676&lt;12,2,MIN(10,MAX(3,ROUNDUP($G$676/6,0))))))),$G$676-$G$676/2*(1-SQRT((IF($D$676="Round",IF($G$676&lt;=9,6,IF($G$676&lt;=12,8,10)),IF($G$676&lt;12,2,MIN(10,MAX(3,ROUNDUP($G$676/6,0)))))-2*(IF($D$676="Round",IF($G$676&lt;=9,6,IF($G$676&lt;=12,8,10)),IF($G$676&lt;12,2,MIN(10,MAX(3,ROUNDUP($G$676/6,0)))))-10+1)+1)/IF($D$676="Round",IF($G$676&lt;=9,6,IF($G$676&lt;=12,8,10)),IF($G$676&lt;12,2,MIN(10,MAX(3,ROUNDUP($G$676/6,0)))))))),1),ROUND((10-0.5)*$G$676/IF($D$676="Round",IF($G$676&lt;=9,6,IF($G$676&lt;=12,8,10)),IF($G$676&lt;12,2,MIN(10,MAX(3,ROUNDUP($G$676/6,0))))),1)))</f>
        <v/>
      </c>
    </row>
    <row r="678" ht="13.35" customHeight="1" s="162">
      <c r="B678" s="523">
        <f>IF(OR($D$676="",$G$676=""),"",IF($D$676="Round",IF(1=1,"Axis 1 (0°)",IF(1=2,"Axis 2 (90°)","")),IF(1&gt;IF($D$676="Round",2,IF($I$676&lt;12,2,MIN(8,MAX(3,ROUNDUP($I$676/6,0))))),"",ROUND((1-0.5)*$I$676/IF($D$676="Round",2,IF($I$676&lt;12,2,MIN(8,MAX(3,ROUNDUP($I$676/6,0))))),1))))</f>
        <v/>
      </c>
      <c r="C678" s="524" t="n"/>
      <c r="D678" s="525" t="n"/>
      <c r="E678" s="525" t="n"/>
      <c r="F678" s="525" t="n"/>
      <c r="G678" s="525" t="n"/>
      <c r="H678" s="525" t="n"/>
      <c r="I678" s="525" t="n"/>
      <c r="J678" s="525" t="n"/>
      <c r="K678" s="525" t="n"/>
      <c r="L678" s="525" t="n"/>
      <c r="M678" s="525" t="n"/>
    </row>
    <row r="679" ht="13.35" customHeight="1" s="162">
      <c r="B679" s="523">
        <f>IF(OR($D$676="",$G$676=""),"",IF($D$676="Round",IF(2=1,"Axis 1 (0°)",IF(2=2,"Axis 2 (90°)","")),IF(2&gt;IF($D$676="Round",2,IF($I$676&lt;12,2,MIN(8,MAX(3,ROUNDUP($I$676/6,0))))),"",ROUND((2-0.5)*$I$676/IF($D$676="Round",2,IF($I$676&lt;12,2,MIN(8,MAX(3,ROUNDUP($I$676/6,0))))),1))))</f>
        <v/>
      </c>
      <c r="C679" s="524" t="n"/>
      <c r="D679" s="525" t="n"/>
      <c r="E679" s="525" t="n"/>
      <c r="F679" s="525" t="n"/>
      <c r="G679" s="525" t="n"/>
      <c r="H679" s="525" t="n"/>
      <c r="I679" s="525" t="n"/>
      <c r="J679" s="525" t="n"/>
      <c r="K679" s="525" t="n"/>
      <c r="L679" s="525" t="n"/>
      <c r="M679" s="525" t="n"/>
    </row>
    <row r="680" ht="13.35" customHeight="1" s="162">
      <c r="B680" s="523">
        <f>IF(OR($D$676="",$G$676=""),"",IF($D$676="Round",IF(3=1,"Axis 1 (0°)",IF(3=2,"Axis 2 (90°)","")),IF(3&gt;IF($D$676="Round",2,IF($I$676&lt;12,2,MIN(8,MAX(3,ROUNDUP($I$676/6,0))))),"",ROUND((3-0.5)*$I$676/IF($D$676="Round",2,IF($I$676&lt;12,2,MIN(8,MAX(3,ROUNDUP($I$676/6,0))))),1))))</f>
        <v/>
      </c>
      <c r="C680" s="524" t="n"/>
      <c r="D680" s="525" t="n"/>
      <c r="E680" s="525" t="n"/>
      <c r="F680" s="525" t="n"/>
      <c r="G680" s="525" t="n"/>
      <c r="H680" s="525" t="n"/>
      <c r="I680" s="525" t="n"/>
      <c r="J680" s="525" t="n"/>
      <c r="K680" s="525" t="n"/>
      <c r="L680" s="525" t="n"/>
      <c r="M680" s="525" t="n"/>
    </row>
    <row r="681" ht="13.35" customHeight="1" s="162">
      <c r="B681" s="523">
        <f>IF(OR($D$676="",$G$676=""),"",IF($D$676="Round",IF(4=1,"Axis 1 (0°)",IF(4=2,"Axis 2 (90°)","")),IF(4&gt;IF($D$676="Round",2,IF($I$676&lt;12,2,MIN(8,MAX(3,ROUNDUP($I$676/6,0))))),"",ROUND((4-0.5)*$I$676/IF($D$676="Round",2,IF($I$676&lt;12,2,MIN(8,MAX(3,ROUNDUP($I$676/6,0))))),1))))</f>
        <v/>
      </c>
      <c r="C681" s="524" t="n"/>
      <c r="D681" s="525" t="n"/>
      <c r="E681" s="525" t="n"/>
      <c r="F681" s="525" t="n"/>
      <c r="G681" s="525" t="n"/>
      <c r="H681" s="525" t="n"/>
      <c r="I681" s="525" t="n"/>
      <c r="J681" s="525" t="n"/>
      <c r="K681" s="525" t="n"/>
      <c r="L681" s="525" t="n"/>
      <c r="M681" s="525" t="n"/>
    </row>
    <row r="682" ht="13.35" customHeight="1" s="162">
      <c r="B682" s="523">
        <f>IF(OR($D$676="",$G$676=""),"",IF($D$676="Round",IF(5=1,"Axis 1 (0°)",IF(5=2,"Axis 2 (90°)","")),IF(5&gt;IF($D$676="Round",2,IF($I$676&lt;12,2,MIN(8,MAX(3,ROUNDUP($I$676/6,0))))),"",ROUND((5-0.5)*$I$676/IF($D$676="Round",2,IF($I$676&lt;12,2,MIN(8,MAX(3,ROUNDUP($I$676/6,0))))),1))))</f>
        <v/>
      </c>
      <c r="C682" s="524" t="n"/>
      <c r="D682" s="525" t="n"/>
      <c r="E682" s="525" t="n"/>
      <c r="F682" s="525" t="n"/>
      <c r="G682" s="525" t="n"/>
      <c r="H682" s="525" t="n"/>
      <c r="I682" s="525" t="n"/>
      <c r="J682" s="525" t="n"/>
      <c r="K682" s="525" t="n"/>
      <c r="L682" s="525" t="n"/>
      <c r="M682" s="525" t="n"/>
    </row>
    <row r="683" ht="13.35" customHeight="1" s="162">
      <c r="B683" s="523">
        <f>IF(OR($D$676="",$G$676=""),"",IF($D$676="Round",IF(6=1,"Axis 1 (0°)",IF(6=2,"Axis 2 (90°)","")),IF(6&gt;IF($D$676="Round",2,IF($I$676&lt;12,2,MIN(8,MAX(3,ROUNDUP($I$676/6,0))))),"",ROUND((6-0.5)*$I$676/IF($D$676="Round",2,IF($I$676&lt;12,2,MIN(8,MAX(3,ROUNDUP($I$676/6,0))))),1))))</f>
        <v/>
      </c>
      <c r="C683" s="524" t="n"/>
      <c r="D683" s="525" t="n"/>
      <c r="E683" s="525" t="n"/>
      <c r="F683" s="525" t="n"/>
      <c r="G683" s="525" t="n"/>
      <c r="H683" s="525" t="n"/>
      <c r="I683" s="525" t="n"/>
      <c r="J683" s="525" t="n"/>
      <c r="K683" s="525" t="n"/>
      <c r="L683" s="525" t="n"/>
      <c r="M683" s="525" t="n"/>
    </row>
    <row r="684" ht="13.35" customHeight="1" s="162">
      <c r="B684" s="523">
        <f>IF(OR($D$676="",$G$676=""),"",IF($D$676="Round",IF(7=1,"Axis 1 (0°)",IF(7=2,"Axis 2 (90°)","")),IF(7&gt;IF($D$676="Round",2,IF($I$676&lt;12,2,MIN(8,MAX(3,ROUNDUP($I$676/6,0))))),"",ROUND((7-0.5)*$I$676/IF($D$676="Round",2,IF($I$676&lt;12,2,MIN(8,MAX(3,ROUNDUP($I$676/6,0))))),1))))</f>
        <v/>
      </c>
      <c r="C684" s="524" t="n"/>
      <c r="D684" s="525" t="n"/>
      <c r="E684" s="525" t="n"/>
      <c r="F684" s="525" t="n"/>
      <c r="G684" s="525" t="n"/>
      <c r="H684" s="525" t="n"/>
      <c r="I684" s="525" t="n"/>
      <c r="J684" s="525" t="n"/>
      <c r="K684" s="525" t="n"/>
      <c r="L684" s="525" t="n"/>
      <c r="M684" s="525" t="n"/>
    </row>
    <row r="685" ht="13.35" customHeight="1" s="162">
      <c r="B685" s="523">
        <f>IF(OR($D$676="",$G$676=""),"",IF($D$676="Round",IF(8=1,"Axis 1 (0°)",IF(8=2,"Axis 2 (90°)","")),IF(8&gt;IF($D$676="Round",2,IF($I$676&lt;12,2,MIN(8,MAX(3,ROUNDUP($I$676/6,0))))),"",ROUND((8-0.5)*$I$676/IF($D$676="Round",2,IF($I$676&lt;12,2,MIN(8,MAX(3,ROUNDUP($I$676/6,0))))),1))))</f>
        <v/>
      </c>
      <c r="C685" s="524" t="n"/>
      <c r="D685" s="525" t="n"/>
      <c r="E685" s="525" t="n"/>
      <c r="F685" s="525" t="n"/>
      <c r="G685" s="525" t="n"/>
      <c r="H685" s="525" t="n"/>
      <c r="I685" s="525" t="n"/>
      <c r="J685" s="525" t="n"/>
      <c r="K685" s="525" t="n"/>
      <c r="L685" s="525" t="n"/>
      <c r="M685" s="525" t="n"/>
    </row>
    <row r="686" ht="13.35" customHeight="1" s="162"/>
    <row r="687" ht="13.35" customHeight="1" s="162">
      <c r="B687" s="188" t="inlineStr">
        <is>
          <t>Remarks</t>
        </is>
      </c>
      <c r="C687" s="173" t="n"/>
      <c r="D687" s="154" t="n"/>
      <c r="E687" s="174" t="n"/>
      <c r="F687" s="174" t="n"/>
      <c r="G687" s="174" t="n"/>
      <c r="H687" s="174" t="n"/>
      <c r="I687" s="174" t="n"/>
      <c r="J687" s="174" t="n"/>
      <c r="K687" s="174" t="n"/>
      <c r="L687" s="174" t="n"/>
      <c r="M687" s="173"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13">
        <f>IF(OR($D$695="",$G$695=""),"",IF($D$695="Round",ROUND(PI()*(($G$695-2*N($K$695))/2)^2/144,3),IF($I$695="","",ROUND(($G$695-2*N($K$695))*($I$695-2*N($K$695))/144,3))))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14" t="inlineStr">
        <is>
          <t>Duct shape:</t>
        </is>
      </c>
      <c r="C695" s="173" t="n"/>
      <c r="D695" s="515" t="n"/>
      <c r="E695" s="173" t="n"/>
      <c r="F695" s="516" t="inlineStr">
        <is>
          <t>W / Dia (in)</t>
        </is>
      </c>
      <c r="G695" s="517" t="n"/>
      <c r="H695" s="514" t="inlineStr">
        <is>
          <t>H (in)</t>
        </is>
      </c>
      <c r="I695" s="518" t="n"/>
      <c r="J695" s="519" t="inlineStr">
        <is>
          <t>Liner (in)</t>
        </is>
      </c>
      <c r="K695" s="520" t="n"/>
      <c r="L695" s="514" t="inlineStr">
        <is>
          <t>Points</t>
        </is>
      </c>
      <c r="M695" s="521">
        <f>IF(OR($D$695="",$G$695=""),"",IF($D$695="Round",IF($D$695="Round",IF($G$695&lt;=9,6,IF($G$695&lt;=12,8,10)),IF($G$695&lt;12,2,MIN(10,MAX(3,ROUNDUP($G$695/6,0)))))&amp;" x 2 axes",IF($D$695="Round",IF($G$695&lt;=9,6,IF($G$695&lt;=12,8,10)),IF($G$695&lt;12,2,MIN(10,MAX(3,ROUNDUP($G$695/6,0)))))&amp;" x "&amp;IF($D$695="Round",2,IF($I$695&lt;12,2,MIN(8,MAX(3,ROUNDUP($I$695/6,0)))))))</f>
        <v/>
      </c>
    </row>
    <row r="696" ht="13.35" customHeight="1" s="162">
      <c r="B696" s="522" t="inlineStr">
        <is>
          <t>Depth↓ Pos→ (in)</t>
        </is>
      </c>
      <c r="C696" s="414" t="n"/>
      <c r="D696" s="522">
        <f>IF(OR($D$695="",$G$695="",1&gt;IF($D$695="Round",IF($G$695&lt;=9,6,IF($G$695&lt;=12,8,10)),IF($G$695&lt;12,2,MIN(10,MAX(3,ROUNDUP($G$695/6,0)))))),"",IF($D$695="Round",ROUND(IF(1&lt;=IF($D$695="Round",IF($G$695&lt;=9,6,IF($G$695&lt;=12,8,10)),IF($G$695&lt;12,2,MIN(10,MAX(3,ROUNDUP($G$695/6,0)))))/2,$G$695/2*(1-SQRT((IF($D$695="Round",IF($G$695&lt;=9,6,IF($G$695&lt;=12,8,10)),IF($G$695&lt;12,2,MIN(10,MAX(3,ROUNDUP($G$695/6,0)))))-2*1+1)/IF($D$695="Round",IF($G$695&lt;=9,6,IF($G$695&lt;=12,8,10)),IF($G$695&lt;12,2,MIN(10,MAX(3,ROUNDUP($G$695/6,0))))))),$G$695-$G$695/2*(1-SQRT((IF($D$695="Round",IF($G$695&lt;=9,6,IF($G$695&lt;=12,8,10)),IF($G$695&lt;12,2,MIN(10,MAX(3,ROUNDUP($G$695/6,0)))))-2*(IF($D$695="Round",IF($G$695&lt;=9,6,IF($G$695&lt;=12,8,10)),IF($G$695&lt;12,2,MIN(10,MAX(3,ROUNDUP($G$695/6,0)))))-1+1)+1)/IF($D$695="Round",IF($G$695&lt;=9,6,IF($G$695&lt;=12,8,10)),IF($G$695&lt;12,2,MIN(10,MAX(3,ROUNDUP($G$695/6,0)))))))),1),ROUND((1-0.5)*$G$695/IF($D$695="Round",IF($G$695&lt;=9,6,IF($G$695&lt;=12,8,10)),IF($G$695&lt;12,2,MIN(10,MAX(3,ROUNDUP($G$695/6,0))))),1)))</f>
        <v/>
      </c>
      <c r="E696" s="522">
        <f>IF(OR($D$695="",$G$695="",2&gt;IF($D$695="Round",IF($G$695&lt;=9,6,IF($G$695&lt;=12,8,10)),IF($G$695&lt;12,2,MIN(10,MAX(3,ROUNDUP($G$695/6,0)))))),"",IF($D$695="Round",ROUND(IF(2&lt;=IF($D$695="Round",IF($G$695&lt;=9,6,IF($G$695&lt;=12,8,10)),IF($G$695&lt;12,2,MIN(10,MAX(3,ROUNDUP($G$695/6,0)))))/2,$G$695/2*(1-SQRT((IF($D$695="Round",IF($G$695&lt;=9,6,IF($G$695&lt;=12,8,10)),IF($G$695&lt;12,2,MIN(10,MAX(3,ROUNDUP($G$695/6,0)))))-2*2+1)/IF($D$695="Round",IF($G$695&lt;=9,6,IF($G$695&lt;=12,8,10)),IF($G$695&lt;12,2,MIN(10,MAX(3,ROUNDUP($G$695/6,0))))))),$G$695-$G$695/2*(1-SQRT((IF($D$695="Round",IF($G$695&lt;=9,6,IF($G$695&lt;=12,8,10)),IF($G$695&lt;12,2,MIN(10,MAX(3,ROUNDUP($G$695/6,0)))))-2*(IF($D$695="Round",IF($G$695&lt;=9,6,IF($G$695&lt;=12,8,10)),IF($G$695&lt;12,2,MIN(10,MAX(3,ROUNDUP($G$695/6,0)))))-2+1)+1)/IF($D$695="Round",IF($G$695&lt;=9,6,IF($G$695&lt;=12,8,10)),IF($G$695&lt;12,2,MIN(10,MAX(3,ROUNDUP($G$695/6,0)))))))),1),ROUND((2-0.5)*$G$695/IF($D$695="Round",IF($G$695&lt;=9,6,IF($G$695&lt;=12,8,10)),IF($G$695&lt;12,2,MIN(10,MAX(3,ROUNDUP($G$695/6,0))))),1)))</f>
        <v/>
      </c>
      <c r="F696" s="522">
        <f>IF(OR($D$695="",$G$695="",3&gt;IF($D$695="Round",IF($G$695&lt;=9,6,IF($G$695&lt;=12,8,10)),IF($G$695&lt;12,2,MIN(10,MAX(3,ROUNDUP($G$695/6,0)))))),"",IF($D$695="Round",ROUND(IF(3&lt;=IF($D$695="Round",IF($G$695&lt;=9,6,IF($G$695&lt;=12,8,10)),IF($G$695&lt;12,2,MIN(10,MAX(3,ROUNDUP($G$695/6,0)))))/2,$G$695/2*(1-SQRT((IF($D$695="Round",IF($G$695&lt;=9,6,IF($G$695&lt;=12,8,10)),IF($G$695&lt;12,2,MIN(10,MAX(3,ROUNDUP($G$695/6,0)))))-2*3+1)/IF($D$695="Round",IF($G$695&lt;=9,6,IF($G$695&lt;=12,8,10)),IF($G$695&lt;12,2,MIN(10,MAX(3,ROUNDUP($G$695/6,0))))))),$G$695-$G$695/2*(1-SQRT((IF($D$695="Round",IF($G$695&lt;=9,6,IF($G$695&lt;=12,8,10)),IF($G$695&lt;12,2,MIN(10,MAX(3,ROUNDUP($G$695/6,0)))))-2*(IF($D$695="Round",IF($G$695&lt;=9,6,IF($G$695&lt;=12,8,10)),IF($G$695&lt;12,2,MIN(10,MAX(3,ROUNDUP($G$695/6,0)))))-3+1)+1)/IF($D$695="Round",IF($G$695&lt;=9,6,IF($G$695&lt;=12,8,10)),IF($G$695&lt;12,2,MIN(10,MAX(3,ROUNDUP($G$695/6,0)))))))),1),ROUND((3-0.5)*$G$695/IF($D$695="Round",IF($G$695&lt;=9,6,IF($G$695&lt;=12,8,10)),IF($G$695&lt;12,2,MIN(10,MAX(3,ROUNDUP($G$695/6,0))))),1)))</f>
        <v/>
      </c>
      <c r="G696" s="522">
        <f>IF(OR($D$695="",$G$695="",4&gt;IF($D$695="Round",IF($G$695&lt;=9,6,IF($G$695&lt;=12,8,10)),IF($G$695&lt;12,2,MIN(10,MAX(3,ROUNDUP($G$695/6,0)))))),"",IF($D$695="Round",ROUND(IF(4&lt;=IF($D$695="Round",IF($G$695&lt;=9,6,IF($G$695&lt;=12,8,10)),IF($G$695&lt;12,2,MIN(10,MAX(3,ROUNDUP($G$695/6,0)))))/2,$G$695/2*(1-SQRT((IF($D$695="Round",IF($G$695&lt;=9,6,IF($G$695&lt;=12,8,10)),IF($G$695&lt;12,2,MIN(10,MAX(3,ROUNDUP($G$695/6,0)))))-2*4+1)/IF($D$695="Round",IF($G$695&lt;=9,6,IF($G$695&lt;=12,8,10)),IF($G$695&lt;12,2,MIN(10,MAX(3,ROUNDUP($G$695/6,0))))))),$G$695-$G$695/2*(1-SQRT((IF($D$695="Round",IF($G$695&lt;=9,6,IF($G$695&lt;=12,8,10)),IF($G$695&lt;12,2,MIN(10,MAX(3,ROUNDUP($G$695/6,0)))))-2*(IF($D$695="Round",IF($G$695&lt;=9,6,IF($G$695&lt;=12,8,10)),IF($G$695&lt;12,2,MIN(10,MAX(3,ROUNDUP($G$695/6,0)))))-4+1)+1)/IF($D$695="Round",IF($G$695&lt;=9,6,IF($G$695&lt;=12,8,10)),IF($G$695&lt;12,2,MIN(10,MAX(3,ROUNDUP($G$695/6,0)))))))),1),ROUND((4-0.5)*$G$695/IF($D$695="Round",IF($G$695&lt;=9,6,IF($G$695&lt;=12,8,10)),IF($G$695&lt;12,2,MIN(10,MAX(3,ROUNDUP($G$695/6,0))))),1)))</f>
        <v/>
      </c>
      <c r="H696" s="522">
        <f>IF(OR($D$695="",$G$695="",5&gt;IF($D$695="Round",IF($G$695&lt;=9,6,IF($G$695&lt;=12,8,10)),IF($G$695&lt;12,2,MIN(10,MAX(3,ROUNDUP($G$695/6,0)))))),"",IF($D$695="Round",ROUND(IF(5&lt;=IF($D$695="Round",IF($G$695&lt;=9,6,IF($G$695&lt;=12,8,10)),IF($G$695&lt;12,2,MIN(10,MAX(3,ROUNDUP($G$695/6,0)))))/2,$G$695/2*(1-SQRT((IF($D$695="Round",IF($G$695&lt;=9,6,IF($G$695&lt;=12,8,10)),IF($G$695&lt;12,2,MIN(10,MAX(3,ROUNDUP($G$695/6,0)))))-2*5+1)/IF($D$695="Round",IF($G$695&lt;=9,6,IF($G$695&lt;=12,8,10)),IF($G$695&lt;12,2,MIN(10,MAX(3,ROUNDUP($G$695/6,0))))))),$G$695-$G$695/2*(1-SQRT((IF($D$695="Round",IF($G$695&lt;=9,6,IF($G$695&lt;=12,8,10)),IF($G$695&lt;12,2,MIN(10,MAX(3,ROUNDUP($G$695/6,0)))))-2*(IF($D$695="Round",IF($G$695&lt;=9,6,IF($G$695&lt;=12,8,10)),IF($G$695&lt;12,2,MIN(10,MAX(3,ROUNDUP($G$695/6,0)))))-5+1)+1)/IF($D$695="Round",IF($G$695&lt;=9,6,IF($G$695&lt;=12,8,10)),IF($G$695&lt;12,2,MIN(10,MAX(3,ROUNDUP($G$695/6,0)))))))),1),ROUND((5-0.5)*$G$695/IF($D$695="Round",IF($G$695&lt;=9,6,IF($G$695&lt;=12,8,10)),IF($G$695&lt;12,2,MIN(10,MAX(3,ROUNDUP($G$695/6,0))))),1)))</f>
        <v/>
      </c>
      <c r="I696" s="522">
        <f>IF(OR($D$695="",$G$695="",6&gt;IF($D$695="Round",IF($G$695&lt;=9,6,IF($G$695&lt;=12,8,10)),IF($G$695&lt;12,2,MIN(10,MAX(3,ROUNDUP($G$695/6,0)))))),"",IF($D$695="Round",ROUND(IF(6&lt;=IF($D$695="Round",IF($G$695&lt;=9,6,IF($G$695&lt;=12,8,10)),IF($G$695&lt;12,2,MIN(10,MAX(3,ROUNDUP($G$695/6,0)))))/2,$G$695/2*(1-SQRT((IF($D$695="Round",IF($G$695&lt;=9,6,IF($G$695&lt;=12,8,10)),IF($G$695&lt;12,2,MIN(10,MAX(3,ROUNDUP($G$695/6,0)))))-2*6+1)/IF($D$695="Round",IF($G$695&lt;=9,6,IF($G$695&lt;=12,8,10)),IF($G$695&lt;12,2,MIN(10,MAX(3,ROUNDUP($G$695/6,0))))))),$G$695-$G$695/2*(1-SQRT((IF($D$695="Round",IF($G$695&lt;=9,6,IF($G$695&lt;=12,8,10)),IF($G$695&lt;12,2,MIN(10,MAX(3,ROUNDUP($G$695/6,0)))))-2*(IF($D$695="Round",IF($G$695&lt;=9,6,IF($G$695&lt;=12,8,10)),IF($G$695&lt;12,2,MIN(10,MAX(3,ROUNDUP($G$695/6,0)))))-6+1)+1)/IF($D$695="Round",IF($G$695&lt;=9,6,IF($G$695&lt;=12,8,10)),IF($G$695&lt;12,2,MIN(10,MAX(3,ROUNDUP($G$695/6,0)))))))),1),ROUND((6-0.5)*$G$695/IF($D$695="Round",IF($G$695&lt;=9,6,IF($G$695&lt;=12,8,10)),IF($G$695&lt;12,2,MIN(10,MAX(3,ROUNDUP($G$695/6,0))))),1)))</f>
        <v/>
      </c>
      <c r="J696" s="522">
        <f>IF(OR($D$695="",$G$695="",7&gt;IF($D$695="Round",IF($G$695&lt;=9,6,IF($G$695&lt;=12,8,10)),IF($G$695&lt;12,2,MIN(10,MAX(3,ROUNDUP($G$695/6,0)))))),"",IF($D$695="Round",ROUND(IF(7&lt;=IF($D$695="Round",IF($G$695&lt;=9,6,IF($G$695&lt;=12,8,10)),IF($G$695&lt;12,2,MIN(10,MAX(3,ROUNDUP($G$695/6,0)))))/2,$G$695/2*(1-SQRT((IF($D$695="Round",IF($G$695&lt;=9,6,IF($G$695&lt;=12,8,10)),IF($G$695&lt;12,2,MIN(10,MAX(3,ROUNDUP($G$695/6,0)))))-2*7+1)/IF($D$695="Round",IF($G$695&lt;=9,6,IF($G$695&lt;=12,8,10)),IF($G$695&lt;12,2,MIN(10,MAX(3,ROUNDUP($G$695/6,0))))))),$G$695-$G$695/2*(1-SQRT((IF($D$695="Round",IF($G$695&lt;=9,6,IF($G$695&lt;=12,8,10)),IF($G$695&lt;12,2,MIN(10,MAX(3,ROUNDUP($G$695/6,0)))))-2*(IF($D$695="Round",IF($G$695&lt;=9,6,IF($G$695&lt;=12,8,10)),IF($G$695&lt;12,2,MIN(10,MAX(3,ROUNDUP($G$695/6,0)))))-7+1)+1)/IF($D$695="Round",IF($G$695&lt;=9,6,IF($G$695&lt;=12,8,10)),IF($G$695&lt;12,2,MIN(10,MAX(3,ROUNDUP($G$695/6,0)))))))),1),ROUND((7-0.5)*$G$695/IF($D$695="Round",IF($G$695&lt;=9,6,IF($G$695&lt;=12,8,10)),IF($G$695&lt;12,2,MIN(10,MAX(3,ROUNDUP($G$695/6,0))))),1)))</f>
        <v/>
      </c>
      <c r="K696" s="522">
        <f>IF(OR($D$695="",$G$695="",8&gt;IF($D$695="Round",IF($G$695&lt;=9,6,IF($G$695&lt;=12,8,10)),IF($G$695&lt;12,2,MIN(10,MAX(3,ROUNDUP($G$695/6,0)))))),"",IF($D$695="Round",ROUND(IF(8&lt;=IF($D$695="Round",IF($G$695&lt;=9,6,IF($G$695&lt;=12,8,10)),IF($G$695&lt;12,2,MIN(10,MAX(3,ROUNDUP($G$695/6,0)))))/2,$G$695/2*(1-SQRT((IF($D$695="Round",IF($G$695&lt;=9,6,IF($G$695&lt;=12,8,10)),IF($G$695&lt;12,2,MIN(10,MAX(3,ROUNDUP($G$695/6,0)))))-2*8+1)/IF($D$695="Round",IF($G$695&lt;=9,6,IF($G$695&lt;=12,8,10)),IF($G$695&lt;12,2,MIN(10,MAX(3,ROUNDUP($G$695/6,0))))))),$G$695-$G$695/2*(1-SQRT((IF($D$695="Round",IF($G$695&lt;=9,6,IF($G$695&lt;=12,8,10)),IF($G$695&lt;12,2,MIN(10,MAX(3,ROUNDUP($G$695/6,0)))))-2*(IF($D$695="Round",IF($G$695&lt;=9,6,IF($G$695&lt;=12,8,10)),IF($G$695&lt;12,2,MIN(10,MAX(3,ROUNDUP($G$695/6,0)))))-8+1)+1)/IF($D$695="Round",IF($G$695&lt;=9,6,IF($G$695&lt;=12,8,10)),IF($G$695&lt;12,2,MIN(10,MAX(3,ROUNDUP($G$695/6,0)))))))),1),ROUND((8-0.5)*$G$695/IF($D$695="Round",IF($G$695&lt;=9,6,IF($G$695&lt;=12,8,10)),IF($G$695&lt;12,2,MIN(10,MAX(3,ROUNDUP($G$695/6,0))))),1)))</f>
        <v/>
      </c>
      <c r="L696" s="522">
        <f>IF(OR($D$695="",$G$695="",9&gt;IF($D$695="Round",IF($G$695&lt;=9,6,IF($G$695&lt;=12,8,10)),IF($G$695&lt;12,2,MIN(10,MAX(3,ROUNDUP($G$695/6,0)))))),"",IF($D$695="Round",ROUND(IF(9&lt;=IF($D$695="Round",IF($G$695&lt;=9,6,IF($G$695&lt;=12,8,10)),IF($G$695&lt;12,2,MIN(10,MAX(3,ROUNDUP($G$695/6,0)))))/2,$G$695/2*(1-SQRT((IF($D$695="Round",IF($G$695&lt;=9,6,IF($G$695&lt;=12,8,10)),IF($G$695&lt;12,2,MIN(10,MAX(3,ROUNDUP($G$695/6,0)))))-2*9+1)/IF($D$695="Round",IF($G$695&lt;=9,6,IF($G$695&lt;=12,8,10)),IF($G$695&lt;12,2,MIN(10,MAX(3,ROUNDUP($G$695/6,0))))))),$G$695-$G$695/2*(1-SQRT((IF($D$695="Round",IF($G$695&lt;=9,6,IF($G$695&lt;=12,8,10)),IF($G$695&lt;12,2,MIN(10,MAX(3,ROUNDUP($G$695/6,0)))))-2*(IF($D$695="Round",IF($G$695&lt;=9,6,IF($G$695&lt;=12,8,10)),IF($G$695&lt;12,2,MIN(10,MAX(3,ROUNDUP($G$695/6,0)))))-9+1)+1)/IF($D$695="Round",IF($G$695&lt;=9,6,IF($G$695&lt;=12,8,10)),IF($G$695&lt;12,2,MIN(10,MAX(3,ROUNDUP($G$695/6,0)))))))),1),ROUND((9-0.5)*$G$695/IF($D$695="Round",IF($G$695&lt;=9,6,IF($G$695&lt;=12,8,10)),IF($G$695&lt;12,2,MIN(10,MAX(3,ROUNDUP($G$695/6,0))))),1)))</f>
        <v/>
      </c>
      <c r="M696" s="522">
        <f>IF(OR($D$695="",$G$695="",10&gt;IF($D$695="Round",IF($G$695&lt;=9,6,IF($G$695&lt;=12,8,10)),IF($G$695&lt;12,2,MIN(10,MAX(3,ROUNDUP($G$695/6,0)))))),"",IF($D$695="Round",ROUND(IF(10&lt;=IF($D$695="Round",IF($G$695&lt;=9,6,IF($G$695&lt;=12,8,10)),IF($G$695&lt;12,2,MIN(10,MAX(3,ROUNDUP($G$695/6,0)))))/2,$G$695/2*(1-SQRT((IF($D$695="Round",IF($G$695&lt;=9,6,IF($G$695&lt;=12,8,10)),IF($G$695&lt;12,2,MIN(10,MAX(3,ROUNDUP($G$695/6,0)))))-2*10+1)/IF($D$695="Round",IF($G$695&lt;=9,6,IF($G$695&lt;=12,8,10)),IF($G$695&lt;12,2,MIN(10,MAX(3,ROUNDUP($G$695/6,0))))))),$G$695-$G$695/2*(1-SQRT((IF($D$695="Round",IF($G$695&lt;=9,6,IF($G$695&lt;=12,8,10)),IF($G$695&lt;12,2,MIN(10,MAX(3,ROUNDUP($G$695/6,0)))))-2*(IF($D$695="Round",IF($G$695&lt;=9,6,IF($G$695&lt;=12,8,10)),IF($G$695&lt;12,2,MIN(10,MAX(3,ROUNDUP($G$695/6,0)))))-10+1)+1)/IF($D$695="Round",IF($G$695&lt;=9,6,IF($G$695&lt;=12,8,10)),IF($G$695&lt;12,2,MIN(10,MAX(3,ROUNDUP($G$695/6,0)))))))),1),ROUND((10-0.5)*$G$695/IF($D$695="Round",IF($G$695&lt;=9,6,IF($G$695&lt;=12,8,10)),IF($G$695&lt;12,2,MIN(10,MAX(3,ROUNDUP($G$695/6,0))))),1)))</f>
        <v/>
      </c>
    </row>
    <row r="697" ht="13.35" customHeight="1" s="162">
      <c r="B697" s="523">
        <f>IF(OR($D$695="",$G$695=""),"",IF($D$695="Round",IF(1=1,"Axis 1 (0°)",IF(1=2,"Axis 2 (90°)","")),IF(1&gt;IF($D$695="Round",2,IF($I$695&lt;12,2,MIN(8,MAX(3,ROUNDUP($I$695/6,0))))),"",ROUND((1-0.5)*$I$695/IF($D$695="Round",2,IF($I$695&lt;12,2,MIN(8,MAX(3,ROUNDUP($I$695/6,0))))),1))))</f>
        <v/>
      </c>
      <c r="C697" s="524" t="n"/>
      <c r="D697" s="525" t="n"/>
      <c r="E697" s="525" t="n"/>
      <c r="F697" s="525" t="n"/>
      <c r="G697" s="525" t="n"/>
      <c r="H697" s="525" t="n"/>
      <c r="I697" s="525" t="n"/>
      <c r="J697" s="525" t="n"/>
      <c r="K697" s="525" t="n"/>
      <c r="L697" s="525" t="n"/>
      <c r="M697" s="525" t="n"/>
    </row>
    <row r="698" ht="13.35" customHeight="1" s="162">
      <c r="B698" s="523">
        <f>IF(OR($D$695="",$G$695=""),"",IF($D$695="Round",IF(2=1,"Axis 1 (0°)",IF(2=2,"Axis 2 (90°)","")),IF(2&gt;IF($D$695="Round",2,IF($I$695&lt;12,2,MIN(8,MAX(3,ROUNDUP($I$695/6,0))))),"",ROUND((2-0.5)*$I$695/IF($D$695="Round",2,IF($I$695&lt;12,2,MIN(8,MAX(3,ROUNDUP($I$695/6,0))))),1))))</f>
        <v/>
      </c>
      <c r="C698" s="524" t="n"/>
      <c r="D698" s="525" t="n"/>
      <c r="E698" s="525" t="n"/>
      <c r="F698" s="525" t="n"/>
      <c r="G698" s="525" t="n"/>
      <c r="H698" s="525" t="n"/>
      <c r="I698" s="525" t="n"/>
      <c r="J698" s="525" t="n"/>
      <c r="K698" s="525" t="n"/>
      <c r="L698" s="525" t="n"/>
      <c r="M698" s="525" t="n"/>
    </row>
    <row r="699" ht="13.35" customHeight="1" s="162">
      <c r="B699" s="523">
        <f>IF(OR($D$695="",$G$695=""),"",IF($D$695="Round",IF(3=1,"Axis 1 (0°)",IF(3=2,"Axis 2 (90°)","")),IF(3&gt;IF($D$695="Round",2,IF($I$695&lt;12,2,MIN(8,MAX(3,ROUNDUP($I$695/6,0))))),"",ROUND((3-0.5)*$I$695/IF($D$695="Round",2,IF($I$695&lt;12,2,MIN(8,MAX(3,ROUNDUP($I$695/6,0))))),1))))</f>
        <v/>
      </c>
      <c r="C699" s="524" t="n"/>
      <c r="D699" s="525" t="n"/>
      <c r="E699" s="525" t="n"/>
      <c r="F699" s="525" t="n"/>
      <c r="G699" s="525" t="n"/>
      <c r="H699" s="525" t="n"/>
      <c r="I699" s="525" t="n"/>
      <c r="J699" s="525" t="n"/>
      <c r="K699" s="525" t="n"/>
      <c r="L699" s="525" t="n"/>
      <c r="M699" s="525" t="n"/>
    </row>
    <row r="700" ht="13.35" customHeight="1" s="162">
      <c r="B700" s="523">
        <f>IF(OR($D$695="",$G$695=""),"",IF($D$695="Round",IF(4=1,"Axis 1 (0°)",IF(4=2,"Axis 2 (90°)","")),IF(4&gt;IF($D$695="Round",2,IF($I$695&lt;12,2,MIN(8,MAX(3,ROUNDUP($I$695/6,0))))),"",ROUND((4-0.5)*$I$695/IF($D$695="Round",2,IF($I$695&lt;12,2,MIN(8,MAX(3,ROUNDUP($I$695/6,0))))),1))))</f>
        <v/>
      </c>
      <c r="C700" s="524" t="n"/>
      <c r="D700" s="525" t="n"/>
      <c r="E700" s="525" t="n"/>
      <c r="F700" s="525" t="n"/>
      <c r="G700" s="525" t="n"/>
      <c r="H700" s="525" t="n"/>
      <c r="I700" s="525" t="n"/>
      <c r="J700" s="525" t="n"/>
      <c r="K700" s="525" t="n"/>
      <c r="L700" s="525" t="n"/>
      <c r="M700" s="525" t="n"/>
    </row>
    <row r="701" ht="13.35" customHeight="1" s="162">
      <c r="B701" s="523">
        <f>IF(OR($D$695="",$G$695=""),"",IF($D$695="Round",IF(5=1,"Axis 1 (0°)",IF(5=2,"Axis 2 (90°)","")),IF(5&gt;IF($D$695="Round",2,IF($I$695&lt;12,2,MIN(8,MAX(3,ROUNDUP($I$695/6,0))))),"",ROUND((5-0.5)*$I$695/IF($D$695="Round",2,IF($I$695&lt;12,2,MIN(8,MAX(3,ROUNDUP($I$695/6,0))))),1))))</f>
        <v/>
      </c>
      <c r="C701" s="524" t="n"/>
      <c r="D701" s="525" t="n"/>
      <c r="E701" s="525" t="n"/>
      <c r="F701" s="525" t="n"/>
      <c r="G701" s="525" t="n"/>
      <c r="H701" s="525" t="n"/>
      <c r="I701" s="525" t="n"/>
      <c r="J701" s="525" t="n"/>
      <c r="K701" s="525" t="n"/>
      <c r="L701" s="525" t="n"/>
      <c r="M701" s="525" t="n"/>
    </row>
    <row r="702" ht="13.35" customHeight="1" s="162">
      <c r="B702" s="523">
        <f>IF(OR($D$695="",$G$695=""),"",IF($D$695="Round",IF(6=1,"Axis 1 (0°)",IF(6=2,"Axis 2 (90°)","")),IF(6&gt;IF($D$695="Round",2,IF($I$695&lt;12,2,MIN(8,MAX(3,ROUNDUP($I$695/6,0))))),"",ROUND((6-0.5)*$I$695/IF($D$695="Round",2,IF($I$695&lt;12,2,MIN(8,MAX(3,ROUNDUP($I$695/6,0))))),1))))</f>
        <v/>
      </c>
      <c r="C702" s="524" t="n"/>
      <c r="D702" s="525" t="n"/>
      <c r="E702" s="525" t="n"/>
      <c r="F702" s="525" t="n"/>
      <c r="G702" s="525" t="n"/>
      <c r="H702" s="525" t="n"/>
      <c r="I702" s="525" t="n"/>
      <c r="J702" s="525" t="n"/>
      <c r="K702" s="525" t="n"/>
      <c r="L702" s="525" t="n"/>
      <c r="M702" s="525" t="n"/>
    </row>
    <row r="703" ht="13.35" customHeight="1" s="162">
      <c r="B703" s="523">
        <f>IF(OR($D$695="",$G$695=""),"",IF($D$695="Round",IF(7=1,"Axis 1 (0°)",IF(7=2,"Axis 2 (90°)","")),IF(7&gt;IF($D$695="Round",2,IF($I$695&lt;12,2,MIN(8,MAX(3,ROUNDUP($I$695/6,0))))),"",ROUND((7-0.5)*$I$695/IF($D$695="Round",2,IF($I$695&lt;12,2,MIN(8,MAX(3,ROUNDUP($I$695/6,0))))),1))))</f>
        <v/>
      </c>
      <c r="C703" s="524" t="n"/>
      <c r="D703" s="525" t="n"/>
      <c r="E703" s="525" t="n"/>
      <c r="F703" s="525" t="n"/>
      <c r="G703" s="525" t="n"/>
      <c r="H703" s="525" t="n"/>
      <c r="I703" s="525" t="n"/>
      <c r="J703" s="525" t="n"/>
      <c r="K703" s="525" t="n"/>
      <c r="L703" s="525" t="n"/>
      <c r="M703" s="525" t="n"/>
    </row>
    <row r="704" ht="13.35" customHeight="1" s="162">
      <c r="B704" s="523">
        <f>IF(OR($D$695="",$G$695=""),"",IF($D$695="Round",IF(8=1,"Axis 1 (0°)",IF(8=2,"Axis 2 (90°)","")),IF(8&gt;IF($D$695="Round",2,IF($I$695&lt;12,2,MIN(8,MAX(3,ROUNDUP($I$695/6,0))))),"",ROUND((8-0.5)*$I$695/IF($D$695="Round",2,IF($I$695&lt;12,2,MIN(8,MAX(3,ROUNDUP($I$695/6,0))))),1))))</f>
        <v/>
      </c>
      <c r="C704" s="524" t="n"/>
      <c r="D704" s="525" t="n"/>
      <c r="E704" s="525" t="n"/>
      <c r="F704" s="525" t="n"/>
      <c r="G704" s="525" t="n"/>
      <c r="H704" s="525" t="n"/>
      <c r="I704" s="525" t="n"/>
      <c r="J704" s="525" t="n"/>
      <c r="K704" s="525" t="n"/>
      <c r="L704" s="525" t="n"/>
      <c r="M704" s="525" t="n"/>
    </row>
    <row r="705" ht="13.35" customHeight="1" s="162"/>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13">
        <f>IF(OR($D$710="",$G$710=""),"",IF($D$710="Round",ROUND(PI()*(($G$710-2*N($K$710))/2)^2/144,3),IF($I$710="","",ROUND(($G$710-2*N($K$710))*($I$710-2*N($K$710))/144,3))))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14" t="inlineStr">
        <is>
          <t>Duct shape:</t>
        </is>
      </c>
      <c r="C710" s="173" t="n"/>
      <c r="D710" s="515" t="n"/>
      <c r="E710" s="173" t="n"/>
      <c r="F710" s="516" t="inlineStr">
        <is>
          <t>W / Dia (in)</t>
        </is>
      </c>
      <c r="G710" s="517" t="n"/>
      <c r="H710" s="514" t="inlineStr">
        <is>
          <t>H (in)</t>
        </is>
      </c>
      <c r="I710" s="518" t="n"/>
      <c r="J710" s="519" t="inlineStr">
        <is>
          <t>Liner (in)</t>
        </is>
      </c>
      <c r="K710" s="520" t="n"/>
      <c r="L710" s="514" t="inlineStr">
        <is>
          <t>Points</t>
        </is>
      </c>
      <c r="M710" s="521">
        <f>IF(OR($D$710="",$G$710=""),"",IF($D$710="Round",IF($D$710="Round",IF($G$710&lt;=9,6,IF($G$710&lt;=12,8,10)),IF($G$710&lt;12,2,MIN(10,MAX(3,ROUNDUP($G$710/6,0)))))&amp;" x 2 axes",IF($D$710="Round",IF($G$710&lt;=9,6,IF($G$710&lt;=12,8,10)),IF($G$710&lt;12,2,MIN(10,MAX(3,ROUNDUP($G$710/6,0)))))&amp;" x "&amp;IF($D$710="Round",2,IF($I$710&lt;12,2,MIN(8,MAX(3,ROUNDUP($I$710/6,0)))))))</f>
        <v/>
      </c>
    </row>
    <row r="711" ht="13.35" customHeight="1" s="162">
      <c r="B711" s="522" t="inlineStr">
        <is>
          <t>Depth↓ Pos→ (in)</t>
        </is>
      </c>
      <c r="C711" s="414" t="n"/>
      <c r="D711" s="522">
        <f>IF(OR($D$710="",$G$710="",1&gt;IF($D$710="Round",IF($G$710&lt;=9,6,IF($G$710&lt;=12,8,10)),IF($G$710&lt;12,2,MIN(10,MAX(3,ROUNDUP($G$710/6,0)))))),"",IF($D$710="Round",ROUND(IF(1&lt;=IF($D$710="Round",IF($G$710&lt;=9,6,IF($G$710&lt;=12,8,10)),IF($G$710&lt;12,2,MIN(10,MAX(3,ROUNDUP($G$710/6,0)))))/2,$G$710/2*(1-SQRT((IF($D$710="Round",IF($G$710&lt;=9,6,IF($G$710&lt;=12,8,10)),IF($G$710&lt;12,2,MIN(10,MAX(3,ROUNDUP($G$710/6,0)))))-2*1+1)/IF($D$710="Round",IF($G$710&lt;=9,6,IF($G$710&lt;=12,8,10)),IF($G$710&lt;12,2,MIN(10,MAX(3,ROUNDUP($G$710/6,0))))))),$G$710-$G$710/2*(1-SQRT((IF($D$710="Round",IF($G$710&lt;=9,6,IF($G$710&lt;=12,8,10)),IF($G$710&lt;12,2,MIN(10,MAX(3,ROUNDUP($G$710/6,0)))))-2*(IF($D$710="Round",IF($G$710&lt;=9,6,IF($G$710&lt;=12,8,10)),IF($G$710&lt;12,2,MIN(10,MAX(3,ROUNDUP($G$710/6,0)))))-1+1)+1)/IF($D$710="Round",IF($G$710&lt;=9,6,IF($G$710&lt;=12,8,10)),IF($G$710&lt;12,2,MIN(10,MAX(3,ROUNDUP($G$710/6,0)))))))),1),ROUND((1-0.5)*$G$710/IF($D$710="Round",IF($G$710&lt;=9,6,IF($G$710&lt;=12,8,10)),IF($G$710&lt;12,2,MIN(10,MAX(3,ROUNDUP($G$710/6,0))))),1)))</f>
        <v/>
      </c>
      <c r="E711" s="522">
        <f>IF(OR($D$710="",$G$710="",2&gt;IF($D$710="Round",IF($G$710&lt;=9,6,IF($G$710&lt;=12,8,10)),IF($G$710&lt;12,2,MIN(10,MAX(3,ROUNDUP($G$710/6,0)))))),"",IF($D$710="Round",ROUND(IF(2&lt;=IF($D$710="Round",IF($G$710&lt;=9,6,IF($G$710&lt;=12,8,10)),IF($G$710&lt;12,2,MIN(10,MAX(3,ROUNDUP($G$710/6,0)))))/2,$G$710/2*(1-SQRT((IF($D$710="Round",IF($G$710&lt;=9,6,IF($G$710&lt;=12,8,10)),IF($G$710&lt;12,2,MIN(10,MAX(3,ROUNDUP($G$710/6,0)))))-2*2+1)/IF($D$710="Round",IF($G$710&lt;=9,6,IF($G$710&lt;=12,8,10)),IF($G$710&lt;12,2,MIN(10,MAX(3,ROUNDUP($G$710/6,0))))))),$G$710-$G$710/2*(1-SQRT((IF($D$710="Round",IF($G$710&lt;=9,6,IF($G$710&lt;=12,8,10)),IF($G$710&lt;12,2,MIN(10,MAX(3,ROUNDUP($G$710/6,0)))))-2*(IF($D$710="Round",IF($G$710&lt;=9,6,IF($G$710&lt;=12,8,10)),IF($G$710&lt;12,2,MIN(10,MAX(3,ROUNDUP($G$710/6,0)))))-2+1)+1)/IF($D$710="Round",IF($G$710&lt;=9,6,IF($G$710&lt;=12,8,10)),IF($G$710&lt;12,2,MIN(10,MAX(3,ROUNDUP($G$710/6,0)))))))),1),ROUND((2-0.5)*$G$710/IF($D$710="Round",IF($G$710&lt;=9,6,IF($G$710&lt;=12,8,10)),IF($G$710&lt;12,2,MIN(10,MAX(3,ROUNDUP($G$710/6,0))))),1)))</f>
        <v/>
      </c>
      <c r="F711" s="522">
        <f>IF(OR($D$710="",$G$710="",3&gt;IF($D$710="Round",IF($G$710&lt;=9,6,IF($G$710&lt;=12,8,10)),IF($G$710&lt;12,2,MIN(10,MAX(3,ROUNDUP($G$710/6,0)))))),"",IF($D$710="Round",ROUND(IF(3&lt;=IF($D$710="Round",IF($G$710&lt;=9,6,IF($G$710&lt;=12,8,10)),IF($G$710&lt;12,2,MIN(10,MAX(3,ROUNDUP($G$710/6,0)))))/2,$G$710/2*(1-SQRT((IF($D$710="Round",IF($G$710&lt;=9,6,IF($G$710&lt;=12,8,10)),IF($G$710&lt;12,2,MIN(10,MAX(3,ROUNDUP($G$710/6,0)))))-2*3+1)/IF($D$710="Round",IF($G$710&lt;=9,6,IF($G$710&lt;=12,8,10)),IF($G$710&lt;12,2,MIN(10,MAX(3,ROUNDUP($G$710/6,0))))))),$G$710-$G$710/2*(1-SQRT((IF($D$710="Round",IF($G$710&lt;=9,6,IF($G$710&lt;=12,8,10)),IF($G$710&lt;12,2,MIN(10,MAX(3,ROUNDUP($G$710/6,0)))))-2*(IF($D$710="Round",IF($G$710&lt;=9,6,IF($G$710&lt;=12,8,10)),IF($G$710&lt;12,2,MIN(10,MAX(3,ROUNDUP($G$710/6,0)))))-3+1)+1)/IF($D$710="Round",IF($G$710&lt;=9,6,IF($G$710&lt;=12,8,10)),IF($G$710&lt;12,2,MIN(10,MAX(3,ROUNDUP($G$710/6,0)))))))),1),ROUND((3-0.5)*$G$710/IF($D$710="Round",IF($G$710&lt;=9,6,IF($G$710&lt;=12,8,10)),IF($G$710&lt;12,2,MIN(10,MAX(3,ROUNDUP($G$710/6,0))))),1)))</f>
        <v/>
      </c>
      <c r="G711" s="522">
        <f>IF(OR($D$710="",$G$710="",4&gt;IF($D$710="Round",IF($G$710&lt;=9,6,IF($G$710&lt;=12,8,10)),IF($G$710&lt;12,2,MIN(10,MAX(3,ROUNDUP($G$710/6,0)))))),"",IF($D$710="Round",ROUND(IF(4&lt;=IF($D$710="Round",IF($G$710&lt;=9,6,IF($G$710&lt;=12,8,10)),IF($G$710&lt;12,2,MIN(10,MAX(3,ROUNDUP($G$710/6,0)))))/2,$G$710/2*(1-SQRT((IF($D$710="Round",IF($G$710&lt;=9,6,IF($G$710&lt;=12,8,10)),IF($G$710&lt;12,2,MIN(10,MAX(3,ROUNDUP($G$710/6,0)))))-2*4+1)/IF($D$710="Round",IF($G$710&lt;=9,6,IF($G$710&lt;=12,8,10)),IF($G$710&lt;12,2,MIN(10,MAX(3,ROUNDUP($G$710/6,0))))))),$G$710-$G$710/2*(1-SQRT((IF($D$710="Round",IF($G$710&lt;=9,6,IF($G$710&lt;=12,8,10)),IF($G$710&lt;12,2,MIN(10,MAX(3,ROUNDUP($G$710/6,0)))))-2*(IF($D$710="Round",IF($G$710&lt;=9,6,IF($G$710&lt;=12,8,10)),IF($G$710&lt;12,2,MIN(10,MAX(3,ROUNDUP($G$710/6,0)))))-4+1)+1)/IF($D$710="Round",IF($G$710&lt;=9,6,IF($G$710&lt;=12,8,10)),IF($G$710&lt;12,2,MIN(10,MAX(3,ROUNDUP($G$710/6,0)))))))),1),ROUND((4-0.5)*$G$710/IF($D$710="Round",IF($G$710&lt;=9,6,IF($G$710&lt;=12,8,10)),IF($G$710&lt;12,2,MIN(10,MAX(3,ROUNDUP($G$710/6,0))))),1)))</f>
        <v/>
      </c>
      <c r="H711" s="522">
        <f>IF(OR($D$710="",$G$710="",5&gt;IF($D$710="Round",IF($G$710&lt;=9,6,IF($G$710&lt;=12,8,10)),IF($G$710&lt;12,2,MIN(10,MAX(3,ROUNDUP($G$710/6,0)))))),"",IF($D$710="Round",ROUND(IF(5&lt;=IF($D$710="Round",IF($G$710&lt;=9,6,IF($G$710&lt;=12,8,10)),IF($G$710&lt;12,2,MIN(10,MAX(3,ROUNDUP($G$710/6,0)))))/2,$G$710/2*(1-SQRT((IF($D$710="Round",IF($G$710&lt;=9,6,IF($G$710&lt;=12,8,10)),IF($G$710&lt;12,2,MIN(10,MAX(3,ROUNDUP($G$710/6,0)))))-2*5+1)/IF($D$710="Round",IF($G$710&lt;=9,6,IF($G$710&lt;=12,8,10)),IF($G$710&lt;12,2,MIN(10,MAX(3,ROUNDUP($G$710/6,0))))))),$G$710-$G$710/2*(1-SQRT((IF($D$710="Round",IF($G$710&lt;=9,6,IF($G$710&lt;=12,8,10)),IF($G$710&lt;12,2,MIN(10,MAX(3,ROUNDUP($G$710/6,0)))))-2*(IF($D$710="Round",IF($G$710&lt;=9,6,IF($G$710&lt;=12,8,10)),IF($G$710&lt;12,2,MIN(10,MAX(3,ROUNDUP($G$710/6,0)))))-5+1)+1)/IF($D$710="Round",IF($G$710&lt;=9,6,IF($G$710&lt;=12,8,10)),IF($G$710&lt;12,2,MIN(10,MAX(3,ROUNDUP($G$710/6,0)))))))),1),ROUND((5-0.5)*$G$710/IF($D$710="Round",IF($G$710&lt;=9,6,IF($G$710&lt;=12,8,10)),IF($G$710&lt;12,2,MIN(10,MAX(3,ROUNDUP($G$710/6,0))))),1)))</f>
        <v/>
      </c>
      <c r="I711" s="522">
        <f>IF(OR($D$710="",$G$710="",6&gt;IF($D$710="Round",IF($G$710&lt;=9,6,IF($G$710&lt;=12,8,10)),IF($G$710&lt;12,2,MIN(10,MAX(3,ROUNDUP($G$710/6,0)))))),"",IF($D$710="Round",ROUND(IF(6&lt;=IF($D$710="Round",IF($G$710&lt;=9,6,IF($G$710&lt;=12,8,10)),IF($G$710&lt;12,2,MIN(10,MAX(3,ROUNDUP($G$710/6,0)))))/2,$G$710/2*(1-SQRT((IF($D$710="Round",IF($G$710&lt;=9,6,IF($G$710&lt;=12,8,10)),IF($G$710&lt;12,2,MIN(10,MAX(3,ROUNDUP($G$710/6,0)))))-2*6+1)/IF($D$710="Round",IF($G$710&lt;=9,6,IF($G$710&lt;=12,8,10)),IF($G$710&lt;12,2,MIN(10,MAX(3,ROUNDUP($G$710/6,0))))))),$G$710-$G$710/2*(1-SQRT((IF($D$710="Round",IF($G$710&lt;=9,6,IF($G$710&lt;=12,8,10)),IF($G$710&lt;12,2,MIN(10,MAX(3,ROUNDUP($G$710/6,0)))))-2*(IF($D$710="Round",IF($G$710&lt;=9,6,IF($G$710&lt;=12,8,10)),IF($G$710&lt;12,2,MIN(10,MAX(3,ROUNDUP($G$710/6,0)))))-6+1)+1)/IF($D$710="Round",IF($G$710&lt;=9,6,IF($G$710&lt;=12,8,10)),IF($G$710&lt;12,2,MIN(10,MAX(3,ROUNDUP($G$710/6,0)))))))),1),ROUND((6-0.5)*$G$710/IF($D$710="Round",IF($G$710&lt;=9,6,IF($G$710&lt;=12,8,10)),IF($G$710&lt;12,2,MIN(10,MAX(3,ROUNDUP($G$710/6,0))))),1)))</f>
        <v/>
      </c>
      <c r="J711" s="522">
        <f>IF(OR($D$710="",$G$710="",7&gt;IF($D$710="Round",IF($G$710&lt;=9,6,IF($G$710&lt;=12,8,10)),IF($G$710&lt;12,2,MIN(10,MAX(3,ROUNDUP($G$710/6,0)))))),"",IF($D$710="Round",ROUND(IF(7&lt;=IF($D$710="Round",IF($G$710&lt;=9,6,IF($G$710&lt;=12,8,10)),IF($G$710&lt;12,2,MIN(10,MAX(3,ROUNDUP($G$710/6,0)))))/2,$G$710/2*(1-SQRT((IF($D$710="Round",IF($G$710&lt;=9,6,IF($G$710&lt;=12,8,10)),IF($G$710&lt;12,2,MIN(10,MAX(3,ROUNDUP($G$710/6,0)))))-2*7+1)/IF($D$710="Round",IF($G$710&lt;=9,6,IF($G$710&lt;=12,8,10)),IF($G$710&lt;12,2,MIN(10,MAX(3,ROUNDUP($G$710/6,0))))))),$G$710-$G$710/2*(1-SQRT((IF($D$710="Round",IF($G$710&lt;=9,6,IF($G$710&lt;=12,8,10)),IF($G$710&lt;12,2,MIN(10,MAX(3,ROUNDUP($G$710/6,0)))))-2*(IF($D$710="Round",IF($G$710&lt;=9,6,IF($G$710&lt;=12,8,10)),IF($G$710&lt;12,2,MIN(10,MAX(3,ROUNDUP($G$710/6,0)))))-7+1)+1)/IF($D$710="Round",IF($G$710&lt;=9,6,IF($G$710&lt;=12,8,10)),IF($G$710&lt;12,2,MIN(10,MAX(3,ROUNDUP($G$710/6,0)))))))),1),ROUND((7-0.5)*$G$710/IF($D$710="Round",IF($G$710&lt;=9,6,IF($G$710&lt;=12,8,10)),IF($G$710&lt;12,2,MIN(10,MAX(3,ROUNDUP($G$710/6,0))))),1)))</f>
        <v/>
      </c>
      <c r="K711" s="522">
        <f>IF(OR($D$710="",$G$710="",8&gt;IF($D$710="Round",IF($G$710&lt;=9,6,IF($G$710&lt;=12,8,10)),IF($G$710&lt;12,2,MIN(10,MAX(3,ROUNDUP($G$710/6,0)))))),"",IF($D$710="Round",ROUND(IF(8&lt;=IF($D$710="Round",IF($G$710&lt;=9,6,IF($G$710&lt;=12,8,10)),IF($G$710&lt;12,2,MIN(10,MAX(3,ROUNDUP($G$710/6,0)))))/2,$G$710/2*(1-SQRT((IF($D$710="Round",IF($G$710&lt;=9,6,IF($G$710&lt;=12,8,10)),IF($G$710&lt;12,2,MIN(10,MAX(3,ROUNDUP($G$710/6,0)))))-2*8+1)/IF($D$710="Round",IF($G$710&lt;=9,6,IF($G$710&lt;=12,8,10)),IF($G$710&lt;12,2,MIN(10,MAX(3,ROUNDUP($G$710/6,0))))))),$G$710-$G$710/2*(1-SQRT((IF($D$710="Round",IF($G$710&lt;=9,6,IF($G$710&lt;=12,8,10)),IF($G$710&lt;12,2,MIN(10,MAX(3,ROUNDUP($G$710/6,0)))))-2*(IF($D$710="Round",IF($G$710&lt;=9,6,IF($G$710&lt;=12,8,10)),IF($G$710&lt;12,2,MIN(10,MAX(3,ROUNDUP($G$710/6,0)))))-8+1)+1)/IF($D$710="Round",IF($G$710&lt;=9,6,IF($G$710&lt;=12,8,10)),IF($G$710&lt;12,2,MIN(10,MAX(3,ROUNDUP($G$710/6,0)))))))),1),ROUND((8-0.5)*$G$710/IF($D$710="Round",IF($G$710&lt;=9,6,IF($G$710&lt;=12,8,10)),IF($G$710&lt;12,2,MIN(10,MAX(3,ROUNDUP($G$710/6,0))))),1)))</f>
        <v/>
      </c>
      <c r="L711" s="522">
        <f>IF(OR($D$710="",$G$710="",9&gt;IF($D$710="Round",IF($G$710&lt;=9,6,IF($G$710&lt;=12,8,10)),IF($G$710&lt;12,2,MIN(10,MAX(3,ROUNDUP($G$710/6,0)))))),"",IF($D$710="Round",ROUND(IF(9&lt;=IF($D$710="Round",IF($G$710&lt;=9,6,IF($G$710&lt;=12,8,10)),IF($G$710&lt;12,2,MIN(10,MAX(3,ROUNDUP($G$710/6,0)))))/2,$G$710/2*(1-SQRT((IF($D$710="Round",IF($G$710&lt;=9,6,IF($G$710&lt;=12,8,10)),IF($G$710&lt;12,2,MIN(10,MAX(3,ROUNDUP($G$710/6,0)))))-2*9+1)/IF($D$710="Round",IF($G$710&lt;=9,6,IF($G$710&lt;=12,8,10)),IF($G$710&lt;12,2,MIN(10,MAX(3,ROUNDUP($G$710/6,0))))))),$G$710-$G$710/2*(1-SQRT((IF($D$710="Round",IF($G$710&lt;=9,6,IF($G$710&lt;=12,8,10)),IF($G$710&lt;12,2,MIN(10,MAX(3,ROUNDUP($G$710/6,0)))))-2*(IF($D$710="Round",IF($G$710&lt;=9,6,IF($G$710&lt;=12,8,10)),IF($G$710&lt;12,2,MIN(10,MAX(3,ROUNDUP($G$710/6,0)))))-9+1)+1)/IF($D$710="Round",IF($G$710&lt;=9,6,IF($G$710&lt;=12,8,10)),IF($G$710&lt;12,2,MIN(10,MAX(3,ROUNDUP($G$710/6,0)))))))),1),ROUND((9-0.5)*$G$710/IF($D$710="Round",IF($G$710&lt;=9,6,IF($G$710&lt;=12,8,10)),IF($G$710&lt;12,2,MIN(10,MAX(3,ROUNDUP($G$710/6,0))))),1)))</f>
        <v/>
      </c>
      <c r="M711" s="522">
        <f>IF(OR($D$710="",$G$710="",10&gt;IF($D$710="Round",IF($G$710&lt;=9,6,IF($G$710&lt;=12,8,10)),IF($G$710&lt;12,2,MIN(10,MAX(3,ROUNDUP($G$710/6,0)))))),"",IF($D$710="Round",ROUND(IF(10&lt;=IF($D$710="Round",IF($G$710&lt;=9,6,IF($G$710&lt;=12,8,10)),IF($G$710&lt;12,2,MIN(10,MAX(3,ROUNDUP($G$710/6,0)))))/2,$G$710/2*(1-SQRT((IF($D$710="Round",IF($G$710&lt;=9,6,IF($G$710&lt;=12,8,10)),IF($G$710&lt;12,2,MIN(10,MAX(3,ROUNDUP($G$710/6,0)))))-2*10+1)/IF($D$710="Round",IF($G$710&lt;=9,6,IF($G$710&lt;=12,8,10)),IF($G$710&lt;12,2,MIN(10,MAX(3,ROUNDUP($G$710/6,0))))))),$G$710-$G$710/2*(1-SQRT((IF($D$710="Round",IF($G$710&lt;=9,6,IF($G$710&lt;=12,8,10)),IF($G$710&lt;12,2,MIN(10,MAX(3,ROUNDUP($G$710/6,0)))))-2*(IF($D$710="Round",IF($G$710&lt;=9,6,IF($G$710&lt;=12,8,10)),IF($G$710&lt;12,2,MIN(10,MAX(3,ROUNDUP($G$710/6,0)))))-10+1)+1)/IF($D$710="Round",IF($G$710&lt;=9,6,IF($G$710&lt;=12,8,10)),IF($G$710&lt;12,2,MIN(10,MAX(3,ROUNDUP($G$710/6,0)))))))),1),ROUND((10-0.5)*$G$710/IF($D$710="Round",IF($G$710&lt;=9,6,IF($G$710&lt;=12,8,10)),IF($G$710&lt;12,2,MIN(10,MAX(3,ROUNDUP($G$710/6,0))))),1)))</f>
        <v/>
      </c>
    </row>
    <row r="712" ht="13.35" customHeight="1" s="162">
      <c r="B712" s="523">
        <f>IF(OR($D$710="",$G$710=""),"",IF($D$710="Round",IF(1=1,"Axis 1 (0°)",IF(1=2,"Axis 2 (90°)","")),IF(1&gt;IF($D$710="Round",2,IF($I$710&lt;12,2,MIN(8,MAX(3,ROUNDUP($I$710/6,0))))),"",ROUND((1-0.5)*$I$710/IF($D$710="Round",2,IF($I$710&lt;12,2,MIN(8,MAX(3,ROUNDUP($I$710/6,0))))),1))))</f>
        <v/>
      </c>
      <c r="C712" s="524" t="n"/>
      <c r="D712" s="525" t="n"/>
      <c r="E712" s="525" t="n"/>
      <c r="F712" s="525" t="n"/>
      <c r="G712" s="525" t="n"/>
      <c r="H712" s="525" t="n"/>
      <c r="I712" s="525" t="n"/>
      <c r="J712" s="525" t="n"/>
      <c r="K712" s="525" t="n"/>
      <c r="L712" s="525" t="n"/>
      <c r="M712" s="525" t="n"/>
    </row>
    <row r="713" ht="13.35" customHeight="1" s="162">
      <c r="B713" s="523">
        <f>IF(OR($D$710="",$G$710=""),"",IF($D$710="Round",IF(2=1,"Axis 1 (0°)",IF(2=2,"Axis 2 (90°)","")),IF(2&gt;IF($D$710="Round",2,IF($I$710&lt;12,2,MIN(8,MAX(3,ROUNDUP($I$710/6,0))))),"",ROUND((2-0.5)*$I$710/IF($D$710="Round",2,IF($I$710&lt;12,2,MIN(8,MAX(3,ROUNDUP($I$710/6,0))))),1))))</f>
        <v/>
      </c>
      <c r="C713" s="524" t="n"/>
      <c r="D713" s="525" t="n"/>
      <c r="E713" s="525" t="n"/>
      <c r="F713" s="525" t="n"/>
      <c r="G713" s="525" t="n"/>
      <c r="H713" s="525" t="n"/>
      <c r="I713" s="525" t="n"/>
      <c r="J713" s="525" t="n"/>
      <c r="K713" s="525" t="n"/>
      <c r="L713" s="525" t="n"/>
      <c r="M713" s="525" t="n"/>
    </row>
    <row r="714" ht="13.35" customHeight="1" s="162">
      <c r="B714" s="523">
        <f>IF(OR($D$710="",$G$710=""),"",IF($D$710="Round",IF(3=1,"Axis 1 (0°)",IF(3=2,"Axis 2 (90°)","")),IF(3&gt;IF($D$710="Round",2,IF($I$710&lt;12,2,MIN(8,MAX(3,ROUNDUP($I$710/6,0))))),"",ROUND((3-0.5)*$I$710/IF($D$710="Round",2,IF($I$710&lt;12,2,MIN(8,MAX(3,ROUNDUP($I$710/6,0))))),1))))</f>
        <v/>
      </c>
      <c r="C714" s="524" t="n"/>
      <c r="D714" s="525" t="n"/>
      <c r="E714" s="525" t="n"/>
      <c r="F714" s="525" t="n"/>
      <c r="G714" s="525" t="n"/>
      <c r="H714" s="525" t="n"/>
      <c r="I714" s="525" t="n"/>
      <c r="J714" s="525" t="n"/>
      <c r="K714" s="525" t="n"/>
      <c r="L714" s="525" t="n"/>
      <c r="M714" s="525" t="n"/>
    </row>
    <row r="715" ht="13.35" customHeight="1" s="162">
      <c r="B715" s="523">
        <f>IF(OR($D$710="",$G$710=""),"",IF($D$710="Round",IF(4=1,"Axis 1 (0°)",IF(4=2,"Axis 2 (90°)","")),IF(4&gt;IF($D$710="Round",2,IF($I$710&lt;12,2,MIN(8,MAX(3,ROUNDUP($I$710/6,0))))),"",ROUND((4-0.5)*$I$710/IF($D$710="Round",2,IF($I$710&lt;12,2,MIN(8,MAX(3,ROUNDUP($I$710/6,0))))),1))))</f>
        <v/>
      </c>
      <c r="C715" s="524" t="n"/>
      <c r="D715" s="525" t="n"/>
      <c r="E715" s="525" t="n"/>
      <c r="F715" s="525" t="n"/>
      <c r="G715" s="525" t="n"/>
      <c r="H715" s="525" t="n"/>
      <c r="I715" s="525" t="n"/>
      <c r="J715" s="525" t="n"/>
      <c r="K715" s="525" t="n"/>
      <c r="L715" s="525" t="n"/>
      <c r="M715" s="525" t="n"/>
    </row>
    <row r="716" ht="13.35" customHeight="1" s="162">
      <c r="B716" s="523">
        <f>IF(OR($D$710="",$G$710=""),"",IF($D$710="Round",IF(5=1,"Axis 1 (0°)",IF(5=2,"Axis 2 (90°)","")),IF(5&gt;IF($D$710="Round",2,IF($I$710&lt;12,2,MIN(8,MAX(3,ROUNDUP($I$710/6,0))))),"",ROUND((5-0.5)*$I$710/IF($D$710="Round",2,IF($I$710&lt;12,2,MIN(8,MAX(3,ROUNDUP($I$710/6,0))))),1))))</f>
        <v/>
      </c>
      <c r="C716" s="524" t="n"/>
      <c r="D716" s="525" t="n"/>
      <c r="E716" s="525" t="n"/>
      <c r="F716" s="525" t="n"/>
      <c r="G716" s="525" t="n"/>
      <c r="H716" s="525" t="n"/>
      <c r="I716" s="525" t="n"/>
      <c r="J716" s="525" t="n"/>
      <c r="K716" s="525" t="n"/>
      <c r="L716" s="525" t="n"/>
      <c r="M716" s="525" t="n"/>
    </row>
    <row r="717" ht="13.35" customHeight="1" s="162">
      <c r="B717" s="523">
        <f>IF(OR($D$710="",$G$710=""),"",IF($D$710="Round",IF(6=1,"Axis 1 (0°)",IF(6=2,"Axis 2 (90°)","")),IF(6&gt;IF($D$710="Round",2,IF($I$710&lt;12,2,MIN(8,MAX(3,ROUNDUP($I$710/6,0))))),"",ROUND((6-0.5)*$I$710/IF($D$710="Round",2,IF($I$710&lt;12,2,MIN(8,MAX(3,ROUNDUP($I$710/6,0))))),1))))</f>
        <v/>
      </c>
      <c r="C717" s="524" t="n"/>
      <c r="D717" s="525" t="n"/>
      <c r="E717" s="525" t="n"/>
      <c r="F717" s="525" t="n"/>
      <c r="G717" s="525" t="n"/>
      <c r="H717" s="525" t="n"/>
      <c r="I717" s="525" t="n"/>
      <c r="J717" s="525" t="n"/>
      <c r="K717" s="525" t="n"/>
      <c r="L717" s="525" t="n"/>
      <c r="M717" s="525" t="n"/>
    </row>
    <row r="718" ht="13.35" customHeight="1" s="162">
      <c r="B718" s="523">
        <f>IF(OR($D$710="",$G$710=""),"",IF($D$710="Round",IF(7=1,"Axis 1 (0°)",IF(7=2,"Axis 2 (90°)","")),IF(7&gt;IF($D$710="Round",2,IF($I$710&lt;12,2,MIN(8,MAX(3,ROUNDUP($I$710/6,0))))),"",ROUND((7-0.5)*$I$710/IF($D$710="Round",2,IF($I$710&lt;12,2,MIN(8,MAX(3,ROUNDUP($I$710/6,0))))),1))))</f>
        <v/>
      </c>
      <c r="C718" s="524" t="n"/>
      <c r="D718" s="525" t="n"/>
      <c r="E718" s="525" t="n"/>
      <c r="F718" s="525" t="n"/>
      <c r="G718" s="525" t="n"/>
      <c r="H718" s="525" t="n"/>
      <c r="I718" s="525" t="n"/>
      <c r="J718" s="525" t="n"/>
      <c r="K718" s="525" t="n"/>
      <c r="L718" s="525" t="n"/>
      <c r="M718" s="525" t="n"/>
    </row>
    <row r="719" ht="13.35" customHeight="1" s="162">
      <c r="B719" s="523">
        <f>IF(OR($D$710="",$G$710=""),"",IF($D$710="Round",IF(8=1,"Axis 1 (0°)",IF(8=2,"Axis 2 (90°)","")),IF(8&gt;IF($D$710="Round",2,IF($I$710&lt;12,2,MIN(8,MAX(3,ROUNDUP($I$710/6,0))))),"",ROUND((8-0.5)*$I$710/IF($D$710="Round",2,IF($I$710&lt;12,2,MIN(8,MAX(3,ROUNDUP($I$710/6,0))))),1))))</f>
        <v/>
      </c>
      <c r="C719" s="524" t="n"/>
      <c r="D719" s="525" t="n"/>
      <c r="E719" s="525" t="n"/>
      <c r="F719" s="525" t="n"/>
      <c r="G719" s="525" t="n"/>
      <c r="H719" s="525" t="n"/>
      <c r="I719" s="525" t="n"/>
      <c r="J719" s="525" t="n"/>
      <c r="K719" s="525" t="n"/>
      <c r="L719" s="525" t="n"/>
      <c r="M719" s="525" t="n"/>
    </row>
    <row r="720" ht="13.35" customHeight="1" s="162"/>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13">
        <f>IF(OR($D$725="",$G$725=""),"",IF($D$725="Round",ROUND(PI()*(($G$725-2*N($K$725))/2)^2/144,3),IF($I$725="","",ROUND(($G$725-2*N($K$725))*($I$725-2*N($K$725))/144,3))))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14" t="inlineStr">
        <is>
          <t>Duct shape:</t>
        </is>
      </c>
      <c r="C725" s="173" t="n"/>
      <c r="D725" s="515" t="n"/>
      <c r="E725" s="173" t="n"/>
      <c r="F725" s="516" t="inlineStr">
        <is>
          <t>W / Dia (in)</t>
        </is>
      </c>
      <c r="G725" s="517" t="n"/>
      <c r="H725" s="514" t="inlineStr">
        <is>
          <t>H (in)</t>
        </is>
      </c>
      <c r="I725" s="518" t="n"/>
      <c r="J725" s="519" t="inlineStr">
        <is>
          <t>Liner (in)</t>
        </is>
      </c>
      <c r="K725" s="520" t="n"/>
      <c r="L725" s="514" t="inlineStr">
        <is>
          <t>Points</t>
        </is>
      </c>
      <c r="M725" s="521">
        <f>IF(OR($D$725="",$G$725=""),"",IF($D$725="Round",IF($D$725="Round",IF($G$725&lt;=9,6,IF($G$725&lt;=12,8,10)),IF($G$725&lt;12,2,MIN(10,MAX(3,ROUNDUP($G$725/6,0)))))&amp;" x 2 axes",IF($D$725="Round",IF($G$725&lt;=9,6,IF($G$725&lt;=12,8,10)),IF($G$725&lt;12,2,MIN(10,MAX(3,ROUNDUP($G$725/6,0)))))&amp;" x "&amp;IF($D$725="Round",2,IF($I$725&lt;12,2,MIN(8,MAX(3,ROUNDUP($I$725/6,0)))))))</f>
        <v/>
      </c>
    </row>
    <row r="726" ht="13.35" customHeight="1" s="162">
      <c r="B726" s="522" t="inlineStr">
        <is>
          <t>Depth↓ Pos→ (in)</t>
        </is>
      </c>
      <c r="C726" s="414" t="n"/>
      <c r="D726" s="522">
        <f>IF(OR($D$725="",$G$725="",1&gt;IF($D$725="Round",IF($G$725&lt;=9,6,IF($G$725&lt;=12,8,10)),IF($G$725&lt;12,2,MIN(10,MAX(3,ROUNDUP($G$725/6,0)))))),"",IF($D$725="Round",ROUND(IF(1&lt;=IF($D$725="Round",IF($G$725&lt;=9,6,IF($G$725&lt;=12,8,10)),IF($G$725&lt;12,2,MIN(10,MAX(3,ROUNDUP($G$725/6,0)))))/2,$G$725/2*(1-SQRT((IF($D$725="Round",IF($G$725&lt;=9,6,IF($G$725&lt;=12,8,10)),IF($G$725&lt;12,2,MIN(10,MAX(3,ROUNDUP($G$725/6,0)))))-2*1+1)/IF($D$725="Round",IF($G$725&lt;=9,6,IF($G$725&lt;=12,8,10)),IF($G$725&lt;12,2,MIN(10,MAX(3,ROUNDUP($G$725/6,0))))))),$G$725-$G$725/2*(1-SQRT((IF($D$725="Round",IF($G$725&lt;=9,6,IF($G$725&lt;=12,8,10)),IF($G$725&lt;12,2,MIN(10,MAX(3,ROUNDUP($G$725/6,0)))))-2*(IF($D$725="Round",IF($G$725&lt;=9,6,IF($G$725&lt;=12,8,10)),IF($G$725&lt;12,2,MIN(10,MAX(3,ROUNDUP($G$725/6,0)))))-1+1)+1)/IF($D$725="Round",IF($G$725&lt;=9,6,IF($G$725&lt;=12,8,10)),IF($G$725&lt;12,2,MIN(10,MAX(3,ROUNDUP($G$725/6,0)))))))),1),ROUND((1-0.5)*$G$725/IF($D$725="Round",IF($G$725&lt;=9,6,IF($G$725&lt;=12,8,10)),IF($G$725&lt;12,2,MIN(10,MAX(3,ROUNDUP($G$725/6,0))))),1)))</f>
        <v/>
      </c>
      <c r="E726" s="522">
        <f>IF(OR($D$725="",$G$725="",2&gt;IF($D$725="Round",IF($G$725&lt;=9,6,IF($G$725&lt;=12,8,10)),IF($G$725&lt;12,2,MIN(10,MAX(3,ROUNDUP($G$725/6,0)))))),"",IF($D$725="Round",ROUND(IF(2&lt;=IF($D$725="Round",IF($G$725&lt;=9,6,IF($G$725&lt;=12,8,10)),IF($G$725&lt;12,2,MIN(10,MAX(3,ROUNDUP($G$725/6,0)))))/2,$G$725/2*(1-SQRT((IF($D$725="Round",IF($G$725&lt;=9,6,IF($G$725&lt;=12,8,10)),IF($G$725&lt;12,2,MIN(10,MAX(3,ROUNDUP($G$725/6,0)))))-2*2+1)/IF($D$725="Round",IF($G$725&lt;=9,6,IF($G$725&lt;=12,8,10)),IF($G$725&lt;12,2,MIN(10,MAX(3,ROUNDUP($G$725/6,0))))))),$G$725-$G$725/2*(1-SQRT((IF($D$725="Round",IF($G$725&lt;=9,6,IF($G$725&lt;=12,8,10)),IF($G$725&lt;12,2,MIN(10,MAX(3,ROUNDUP($G$725/6,0)))))-2*(IF($D$725="Round",IF($G$725&lt;=9,6,IF($G$725&lt;=12,8,10)),IF($G$725&lt;12,2,MIN(10,MAX(3,ROUNDUP($G$725/6,0)))))-2+1)+1)/IF($D$725="Round",IF($G$725&lt;=9,6,IF($G$725&lt;=12,8,10)),IF($G$725&lt;12,2,MIN(10,MAX(3,ROUNDUP($G$725/6,0)))))))),1),ROUND((2-0.5)*$G$725/IF($D$725="Round",IF($G$725&lt;=9,6,IF($G$725&lt;=12,8,10)),IF($G$725&lt;12,2,MIN(10,MAX(3,ROUNDUP($G$725/6,0))))),1)))</f>
        <v/>
      </c>
      <c r="F726" s="522">
        <f>IF(OR($D$725="",$G$725="",3&gt;IF($D$725="Round",IF($G$725&lt;=9,6,IF($G$725&lt;=12,8,10)),IF($G$725&lt;12,2,MIN(10,MAX(3,ROUNDUP($G$725/6,0)))))),"",IF($D$725="Round",ROUND(IF(3&lt;=IF($D$725="Round",IF($G$725&lt;=9,6,IF($G$725&lt;=12,8,10)),IF($G$725&lt;12,2,MIN(10,MAX(3,ROUNDUP($G$725/6,0)))))/2,$G$725/2*(1-SQRT((IF($D$725="Round",IF($G$725&lt;=9,6,IF($G$725&lt;=12,8,10)),IF($G$725&lt;12,2,MIN(10,MAX(3,ROUNDUP($G$725/6,0)))))-2*3+1)/IF($D$725="Round",IF($G$725&lt;=9,6,IF($G$725&lt;=12,8,10)),IF($G$725&lt;12,2,MIN(10,MAX(3,ROUNDUP($G$725/6,0))))))),$G$725-$G$725/2*(1-SQRT((IF($D$725="Round",IF($G$725&lt;=9,6,IF($G$725&lt;=12,8,10)),IF($G$725&lt;12,2,MIN(10,MAX(3,ROUNDUP($G$725/6,0)))))-2*(IF($D$725="Round",IF($G$725&lt;=9,6,IF($G$725&lt;=12,8,10)),IF($G$725&lt;12,2,MIN(10,MAX(3,ROUNDUP($G$725/6,0)))))-3+1)+1)/IF($D$725="Round",IF($G$725&lt;=9,6,IF($G$725&lt;=12,8,10)),IF($G$725&lt;12,2,MIN(10,MAX(3,ROUNDUP($G$725/6,0)))))))),1),ROUND((3-0.5)*$G$725/IF($D$725="Round",IF($G$725&lt;=9,6,IF($G$725&lt;=12,8,10)),IF($G$725&lt;12,2,MIN(10,MAX(3,ROUNDUP($G$725/6,0))))),1)))</f>
        <v/>
      </c>
      <c r="G726" s="522">
        <f>IF(OR($D$725="",$G$725="",4&gt;IF($D$725="Round",IF($G$725&lt;=9,6,IF($G$725&lt;=12,8,10)),IF($G$725&lt;12,2,MIN(10,MAX(3,ROUNDUP($G$725/6,0)))))),"",IF($D$725="Round",ROUND(IF(4&lt;=IF($D$725="Round",IF($G$725&lt;=9,6,IF($G$725&lt;=12,8,10)),IF($G$725&lt;12,2,MIN(10,MAX(3,ROUNDUP($G$725/6,0)))))/2,$G$725/2*(1-SQRT((IF($D$725="Round",IF($G$725&lt;=9,6,IF($G$725&lt;=12,8,10)),IF($G$725&lt;12,2,MIN(10,MAX(3,ROUNDUP($G$725/6,0)))))-2*4+1)/IF($D$725="Round",IF($G$725&lt;=9,6,IF($G$725&lt;=12,8,10)),IF($G$725&lt;12,2,MIN(10,MAX(3,ROUNDUP($G$725/6,0))))))),$G$725-$G$725/2*(1-SQRT((IF($D$725="Round",IF($G$725&lt;=9,6,IF($G$725&lt;=12,8,10)),IF($G$725&lt;12,2,MIN(10,MAX(3,ROUNDUP($G$725/6,0)))))-2*(IF($D$725="Round",IF($G$725&lt;=9,6,IF($G$725&lt;=12,8,10)),IF($G$725&lt;12,2,MIN(10,MAX(3,ROUNDUP($G$725/6,0)))))-4+1)+1)/IF($D$725="Round",IF($G$725&lt;=9,6,IF($G$725&lt;=12,8,10)),IF($G$725&lt;12,2,MIN(10,MAX(3,ROUNDUP($G$725/6,0)))))))),1),ROUND((4-0.5)*$G$725/IF($D$725="Round",IF($G$725&lt;=9,6,IF($G$725&lt;=12,8,10)),IF($G$725&lt;12,2,MIN(10,MAX(3,ROUNDUP($G$725/6,0))))),1)))</f>
        <v/>
      </c>
      <c r="H726" s="522">
        <f>IF(OR($D$725="",$G$725="",5&gt;IF($D$725="Round",IF($G$725&lt;=9,6,IF($G$725&lt;=12,8,10)),IF($G$725&lt;12,2,MIN(10,MAX(3,ROUNDUP($G$725/6,0)))))),"",IF($D$725="Round",ROUND(IF(5&lt;=IF($D$725="Round",IF($G$725&lt;=9,6,IF($G$725&lt;=12,8,10)),IF($G$725&lt;12,2,MIN(10,MAX(3,ROUNDUP($G$725/6,0)))))/2,$G$725/2*(1-SQRT((IF($D$725="Round",IF($G$725&lt;=9,6,IF($G$725&lt;=12,8,10)),IF($G$725&lt;12,2,MIN(10,MAX(3,ROUNDUP($G$725/6,0)))))-2*5+1)/IF($D$725="Round",IF($G$725&lt;=9,6,IF($G$725&lt;=12,8,10)),IF($G$725&lt;12,2,MIN(10,MAX(3,ROUNDUP($G$725/6,0))))))),$G$725-$G$725/2*(1-SQRT((IF($D$725="Round",IF($G$725&lt;=9,6,IF($G$725&lt;=12,8,10)),IF($G$725&lt;12,2,MIN(10,MAX(3,ROUNDUP($G$725/6,0)))))-2*(IF($D$725="Round",IF($G$725&lt;=9,6,IF($G$725&lt;=12,8,10)),IF($G$725&lt;12,2,MIN(10,MAX(3,ROUNDUP($G$725/6,0)))))-5+1)+1)/IF($D$725="Round",IF($G$725&lt;=9,6,IF($G$725&lt;=12,8,10)),IF($G$725&lt;12,2,MIN(10,MAX(3,ROUNDUP($G$725/6,0)))))))),1),ROUND((5-0.5)*$G$725/IF($D$725="Round",IF($G$725&lt;=9,6,IF($G$725&lt;=12,8,10)),IF($G$725&lt;12,2,MIN(10,MAX(3,ROUNDUP($G$725/6,0))))),1)))</f>
        <v/>
      </c>
      <c r="I726" s="522">
        <f>IF(OR($D$725="",$G$725="",6&gt;IF($D$725="Round",IF($G$725&lt;=9,6,IF($G$725&lt;=12,8,10)),IF($G$725&lt;12,2,MIN(10,MAX(3,ROUNDUP($G$725/6,0)))))),"",IF($D$725="Round",ROUND(IF(6&lt;=IF($D$725="Round",IF($G$725&lt;=9,6,IF($G$725&lt;=12,8,10)),IF($G$725&lt;12,2,MIN(10,MAX(3,ROUNDUP($G$725/6,0)))))/2,$G$725/2*(1-SQRT((IF($D$725="Round",IF($G$725&lt;=9,6,IF($G$725&lt;=12,8,10)),IF($G$725&lt;12,2,MIN(10,MAX(3,ROUNDUP($G$725/6,0)))))-2*6+1)/IF($D$725="Round",IF($G$725&lt;=9,6,IF($G$725&lt;=12,8,10)),IF($G$725&lt;12,2,MIN(10,MAX(3,ROUNDUP($G$725/6,0))))))),$G$725-$G$725/2*(1-SQRT((IF($D$725="Round",IF($G$725&lt;=9,6,IF($G$725&lt;=12,8,10)),IF($G$725&lt;12,2,MIN(10,MAX(3,ROUNDUP($G$725/6,0)))))-2*(IF($D$725="Round",IF($G$725&lt;=9,6,IF($G$725&lt;=12,8,10)),IF($G$725&lt;12,2,MIN(10,MAX(3,ROUNDUP($G$725/6,0)))))-6+1)+1)/IF($D$725="Round",IF($G$725&lt;=9,6,IF($G$725&lt;=12,8,10)),IF($G$725&lt;12,2,MIN(10,MAX(3,ROUNDUP($G$725/6,0)))))))),1),ROUND((6-0.5)*$G$725/IF($D$725="Round",IF($G$725&lt;=9,6,IF($G$725&lt;=12,8,10)),IF($G$725&lt;12,2,MIN(10,MAX(3,ROUNDUP($G$725/6,0))))),1)))</f>
        <v/>
      </c>
      <c r="J726" s="522">
        <f>IF(OR($D$725="",$G$725="",7&gt;IF($D$725="Round",IF($G$725&lt;=9,6,IF($G$725&lt;=12,8,10)),IF($G$725&lt;12,2,MIN(10,MAX(3,ROUNDUP($G$725/6,0)))))),"",IF($D$725="Round",ROUND(IF(7&lt;=IF($D$725="Round",IF($G$725&lt;=9,6,IF($G$725&lt;=12,8,10)),IF($G$725&lt;12,2,MIN(10,MAX(3,ROUNDUP($G$725/6,0)))))/2,$G$725/2*(1-SQRT((IF($D$725="Round",IF($G$725&lt;=9,6,IF($G$725&lt;=12,8,10)),IF($G$725&lt;12,2,MIN(10,MAX(3,ROUNDUP($G$725/6,0)))))-2*7+1)/IF($D$725="Round",IF($G$725&lt;=9,6,IF($G$725&lt;=12,8,10)),IF($G$725&lt;12,2,MIN(10,MAX(3,ROUNDUP($G$725/6,0))))))),$G$725-$G$725/2*(1-SQRT((IF($D$725="Round",IF($G$725&lt;=9,6,IF($G$725&lt;=12,8,10)),IF($G$725&lt;12,2,MIN(10,MAX(3,ROUNDUP($G$725/6,0)))))-2*(IF($D$725="Round",IF($G$725&lt;=9,6,IF($G$725&lt;=12,8,10)),IF($G$725&lt;12,2,MIN(10,MAX(3,ROUNDUP($G$725/6,0)))))-7+1)+1)/IF($D$725="Round",IF($G$725&lt;=9,6,IF($G$725&lt;=12,8,10)),IF($G$725&lt;12,2,MIN(10,MAX(3,ROUNDUP($G$725/6,0)))))))),1),ROUND((7-0.5)*$G$725/IF($D$725="Round",IF($G$725&lt;=9,6,IF($G$725&lt;=12,8,10)),IF($G$725&lt;12,2,MIN(10,MAX(3,ROUNDUP($G$725/6,0))))),1)))</f>
        <v/>
      </c>
      <c r="K726" s="522">
        <f>IF(OR($D$725="",$G$725="",8&gt;IF($D$725="Round",IF($G$725&lt;=9,6,IF($G$725&lt;=12,8,10)),IF($G$725&lt;12,2,MIN(10,MAX(3,ROUNDUP($G$725/6,0)))))),"",IF($D$725="Round",ROUND(IF(8&lt;=IF($D$725="Round",IF($G$725&lt;=9,6,IF($G$725&lt;=12,8,10)),IF($G$725&lt;12,2,MIN(10,MAX(3,ROUNDUP($G$725/6,0)))))/2,$G$725/2*(1-SQRT((IF($D$725="Round",IF($G$725&lt;=9,6,IF($G$725&lt;=12,8,10)),IF($G$725&lt;12,2,MIN(10,MAX(3,ROUNDUP($G$725/6,0)))))-2*8+1)/IF($D$725="Round",IF($G$725&lt;=9,6,IF($G$725&lt;=12,8,10)),IF($G$725&lt;12,2,MIN(10,MAX(3,ROUNDUP($G$725/6,0))))))),$G$725-$G$725/2*(1-SQRT((IF($D$725="Round",IF($G$725&lt;=9,6,IF($G$725&lt;=12,8,10)),IF($G$725&lt;12,2,MIN(10,MAX(3,ROUNDUP($G$725/6,0)))))-2*(IF($D$725="Round",IF($G$725&lt;=9,6,IF($G$725&lt;=12,8,10)),IF($G$725&lt;12,2,MIN(10,MAX(3,ROUNDUP($G$725/6,0)))))-8+1)+1)/IF($D$725="Round",IF($G$725&lt;=9,6,IF($G$725&lt;=12,8,10)),IF($G$725&lt;12,2,MIN(10,MAX(3,ROUNDUP($G$725/6,0)))))))),1),ROUND((8-0.5)*$G$725/IF($D$725="Round",IF($G$725&lt;=9,6,IF($G$725&lt;=12,8,10)),IF($G$725&lt;12,2,MIN(10,MAX(3,ROUNDUP($G$725/6,0))))),1)))</f>
        <v/>
      </c>
      <c r="L726" s="522">
        <f>IF(OR($D$725="",$G$725="",9&gt;IF($D$725="Round",IF($G$725&lt;=9,6,IF($G$725&lt;=12,8,10)),IF($G$725&lt;12,2,MIN(10,MAX(3,ROUNDUP($G$725/6,0)))))),"",IF($D$725="Round",ROUND(IF(9&lt;=IF($D$725="Round",IF($G$725&lt;=9,6,IF($G$725&lt;=12,8,10)),IF($G$725&lt;12,2,MIN(10,MAX(3,ROUNDUP($G$725/6,0)))))/2,$G$725/2*(1-SQRT((IF($D$725="Round",IF($G$725&lt;=9,6,IF($G$725&lt;=12,8,10)),IF($G$725&lt;12,2,MIN(10,MAX(3,ROUNDUP($G$725/6,0)))))-2*9+1)/IF($D$725="Round",IF($G$725&lt;=9,6,IF($G$725&lt;=12,8,10)),IF($G$725&lt;12,2,MIN(10,MAX(3,ROUNDUP($G$725/6,0))))))),$G$725-$G$725/2*(1-SQRT((IF($D$725="Round",IF($G$725&lt;=9,6,IF($G$725&lt;=12,8,10)),IF($G$725&lt;12,2,MIN(10,MAX(3,ROUNDUP($G$725/6,0)))))-2*(IF($D$725="Round",IF($G$725&lt;=9,6,IF($G$725&lt;=12,8,10)),IF($G$725&lt;12,2,MIN(10,MAX(3,ROUNDUP($G$725/6,0)))))-9+1)+1)/IF($D$725="Round",IF($G$725&lt;=9,6,IF($G$725&lt;=12,8,10)),IF($G$725&lt;12,2,MIN(10,MAX(3,ROUNDUP($G$725/6,0)))))))),1),ROUND((9-0.5)*$G$725/IF($D$725="Round",IF($G$725&lt;=9,6,IF($G$725&lt;=12,8,10)),IF($G$725&lt;12,2,MIN(10,MAX(3,ROUNDUP($G$725/6,0))))),1)))</f>
        <v/>
      </c>
      <c r="M726" s="522">
        <f>IF(OR($D$725="",$G$725="",10&gt;IF($D$725="Round",IF($G$725&lt;=9,6,IF($G$725&lt;=12,8,10)),IF($G$725&lt;12,2,MIN(10,MAX(3,ROUNDUP($G$725/6,0)))))),"",IF($D$725="Round",ROUND(IF(10&lt;=IF($D$725="Round",IF($G$725&lt;=9,6,IF($G$725&lt;=12,8,10)),IF($G$725&lt;12,2,MIN(10,MAX(3,ROUNDUP($G$725/6,0)))))/2,$G$725/2*(1-SQRT((IF($D$725="Round",IF($G$725&lt;=9,6,IF($G$725&lt;=12,8,10)),IF($G$725&lt;12,2,MIN(10,MAX(3,ROUNDUP($G$725/6,0)))))-2*10+1)/IF($D$725="Round",IF($G$725&lt;=9,6,IF($G$725&lt;=12,8,10)),IF($G$725&lt;12,2,MIN(10,MAX(3,ROUNDUP($G$725/6,0))))))),$G$725-$G$725/2*(1-SQRT((IF($D$725="Round",IF($G$725&lt;=9,6,IF($G$725&lt;=12,8,10)),IF($G$725&lt;12,2,MIN(10,MAX(3,ROUNDUP($G$725/6,0)))))-2*(IF($D$725="Round",IF($G$725&lt;=9,6,IF($G$725&lt;=12,8,10)),IF($G$725&lt;12,2,MIN(10,MAX(3,ROUNDUP($G$725/6,0)))))-10+1)+1)/IF($D$725="Round",IF($G$725&lt;=9,6,IF($G$725&lt;=12,8,10)),IF($G$725&lt;12,2,MIN(10,MAX(3,ROUNDUP($G$725/6,0)))))))),1),ROUND((10-0.5)*$G$725/IF($D$725="Round",IF($G$725&lt;=9,6,IF($G$725&lt;=12,8,10)),IF($G$725&lt;12,2,MIN(10,MAX(3,ROUNDUP($G$725/6,0))))),1)))</f>
        <v/>
      </c>
    </row>
    <row r="727" ht="13.35" customHeight="1" s="162">
      <c r="B727" s="523">
        <f>IF(OR($D$725="",$G$725=""),"",IF($D$725="Round",IF(1=1,"Axis 1 (0°)",IF(1=2,"Axis 2 (90°)","")),IF(1&gt;IF($D$725="Round",2,IF($I$725&lt;12,2,MIN(8,MAX(3,ROUNDUP($I$725/6,0))))),"",ROUND((1-0.5)*$I$725/IF($D$725="Round",2,IF($I$725&lt;12,2,MIN(8,MAX(3,ROUNDUP($I$725/6,0))))),1))))</f>
        <v/>
      </c>
      <c r="C727" s="524" t="n"/>
      <c r="D727" s="525" t="n"/>
      <c r="E727" s="525" t="n"/>
      <c r="F727" s="525" t="n"/>
      <c r="G727" s="525" t="n"/>
      <c r="H727" s="525" t="n"/>
      <c r="I727" s="525" t="n"/>
      <c r="J727" s="525" t="n"/>
      <c r="K727" s="525" t="n"/>
      <c r="L727" s="525" t="n"/>
      <c r="M727" s="525" t="n"/>
    </row>
    <row r="728" ht="13.35" customHeight="1" s="162">
      <c r="B728" s="523">
        <f>IF(OR($D$725="",$G$725=""),"",IF($D$725="Round",IF(2=1,"Axis 1 (0°)",IF(2=2,"Axis 2 (90°)","")),IF(2&gt;IF($D$725="Round",2,IF($I$725&lt;12,2,MIN(8,MAX(3,ROUNDUP($I$725/6,0))))),"",ROUND((2-0.5)*$I$725/IF($D$725="Round",2,IF($I$725&lt;12,2,MIN(8,MAX(3,ROUNDUP($I$725/6,0))))),1))))</f>
        <v/>
      </c>
      <c r="C728" s="524" t="n"/>
      <c r="D728" s="525" t="n"/>
      <c r="E728" s="525" t="n"/>
      <c r="F728" s="525" t="n"/>
      <c r="G728" s="525" t="n"/>
      <c r="H728" s="525" t="n"/>
      <c r="I728" s="525" t="n"/>
      <c r="J728" s="525" t="n"/>
      <c r="K728" s="525" t="n"/>
      <c r="L728" s="525" t="n"/>
      <c r="M728" s="525" t="n"/>
    </row>
    <row r="729" ht="13.35" customHeight="1" s="162">
      <c r="B729" s="523">
        <f>IF(OR($D$725="",$G$725=""),"",IF($D$725="Round",IF(3=1,"Axis 1 (0°)",IF(3=2,"Axis 2 (90°)","")),IF(3&gt;IF($D$725="Round",2,IF($I$725&lt;12,2,MIN(8,MAX(3,ROUNDUP($I$725/6,0))))),"",ROUND((3-0.5)*$I$725/IF($D$725="Round",2,IF($I$725&lt;12,2,MIN(8,MAX(3,ROUNDUP($I$725/6,0))))),1))))</f>
        <v/>
      </c>
      <c r="C729" s="524" t="n"/>
      <c r="D729" s="525" t="n"/>
      <c r="E729" s="525" t="n"/>
      <c r="F729" s="525" t="n"/>
      <c r="G729" s="525" t="n"/>
      <c r="H729" s="525" t="n"/>
      <c r="I729" s="525" t="n"/>
      <c r="J729" s="525" t="n"/>
      <c r="K729" s="525" t="n"/>
      <c r="L729" s="525" t="n"/>
      <c r="M729" s="525" t="n"/>
    </row>
    <row r="730" ht="13.35" customHeight="1" s="162">
      <c r="B730" s="523">
        <f>IF(OR($D$725="",$G$725=""),"",IF($D$725="Round",IF(4=1,"Axis 1 (0°)",IF(4=2,"Axis 2 (90°)","")),IF(4&gt;IF($D$725="Round",2,IF($I$725&lt;12,2,MIN(8,MAX(3,ROUNDUP($I$725/6,0))))),"",ROUND((4-0.5)*$I$725/IF($D$725="Round",2,IF($I$725&lt;12,2,MIN(8,MAX(3,ROUNDUP($I$725/6,0))))),1))))</f>
        <v/>
      </c>
      <c r="C730" s="524" t="n"/>
      <c r="D730" s="525" t="n"/>
      <c r="E730" s="525" t="n"/>
      <c r="F730" s="525" t="n"/>
      <c r="G730" s="525" t="n"/>
      <c r="H730" s="525" t="n"/>
      <c r="I730" s="525" t="n"/>
      <c r="J730" s="525" t="n"/>
      <c r="K730" s="525" t="n"/>
      <c r="L730" s="525" t="n"/>
      <c r="M730" s="525" t="n"/>
    </row>
    <row r="731" ht="13.35" customHeight="1" s="162">
      <c r="B731" s="523">
        <f>IF(OR($D$725="",$G$725=""),"",IF($D$725="Round",IF(5=1,"Axis 1 (0°)",IF(5=2,"Axis 2 (90°)","")),IF(5&gt;IF($D$725="Round",2,IF($I$725&lt;12,2,MIN(8,MAX(3,ROUNDUP($I$725/6,0))))),"",ROUND((5-0.5)*$I$725/IF($D$725="Round",2,IF($I$725&lt;12,2,MIN(8,MAX(3,ROUNDUP($I$725/6,0))))),1))))</f>
        <v/>
      </c>
      <c r="C731" s="524" t="n"/>
      <c r="D731" s="525" t="n"/>
      <c r="E731" s="525" t="n"/>
      <c r="F731" s="525" t="n"/>
      <c r="G731" s="525" t="n"/>
      <c r="H731" s="525" t="n"/>
      <c r="I731" s="525" t="n"/>
      <c r="J731" s="525" t="n"/>
      <c r="K731" s="525" t="n"/>
      <c r="L731" s="525" t="n"/>
      <c r="M731" s="525" t="n"/>
    </row>
    <row r="732" ht="13.35" customHeight="1" s="162">
      <c r="B732" s="523">
        <f>IF(OR($D$725="",$G$725=""),"",IF($D$725="Round",IF(6=1,"Axis 1 (0°)",IF(6=2,"Axis 2 (90°)","")),IF(6&gt;IF($D$725="Round",2,IF($I$725&lt;12,2,MIN(8,MAX(3,ROUNDUP($I$725/6,0))))),"",ROUND((6-0.5)*$I$725/IF($D$725="Round",2,IF($I$725&lt;12,2,MIN(8,MAX(3,ROUNDUP($I$725/6,0))))),1))))</f>
        <v/>
      </c>
      <c r="C732" s="524" t="n"/>
      <c r="D732" s="525" t="n"/>
      <c r="E732" s="525" t="n"/>
      <c r="F732" s="525" t="n"/>
      <c r="G732" s="525" t="n"/>
      <c r="H732" s="525" t="n"/>
      <c r="I732" s="525" t="n"/>
      <c r="J732" s="525" t="n"/>
      <c r="K732" s="525" t="n"/>
      <c r="L732" s="525" t="n"/>
      <c r="M732" s="525" t="n"/>
    </row>
    <row r="733" ht="13.35" customHeight="1" s="162">
      <c r="B733" s="523">
        <f>IF(OR($D$725="",$G$725=""),"",IF($D$725="Round",IF(7=1,"Axis 1 (0°)",IF(7=2,"Axis 2 (90°)","")),IF(7&gt;IF($D$725="Round",2,IF($I$725&lt;12,2,MIN(8,MAX(3,ROUNDUP($I$725/6,0))))),"",ROUND((7-0.5)*$I$725/IF($D$725="Round",2,IF($I$725&lt;12,2,MIN(8,MAX(3,ROUNDUP($I$725/6,0))))),1))))</f>
        <v/>
      </c>
      <c r="C733" s="524" t="n"/>
      <c r="D733" s="525" t="n"/>
      <c r="E733" s="525" t="n"/>
      <c r="F733" s="525" t="n"/>
      <c r="G733" s="525" t="n"/>
      <c r="H733" s="525" t="n"/>
      <c r="I733" s="525" t="n"/>
      <c r="J733" s="525" t="n"/>
      <c r="K733" s="525" t="n"/>
      <c r="L733" s="525" t="n"/>
      <c r="M733" s="525" t="n"/>
    </row>
    <row r="734" ht="13.35" customHeight="1" s="162">
      <c r="B734" s="523">
        <f>IF(OR($D$725="",$G$725=""),"",IF($D$725="Round",IF(8=1,"Axis 1 (0°)",IF(8=2,"Axis 2 (90°)","")),IF(8&gt;IF($D$725="Round",2,IF($I$725&lt;12,2,MIN(8,MAX(3,ROUNDUP($I$725/6,0))))),"",ROUND((8-0.5)*$I$725/IF($D$725="Round",2,IF($I$725&lt;12,2,MIN(8,MAX(3,ROUNDUP($I$725/6,0))))),1))))</f>
        <v/>
      </c>
      <c r="C734" s="524" t="n"/>
      <c r="D734" s="525" t="n"/>
      <c r="E734" s="525" t="n"/>
      <c r="F734" s="525" t="n"/>
      <c r="G734" s="525" t="n"/>
      <c r="H734" s="525" t="n"/>
      <c r="I734" s="525" t="n"/>
      <c r="J734" s="525" t="n"/>
      <c r="K734" s="525" t="n"/>
      <c r="L734" s="525" t="n"/>
      <c r="M734" s="525" t="n"/>
    </row>
    <row r="735" ht="13.35" customHeight="1" s="162"/>
    <row r="736" ht="13.35" customHeight="1" s="162">
      <c r="B736" s="188" t="inlineStr">
        <is>
          <t>Remarks</t>
        </is>
      </c>
      <c r="C736" s="173" t="n"/>
      <c r="D736" s="154" t="n"/>
      <c r="E736" s="174" t="n"/>
      <c r="F736" s="174" t="n"/>
      <c r="G736" s="174" t="n"/>
      <c r="H736" s="174" t="n"/>
      <c r="I736" s="174" t="n"/>
      <c r="J736" s="174" t="n"/>
      <c r="K736" s="174" t="n"/>
      <c r="L736" s="174" t="n"/>
      <c r="M736" s="173"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13">
        <f>IF(OR($D$744="",$G$744=""),"",IF($D$744="Round",ROUND(PI()*(($G$744-2*N($K$744))/2)^2/144,3),IF($I$744="","",ROUND(($G$744-2*N($K$744))*($I$744-2*N($K$744))/144,3))))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14" t="inlineStr">
        <is>
          <t>Duct shape:</t>
        </is>
      </c>
      <c r="C744" s="173" t="n"/>
      <c r="D744" s="515" t="n"/>
      <c r="E744" s="173" t="n"/>
      <c r="F744" s="516" t="inlineStr">
        <is>
          <t>W / Dia (in)</t>
        </is>
      </c>
      <c r="G744" s="517" t="n"/>
      <c r="H744" s="514" t="inlineStr">
        <is>
          <t>H (in)</t>
        </is>
      </c>
      <c r="I744" s="518" t="n"/>
      <c r="J744" s="519" t="inlineStr">
        <is>
          <t>Liner (in)</t>
        </is>
      </c>
      <c r="K744" s="520" t="n"/>
      <c r="L744" s="514" t="inlineStr">
        <is>
          <t>Points</t>
        </is>
      </c>
      <c r="M744" s="521">
        <f>IF(OR($D$744="",$G$744=""),"",IF($D$744="Round",IF($D$744="Round",IF($G$744&lt;=9,6,IF($G$744&lt;=12,8,10)),IF($G$744&lt;12,2,MIN(10,MAX(3,ROUNDUP($G$744/6,0)))))&amp;" x 2 axes",IF($D$744="Round",IF($G$744&lt;=9,6,IF($G$744&lt;=12,8,10)),IF($G$744&lt;12,2,MIN(10,MAX(3,ROUNDUP($G$744/6,0)))))&amp;" x "&amp;IF($D$744="Round",2,IF($I$744&lt;12,2,MIN(8,MAX(3,ROUNDUP($I$744/6,0)))))))</f>
        <v/>
      </c>
    </row>
    <row r="745" ht="13.35" customHeight="1" s="162">
      <c r="B745" s="522" t="inlineStr">
        <is>
          <t>Depth↓ Pos→ (in)</t>
        </is>
      </c>
      <c r="C745" s="414" t="n"/>
      <c r="D745" s="522">
        <f>IF(OR($D$744="",$G$744="",1&gt;IF($D$744="Round",IF($G$744&lt;=9,6,IF($G$744&lt;=12,8,10)),IF($G$744&lt;12,2,MIN(10,MAX(3,ROUNDUP($G$744/6,0)))))),"",IF($D$744="Round",ROUND(IF(1&lt;=IF($D$744="Round",IF($G$744&lt;=9,6,IF($G$744&lt;=12,8,10)),IF($G$744&lt;12,2,MIN(10,MAX(3,ROUNDUP($G$744/6,0)))))/2,$G$744/2*(1-SQRT((IF($D$744="Round",IF($G$744&lt;=9,6,IF($G$744&lt;=12,8,10)),IF($G$744&lt;12,2,MIN(10,MAX(3,ROUNDUP($G$744/6,0)))))-2*1+1)/IF($D$744="Round",IF($G$744&lt;=9,6,IF($G$744&lt;=12,8,10)),IF($G$744&lt;12,2,MIN(10,MAX(3,ROUNDUP($G$744/6,0))))))),$G$744-$G$744/2*(1-SQRT((IF($D$744="Round",IF($G$744&lt;=9,6,IF($G$744&lt;=12,8,10)),IF($G$744&lt;12,2,MIN(10,MAX(3,ROUNDUP($G$744/6,0)))))-2*(IF($D$744="Round",IF($G$744&lt;=9,6,IF($G$744&lt;=12,8,10)),IF($G$744&lt;12,2,MIN(10,MAX(3,ROUNDUP($G$744/6,0)))))-1+1)+1)/IF($D$744="Round",IF($G$744&lt;=9,6,IF($G$744&lt;=12,8,10)),IF($G$744&lt;12,2,MIN(10,MAX(3,ROUNDUP($G$744/6,0)))))))),1),ROUND((1-0.5)*$G$744/IF($D$744="Round",IF($G$744&lt;=9,6,IF($G$744&lt;=12,8,10)),IF($G$744&lt;12,2,MIN(10,MAX(3,ROUNDUP($G$744/6,0))))),1)))</f>
        <v/>
      </c>
      <c r="E745" s="522">
        <f>IF(OR($D$744="",$G$744="",2&gt;IF($D$744="Round",IF($G$744&lt;=9,6,IF($G$744&lt;=12,8,10)),IF($G$744&lt;12,2,MIN(10,MAX(3,ROUNDUP($G$744/6,0)))))),"",IF($D$744="Round",ROUND(IF(2&lt;=IF($D$744="Round",IF($G$744&lt;=9,6,IF($G$744&lt;=12,8,10)),IF($G$744&lt;12,2,MIN(10,MAX(3,ROUNDUP($G$744/6,0)))))/2,$G$744/2*(1-SQRT((IF($D$744="Round",IF($G$744&lt;=9,6,IF($G$744&lt;=12,8,10)),IF($G$744&lt;12,2,MIN(10,MAX(3,ROUNDUP($G$744/6,0)))))-2*2+1)/IF($D$744="Round",IF($G$744&lt;=9,6,IF($G$744&lt;=12,8,10)),IF($G$744&lt;12,2,MIN(10,MAX(3,ROUNDUP($G$744/6,0))))))),$G$744-$G$744/2*(1-SQRT((IF($D$744="Round",IF($G$744&lt;=9,6,IF($G$744&lt;=12,8,10)),IF($G$744&lt;12,2,MIN(10,MAX(3,ROUNDUP($G$744/6,0)))))-2*(IF($D$744="Round",IF($G$744&lt;=9,6,IF($G$744&lt;=12,8,10)),IF($G$744&lt;12,2,MIN(10,MAX(3,ROUNDUP($G$744/6,0)))))-2+1)+1)/IF($D$744="Round",IF($G$744&lt;=9,6,IF($G$744&lt;=12,8,10)),IF($G$744&lt;12,2,MIN(10,MAX(3,ROUNDUP($G$744/6,0)))))))),1),ROUND((2-0.5)*$G$744/IF($D$744="Round",IF($G$744&lt;=9,6,IF($G$744&lt;=12,8,10)),IF($G$744&lt;12,2,MIN(10,MAX(3,ROUNDUP($G$744/6,0))))),1)))</f>
        <v/>
      </c>
      <c r="F745" s="522">
        <f>IF(OR($D$744="",$G$744="",3&gt;IF($D$744="Round",IF($G$744&lt;=9,6,IF($G$744&lt;=12,8,10)),IF($G$744&lt;12,2,MIN(10,MAX(3,ROUNDUP($G$744/6,0)))))),"",IF($D$744="Round",ROUND(IF(3&lt;=IF($D$744="Round",IF($G$744&lt;=9,6,IF($G$744&lt;=12,8,10)),IF($G$744&lt;12,2,MIN(10,MAX(3,ROUNDUP($G$744/6,0)))))/2,$G$744/2*(1-SQRT((IF($D$744="Round",IF($G$744&lt;=9,6,IF($G$744&lt;=12,8,10)),IF($G$744&lt;12,2,MIN(10,MAX(3,ROUNDUP($G$744/6,0)))))-2*3+1)/IF($D$744="Round",IF($G$744&lt;=9,6,IF($G$744&lt;=12,8,10)),IF($G$744&lt;12,2,MIN(10,MAX(3,ROUNDUP($G$744/6,0))))))),$G$744-$G$744/2*(1-SQRT((IF($D$744="Round",IF($G$744&lt;=9,6,IF($G$744&lt;=12,8,10)),IF($G$744&lt;12,2,MIN(10,MAX(3,ROUNDUP($G$744/6,0)))))-2*(IF($D$744="Round",IF($G$744&lt;=9,6,IF($G$744&lt;=12,8,10)),IF($G$744&lt;12,2,MIN(10,MAX(3,ROUNDUP($G$744/6,0)))))-3+1)+1)/IF($D$744="Round",IF($G$744&lt;=9,6,IF($G$744&lt;=12,8,10)),IF($G$744&lt;12,2,MIN(10,MAX(3,ROUNDUP($G$744/6,0)))))))),1),ROUND((3-0.5)*$G$744/IF($D$744="Round",IF($G$744&lt;=9,6,IF($G$744&lt;=12,8,10)),IF($G$744&lt;12,2,MIN(10,MAX(3,ROUNDUP($G$744/6,0))))),1)))</f>
        <v/>
      </c>
      <c r="G745" s="522">
        <f>IF(OR($D$744="",$G$744="",4&gt;IF($D$744="Round",IF($G$744&lt;=9,6,IF($G$744&lt;=12,8,10)),IF($G$744&lt;12,2,MIN(10,MAX(3,ROUNDUP($G$744/6,0)))))),"",IF($D$744="Round",ROUND(IF(4&lt;=IF($D$744="Round",IF($G$744&lt;=9,6,IF($G$744&lt;=12,8,10)),IF($G$744&lt;12,2,MIN(10,MAX(3,ROUNDUP($G$744/6,0)))))/2,$G$744/2*(1-SQRT((IF($D$744="Round",IF($G$744&lt;=9,6,IF($G$744&lt;=12,8,10)),IF($G$744&lt;12,2,MIN(10,MAX(3,ROUNDUP($G$744/6,0)))))-2*4+1)/IF($D$744="Round",IF($G$744&lt;=9,6,IF($G$744&lt;=12,8,10)),IF($G$744&lt;12,2,MIN(10,MAX(3,ROUNDUP($G$744/6,0))))))),$G$744-$G$744/2*(1-SQRT((IF($D$744="Round",IF($G$744&lt;=9,6,IF($G$744&lt;=12,8,10)),IF($G$744&lt;12,2,MIN(10,MAX(3,ROUNDUP($G$744/6,0)))))-2*(IF($D$744="Round",IF($G$744&lt;=9,6,IF($G$744&lt;=12,8,10)),IF($G$744&lt;12,2,MIN(10,MAX(3,ROUNDUP($G$744/6,0)))))-4+1)+1)/IF($D$744="Round",IF($G$744&lt;=9,6,IF($G$744&lt;=12,8,10)),IF($G$744&lt;12,2,MIN(10,MAX(3,ROUNDUP($G$744/6,0)))))))),1),ROUND((4-0.5)*$G$744/IF($D$744="Round",IF($G$744&lt;=9,6,IF($G$744&lt;=12,8,10)),IF($G$744&lt;12,2,MIN(10,MAX(3,ROUNDUP($G$744/6,0))))),1)))</f>
        <v/>
      </c>
      <c r="H745" s="522">
        <f>IF(OR($D$744="",$G$744="",5&gt;IF($D$744="Round",IF($G$744&lt;=9,6,IF($G$744&lt;=12,8,10)),IF($G$744&lt;12,2,MIN(10,MAX(3,ROUNDUP($G$744/6,0)))))),"",IF($D$744="Round",ROUND(IF(5&lt;=IF($D$744="Round",IF($G$744&lt;=9,6,IF($G$744&lt;=12,8,10)),IF($G$744&lt;12,2,MIN(10,MAX(3,ROUNDUP($G$744/6,0)))))/2,$G$744/2*(1-SQRT((IF($D$744="Round",IF($G$744&lt;=9,6,IF($G$744&lt;=12,8,10)),IF($G$744&lt;12,2,MIN(10,MAX(3,ROUNDUP($G$744/6,0)))))-2*5+1)/IF($D$744="Round",IF($G$744&lt;=9,6,IF($G$744&lt;=12,8,10)),IF($G$744&lt;12,2,MIN(10,MAX(3,ROUNDUP($G$744/6,0))))))),$G$744-$G$744/2*(1-SQRT((IF($D$744="Round",IF($G$744&lt;=9,6,IF($G$744&lt;=12,8,10)),IF($G$744&lt;12,2,MIN(10,MAX(3,ROUNDUP($G$744/6,0)))))-2*(IF($D$744="Round",IF($G$744&lt;=9,6,IF($G$744&lt;=12,8,10)),IF($G$744&lt;12,2,MIN(10,MAX(3,ROUNDUP($G$744/6,0)))))-5+1)+1)/IF($D$744="Round",IF($G$744&lt;=9,6,IF($G$744&lt;=12,8,10)),IF($G$744&lt;12,2,MIN(10,MAX(3,ROUNDUP($G$744/6,0)))))))),1),ROUND((5-0.5)*$G$744/IF($D$744="Round",IF($G$744&lt;=9,6,IF($G$744&lt;=12,8,10)),IF($G$744&lt;12,2,MIN(10,MAX(3,ROUNDUP($G$744/6,0))))),1)))</f>
        <v/>
      </c>
      <c r="I745" s="522">
        <f>IF(OR($D$744="",$G$744="",6&gt;IF($D$744="Round",IF($G$744&lt;=9,6,IF($G$744&lt;=12,8,10)),IF($G$744&lt;12,2,MIN(10,MAX(3,ROUNDUP($G$744/6,0)))))),"",IF($D$744="Round",ROUND(IF(6&lt;=IF($D$744="Round",IF($G$744&lt;=9,6,IF($G$744&lt;=12,8,10)),IF($G$744&lt;12,2,MIN(10,MAX(3,ROUNDUP($G$744/6,0)))))/2,$G$744/2*(1-SQRT((IF($D$744="Round",IF($G$744&lt;=9,6,IF($G$744&lt;=12,8,10)),IF($G$744&lt;12,2,MIN(10,MAX(3,ROUNDUP($G$744/6,0)))))-2*6+1)/IF($D$744="Round",IF($G$744&lt;=9,6,IF($G$744&lt;=12,8,10)),IF($G$744&lt;12,2,MIN(10,MAX(3,ROUNDUP($G$744/6,0))))))),$G$744-$G$744/2*(1-SQRT((IF($D$744="Round",IF($G$744&lt;=9,6,IF($G$744&lt;=12,8,10)),IF($G$744&lt;12,2,MIN(10,MAX(3,ROUNDUP($G$744/6,0)))))-2*(IF($D$744="Round",IF($G$744&lt;=9,6,IF($G$744&lt;=12,8,10)),IF($G$744&lt;12,2,MIN(10,MAX(3,ROUNDUP($G$744/6,0)))))-6+1)+1)/IF($D$744="Round",IF($G$744&lt;=9,6,IF($G$744&lt;=12,8,10)),IF($G$744&lt;12,2,MIN(10,MAX(3,ROUNDUP($G$744/6,0)))))))),1),ROUND((6-0.5)*$G$744/IF($D$744="Round",IF($G$744&lt;=9,6,IF($G$744&lt;=12,8,10)),IF($G$744&lt;12,2,MIN(10,MAX(3,ROUNDUP($G$744/6,0))))),1)))</f>
        <v/>
      </c>
      <c r="J745" s="522">
        <f>IF(OR($D$744="",$G$744="",7&gt;IF($D$744="Round",IF($G$744&lt;=9,6,IF($G$744&lt;=12,8,10)),IF($G$744&lt;12,2,MIN(10,MAX(3,ROUNDUP($G$744/6,0)))))),"",IF($D$744="Round",ROUND(IF(7&lt;=IF($D$744="Round",IF($G$744&lt;=9,6,IF($G$744&lt;=12,8,10)),IF($G$744&lt;12,2,MIN(10,MAX(3,ROUNDUP($G$744/6,0)))))/2,$G$744/2*(1-SQRT((IF($D$744="Round",IF($G$744&lt;=9,6,IF($G$744&lt;=12,8,10)),IF($G$744&lt;12,2,MIN(10,MAX(3,ROUNDUP($G$744/6,0)))))-2*7+1)/IF($D$744="Round",IF($G$744&lt;=9,6,IF($G$744&lt;=12,8,10)),IF($G$744&lt;12,2,MIN(10,MAX(3,ROUNDUP($G$744/6,0))))))),$G$744-$G$744/2*(1-SQRT((IF($D$744="Round",IF($G$744&lt;=9,6,IF($G$744&lt;=12,8,10)),IF($G$744&lt;12,2,MIN(10,MAX(3,ROUNDUP($G$744/6,0)))))-2*(IF($D$744="Round",IF($G$744&lt;=9,6,IF($G$744&lt;=12,8,10)),IF($G$744&lt;12,2,MIN(10,MAX(3,ROUNDUP($G$744/6,0)))))-7+1)+1)/IF($D$744="Round",IF($G$744&lt;=9,6,IF($G$744&lt;=12,8,10)),IF($G$744&lt;12,2,MIN(10,MAX(3,ROUNDUP($G$744/6,0)))))))),1),ROUND((7-0.5)*$G$744/IF($D$744="Round",IF($G$744&lt;=9,6,IF($G$744&lt;=12,8,10)),IF($G$744&lt;12,2,MIN(10,MAX(3,ROUNDUP($G$744/6,0))))),1)))</f>
        <v/>
      </c>
      <c r="K745" s="522">
        <f>IF(OR($D$744="",$G$744="",8&gt;IF($D$744="Round",IF($G$744&lt;=9,6,IF($G$744&lt;=12,8,10)),IF($G$744&lt;12,2,MIN(10,MAX(3,ROUNDUP($G$744/6,0)))))),"",IF($D$744="Round",ROUND(IF(8&lt;=IF($D$744="Round",IF($G$744&lt;=9,6,IF($G$744&lt;=12,8,10)),IF($G$744&lt;12,2,MIN(10,MAX(3,ROUNDUP($G$744/6,0)))))/2,$G$744/2*(1-SQRT((IF($D$744="Round",IF($G$744&lt;=9,6,IF($G$744&lt;=12,8,10)),IF($G$744&lt;12,2,MIN(10,MAX(3,ROUNDUP($G$744/6,0)))))-2*8+1)/IF($D$744="Round",IF($G$744&lt;=9,6,IF($G$744&lt;=12,8,10)),IF($G$744&lt;12,2,MIN(10,MAX(3,ROUNDUP($G$744/6,0))))))),$G$744-$G$744/2*(1-SQRT((IF($D$744="Round",IF($G$744&lt;=9,6,IF($G$744&lt;=12,8,10)),IF($G$744&lt;12,2,MIN(10,MAX(3,ROUNDUP($G$744/6,0)))))-2*(IF($D$744="Round",IF($G$744&lt;=9,6,IF($G$744&lt;=12,8,10)),IF($G$744&lt;12,2,MIN(10,MAX(3,ROUNDUP($G$744/6,0)))))-8+1)+1)/IF($D$744="Round",IF($G$744&lt;=9,6,IF($G$744&lt;=12,8,10)),IF($G$744&lt;12,2,MIN(10,MAX(3,ROUNDUP($G$744/6,0)))))))),1),ROUND((8-0.5)*$G$744/IF($D$744="Round",IF($G$744&lt;=9,6,IF($G$744&lt;=12,8,10)),IF($G$744&lt;12,2,MIN(10,MAX(3,ROUNDUP($G$744/6,0))))),1)))</f>
        <v/>
      </c>
      <c r="L745" s="522">
        <f>IF(OR($D$744="",$G$744="",9&gt;IF($D$744="Round",IF($G$744&lt;=9,6,IF($G$744&lt;=12,8,10)),IF($G$744&lt;12,2,MIN(10,MAX(3,ROUNDUP($G$744/6,0)))))),"",IF($D$744="Round",ROUND(IF(9&lt;=IF($D$744="Round",IF($G$744&lt;=9,6,IF($G$744&lt;=12,8,10)),IF($G$744&lt;12,2,MIN(10,MAX(3,ROUNDUP($G$744/6,0)))))/2,$G$744/2*(1-SQRT((IF($D$744="Round",IF($G$744&lt;=9,6,IF($G$744&lt;=12,8,10)),IF($G$744&lt;12,2,MIN(10,MAX(3,ROUNDUP($G$744/6,0)))))-2*9+1)/IF($D$744="Round",IF($G$744&lt;=9,6,IF($G$744&lt;=12,8,10)),IF($G$744&lt;12,2,MIN(10,MAX(3,ROUNDUP($G$744/6,0))))))),$G$744-$G$744/2*(1-SQRT((IF($D$744="Round",IF($G$744&lt;=9,6,IF($G$744&lt;=12,8,10)),IF($G$744&lt;12,2,MIN(10,MAX(3,ROUNDUP($G$744/6,0)))))-2*(IF($D$744="Round",IF($G$744&lt;=9,6,IF($G$744&lt;=12,8,10)),IF($G$744&lt;12,2,MIN(10,MAX(3,ROUNDUP($G$744/6,0)))))-9+1)+1)/IF($D$744="Round",IF($G$744&lt;=9,6,IF($G$744&lt;=12,8,10)),IF($G$744&lt;12,2,MIN(10,MAX(3,ROUNDUP($G$744/6,0)))))))),1),ROUND((9-0.5)*$G$744/IF($D$744="Round",IF($G$744&lt;=9,6,IF($G$744&lt;=12,8,10)),IF($G$744&lt;12,2,MIN(10,MAX(3,ROUNDUP($G$744/6,0))))),1)))</f>
        <v/>
      </c>
      <c r="M745" s="522">
        <f>IF(OR($D$744="",$G$744="",10&gt;IF($D$744="Round",IF($G$744&lt;=9,6,IF($G$744&lt;=12,8,10)),IF($G$744&lt;12,2,MIN(10,MAX(3,ROUNDUP($G$744/6,0)))))),"",IF($D$744="Round",ROUND(IF(10&lt;=IF($D$744="Round",IF($G$744&lt;=9,6,IF($G$744&lt;=12,8,10)),IF($G$744&lt;12,2,MIN(10,MAX(3,ROUNDUP($G$744/6,0)))))/2,$G$744/2*(1-SQRT((IF($D$744="Round",IF($G$744&lt;=9,6,IF($G$744&lt;=12,8,10)),IF($G$744&lt;12,2,MIN(10,MAX(3,ROUNDUP($G$744/6,0)))))-2*10+1)/IF($D$744="Round",IF($G$744&lt;=9,6,IF($G$744&lt;=12,8,10)),IF($G$744&lt;12,2,MIN(10,MAX(3,ROUNDUP($G$744/6,0))))))),$G$744-$G$744/2*(1-SQRT((IF($D$744="Round",IF($G$744&lt;=9,6,IF($G$744&lt;=12,8,10)),IF($G$744&lt;12,2,MIN(10,MAX(3,ROUNDUP($G$744/6,0)))))-2*(IF($D$744="Round",IF($G$744&lt;=9,6,IF($G$744&lt;=12,8,10)),IF($G$744&lt;12,2,MIN(10,MAX(3,ROUNDUP($G$744/6,0)))))-10+1)+1)/IF($D$744="Round",IF($G$744&lt;=9,6,IF($G$744&lt;=12,8,10)),IF($G$744&lt;12,2,MIN(10,MAX(3,ROUNDUP($G$744/6,0)))))))),1),ROUND((10-0.5)*$G$744/IF($D$744="Round",IF($G$744&lt;=9,6,IF($G$744&lt;=12,8,10)),IF($G$744&lt;12,2,MIN(10,MAX(3,ROUNDUP($G$744/6,0))))),1)))</f>
        <v/>
      </c>
    </row>
    <row r="746" ht="13.35" customHeight="1" s="162">
      <c r="B746" s="523">
        <f>IF(OR($D$744="",$G$744=""),"",IF($D$744="Round",IF(1=1,"Axis 1 (0°)",IF(1=2,"Axis 2 (90°)","")),IF(1&gt;IF($D$744="Round",2,IF($I$744&lt;12,2,MIN(8,MAX(3,ROUNDUP($I$744/6,0))))),"",ROUND((1-0.5)*$I$744/IF($D$744="Round",2,IF($I$744&lt;12,2,MIN(8,MAX(3,ROUNDUP($I$744/6,0))))),1))))</f>
        <v/>
      </c>
      <c r="C746" s="524" t="n"/>
      <c r="D746" s="525" t="n"/>
      <c r="E746" s="525" t="n"/>
      <c r="F746" s="525" t="n"/>
      <c r="G746" s="525" t="n"/>
      <c r="H746" s="525" t="n"/>
      <c r="I746" s="525" t="n"/>
      <c r="J746" s="525" t="n"/>
      <c r="K746" s="525" t="n"/>
      <c r="L746" s="525" t="n"/>
      <c r="M746" s="525" t="n"/>
    </row>
    <row r="747" ht="13.35" customHeight="1" s="162">
      <c r="B747" s="523">
        <f>IF(OR($D$744="",$G$744=""),"",IF($D$744="Round",IF(2=1,"Axis 1 (0°)",IF(2=2,"Axis 2 (90°)","")),IF(2&gt;IF($D$744="Round",2,IF($I$744&lt;12,2,MIN(8,MAX(3,ROUNDUP($I$744/6,0))))),"",ROUND((2-0.5)*$I$744/IF($D$744="Round",2,IF($I$744&lt;12,2,MIN(8,MAX(3,ROUNDUP($I$744/6,0))))),1))))</f>
        <v/>
      </c>
      <c r="C747" s="524" t="n"/>
      <c r="D747" s="525" t="n"/>
      <c r="E747" s="525" t="n"/>
      <c r="F747" s="525" t="n"/>
      <c r="G747" s="525" t="n"/>
      <c r="H747" s="525" t="n"/>
      <c r="I747" s="525" t="n"/>
      <c r="J747" s="525" t="n"/>
      <c r="K747" s="525" t="n"/>
      <c r="L747" s="525" t="n"/>
      <c r="M747" s="525" t="n"/>
    </row>
    <row r="748" ht="13.35" customHeight="1" s="162">
      <c r="B748" s="523">
        <f>IF(OR($D$744="",$G$744=""),"",IF($D$744="Round",IF(3=1,"Axis 1 (0°)",IF(3=2,"Axis 2 (90°)","")),IF(3&gt;IF($D$744="Round",2,IF($I$744&lt;12,2,MIN(8,MAX(3,ROUNDUP($I$744/6,0))))),"",ROUND((3-0.5)*$I$744/IF($D$744="Round",2,IF($I$744&lt;12,2,MIN(8,MAX(3,ROUNDUP($I$744/6,0))))),1))))</f>
        <v/>
      </c>
      <c r="C748" s="524" t="n"/>
      <c r="D748" s="525" t="n"/>
      <c r="E748" s="525" t="n"/>
      <c r="F748" s="525" t="n"/>
      <c r="G748" s="525" t="n"/>
      <c r="H748" s="525" t="n"/>
      <c r="I748" s="525" t="n"/>
      <c r="J748" s="525" t="n"/>
      <c r="K748" s="525" t="n"/>
      <c r="L748" s="525" t="n"/>
      <c r="M748" s="525" t="n"/>
    </row>
    <row r="749" ht="13.35" customHeight="1" s="162">
      <c r="B749" s="523">
        <f>IF(OR($D$744="",$G$744=""),"",IF($D$744="Round",IF(4=1,"Axis 1 (0°)",IF(4=2,"Axis 2 (90°)","")),IF(4&gt;IF($D$744="Round",2,IF($I$744&lt;12,2,MIN(8,MAX(3,ROUNDUP($I$744/6,0))))),"",ROUND((4-0.5)*$I$744/IF($D$744="Round",2,IF($I$744&lt;12,2,MIN(8,MAX(3,ROUNDUP($I$744/6,0))))),1))))</f>
        <v/>
      </c>
      <c r="C749" s="524" t="n"/>
      <c r="D749" s="525" t="n"/>
      <c r="E749" s="525" t="n"/>
      <c r="F749" s="525" t="n"/>
      <c r="G749" s="525" t="n"/>
      <c r="H749" s="525" t="n"/>
      <c r="I749" s="525" t="n"/>
      <c r="J749" s="525" t="n"/>
      <c r="K749" s="525" t="n"/>
      <c r="L749" s="525" t="n"/>
      <c r="M749" s="525" t="n"/>
    </row>
    <row r="750" ht="13.35" customHeight="1" s="162">
      <c r="B750" s="523">
        <f>IF(OR($D$744="",$G$744=""),"",IF($D$744="Round",IF(5=1,"Axis 1 (0°)",IF(5=2,"Axis 2 (90°)","")),IF(5&gt;IF($D$744="Round",2,IF($I$744&lt;12,2,MIN(8,MAX(3,ROUNDUP($I$744/6,0))))),"",ROUND((5-0.5)*$I$744/IF($D$744="Round",2,IF($I$744&lt;12,2,MIN(8,MAX(3,ROUNDUP($I$744/6,0))))),1))))</f>
        <v/>
      </c>
      <c r="C750" s="524" t="n"/>
      <c r="D750" s="525" t="n"/>
      <c r="E750" s="525" t="n"/>
      <c r="F750" s="525" t="n"/>
      <c r="G750" s="525" t="n"/>
      <c r="H750" s="525" t="n"/>
      <c r="I750" s="525" t="n"/>
      <c r="J750" s="525" t="n"/>
      <c r="K750" s="525" t="n"/>
      <c r="L750" s="525" t="n"/>
      <c r="M750" s="525" t="n"/>
    </row>
    <row r="751" ht="13.35" customHeight="1" s="162">
      <c r="B751" s="523">
        <f>IF(OR($D$744="",$G$744=""),"",IF($D$744="Round",IF(6=1,"Axis 1 (0°)",IF(6=2,"Axis 2 (90°)","")),IF(6&gt;IF($D$744="Round",2,IF($I$744&lt;12,2,MIN(8,MAX(3,ROUNDUP($I$744/6,0))))),"",ROUND((6-0.5)*$I$744/IF($D$744="Round",2,IF($I$744&lt;12,2,MIN(8,MAX(3,ROUNDUP($I$744/6,0))))),1))))</f>
        <v/>
      </c>
      <c r="C751" s="524" t="n"/>
      <c r="D751" s="525" t="n"/>
      <c r="E751" s="525" t="n"/>
      <c r="F751" s="525" t="n"/>
      <c r="G751" s="525" t="n"/>
      <c r="H751" s="525" t="n"/>
      <c r="I751" s="525" t="n"/>
      <c r="J751" s="525" t="n"/>
      <c r="K751" s="525" t="n"/>
      <c r="L751" s="525" t="n"/>
      <c r="M751" s="525" t="n"/>
    </row>
    <row r="752" ht="13.35" customHeight="1" s="162">
      <c r="B752" s="523">
        <f>IF(OR($D$744="",$G$744=""),"",IF($D$744="Round",IF(7=1,"Axis 1 (0°)",IF(7=2,"Axis 2 (90°)","")),IF(7&gt;IF($D$744="Round",2,IF($I$744&lt;12,2,MIN(8,MAX(3,ROUNDUP($I$744/6,0))))),"",ROUND((7-0.5)*$I$744/IF($D$744="Round",2,IF($I$744&lt;12,2,MIN(8,MAX(3,ROUNDUP($I$744/6,0))))),1))))</f>
        <v/>
      </c>
      <c r="C752" s="524" t="n"/>
      <c r="D752" s="525" t="n"/>
      <c r="E752" s="525" t="n"/>
      <c r="F752" s="525" t="n"/>
      <c r="G752" s="525" t="n"/>
      <c r="H752" s="525" t="n"/>
      <c r="I752" s="525" t="n"/>
      <c r="J752" s="525" t="n"/>
      <c r="K752" s="525" t="n"/>
      <c r="L752" s="525" t="n"/>
      <c r="M752" s="525" t="n"/>
    </row>
    <row r="753" ht="13.35" customHeight="1" s="162">
      <c r="B753" s="523">
        <f>IF(OR($D$744="",$G$744=""),"",IF($D$744="Round",IF(8=1,"Axis 1 (0°)",IF(8=2,"Axis 2 (90°)","")),IF(8&gt;IF($D$744="Round",2,IF($I$744&lt;12,2,MIN(8,MAX(3,ROUNDUP($I$744/6,0))))),"",ROUND((8-0.5)*$I$744/IF($D$744="Round",2,IF($I$744&lt;12,2,MIN(8,MAX(3,ROUNDUP($I$744/6,0))))),1))))</f>
        <v/>
      </c>
      <c r="C753" s="524" t="n"/>
      <c r="D753" s="525" t="n"/>
      <c r="E753" s="525" t="n"/>
      <c r="F753" s="525" t="n"/>
      <c r="G753" s="525" t="n"/>
      <c r="H753" s="525" t="n"/>
      <c r="I753" s="525" t="n"/>
      <c r="J753" s="525" t="n"/>
      <c r="K753" s="525" t="n"/>
      <c r="L753" s="525" t="n"/>
      <c r="M753" s="525" t="n"/>
    </row>
    <row r="754" ht="13.35" customHeight="1" s="162"/>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13">
        <f>IF(OR($D$759="",$G$759=""),"",IF($D$759="Round",ROUND(PI()*(($G$759-2*N($K$759))/2)^2/144,3),IF($I$759="","",ROUND(($G$759-2*N($K$759))*($I$759-2*N($K$759))/144,3))))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14" t="inlineStr">
        <is>
          <t>Duct shape:</t>
        </is>
      </c>
      <c r="C759" s="173" t="n"/>
      <c r="D759" s="515" t="n"/>
      <c r="E759" s="173" t="n"/>
      <c r="F759" s="516" t="inlineStr">
        <is>
          <t>W / Dia (in)</t>
        </is>
      </c>
      <c r="G759" s="517" t="n"/>
      <c r="H759" s="514" t="inlineStr">
        <is>
          <t>H (in)</t>
        </is>
      </c>
      <c r="I759" s="518" t="n"/>
      <c r="J759" s="519" t="inlineStr">
        <is>
          <t>Liner (in)</t>
        </is>
      </c>
      <c r="K759" s="520" t="n"/>
      <c r="L759" s="514" t="inlineStr">
        <is>
          <t>Points</t>
        </is>
      </c>
      <c r="M759" s="521">
        <f>IF(OR($D$759="",$G$759=""),"",IF($D$759="Round",IF($D$759="Round",IF($G$759&lt;=9,6,IF($G$759&lt;=12,8,10)),IF($G$759&lt;12,2,MIN(10,MAX(3,ROUNDUP($G$759/6,0)))))&amp;" x 2 axes",IF($D$759="Round",IF($G$759&lt;=9,6,IF($G$759&lt;=12,8,10)),IF($G$759&lt;12,2,MIN(10,MAX(3,ROUNDUP($G$759/6,0)))))&amp;" x "&amp;IF($D$759="Round",2,IF($I$759&lt;12,2,MIN(8,MAX(3,ROUNDUP($I$759/6,0)))))))</f>
        <v/>
      </c>
    </row>
    <row r="760" ht="13.35" customHeight="1" s="162">
      <c r="B760" s="522" t="inlineStr">
        <is>
          <t>Depth↓ Pos→ (in)</t>
        </is>
      </c>
      <c r="C760" s="414" t="n"/>
      <c r="D760" s="522">
        <f>IF(OR($D$759="",$G$759="",1&gt;IF($D$759="Round",IF($G$759&lt;=9,6,IF($G$759&lt;=12,8,10)),IF($G$759&lt;12,2,MIN(10,MAX(3,ROUNDUP($G$759/6,0)))))),"",IF($D$759="Round",ROUND(IF(1&lt;=IF($D$759="Round",IF($G$759&lt;=9,6,IF($G$759&lt;=12,8,10)),IF($G$759&lt;12,2,MIN(10,MAX(3,ROUNDUP($G$759/6,0)))))/2,$G$759/2*(1-SQRT((IF($D$759="Round",IF($G$759&lt;=9,6,IF($G$759&lt;=12,8,10)),IF($G$759&lt;12,2,MIN(10,MAX(3,ROUNDUP($G$759/6,0)))))-2*1+1)/IF($D$759="Round",IF($G$759&lt;=9,6,IF($G$759&lt;=12,8,10)),IF($G$759&lt;12,2,MIN(10,MAX(3,ROUNDUP($G$759/6,0))))))),$G$759-$G$759/2*(1-SQRT((IF($D$759="Round",IF($G$759&lt;=9,6,IF($G$759&lt;=12,8,10)),IF($G$759&lt;12,2,MIN(10,MAX(3,ROUNDUP($G$759/6,0)))))-2*(IF($D$759="Round",IF($G$759&lt;=9,6,IF($G$759&lt;=12,8,10)),IF($G$759&lt;12,2,MIN(10,MAX(3,ROUNDUP($G$759/6,0)))))-1+1)+1)/IF($D$759="Round",IF($G$759&lt;=9,6,IF($G$759&lt;=12,8,10)),IF($G$759&lt;12,2,MIN(10,MAX(3,ROUNDUP($G$759/6,0)))))))),1),ROUND((1-0.5)*$G$759/IF($D$759="Round",IF($G$759&lt;=9,6,IF($G$759&lt;=12,8,10)),IF($G$759&lt;12,2,MIN(10,MAX(3,ROUNDUP($G$759/6,0))))),1)))</f>
        <v/>
      </c>
      <c r="E760" s="522">
        <f>IF(OR($D$759="",$G$759="",2&gt;IF($D$759="Round",IF($G$759&lt;=9,6,IF($G$759&lt;=12,8,10)),IF($G$759&lt;12,2,MIN(10,MAX(3,ROUNDUP($G$759/6,0)))))),"",IF($D$759="Round",ROUND(IF(2&lt;=IF($D$759="Round",IF($G$759&lt;=9,6,IF($G$759&lt;=12,8,10)),IF($G$759&lt;12,2,MIN(10,MAX(3,ROUNDUP($G$759/6,0)))))/2,$G$759/2*(1-SQRT((IF($D$759="Round",IF($G$759&lt;=9,6,IF($G$759&lt;=12,8,10)),IF($G$759&lt;12,2,MIN(10,MAX(3,ROUNDUP($G$759/6,0)))))-2*2+1)/IF($D$759="Round",IF($G$759&lt;=9,6,IF($G$759&lt;=12,8,10)),IF($G$759&lt;12,2,MIN(10,MAX(3,ROUNDUP($G$759/6,0))))))),$G$759-$G$759/2*(1-SQRT((IF($D$759="Round",IF($G$759&lt;=9,6,IF($G$759&lt;=12,8,10)),IF($G$759&lt;12,2,MIN(10,MAX(3,ROUNDUP($G$759/6,0)))))-2*(IF($D$759="Round",IF($G$759&lt;=9,6,IF($G$759&lt;=12,8,10)),IF($G$759&lt;12,2,MIN(10,MAX(3,ROUNDUP($G$759/6,0)))))-2+1)+1)/IF($D$759="Round",IF($G$759&lt;=9,6,IF($G$759&lt;=12,8,10)),IF($G$759&lt;12,2,MIN(10,MAX(3,ROUNDUP($G$759/6,0)))))))),1),ROUND((2-0.5)*$G$759/IF($D$759="Round",IF($G$759&lt;=9,6,IF($G$759&lt;=12,8,10)),IF($G$759&lt;12,2,MIN(10,MAX(3,ROUNDUP($G$759/6,0))))),1)))</f>
        <v/>
      </c>
      <c r="F760" s="522">
        <f>IF(OR($D$759="",$G$759="",3&gt;IF($D$759="Round",IF($G$759&lt;=9,6,IF($G$759&lt;=12,8,10)),IF($G$759&lt;12,2,MIN(10,MAX(3,ROUNDUP($G$759/6,0)))))),"",IF($D$759="Round",ROUND(IF(3&lt;=IF($D$759="Round",IF($G$759&lt;=9,6,IF($G$759&lt;=12,8,10)),IF($G$759&lt;12,2,MIN(10,MAX(3,ROUNDUP($G$759/6,0)))))/2,$G$759/2*(1-SQRT((IF($D$759="Round",IF($G$759&lt;=9,6,IF($G$759&lt;=12,8,10)),IF($G$759&lt;12,2,MIN(10,MAX(3,ROUNDUP($G$759/6,0)))))-2*3+1)/IF($D$759="Round",IF($G$759&lt;=9,6,IF($G$759&lt;=12,8,10)),IF($G$759&lt;12,2,MIN(10,MAX(3,ROUNDUP($G$759/6,0))))))),$G$759-$G$759/2*(1-SQRT((IF($D$759="Round",IF($G$759&lt;=9,6,IF($G$759&lt;=12,8,10)),IF($G$759&lt;12,2,MIN(10,MAX(3,ROUNDUP($G$759/6,0)))))-2*(IF($D$759="Round",IF($G$759&lt;=9,6,IF($G$759&lt;=12,8,10)),IF($G$759&lt;12,2,MIN(10,MAX(3,ROUNDUP($G$759/6,0)))))-3+1)+1)/IF($D$759="Round",IF($G$759&lt;=9,6,IF($G$759&lt;=12,8,10)),IF($G$759&lt;12,2,MIN(10,MAX(3,ROUNDUP($G$759/6,0)))))))),1),ROUND((3-0.5)*$G$759/IF($D$759="Round",IF($G$759&lt;=9,6,IF($G$759&lt;=12,8,10)),IF($G$759&lt;12,2,MIN(10,MAX(3,ROUNDUP($G$759/6,0))))),1)))</f>
        <v/>
      </c>
      <c r="G760" s="522">
        <f>IF(OR($D$759="",$G$759="",4&gt;IF($D$759="Round",IF($G$759&lt;=9,6,IF($G$759&lt;=12,8,10)),IF($G$759&lt;12,2,MIN(10,MAX(3,ROUNDUP($G$759/6,0)))))),"",IF($D$759="Round",ROUND(IF(4&lt;=IF($D$759="Round",IF($G$759&lt;=9,6,IF($G$759&lt;=12,8,10)),IF($G$759&lt;12,2,MIN(10,MAX(3,ROUNDUP($G$759/6,0)))))/2,$G$759/2*(1-SQRT((IF($D$759="Round",IF($G$759&lt;=9,6,IF($G$759&lt;=12,8,10)),IF($G$759&lt;12,2,MIN(10,MAX(3,ROUNDUP($G$759/6,0)))))-2*4+1)/IF($D$759="Round",IF($G$759&lt;=9,6,IF($G$759&lt;=12,8,10)),IF($G$759&lt;12,2,MIN(10,MAX(3,ROUNDUP($G$759/6,0))))))),$G$759-$G$759/2*(1-SQRT((IF($D$759="Round",IF($G$759&lt;=9,6,IF($G$759&lt;=12,8,10)),IF($G$759&lt;12,2,MIN(10,MAX(3,ROUNDUP($G$759/6,0)))))-2*(IF($D$759="Round",IF($G$759&lt;=9,6,IF($G$759&lt;=12,8,10)),IF($G$759&lt;12,2,MIN(10,MAX(3,ROUNDUP($G$759/6,0)))))-4+1)+1)/IF($D$759="Round",IF($G$759&lt;=9,6,IF($G$759&lt;=12,8,10)),IF($G$759&lt;12,2,MIN(10,MAX(3,ROUNDUP($G$759/6,0)))))))),1),ROUND((4-0.5)*$G$759/IF($D$759="Round",IF($G$759&lt;=9,6,IF($G$759&lt;=12,8,10)),IF($G$759&lt;12,2,MIN(10,MAX(3,ROUNDUP($G$759/6,0))))),1)))</f>
        <v/>
      </c>
      <c r="H760" s="522">
        <f>IF(OR($D$759="",$G$759="",5&gt;IF($D$759="Round",IF($G$759&lt;=9,6,IF($G$759&lt;=12,8,10)),IF($G$759&lt;12,2,MIN(10,MAX(3,ROUNDUP($G$759/6,0)))))),"",IF($D$759="Round",ROUND(IF(5&lt;=IF($D$759="Round",IF($G$759&lt;=9,6,IF($G$759&lt;=12,8,10)),IF($G$759&lt;12,2,MIN(10,MAX(3,ROUNDUP($G$759/6,0)))))/2,$G$759/2*(1-SQRT((IF($D$759="Round",IF($G$759&lt;=9,6,IF($G$759&lt;=12,8,10)),IF($G$759&lt;12,2,MIN(10,MAX(3,ROUNDUP($G$759/6,0)))))-2*5+1)/IF($D$759="Round",IF($G$759&lt;=9,6,IF($G$759&lt;=12,8,10)),IF($G$759&lt;12,2,MIN(10,MAX(3,ROUNDUP($G$759/6,0))))))),$G$759-$G$759/2*(1-SQRT((IF($D$759="Round",IF($G$759&lt;=9,6,IF($G$759&lt;=12,8,10)),IF($G$759&lt;12,2,MIN(10,MAX(3,ROUNDUP($G$759/6,0)))))-2*(IF($D$759="Round",IF($G$759&lt;=9,6,IF($G$759&lt;=12,8,10)),IF($G$759&lt;12,2,MIN(10,MAX(3,ROUNDUP($G$759/6,0)))))-5+1)+1)/IF($D$759="Round",IF($G$759&lt;=9,6,IF($G$759&lt;=12,8,10)),IF($G$759&lt;12,2,MIN(10,MAX(3,ROUNDUP($G$759/6,0)))))))),1),ROUND((5-0.5)*$G$759/IF($D$759="Round",IF($G$759&lt;=9,6,IF($G$759&lt;=12,8,10)),IF($G$759&lt;12,2,MIN(10,MAX(3,ROUNDUP($G$759/6,0))))),1)))</f>
        <v/>
      </c>
      <c r="I760" s="522">
        <f>IF(OR($D$759="",$G$759="",6&gt;IF($D$759="Round",IF($G$759&lt;=9,6,IF($G$759&lt;=12,8,10)),IF($G$759&lt;12,2,MIN(10,MAX(3,ROUNDUP($G$759/6,0)))))),"",IF($D$759="Round",ROUND(IF(6&lt;=IF($D$759="Round",IF($G$759&lt;=9,6,IF($G$759&lt;=12,8,10)),IF($G$759&lt;12,2,MIN(10,MAX(3,ROUNDUP($G$759/6,0)))))/2,$G$759/2*(1-SQRT((IF($D$759="Round",IF($G$759&lt;=9,6,IF($G$759&lt;=12,8,10)),IF($G$759&lt;12,2,MIN(10,MAX(3,ROUNDUP($G$759/6,0)))))-2*6+1)/IF($D$759="Round",IF($G$759&lt;=9,6,IF($G$759&lt;=12,8,10)),IF($G$759&lt;12,2,MIN(10,MAX(3,ROUNDUP($G$759/6,0))))))),$G$759-$G$759/2*(1-SQRT((IF($D$759="Round",IF($G$759&lt;=9,6,IF($G$759&lt;=12,8,10)),IF($G$759&lt;12,2,MIN(10,MAX(3,ROUNDUP($G$759/6,0)))))-2*(IF($D$759="Round",IF($G$759&lt;=9,6,IF($G$759&lt;=12,8,10)),IF($G$759&lt;12,2,MIN(10,MAX(3,ROUNDUP($G$759/6,0)))))-6+1)+1)/IF($D$759="Round",IF($G$759&lt;=9,6,IF($G$759&lt;=12,8,10)),IF($G$759&lt;12,2,MIN(10,MAX(3,ROUNDUP($G$759/6,0)))))))),1),ROUND((6-0.5)*$G$759/IF($D$759="Round",IF($G$759&lt;=9,6,IF($G$759&lt;=12,8,10)),IF($G$759&lt;12,2,MIN(10,MAX(3,ROUNDUP($G$759/6,0))))),1)))</f>
        <v/>
      </c>
      <c r="J760" s="522">
        <f>IF(OR($D$759="",$G$759="",7&gt;IF($D$759="Round",IF($G$759&lt;=9,6,IF($G$759&lt;=12,8,10)),IF($G$759&lt;12,2,MIN(10,MAX(3,ROUNDUP($G$759/6,0)))))),"",IF($D$759="Round",ROUND(IF(7&lt;=IF($D$759="Round",IF($G$759&lt;=9,6,IF($G$759&lt;=12,8,10)),IF($G$759&lt;12,2,MIN(10,MAX(3,ROUNDUP($G$759/6,0)))))/2,$G$759/2*(1-SQRT((IF($D$759="Round",IF($G$759&lt;=9,6,IF($G$759&lt;=12,8,10)),IF($G$759&lt;12,2,MIN(10,MAX(3,ROUNDUP($G$759/6,0)))))-2*7+1)/IF($D$759="Round",IF($G$759&lt;=9,6,IF($G$759&lt;=12,8,10)),IF($G$759&lt;12,2,MIN(10,MAX(3,ROUNDUP($G$759/6,0))))))),$G$759-$G$759/2*(1-SQRT((IF($D$759="Round",IF($G$759&lt;=9,6,IF($G$759&lt;=12,8,10)),IF($G$759&lt;12,2,MIN(10,MAX(3,ROUNDUP($G$759/6,0)))))-2*(IF($D$759="Round",IF($G$759&lt;=9,6,IF($G$759&lt;=12,8,10)),IF($G$759&lt;12,2,MIN(10,MAX(3,ROUNDUP($G$759/6,0)))))-7+1)+1)/IF($D$759="Round",IF($G$759&lt;=9,6,IF($G$759&lt;=12,8,10)),IF($G$759&lt;12,2,MIN(10,MAX(3,ROUNDUP($G$759/6,0)))))))),1),ROUND((7-0.5)*$G$759/IF($D$759="Round",IF($G$759&lt;=9,6,IF($G$759&lt;=12,8,10)),IF($G$759&lt;12,2,MIN(10,MAX(3,ROUNDUP($G$759/6,0))))),1)))</f>
        <v/>
      </c>
      <c r="K760" s="522">
        <f>IF(OR($D$759="",$G$759="",8&gt;IF($D$759="Round",IF($G$759&lt;=9,6,IF($G$759&lt;=12,8,10)),IF($G$759&lt;12,2,MIN(10,MAX(3,ROUNDUP($G$759/6,0)))))),"",IF($D$759="Round",ROUND(IF(8&lt;=IF($D$759="Round",IF($G$759&lt;=9,6,IF($G$759&lt;=12,8,10)),IF($G$759&lt;12,2,MIN(10,MAX(3,ROUNDUP($G$759/6,0)))))/2,$G$759/2*(1-SQRT((IF($D$759="Round",IF($G$759&lt;=9,6,IF($G$759&lt;=12,8,10)),IF($G$759&lt;12,2,MIN(10,MAX(3,ROUNDUP($G$759/6,0)))))-2*8+1)/IF($D$759="Round",IF($G$759&lt;=9,6,IF($G$759&lt;=12,8,10)),IF($G$759&lt;12,2,MIN(10,MAX(3,ROUNDUP($G$759/6,0))))))),$G$759-$G$759/2*(1-SQRT((IF($D$759="Round",IF($G$759&lt;=9,6,IF($G$759&lt;=12,8,10)),IF($G$759&lt;12,2,MIN(10,MAX(3,ROUNDUP($G$759/6,0)))))-2*(IF($D$759="Round",IF($G$759&lt;=9,6,IF($G$759&lt;=12,8,10)),IF($G$759&lt;12,2,MIN(10,MAX(3,ROUNDUP($G$759/6,0)))))-8+1)+1)/IF($D$759="Round",IF($G$759&lt;=9,6,IF($G$759&lt;=12,8,10)),IF($G$759&lt;12,2,MIN(10,MAX(3,ROUNDUP($G$759/6,0)))))))),1),ROUND((8-0.5)*$G$759/IF($D$759="Round",IF($G$759&lt;=9,6,IF($G$759&lt;=12,8,10)),IF($G$759&lt;12,2,MIN(10,MAX(3,ROUNDUP($G$759/6,0))))),1)))</f>
        <v/>
      </c>
      <c r="L760" s="522">
        <f>IF(OR($D$759="",$G$759="",9&gt;IF($D$759="Round",IF($G$759&lt;=9,6,IF($G$759&lt;=12,8,10)),IF($G$759&lt;12,2,MIN(10,MAX(3,ROUNDUP($G$759/6,0)))))),"",IF($D$759="Round",ROUND(IF(9&lt;=IF($D$759="Round",IF($G$759&lt;=9,6,IF($G$759&lt;=12,8,10)),IF($G$759&lt;12,2,MIN(10,MAX(3,ROUNDUP($G$759/6,0)))))/2,$G$759/2*(1-SQRT((IF($D$759="Round",IF($G$759&lt;=9,6,IF($G$759&lt;=12,8,10)),IF($G$759&lt;12,2,MIN(10,MAX(3,ROUNDUP($G$759/6,0)))))-2*9+1)/IF($D$759="Round",IF($G$759&lt;=9,6,IF($G$759&lt;=12,8,10)),IF($G$759&lt;12,2,MIN(10,MAX(3,ROUNDUP($G$759/6,0))))))),$G$759-$G$759/2*(1-SQRT((IF($D$759="Round",IF($G$759&lt;=9,6,IF($G$759&lt;=12,8,10)),IF($G$759&lt;12,2,MIN(10,MAX(3,ROUNDUP($G$759/6,0)))))-2*(IF($D$759="Round",IF($G$759&lt;=9,6,IF($G$759&lt;=12,8,10)),IF($G$759&lt;12,2,MIN(10,MAX(3,ROUNDUP($G$759/6,0)))))-9+1)+1)/IF($D$759="Round",IF($G$759&lt;=9,6,IF($G$759&lt;=12,8,10)),IF($G$759&lt;12,2,MIN(10,MAX(3,ROUNDUP($G$759/6,0)))))))),1),ROUND((9-0.5)*$G$759/IF($D$759="Round",IF($G$759&lt;=9,6,IF($G$759&lt;=12,8,10)),IF($G$759&lt;12,2,MIN(10,MAX(3,ROUNDUP($G$759/6,0))))),1)))</f>
        <v/>
      </c>
      <c r="M760" s="522">
        <f>IF(OR($D$759="",$G$759="",10&gt;IF($D$759="Round",IF($G$759&lt;=9,6,IF($G$759&lt;=12,8,10)),IF($G$759&lt;12,2,MIN(10,MAX(3,ROUNDUP($G$759/6,0)))))),"",IF($D$759="Round",ROUND(IF(10&lt;=IF($D$759="Round",IF($G$759&lt;=9,6,IF($G$759&lt;=12,8,10)),IF($G$759&lt;12,2,MIN(10,MAX(3,ROUNDUP($G$759/6,0)))))/2,$G$759/2*(1-SQRT((IF($D$759="Round",IF($G$759&lt;=9,6,IF($G$759&lt;=12,8,10)),IF($G$759&lt;12,2,MIN(10,MAX(3,ROUNDUP($G$759/6,0)))))-2*10+1)/IF($D$759="Round",IF($G$759&lt;=9,6,IF($G$759&lt;=12,8,10)),IF($G$759&lt;12,2,MIN(10,MAX(3,ROUNDUP($G$759/6,0))))))),$G$759-$G$759/2*(1-SQRT((IF($D$759="Round",IF($G$759&lt;=9,6,IF($G$759&lt;=12,8,10)),IF($G$759&lt;12,2,MIN(10,MAX(3,ROUNDUP($G$759/6,0)))))-2*(IF($D$759="Round",IF($G$759&lt;=9,6,IF($G$759&lt;=12,8,10)),IF($G$759&lt;12,2,MIN(10,MAX(3,ROUNDUP($G$759/6,0)))))-10+1)+1)/IF($D$759="Round",IF($G$759&lt;=9,6,IF($G$759&lt;=12,8,10)),IF($G$759&lt;12,2,MIN(10,MAX(3,ROUNDUP($G$759/6,0)))))))),1),ROUND((10-0.5)*$G$759/IF($D$759="Round",IF($G$759&lt;=9,6,IF($G$759&lt;=12,8,10)),IF($G$759&lt;12,2,MIN(10,MAX(3,ROUNDUP($G$759/6,0))))),1)))</f>
        <v/>
      </c>
    </row>
    <row r="761" ht="13.35" customHeight="1" s="162">
      <c r="B761" s="523">
        <f>IF(OR($D$759="",$G$759=""),"",IF($D$759="Round",IF(1=1,"Axis 1 (0°)",IF(1=2,"Axis 2 (90°)","")),IF(1&gt;IF($D$759="Round",2,IF($I$759&lt;12,2,MIN(8,MAX(3,ROUNDUP($I$759/6,0))))),"",ROUND((1-0.5)*$I$759/IF($D$759="Round",2,IF($I$759&lt;12,2,MIN(8,MAX(3,ROUNDUP($I$759/6,0))))),1))))</f>
        <v/>
      </c>
      <c r="C761" s="524" t="n"/>
      <c r="D761" s="525" t="n"/>
      <c r="E761" s="525" t="n"/>
      <c r="F761" s="525" t="n"/>
      <c r="G761" s="525" t="n"/>
      <c r="H761" s="525" t="n"/>
      <c r="I761" s="525" t="n"/>
      <c r="J761" s="525" t="n"/>
      <c r="K761" s="525" t="n"/>
      <c r="L761" s="525" t="n"/>
      <c r="M761" s="525" t="n"/>
    </row>
    <row r="762" ht="13.35" customHeight="1" s="162">
      <c r="B762" s="523">
        <f>IF(OR($D$759="",$G$759=""),"",IF($D$759="Round",IF(2=1,"Axis 1 (0°)",IF(2=2,"Axis 2 (90°)","")),IF(2&gt;IF($D$759="Round",2,IF($I$759&lt;12,2,MIN(8,MAX(3,ROUNDUP($I$759/6,0))))),"",ROUND((2-0.5)*$I$759/IF($D$759="Round",2,IF($I$759&lt;12,2,MIN(8,MAX(3,ROUNDUP($I$759/6,0))))),1))))</f>
        <v/>
      </c>
      <c r="C762" s="524" t="n"/>
      <c r="D762" s="525" t="n"/>
      <c r="E762" s="525" t="n"/>
      <c r="F762" s="525" t="n"/>
      <c r="G762" s="525" t="n"/>
      <c r="H762" s="525" t="n"/>
      <c r="I762" s="525" t="n"/>
      <c r="J762" s="525" t="n"/>
      <c r="K762" s="525" t="n"/>
      <c r="L762" s="525" t="n"/>
      <c r="M762" s="525" t="n"/>
    </row>
    <row r="763" ht="13.35" customHeight="1" s="162">
      <c r="B763" s="523">
        <f>IF(OR($D$759="",$G$759=""),"",IF($D$759="Round",IF(3=1,"Axis 1 (0°)",IF(3=2,"Axis 2 (90°)","")),IF(3&gt;IF($D$759="Round",2,IF($I$759&lt;12,2,MIN(8,MAX(3,ROUNDUP($I$759/6,0))))),"",ROUND((3-0.5)*$I$759/IF($D$759="Round",2,IF($I$759&lt;12,2,MIN(8,MAX(3,ROUNDUP($I$759/6,0))))),1))))</f>
        <v/>
      </c>
      <c r="C763" s="524" t="n"/>
      <c r="D763" s="525" t="n"/>
      <c r="E763" s="525" t="n"/>
      <c r="F763" s="525" t="n"/>
      <c r="G763" s="525" t="n"/>
      <c r="H763" s="525" t="n"/>
      <c r="I763" s="525" t="n"/>
      <c r="J763" s="525" t="n"/>
      <c r="K763" s="525" t="n"/>
      <c r="L763" s="525" t="n"/>
      <c r="M763" s="525" t="n"/>
    </row>
    <row r="764" ht="13.35" customHeight="1" s="162">
      <c r="B764" s="523">
        <f>IF(OR($D$759="",$G$759=""),"",IF($D$759="Round",IF(4=1,"Axis 1 (0°)",IF(4=2,"Axis 2 (90°)","")),IF(4&gt;IF($D$759="Round",2,IF($I$759&lt;12,2,MIN(8,MAX(3,ROUNDUP($I$759/6,0))))),"",ROUND((4-0.5)*$I$759/IF($D$759="Round",2,IF($I$759&lt;12,2,MIN(8,MAX(3,ROUNDUP($I$759/6,0))))),1))))</f>
        <v/>
      </c>
      <c r="C764" s="524" t="n"/>
      <c r="D764" s="525" t="n"/>
      <c r="E764" s="525" t="n"/>
      <c r="F764" s="525" t="n"/>
      <c r="G764" s="525" t="n"/>
      <c r="H764" s="525" t="n"/>
      <c r="I764" s="525" t="n"/>
      <c r="J764" s="525" t="n"/>
      <c r="K764" s="525" t="n"/>
      <c r="L764" s="525" t="n"/>
      <c r="M764" s="525" t="n"/>
    </row>
    <row r="765" ht="13.35" customHeight="1" s="162">
      <c r="B765" s="523">
        <f>IF(OR($D$759="",$G$759=""),"",IF($D$759="Round",IF(5=1,"Axis 1 (0°)",IF(5=2,"Axis 2 (90°)","")),IF(5&gt;IF($D$759="Round",2,IF($I$759&lt;12,2,MIN(8,MAX(3,ROUNDUP($I$759/6,0))))),"",ROUND((5-0.5)*$I$759/IF($D$759="Round",2,IF($I$759&lt;12,2,MIN(8,MAX(3,ROUNDUP($I$759/6,0))))),1))))</f>
        <v/>
      </c>
      <c r="C765" s="524" t="n"/>
      <c r="D765" s="525" t="n"/>
      <c r="E765" s="525" t="n"/>
      <c r="F765" s="525" t="n"/>
      <c r="G765" s="525" t="n"/>
      <c r="H765" s="525" t="n"/>
      <c r="I765" s="525" t="n"/>
      <c r="J765" s="525" t="n"/>
      <c r="K765" s="525" t="n"/>
      <c r="L765" s="525" t="n"/>
      <c r="M765" s="525" t="n"/>
    </row>
    <row r="766" ht="13.35" customHeight="1" s="162">
      <c r="B766" s="523">
        <f>IF(OR($D$759="",$G$759=""),"",IF($D$759="Round",IF(6=1,"Axis 1 (0°)",IF(6=2,"Axis 2 (90°)","")),IF(6&gt;IF($D$759="Round",2,IF($I$759&lt;12,2,MIN(8,MAX(3,ROUNDUP($I$759/6,0))))),"",ROUND((6-0.5)*$I$759/IF($D$759="Round",2,IF($I$759&lt;12,2,MIN(8,MAX(3,ROUNDUP($I$759/6,0))))),1))))</f>
        <v/>
      </c>
      <c r="C766" s="524" t="n"/>
      <c r="D766" s="525" t="n"/>
      <c r="E766" s="525" t="n"/>
      <c r="F766" s="525" t="n"/>
      <c r="G766" s="525" t="n"/>
      <c r="H766" s="525" t="n"/>
      <c r="I766" s="525" t="n"/>
      <c r="J766" s="525" t="n"/>
      <c r="K766" s="525" t="n"/>
      <c r="L766" s="525" t="n"/>
      <c r="M766" s="525" t="n"/>
    </row>
    <row r="767" ht="13.35" customHeight="1" s="162">
      <c r="B767" s="523">
        <f>IF(OR($D$759="",$G$759=""),"",IF($D$759="Round",IF(7=1,"Axis 1 (0°)",IF(7=2,"Axis 2 (90°)","")),IF(7&gt;IF($D$759="Round",2,IF($I$759&lt;12,2,MIN(8,MAX(3,ROUNDUP($I$759/6,0))))),"",ROUND((7-0.5)*$I$759/IF($D$759="Round",2,IF($I$759&lt;12,2,MIN(8,MAX(3,ROUNDUP($I$759/6,0))))),1))))</f>
        <v/>
      </c>
      <c r="C767" s="524" t="n"/>
      <c r="D767" s="525" t="n"/>
      <c r="E767" s="525" t="n"/>
      <c r="F767" s="525" t="n"/>
      <c r="G767" s="525" t="n"/>
      <c r="H767" s="525" t="n"/>
      <c r="I767" s="525" t="n"/>
      <c r="J767" s="525" t="n"/>
      <c r="K767" s="525" t="n"/>
      <c r="L767" s="525" t="n"/>
      <c r="M767" s="525" t="n"/>
    </row>
    <row r="768" ht="13.35" customHeight="1" s="162">
      <c r="B768" s="523">
        <f>IF(OR($D$759="",$G$759=""),"",IF($D$759="Round",IF(8=1,"Axis 1 (0°)",IF(8=2,"Axis 2 (90°)","")),IF(8&gt;IF($D$759="Round",2,IF($I$759&lt;12,2,MIN(8,MAX(3,ROUNDUP($I$759/6,0))))),"",ROUND((8-0.5)*$I$759/IF($D$759="Round",2,IF($I$759&lt;12,2,MIN(8,MAX(3,ROUNDUP($I$759/6,0))))),1))))</f>
        <v/>
      </c>
      <c r="C768" s="524" t="n"/>
      <c r="D768" s="525" t="n"/>
      <c r="E768" s="525" t="n"/>
      <c r="F768" s="525" t="n"/>
      <c r="G768" s="525" t="n"/>
      <c r="H768" s="525" t="n"/>
      <c r="I768" s="525" t="n"/>
      <c r="J768" s="525" t="n"/>
      <c r="K768" s="525" t="n"/>
      <c r="L768" s="525" t="n"/>
      <c r="M768" s="525" t="n"/>
    </row>
    <row r="769" ht="13.35" customHeight="1" s="162"/>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13">
        <f>IF(OR($D$774="",$G$774=""),"",IF($D$774="Round",ROUND(PI()*(($G$774-2*N($K$774))/2)^2/144,3),IF($I$774="","",ROUND(($G$774-2*N($K$774))*($I$774-2*N($K$774))/144,3))))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14" t="inlineStr">
        <is>
          <t>Duct shape:</t>
        </is>
      </c>
      <c r="C774" s="173" t="n"/>
      <c r="D774" s="515" t="n"/>
      <c r="E774" s="173" t="n"/>
      <c r="F774" s="516" t="inlineStr">
        <is>
          <t>W / Dia (in)</t>
        </is>
      </c>
      <c r="G774" s="517" t="n"/>
      <c r="H774" s="514" t="inlineStr">
        <is>
          <t>H (in)</t>
        </is>
      </c>
      <c r="I774" s="518" t="n"/>
      <c r="J774" s="519" t="inlineStr">
        <is>
          <t>Liner (in)</t>
        </is>
      </c>
      <c r="K774" s="520" t="n"/>
      <c r="L774" s="514" t="inlineStr">
        <is>
          <t>Points</t>
        </is>
      </c>
      <c r="M774" s="521">
        <f>IF(OR($D$774="",$G$774=""),"",IF($D$774="Round",IF($D$774="Round",IF($G$774&lt;=9,6,IF($G$774&lt;=12,8,10)),IF($G$774&lt;12,2,MIN(10,MAX(3,ROUNDUP($G$774/6,0)))))&amp;" x 2 axes",IF($D$774="Round",IF($G$774&lt;=9,6,IF($G$774&lt;=12,8,10)),IF($G$774&lt;12,2,MIN(10,MAX(3,ROUNDUP($G$774/6,0)))))&amp;" x "&amp;IF($D$774="Round",2,IF($I$774&lt;12,2,MIN(8,MAX(3,ROUNDUP($I$774/6,0)))))))</f>
        <v/>
      </c>
    </row>
    <row r="775" ht="13.35" customHeight="1" s="162">
      <c r="B775" s="522" t="inlineStr">
        <is>
          <t>Depth↓ Pos→ (in)</t>
        </is>
      </c>
      <c r="C775" s="414" t="n"/>
      <c r="D775" s="522">
        <f>IF(OR($D$774="",$G$774="",1&gt;IF($D$774="Round",IF($G$774&lt;=9,6,IF($G$774&lt;=12,8,10)),IF($G$774&lt;12,2,MIN(10,MAX(3,ROUNDUP($G$774/6,0)))))),"",IF($D$774="Round",ROUND(IF(1&lt;=IF($D$774="Round",IF($G$774&lt;=9,6,IF($G$774&lt;=12,8,10)),IF($G$774&lt;12,2,MIN(10,MAX(3,ROUNDUP($G$774/6,0)))))/2,$G$774/2*(1-SQRT((IF($D$774="Round",IF($G$774&lt;=9,6,IF($G$774&lt;=12,8,10)),IF($G$774&lt;12,2,MIN(10,MAX(3,ROUNDUP($G$774/6,0)))))-2*1+1)/IF($D$774="Round",IF($G$774&lt;=9,6,IF($G$774&lt;=12,8,10)),IF($G$774&lt;12,2,MIN(10,MAX(3,ROUNDUP($G$774/6,0))))))),$G$774-$G$774/2*(1-SQRT((IF($D$774="Round",IF($G$774&lt;=9,6,IF($G$774&lt;=12,8,10)),IF($G$774&lt;12,2,MIN(10,MAX(3,ROUNDUP($G$774/6,0)))))-2*(IF($D$774="Round",IF($G$774&lt;=9,6,IF($G$774&lt;=12,8,10)),IF($G$774&lt;12,2,MIN(10,MAX(3,ROUNDUP($G$774/6,0)))))-1+1)+1)/IF($D$774="Round",IF($G$774&lt;=9,6,IF($G$774&lt;=12,8,10)),IF($G$774&lt;12,2,MIN(10,MAX(3,ROUNDUP($G$774/6,0)))))))),1),ROUND((1-0.5)*$G$774/IF($D$774="Round",IF($G$774&lt;=9,6,IF($G$774&lt;=12,8,10)),IF($G$774&lt;12,2,MIN(10,MAX(3,ROUNDUP($G$774/6,0))))),1)))</f>
        <v/>
      </c>
      <c r="E775" s="522">
        <f>IF(OR($D$774="",$G$774="",2&gt;IF($D$774="Round",IF($G$774&lt;=9,6,IF($G$774&lt;=12,8,10)),IF($G$774&lt;12,2,MIN(10,MAX(3,ROUNDUP($G$774/6,0)))))),"",IF($D$774="Round",ROUND(IF(2&lt;=IF($D$774="Round",IF($G$774&lt;=9,6,IF($G$774&lt;=12,8,10)),IF($G$774&lt;12,2,MIN(10,MAX(3,ROUNDUP($G$774/6,0)))))/2,$G$774/2*(1-SQRT((IF($D$774="Round",IF($G$774&lt;=9,6,IF($G$774&lt;=12,8,10)),IF($G$774&lt;12,2,MIN(10,MAX(3,ROUNDUP($G$774/6,0)))))-2*2+1)/IF($D$774="Round",IF($G$774&lt;=9,6,IF($G$774&lt;=12,8,10)),IF($G$774&lt;12,2,MIN(10,MAX(3,ROUNDUP($G$774/6,0))))))),$G$774-$G$774/2*(1-SQRT((IF($D$774="Round",IF($G$774&lt;=9,6,IF($G$774&lt;=12,8,10)),IF($G$774&lt;12,2,MIN(10,MAX(3,ROUNDUP($G$774/6,0)))))-2*(IF($D$774="Round",IF($G$774&lt;=9,6,IF($G$774&lt;=12,8,10)),IF($G$774&lt;12,2,MIN(10,MAX(3,ROUNDUP($G$774/6,0)))))-2+1)+1)/IF($D$774="Round",IF($G$774&lt;=9,6,IF($G$774&lt;=12,8,10)),IF($G$774&lt;12,2,MIN(10,MAX(3,ROUNDUP($G$774/6,0)))))))),1),ROUND((2-0.5)*$G$774/IF($D$774="Round",IF($G$774&lt;=9,6,IF($G$774&lt;=12,8,10)),IF($G$774&lt;12,2,MIN(10,MAX(3,ROUNDUP($G$774/6,0))))),1)))</f>
        <v/>
      </c>
      <c r="F775" s="522">
        <f>IF(OR($D$774="",$G$774="",3&gt;IF($D$774="Round",IF($G$774&lt;=9,6,IF($G$774&lt;=12,8,10)),IF($G$774&lt;12,2,MIN(10,MAX(3,ROUNDUP($G$774/6,0)))))),"",IF($D$774="Round",ROUND(IF(3&lt;=IF($D$774="Round",IF($G$774&lt;=9,6,IF($G$774&lt;=12,8,10)),IF($G$774&lt;12,2,MIN(10,MAX(3,ROUNDUP($G$774/6,0)))))/2,$G$774/2*(1-SQRT((IF($D$774="Round",IF($G$774&lt;=9,6,IF($G$774&lt;=12,8,10)),IF($G$774&lt;12,2,MIN(10,MAX(3,ROUNDUP($G$774/6,0)))))-2*3+1)/IF($D$774="Round",IF($G$774&lt;=9,6,IF($G$774&lt;=12,8,10)),IF($G$774&lt;12,2,MIN(10,MAX(3,ROUNDUP($G$774/6,0))))))),$G$774-$G$774/2*(1-SQRT((IF($D$774="Round",IF($G$774&lt;=9,6,IF($G$774&lt;=12,8,10)),IF($G$774&lt;12,2,MIN(10,MAX(3,ROUNDUP($G$774/6,0)))))-2*(IF($D$774="Round",IF($G$774&lt;=9,6,IF($G$774&lt;=12,8,10)),IF($G$774&lt;12,2,MIN(10,MAX(3,ROUNDUP($G$774/6,0)))))-3+1)+1)/IF($D$774="Round",IF($G$774&lt;=9,6,IF($G$774&lt;=12,8,10)),IF($G$774&lt;12,2,MIN(10,MAX(3,ROUNDUP($G$774/6,0)))))))),1),ROUND((3-0.5)*$G$774/IF($D$774="Round",IF($G$774&lt;=9,6,IF($G$774&lt;=12,8,10)),IF($G$774&lt;12,2,MIN(10,MAX(3,ROUNDUP($G$774/6,0))))),1)))</f>
        <v/>
      </c>
      <c r="G775" s="522">
        <f>IF(OR($D$774="",$G$774="",4&gt;IF($D$774="Round",IF($G$774&lt;=9,6,IF($G$774&lt;=12,8,10)),IF($G$774&lt;12,2,MIN(10,MAX(3,ROUNDUP($G$774/6,0)))))),"",IF($D$774="Round",ROUND(IF(4&lt;=IF($D$774="Round",IF($G$774&lt;=9,6,IF($G$774&lt;=12,8,10)),IF($G$774&lt;12,2,MIN(10,MAX(3,ROUNDUP($G$774/6,0)))))/2,$G$774/2*(1-SQRT((IF($D$774="Round",IF($G$774&lt;=9,6,IF($G$774&lt;=12,8,10)),IF($G$774&lt;12,2,MIN(10,MAX(3,ROUNDUP($G$774/6,0)))))-2*4+1)/IF($D$774="Round",IF($G$774&lt;=9,6,IF($G$774&lt;=12,8,10)),IF($G$774&lt;12,2,MIN(10,MAX(3,ROUNDUP($G$774/6,0))))))),$G$774-$G$774/2*(1-SQRT((IF($D$774="Round",IF($G$774&lt;=9,6,IF($G$774&lt;=12,8,10)),IF($G$774&lt;12,2,MIN(10,MAX(3,ROUNDUP($G$774/6,0)))))-2*(IF($D$774="Round",IF($G$774&lt;=9,6,IF($G$774&lt;=12,8,10)),IF($G$774&lt;12,2,MIN(10,MAX(3,ROUNDUP($G$774/6,0)))))-4+1)+1)/IF($D$774="Round",IF($G$774&lt;=9,6,IF($G$774&lt;=12,8,10)),IF($G$774&lt;12,2,MIN(10,MAX(3,ROUNDUP($G$774/6,0)))))))),1),ROUND((4-0.5)*$G$774/IF($D$774="Round",IF($G$774&lt;=9,6,IF($G$774&lt;=12,8,10)),IF($G$774&lt;12,2,MIN(10,MAX(3,ROUNDUP($G$774/6,0))))),1)))</f>
        <v/>
      </c>
      <c r="H775" s="522">
        <f>IF(OR($D$774="",$G$774="",5&gt;IF($D$774="Round",IF($G$774&lt;=9,6,IF($G$774&lt;=12,8,10)),IF($G$774&lt;12,2,MIN(10,MAX(3,ROUNDUP($G$774/6,0)))))),"",IF($D$774="Round",ROUND(IF(5&lt;=IF($D$774="Round",IF($G$774&lt;=9,6,IF($G$774&lt;=12,8,10)),IF($G$774&lt;12,2,MIN(10,MAX(3,ROUNDUP($G$774/6,0)))))/2,$G$774/2*(1-SQRT((IF($D$774="Round",IF($G$774&lt;=9,6,IF($G$774&lt;=12,8,10)),IF($G$774&lt;12,2,MIN(10,MAX(3,ROUNDUP($G$774/6,0)))))-2*5+1)/IF($D$774="Round",IF($G$774&lt;=9,6,IF($G$774&lt;=12,8,10)),IF($G$774&lt;12,2,MIN(10,MAX(3,ROUNDUP($G$774/6,0))))))),$G$774-$G$774/2*(1-SQRT((IF($D$774="Round",IF($G$774&lt;=9,6,IF($G$774&lt;=12,8,10)),IF($G$774&lt;12,2,MIN(10,MAX(3,ROUNDUP($G$774/6,0)))))-2*(IF($D$774="Round",IF($G$774&lt;=9,6,IF($G$774&lt;=12,8,10)),IF($G$774&lt;12,2,MIN(10,MAX(3,ROUNDUP($G$774/6,0)))))-5+1)+1)/IF($D$774="Round",IF($G$774&lt;=9,6,IF($G$774&lt;=12,8,10)),IF($G$774&lt;12,2,MIN(10,MAX(3,ROUNDUP($G$774/6,0)))))))),1),ROUND((5-0.5)*$G$774/IF($D$774="Round",IF($G$774&lt;=9,6,IF($G$774&lt;=12,8,10)),IF($G$774&lt;12,2,MIN(10,MAX(3,ROUNDUP($G$774/6,0))))),1)))</f>
        <v/>
      </c>
      <c r="I775" s="522">
        <f>IF(OR($D$774="",$G$774="",6&gt;IF($D$774="Round",IF($G$774&lt;=9,6,IF($G$774&lt;=12,8,10)),IF($G$774&lt;12,2,MIN(10,MAX(3,ROUNDUP($G$774/6,0)))))),"",IF($D$774="Round",ROUND(IF(6&lt;=IF($D$774="Round",IF($G$774&lt;=9,6,IF($G$774&lt;=12,8,10)),IF($G$774&lt;12,2,MIN(10,MAX(3,ROUNDUP($G$774/6,0)))))/2,$G$774/2*(1-SQRT((IF($D$774="Round",IF($G$774&lt;=9,6,IF($G$774&lt;=12,8,10)),IF($G$774&lt;12,2,MIN(10,MAX(3,ROUNDUP($G$774/6,0)))))-2*6+1)/IF($D$774="Round",IF($G$774&lt;=9,6,IF($G$774&lt;=12,8,10)),IF($G$774&lt;12,2,MIN(10,MAX(3,ROUNDUP($G$774/6,0))))))),$G$774-$G$774/2*(1-SQRT((IF($D$774="Round",IF($G$774&lt;=9,6,IF($G$774&lt;=12,8,10)),IF($G$774&lt;12,2,MIN(10,MAX(3,ROUNDUP($G$774/6,0)))))-2*(IF($D$774="Round",IF($G$774&lt;=9,6,IF($G$774&lt;=12,8,10)),IF($G$774&lt;12,2,MIN(10,MAX(3,ROUNDUP($G$774/6,0)))))-6+1)+1)/IF($D$774="Round",IF($G$774&lt;=9,6,IF($G$774&lt;=12,8,10)),IF($G$774&lt;12,2,MIN(10,MAX(3,ROUNDUP($G$774/6,0)))))))),1),ROUND((6-0.5)*$G$774/IF($D$774="Round",IF($G$774&lt;=9,6,IF($G$774&lt;=12,8,10)),IF($G$774&lt;12,2,MIN(10,MAX(3,ROUNDUP($G$774/6,0))))),1)))</f>
        <v/>
      </c>
      <c r="J775" s="522">
        <f>IF(OR($D$774="",$G$774="",7&gt;IF($D$774="Round",IF($G$774&lt;=9,6,IF($G$774&lt;=12,8,10)),IF($G$774&lt;12,2,MIN(10,MAX(3,ROUNDUP($G$774/6,0)))))),"",IF($D$774="Round",ROUND(IF(7&lt;=IF($D$774="Round",IF($G$774&lt;=9,6,IF($G$774&lt;=12,8,10)),IF($G$774&lt;12,2,MIN(10,MAX(3,ROUNDUP($G$774/6,0)))))/2,$G$774/2*(1-SQRT((IF($D$774="Round",IF($G$774&lt;=9,6,IF($G$774&lt;=12,8,10)),IF($G$774&lt;12,2,MIN(10,MAX(3,ROUNDUP($G$774/6,0)))))-2*7+1)/IF($D$774="Round",IF($G$774&lt;=9,6,IF($G$774&lt;=12,8,10)),IF($G$774&lt;12,2,MIN(10,MAX(3,ROUNDUP($G$774/6,0))))))),$G$774-$G$774/2*(1-SQRT((IF($D$774="Round",IF($G$774&lt;=9,6,IF($G$774&lt;=12,8,10)),IF($G$774&lt;12,2,MIN(10,MAX(3,ROUNDUP($G$774/6,0)))))-2*(IF($D$774="Round",IF($G$774&lt;=9,6,IF($G$774&lt;=12,8,10)),IF($G$774&lt;12,2,MIN(10,MAX(3,ROUNDUP($G$774/6,0)))))-7+1)+1)/IF($D$774="Round",IF($G$774&lt;=9,6,IF($G$774&lt;=12,8,10)),IF($G$774&lt;12,2,MIN(10,MAX(3,ROUNDUP($G$774/6,0)))))))),1),ROUND((7-0.5)*$G$774/IF($D$774="Round",IF($G$774&lt;=9,6,IF($G$774&lt;=12,8,10)),IF($G$774&lt;12,2,MIN(10,MAX(3,ROUNDUP($G$774/6,0))))),1)))</f>
        <v/>
      </c>
      <c r="K775" s="522">
        <f>IF(OR($D$774="",$G$774="",8&gt;IF($D$774="Round",IF($G$774&lt;=9,6,IF($G$774&lt;=12,8,10)),IF($G$774&lt;12,2,MIN(10,MAX(3,ROUNDUP($G$774/6,0)))))),"",IF($D$774="Round",ROUND(IF(8&lt;=IF($D$774="Round",IF($G$774&lt;=9,6,IF($G$774&lt;=12,8,10)),IF($G$774&lt;12,2,MIN(10,MAX(3,ROUNDUP($G$774/6,0)))))/2,$G$774/2*(1-SQRT((IF($D$774="Round",IF($G$774&lt;=9,6,IF($G$774&lt;=12,8,10)),IF($G$774&lt;12,2,MIN(10,MAX(3,ROUNDUP($G$774/6,0)))))-2*8+1)/IF($D$774="Round",IF($G$774&lt;=9,6,IF($G$774&lt;=12,8,10)),IF($G$774&lt;12,2,MIN(10,MAX(3,ROUNDUP($G$774/6,0))))))),$G$774-$G$774/2*(1-SQRT((IF($D$774="Round",IF($G$774&lt;=9,6,IF($G$774&lt;=12,8,10)),IF($G$774&lt;12,2,MIN(10,MAX(3,ROUNDUP($G$774/6,0)))))-2*(IF($D$774="Round",IF($G$774&lt;=9,6,IF($G$774&lt;=12,8,10)),IF($G$774&lt;12,2,MIN(10,MAX(3,ROUNDUP($G$774/6,0)))))-8+1)+1)/IF($D$774="Round",IF($G$774&lt;=9,6,IF($G$774&lt;=12,8,10)),IF($G$774&lt;12,2,MIN(10,MAX(3,ROUNDUP($G$774/6,0)))))))),1),ROUND((8-0.5)*$G$774/IF($D$774="Round",IF($G$774&lt;=9,6,IF($G$774&lt;=12,8,10)),IF($G$774&lt;12,2,MIN(10,MAX(3,ROUNDUP($G$774/6,0))))),1)))</f>
        <v/>
      </c>
      <c r="L775" s="522">
        <f>IF(OR($D$774="",$G$774="",9&gt;IF($D$774="Round",IF($G$774&lt;=9,6,IF($G$774&lt;=12,8,10)),IF($G$774&lt;12,2,MIN(10,MAX(3,ROUNDUP($G$774/6,0)))))),"",IF($D$774="Round",ROUND(IF(9&lt;=IF($D$774="Round",IF($G$774&lt;=9,6,IF($G$774&lt;=12,8,10)),IF($G$774&lt;12,2,MIN(10,MAX(3,ROUNDUP($G$774/6,0)))))/2,$G$774/2*(1-SQRT((IF($D$774="Round",IF($G$774&lt;=9,6,IF($G$774&lt;=12,8,10)),IF($G$774&lt;12,2,MIN(10,MAX(3,ROUNDUP($G$774/6,0)))))-2*9+1)/IF($D$774="Round",IF($G$774&lt;=9,6,IF($G$774&lt;=12,8,10)),IF($G$774&lt;12,2,MIN(10,MAX(3,ROUNDUP($G$774/6,0))))))),$G$774-$G$774/2*(1-SQRT((IF($D$774="Round",IF($G$774&lt;=9,6,IF($G$774&lt;=12,8,10)),IF($G$774&lt;12,2,MIN(10,MAX(3,ROUNDUP($G$774/6,0)))))-2*(IF($D$774="Round",IF($G$774&lt;=9,6,IF($G$774&lt;=12,8,10)),IF($G$774&lt;12,2,MIN(10,MAX(3,ROUNDUP($G$774/6,0)))))-9+1)+1)/IF($D$774="Round",IF($G$774&lt;=9,6,IF($G$774&lt;=12,8,10)),IF($G$774&lt;12,2,MIN(10,MAX(3,ROUNDUP($G$774/6,0)))))))),1),ROUND((9-0.5)*$G$774/IF($D$774="Round",IF($G$774&lt;=9,6,IF($G$774&lt;=12,8,10)),IF($G$774&lt;12,2,MIN(10,MAX(3,ROUNDUP($G$774/6,0))))),1)))</f>
        <v/>
      </c>
      <c r="M775" s="522">
        <f>IF(OR($D$774="",$G$774="",10&gt;IF($D$774="Round",IF($G$774&lt;=9,6,IF($G$774&lt;=12,8,10)),IF($G$774&lt;12,2,MIN(10,MAX(3,ROUNDUP($G$774/6,0)))))),"",IF($D$774="Round",ROUND(IF(10&lt;=IF($D$774="Round",IF($G$774&lt;=9,6,IF($G$774&lt;=12,8,10)),IF($G$774&lt;12,2,MIN(10,MAX(3,ROUNDUP($G$774/6,0)))))/2,$G$774/2*(1-SQRT((IF($D$774="Round",IF($G$774&lt;=9,6,IF($G$774&lt;=12,8,10)),IF($G$774&lt;12,2,MIN(10,MAX(3,ROUNDUP($G$774/6,0)))))-2*10+1)/IF($D$774="Round",IF($G$774&lt;=9,6,IF($G$774&lt;=12,8,10)),IF($G$774&lt;12,2,MIN(10,MAX(3,ROUNDUP($G$774/6,0))))))),$G$774-$G$774/2*(1-SQRT((IF($D$774="Round",IF($G$774&lt;=9,6,IF($G$774&lt;=12,8,10)),IF($G$774&lt;12,2,MIN(10,MAX(3,ROUNDUP($G$774/6,0)))))-2*(IF($D$774="Round",IF($G$774&lt;=9,6,IF($G$774&lt;=12,8,10)),IF($G$774&lt;12,2,MIN(10,MAX(3,ROUNDUP($G$774/6,0)))))-10+1)+1)/IF($D$774="Round",IF($G$774&lt;=9,6,IF($G$774&lt;=12,8,10)),IF($G$774&lt;12,2,MIN(10,MAX(3,ROUNDUP($G$774/6,0)))))))),1),ROUND((10-0.5)*$G$774/IF($D$774="Round",IF($G$774&lt;=9,6,IF($G$774&lt;=12,8,10)),IF($G$774&lt;12,2,MIN(10,MAX(3,ROUNDUP($G$774/6,0))))),1)))</f>
        <v/>
      </c>
    </row>
    <row r="776" ht="13.35" customHeight="1" s="162">
      <c r="B776" s="523">
        <f>IF(OR($D$774="",$G$774=""),"",IF($D$774="Round",IF(1=1,"Axis 1 (0°)",IF(1=2,"Axis 2 (90°)","")),IF(1&gt;IF($D$774="Round",2,IF($I$774&lt;12,2,MIN(8,MAX(3,ROUNDUP($I$774/6,0))))),"",ROUND((1-0.5)*$I$774/IF($D$774="Round",2,IF($I$774&lt;12,2,MIN(8,MAX(3,ROUNDUP($I$774/6,0))))),1))))</f>
        <v/>
      </c>
      <c r="C776" s="524" t="n"/>
      <c r="D776" s="525" t="n"/>
      <c r="E776" s="525" t="n"/>
      <c r="F776" s="525" t="n"/>
      <c r="G776" s="525" t="n"/>
      <c r="H776" s="525" t="n"/>
      <c r="I776" s="525" t="n"/>
      <c r="J776" s="525" t="n"/>
      <c r="K776" s="525" t="n"/>
      <c r="L776" s="525" t="n"/>
      <c r="M776" s="525" t="n"/>
    </row>
    <row r="777" ht="13.35" customHeight="1" s="162">
      <c r="B777" s="523">
        <f>IF(OR($D$774="",$G$774=""),"",IF($D$774="Round",IF(2=1,"Axis 1 (0°)",IF(2=2,"Axis 2 (90°)","")),IF(2&gt;IF($D$774="Round",2,IF($I$774&lt;12,2,MIN(8,MAX(3,ROUNDUP($I$774/6,0))))),"",ROUND((2-0.5)*$I$774/IF($D$774="Round",2,IF($I$774&lt;12,2,MIN(8,MAX(3,ROUNDUP($I$774/6,0))))),1))))</f>
        <v/>
      </c>
      <c r="C777" s="524" t="n"/>
      <c r="D777" s="525" t="n"/>
      <c r="E777" s="525" t="n"/>
      <c r="F777" s="525" t="n"/>
      <c r="G777" s="525" t="n"/>
      <c r="H777" s="525" t="n"/>
      <c r="I777" s="525" t="n"/>
      <c r="J777" s="525" t="n"/>
      <c r="K777" s="525" t="n"/>
      <c r="L777" s="525" t="n"/>
      <c r="M777" s="525" t="n"/>
    </row>
    <row r="778" ht="13.35" customHeight="1" s="162">
      <c r="B778" s="523">
        <f>IF(OR($D$774="",$G$774=""),"",IF($D$774="Round",IF(3=1,"Axis 1 (0°)",IF(3=2,"Axis 2 (90°)","")),IF(3&gt;IF($D$774="Round",2,IF($I$774&lt;12,2,MIN(8,MAX(3,ROUNDUP($I$774/6,0))))),"",ROUND((3-0.5)*$I$774/IF($D$774="Round",2,IF($I$774&lt;12,2,MIN(8,MAX(3,ROUNDUP($I$774/6,0))))),1))))</f>
        <v/>
      </c>
      <c r="C778" s="524" t="n"/>
      <c r="D778" s="525" t="n"/>
      <c r="E778" s="525" t="n"/>
      <c r="F778" s="525" t="n"/>
      <c r="G778" s="525" t="n"/>
      <c r="H778" s="525" t="n"/>
      <c r="I778" s="525" t="n"/>
      <c r="J778" s="525" t="n"/>
      <c r="K778" s="525" t="n"/>
      <c r="L778" s="525" t="n"/>
      <c r="M778" s="525" t="n"/>
    </row>
    <row r="779" ht="13.35" customHeight="1" s="162">
      <c r="B779" s="523">
        <f>IF(OR($D$774="",$G$774=""),"",IF($D$774="Round",IF(4=1,"Axis 1 (0°)",IF(4=2,"Axis 2 (90°)","")),IF(4&gt;IF($D$774="Round",2,IF($I$774&lt;12,2,MIN(8,MAX(3,ROUNDUP($I$774/6,0))))),"",ROUND((4-0.5)*$I$774/IF($D$774="Round",2,IF($I$774&lt;12,2,MIN(8,MAX(3,ROUNDUP($I$774/6,0))))),1))))</f>
        <v/>
      </c>
      <c r="C779" s="524" t="n"/>
      <c r="D779" s="525" t="n"/>
      <c r="E779" s="525" t="n"/>
      <c r="F779" s="525" t="n"/>
      <c r="G779" s="525" t="n"/>
      <c r="H779" s="525" t="n"/>
      <c r="I779" s="525" t="n"/>
      <c r="J779" s="525" t="n"/>
      <c r="K779" s="525" t="n"/>
      <c r="L779" s="525" t="n"/>
      <c r="M779" s="525" t="n"/>
    </row>
    <row r="780" ht="13.35" customHeight="1" s="162">
      <c r="B780" s="523">
        <f>IF(OR($D$774="",$G$774=""),"",IF($D$774="Round",IF(5=1,"Axis 1 (0°)",IF(5=2,"Axis 2 (90°)","")),IF(5&gt;IF($D$774="Round",2,IF($I$774&lt;12,2,MIN(8,MAX(3,ROUNDUP($I$774/6,0))))),"",ROUND((5-0.5)*$I$774/IF($D$774="Round",2,IF($I$774&lt;12,2,MIN(8,MAX(3,ROUNDUP($I$774/6,0))))),1))))</f>
        <v/>
      </c>
      <c r="C780" s="524" t="n"/>
      <c r="D780" s="525" t="n"/>
      <c r="E780" s="525" t="n"/>
      <c r="F780" s="525" t="n"/>
      <c r="G780" s="525" t="n"/>
      <c r="H780" s="525" t="n"/>
      <c r="I780" s="525" t="n"/>
      <c r="J780" s="525" t="n"/>
      <c r="K780" s="525" t="n"/>
      <c r="L780" s="525" t="n"/>
      <c r="M780" s="525" t="n"/>
    </row>
    <row r="781" ht="13.35" customHeight="1" s="162">
      <c r="B781" s="523">
        <f>IF(OR($D$774="",$G$774=""),"",IF($D$774="Round",IF(6=1,"Axis 1 (0°)",IF(6=2,"Axis 2 (90°)","")),IF(6&gt;IF($D$774="Round",2,IF($I$774&lt;12,2,MIN(8,MAX(3,ROUNDUP($I$774/6,0))))),"",ROUND((6-0.5)*$I$774/IF($D$774="Round",2,IF($I$774&lt;12,2,MIN(8,MAX(3,ROUNDUP($I$774/6,0))))),1))))</f>
        <v/>
      </c>
      <c r="C781" s="524" t="n"/>
      <c r="D781" s="525" t="n"/>
      <c r="E781" s="525" t="n"/>
      <c r="F781" s="525" t="n"/>
      <c r="G781" s="525" t="n"/>
      <c r="H781" s="525" t="n"/>
      <c r="I781" s="525" t="n"/>
      <c r="J781" s="525" t="n"/>
      <c r="K781" s="525" t="n"/>
      <c r="L781" s="525" t="n"/>
      <c r="M781" s="525" t="n"/>
    </row>
    <row r="782" ht="13.35" customHeight="1" s="162">
      <c r="B782" s="523">
        <f>IF(OR($D$774="",$G$774=""),"",IF($D$774="Round",IF(7=1,"Axis 1 (0°)",IF(7=2,"Axis 2 (90°)","")),IF(7&gt;IF($D$774="Round",2,IF($I$774&lt;12,2,MIN(8,MAX(3,ROUNDUP($I$774/6,0))))),"",ROUND((7-0.5)*$I$774/IF($D$774="Round",2,IF($I$774&lt;12,2,MIN(8,MAX(3,ROUNDUP($I$774/6,0))))),1))))</f>
        <v/>
      </c>
      <c r="C782" s="524" t="n"/>
      <c r="D782" s="525" t="n"/>
      <c r="E782" s="525" t="n"/>
      <c r="F782" s="525" t="n"/>
      <c r="G782" s="525" t="n"/>
      <c r="H782" s="525" t="n"/>
      <c r="I782" s="525" t="n"/>
      <c r="J782" s="525" t="n"/>
      <c r="K782" s="525" t="n"/>
      <c r="L782" s="525" t="n"/>
      <c r="M782" s="525" t="n"/>
    </row>
    <row r="783" ht="13.35" customHeight="1" s="162">
      <c r="B783" s="523">
        <f>IF(OR($D$774="",$G$774=""),"",IF($D$774="Round",IF(8=1,"Axis 1 (0°)",IF(8=2,"Axis 2 (90°)","")),IF(8&gt;IF($D$774="Round",2,IF($I$774&lt;12,2,MIN(8,MAX(3,ROUNDUP($I$774/6,0))))),"",ROUND((8-0.5)*$I$774/IF($D$774="Round",2,IF($I$774&lt;12,2,MIN(8,MAX(3,ROUNDUP($I$774/6,0))))),1))))</f>
        <v/>
      </c>
      <c r="C783" s="524" t="n"/>
      <c r="D783" s="525" t="n"/>
      <c r="E783" s="525" t="n"/>
      <c r="F783" s="525" t="n"/>
      <c r="G783" s="525" t="n"/>
      <c r="H783" s="525" t="n"/>
      <c r="I783" s="525" t="n"/>
      <c r="J783" s="525" t="n"/>
      <c r="K783" s="525" t="n"/>
      <c r="L783" s="525" t="n"/>
      <c r="M783" s="525" t="n"/>
    </row>
    <row r="784" ht="13.35" customHeight="1" s="162"/>
    <row r="785" ht="13.35" customHeight="1" s="162">
      <c r="B785" s="188" t="inlineStr">
        <is>
          <t>Remarks</t>
        </is>
      </c>
      <c r="C785" s="173" t="n"/>
      <c r="D785" s="154" t="n"/>
      <c r="E785" s="174" t="n"/>
      <c r="F785" s="174" t="n"/>
      <c r="G785" s="174" t="n"/>
      <c r="H785" s="174" t="n"/>
      <c r="I785" s="174" t="n"/>
      <c r="J785" s="174" t="n"/>
      <c r="K785" s="174" t="n"/>
      <c r="L785" s="174" t="n"/>
      <c r="M785" s="173"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7"/>
  <headerFooter>
    <oddHeader>&amp;L&amp;G&amp;C&amp;"+,Bold"&amp;16Traverse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0.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499" t="inlineStr">
        <is>
          <t>NEBB Certified TAB Professional stamp – insert the stamp image here (Insert ▸ Pictures); signature may also be an image:</t>
        </is>
      </c>
    </row>
    <row r="51" ht="13.35" customHeight="1" s="162">
      <c r="C51" s="500" t="n"/>
      <c r="D51" s="483" t="n"/>
      <c r="E51" s="483" t="n"/>
      <c r="F51" s="483" t="n"/>
      <c r="G51" s="484" t="n"/>
    </row>
    <row r="52" ht="13.35" customHeight="1" s="162">
      <c r="C52" s="485" t="n"/>
      <c r="G52" s="486" t="n"/>
      <c r="I52" s="478" t="inlineStr">
        <is>
          <t>Signature:</t>
        </is>
      </c>
    </row>
    <row r="53" ht="13.35" customHeight="1" s="162">
      <c r="C53" s="485" t="n"/>
      <c r="G53" s="486" t="n"/>
      <c r="I53" s="526"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26"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2026-09-18T01:21:26Z</dcterms:modified>
  <cp:lastModifiedBy>Isaac Rochester</cp:lastModifiedBy>
  <cp:category>TAB, Report</cp:category>
  <cp:keywords>TAB, Report</cp:keywords>
  <cp:lastPrinted>2026-04-14T14:34:39Z</cp:lastPrinted>
</cp:coreProperties>
</file>