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bias\ownCloud\parallella-hauptseminar\presentation\"/>
    </mc:Choice>
  </mc:AlternateContent>
  <bookViews>
    <workbookView xWindow="0" yWindow="-465" windowWidth="19200" windowHeight="8700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6" i="1"/>
  <c r="D16" i="1"/>
  <c r="E12" i="1"/>
  <c r="E13" i="1"/>
  <c r="C3" i="1"/>
  <c r="C5" i="1"/>
  <c r="C4" i="1"/>
  <c r="T20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8" i="1"/>
  <c r="W14" i="1"/>
  <c r="W11" i="1"/>
  <c r="W10" i="1"/>
  <c r="W8" i="1"/>
  <c r="W6" i="1"/>
  <c r="W5" i="1"/>
  <c r="W4" i="1"/>
  <c r="W3" i="1"/>
  <c r="V3" i="1"/>
  <c r="V18" i="1"/>
  <c r="V14" i="1"/>
  <c r="V11" i="1"/>
  <c r="V10" i="1"/>
  <c r="V8" i="1"/>
  <c r="V6" i="1"/>
  <c r="V5" i="1"/>
  <c r="V4" i="1"/>
  <c r="N5" i="1"/>
  <c r="N11" i="1"/>
  <c r="N14" i="1"/>
  <c r="J21" i="1"/>
  <c r="O18" i="1"/>
  <c r="N18" i="1"/>
  <c r="N10" i="1"/>
  <c r="N8" i="1"/>
  <c r="N6" i="1"/>
  <c r="N4" i="1"/>
  <c r="N3" i="1"/>
  <c r="O12" i="1"/>
  <c r="O13" i="1"/>
  <c r="O3" i="1"/>
  <c r="O5" i="1"/>
  <c r="O15" i="1"/>
  <c r="O14" i="1"/>
  <c r="O8" i="1"/>
  <c r="O16" i="1"/>
  <c r="O10" i="1"/>
  <c r="O17" i="1"/>
  <c r="O11" i="1"/>
  <c r="O4" i="1"/>
  <c r="O6" i="1"/>
  <c r="O7" i="1"/>
  <c r="O9" i="1"/>
</calcChain>
</file>

<file path=xl/sharedStrings.xml><?xml version="1.0" encoding="utf-8"?>
<sst xmlns="http://schemas.openxmlformats.org/spreadsheetml/2006/main" count="37" uniqueCount="28">
  <si>
    <t>Zeitanteil</t>
  </si>
  <si>
    <t>write</t>
  </si>
  <si>
    <t>read</t>
  </si>
  <si>
    <t>calculation</t>
  </si>
  <si>
    <t>Speedup</t>
  </si>
  <si>
    <t>#cores</t>
  </si>
  <si>
    <t>speedup</t>
  </si>
  <si>
    <t>timewrite</t>
  </si>
  <si>
    <t>timeread</t>
  </si>
  <si>
    <t>timecalc</t>
  </si>
  <si>
    <t>timetotal</t>
  </si>
  <si>
    <t>Amdahls law</t>
  </si>
  <si>
    <t>vi ho</t>
  </si>
  <si>
    <t>7 Messungen gemittelt</t>
  </si>
  <si>
    <t>zurückzuführen auf fehlerhafte Programmausführung</t>
  </si>
  <si>
    <t>speedup Berechnung</t>
  </si>
  <si>
    <t>Speedup gesamt</t>
  </si>
  <si>
    <t>Serial part:</t>
  </si>
  <si>
    <t>GPU-Messungen(Lese- und Schreibvorgänge vernachlässigbar)</t>
  </si>
  <si>
    <t xml:space="preserve">100 Durchläufe </t>
  </si>
  <si>
    <t>Zeit/s</t>
  </si>
  <si>
    <t>500 Durchläufe</t>
  </si>
  <si>
    <t>1 Durchlauf</t>
  </si>
  <si>
    <t xml:space="preserve">Zeit/Bild </t>
  </si>
  <si>
    <t>Dauer/TDP[ms/W]</t>
  </si>
  <si>
    <t>GPU</t>
  </si>
  <si>
    <t>Dauer/Chip area</t>
  </si>
  <si>
    <t>Parallella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</si>
</sst>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 vs calculation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1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Tabelle1!$B$3:$B$5</c:f>
              <c:strCache>
                <c:ptCount val="3"/>
                <c:pt idx="0">
                  <c:v>write</c:v>
                </c:pt>
                <c:pt idx="1">
                  <c:v>read</c:v>
                </c:pt>
                <c:pt idx="2">
                  <c:v>calculation</c:v>
                </c:pt>
              </c:strCache>
            </c:strRef>
          </c:cat>
          <c:val>
            <c:numRef>
              <c:f>Tabelle1!$C$3:$C$5</c:f>
              <c:numCache>
                <c:formatCode>0.000</c:formatCode>
                <c:ptCount val="3"/>
                <c:pt idx="0">
                  <c:v>7.0019999999999999E-2</c:v>
                </c:pt>
                <c:pt idx="1">
                  <c:v>0.14551</c:v>
                </c:pt>
                <c:pt idx="2">
                  <c:v>0.39352999999999999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27</xdr:row>
      <xdr:rowOff>57150</xdr:rowOff>
    </xdr:from>
    <xdr:to>
      <xdr:col>15</xdr:col>
      <xdr:colOff>47625</xdr:colOff>
      <xdr:row>41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1"/>
  <sheetViews>
    <sheetView tabSelected="1" workbookViewId="0">
      <selection activeCell="E11" sqref="E11"/>
    </sheetView>
  </sheetViews>
  <sheetFormatPr baseColWidth="10" defaultRowHeight="15" x14ac:dyDescent="0.25"/>
  <cols>
    <col min="2" max="2" width="15.5703125" bestFit="1" customWidth="1"/>
    <col min="5" max="5" width="17.42578125" bestFit="1" customWidth="1"/>
    <col min="6" max="6" width="15.42578125" bestFit="1" customWidth="1"/>
    <col min="11" max="11" width="13.42578125" bestFit="1" customWidth="1"/>
    <col min="14" max="14" width="15.42578125" bestFit="1" customWidth="1"/>
    <col min="17" max="17" width="18.42578125" bestFit="1" customWidth="1"/>
    <col min="19" max="19" width="9.28515625" bestFit="1" customWidth="1"/>
    <col min="22" max="22" width="17.140625" bestFit="1" customWidth="1"/>
    <col min="23" max="23" width="13.7109375" bestFit="1" customWidth="1"/>
  </cols>
  <sheetData>
    <row r="2" spans="2:24" x14ac:dyDescent="0.25">
      <c r="B2" t="s">
        <v>0</v>
      </c>
      <c r="H2" t="s">
        <v>4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6</v>
      </c>
      <c r="O2" t="s">
        <v>11</v>
      </c>
      <c r="Q2" t="s">
        <v>4</v>
      </c>
      <c r="R2" t="s">
        <v>5</v>
      </c>
      <c r="S2" t="s">
        <v>7</v>
      </c>
      <c r="T2" t="s">
        <v>8</v>
      </c>
      <c r="U2" t="s">
        <v>9</v>
      </c>
      <c r="V2" t="s">
        <v>15</v>
      </c>
      <c r="W2" t="s">
        <v>16</v>
      </c>
      <c r="X2" t="s">
        <v>11</v>
      </c>
    </row>
    <row r="3" spans="2:24" x14ac:dyDescent="0.25">
      <c r="B3" t="s">
        <v>1</v>
      </c>
      <c r="C3" s="3">
        <f>S3</f>
        <v>7.0019999999999999E-2</v>
      </c>
      <c r="I3">
        <v>1</v>
      </c>
      <c r="J3" s="2">
        <v>7.0134000000000002E-2</v>
      </c>
      <c r="K3" s="2">
        <v>0.14463699999999999</v>
      </c>
      <c r="L3" s="2">
        <v>0.39199699999999998</v>
      </c>
      <c r="M3" s="2">
        <v>0.61143199999999998</v>
      </c>
      <c r="N3" s="1">
        <f>M3/M3</f>
        <v>1</v>
      </c>
      <c r="O3" s="1">
        <f>1/(J21+1/I3*(1-J21))</f>
        <v>1</v>
      </c>
      <c r="Q3" t="s">
        <v>13</v>
      </c>
      <c r="R3">
        <v>1</v>
      </c>
      <c r="S3" s="3">
        <v>7.0019999999999999E-2</v>
      </c>
      <c r="T3" s="3">
        <v>0.14551</v>
      </c>
      <c r="U3" s="3">
        <v>0.39352999999999999</v>
      </c>
      <c r="V3" s="1">
        <f>U3/U3</f>
        <v>1</v>
      </c>
      <c r="W3" s="1">
        <f>(S3+T3+U3)/(S3+T3+U3)</f>
        <v>1</v>
      </c>
      <c r="X3" s="1">
        <f>1/(T20+1/R3*(1-T20))</f>
        <v>1</v>
      </c>
    </row>
    <row r="4" spans="2:24" x14ac:dyDescent="0.25">
      <c r="B4" t="s">
        <v>2</v>
      </c>
      <c r="C4" s="3">
        <f>T3</f>
        <v>0.14551</v>
      </c>
      <c r="I4">
        <v>2</v>
      </c>
      <c r="J4" s="2">
        <v>6.9783999999999999E-2</v>
      </c>
      <c r="K4" s="2">
        <v>0.144895</v>
      </c>
      <c r="L4" s="2">
        <v>0.195879</v>
      </c>
      <c r="M4" s="2">
        <v>0.41149799999999997</v>
      </c>
      <c r="N4" s="1">
        <f>M3/M4</f>
        <v>1.4858687041006275</v>
      </c>
      <c r="O4" s="1">
        <f>1/(J21+1/I4*(1-J21))</f>
        <v>1.480101137371808</v>
      </c>
      <c r="R4">
        <v>2</v>
      </c>
      <c r="S4" s="3">
        <v>6.9870000000000002E-2</v>
      </c>
      <c r="T4" s="3">
        <v>0.14416000000000001</v>
      </c>
      <c r="U4" s="3">
        <v>0.19656000000000001</v>
      </c>
      <c r="V4" s="1">
        <f>U3/U4</f>
        <v>2.0020858770858769</v>
      </c>
      <c r="W4" s="1">
        <f>(S3+T3+U3)/(S4+T4+U4)</f>
        <v>1.4833775786063954</v>
      </c>
      <c r="X4" s="1">
        <f>1/(T20+1/R4*(1-T20))</f>
        <v>1.4772432360324526</v>
      </c>
    </row>
    <row r="5" spans="2:24" x14ac:dyDescent="0.25">
      <c r="B5" t="s">
        <v>3</v>
      </c>
      <c r="C5" s="3">
        <f>U3</f>
        <v>0.39352999999999999</v>
      </c>
      <c r="I5">
        <v>3</v>
      </c>
      <c r="J5">
        <v>7.0115999999999998E-2</v>
      </c>
      <c r="K5">
        <v>0.14602000000000001</v>
      </c>
      <c r="L5">
        <v>0.13190099999999999</v>
      </c>
      <c r="M5">
        <v>0.34844199999999997</v>
      </c>
      <c r="N5" s="1">
        <f>M3/M5</f>
        <v>1.7547597591564736</v>
      </c>
      <c r="O5" s="1">
        <f>1/(J21+1/I5*(1-J21))</f>
        <v>1.7620958832785452</v>
      </c>
      <c r="R5">
        <v>3</v>
      </c>
      <c r="S5" s="3">
        <v>7.0209999999999995E-2</v>
      </c>
      <c r="T5" s="3">
        <v>0.14516000000000001</v>
      </c>
      <c r="U5" s="3">
        <v>0.13267000000000001</v>
      </c>
      <c r="V5" s="1">
        <f>U3/U5</f>
        <v>2.9662320042209993</v>
      </c>
      <c r="W5" s="1">
        <f>(S3+T3+U3)/(S5+T5+U5)</f>
        <v>1.7499712676703825</v>
      </c>
      <c r="X5" s="1">
        <f>1/(T20+1/R5*(1-T20))</f>
        <v>1.7567011498673228</v>
      </c>
    </row>
    <row r="6" spans="2:24" x14ac:dyDescent="0.25">
      <c r="I6">
        <v>4</v>
      </c>
      <c r="J6" s="2">
        <v>7.1443000000000006E-2</v>
      </c>
      <c r="K6" s="2">
        <v>0.15154899999999999</v>
      </c>
      <c r="L6" s="2">
        <v>0.100068</v>
      </c>
      <c r="M6" s="2">
        <v>0.32359500000000002</v>
      </c>
      <c r="N6" s="1">
        <f>M3/M6</f>
        <v>1.8894976745623384</v>
      </c>
      <c r="O6" s="1">
        <f>1/(J21+1/I6*(1-J21))</f>
        <v>1.94763108752175</v>
      </c>
      <c r="R6">
        <v>4</v>
      </c>
      <c r="S6" s="3">
        <v>7.0169999999999996E-2</v>
      </c>
      <c r="T6" s="3">
        <v>0.14416000000000001</v>
      </c>
      <c r="U6" s="3">
        <v>9.9250000000000005E-2</v>
      </c>
      <c r="V6" s="1">
        <f>U3/U6</f>
        <v>3.9650377833753145</v>
      </c>
      <c r="W6" s="1">
        <f>(S3+T3+U3)/(S6+T6+U6)</f>
        <v>1.9422794821098281</v>
      </c>
      <c r="X6" s="1">
        <f>1/(T20+1/R6*(1-T20))</f>
        <v>1.9402221956755463</v>
      </c>
    </row>
    <row r="7" spans="2:24" x14ac:dyDescent="0.25">
      <c r="I7">
        <v>5</v>
      </c>
      <c r="J7" s="2"/>
      <c r="K7" s="2"/>
      <c r="L7" s="2"/>
      <c r="M7" s="2"/>
      <c r="N7" s="1"/>
      <c r="O7" s="1">
        <f>1/(J21+1/I7*(1-J21))</f>
        <v>2.0789709190515437</v>
      </c>
      <c r="R7">
        <v>5</v>
      </c>
      <c r="T7" s="3"/>
      <c r="U7" s="3"/>
      <c r="V7" s="1"/>
      <c r="W7" s="1"/>
      <c r="X7" s="1">
        <f>1/(T20+1/R7*(1-T20))</f>
        <v>2.0699710436520342</v>
      </c>
    </row>
    <row r="8" spans="2:24" x14ac:dyDescent="0.25">
      <c r="B8" t="s">
        <v>18</v>
      </c>
      <c r="I8">
        <v>6</v>
      </c>
      <c r="J8" s="2">
        <v>6.9875999999999994E-2</v>
      </c>
      <c r="K8" s="2">
        <v>147310</v>
      </c>
      <c r="L8" s="2">
        <v>6.5711000000000006E-2</v>
      </c>
      <c r="M8" s="2">
        <v>0.28326499999999999</v>
      </c>
      <c r="N8" s="1">
        <f>M3/M8</f>
        <v>2.1585158773586572</v>
      </c>
      <c r="O8" s="1">
        <f>1/(J21+1/I8*(1-J21))</f>
        <v>2.1768351622008599</v>
      </c>
      <c r="R8">
        <v>6</v>
      </c>
      <c r="S8" s="3">
        <v>7.0540000000000005E-2</v>
      </c>
      <c r="T8" s="3">
        <v>0.14530000000000001</v>
      </c>
      <c r="U8" s="3">
        <v>6.5949999999999995E-2</v>
      </c>
      <c r="V8" s="1">
        <f>U3/U8</f>
        <v>5.9670962850644429</v>
      </c>
      <c r="W8" s="1">
        <f>(S3+T3+U3)/(S8+T8+U8)</f>
        <v>2.1613967848397739</v>
      </c>
      <c r="X8" s="1">
        <f>1/(T20+1/R8*(1-T20))</f>
        <v>2.1665609381577156</v>
      </c>
    </row>
    <row r="9" spans="2:24" x14ac:dyDescent="0.25">
      <c r="I9">
        <v>7</v>
      </c>
      <c r="J9" s="2"/>
      <c r="K9" s="2"/>
      <c r="L9" s="2"/>
      <c r="M9" s="2"/>
      <c r="N9" s="1"/>
      <c r="O9" s="1">
        <f>1/(J21+1/I9*(1-J21))</f>
        <v>2.2525754476968598</v>
      </c>
      <c r="R9">
        <v>7</v>
      </c>
      <c r="S9" s="3"/>
      <c r="T9" s="3"/>
      <c r="U9" s="3"/>
      <c r="V9" s="1"/>
      <c r="W9" s="1"/>
      <c r="X9" s="1">
        <f>1/(T20+1/R9*(1-T20))</f>
        <v>2.24126293212213</v>
      </c>
    </row>
    <row r="10" spans="2:24" x14ac:dyDescent="0.25">
      <c r="B10" t="s">
        <v>25</v>
      </c>
      <c r="C10" t="s">
        <v>20</v>
      </c>
      <c r="D10" t="s">
        <v>23</v>
      </c>
      <c r="E10" t="s">
        <v>24</v>
      </c>
      <c r="F10" t="s">
        <v>26</v>
      </c>
      <c r="I10">
        <v>8</v>
      </c>
      <c r="J10" s="2">
        <v>7.1148000000000003E-2</v>
      </c>
      <c r="K10" s="2">
        <v>0.14799200000000001</v>
      </c>
      <c r="L10" s="2">
        <v>5.0025E-2</v>
      </c>
      <c r="M10" s="2">
        <v>0.26940399999999998</v>
      </c>
      <c r="N10" s="1">
        <f>M3/M10</f>
        <v>2.269572834850262</v>
      </c>
      <c r="O10" s="1">
        <f>1/(J21+1/I10*(1-J21))</f>
        <v>2.3129321566897372</v>
      </c>
      <c r="R10">
        <v>8</v>
      </c>
      <c r="S10" s="3">
        <v>7.1620000000000003E-2</v>
      </c>
      <c r="T10" s="3">
        <v>0.14785000000000001</v>
      </c>
      <c r="U10" s="3">
        <v>5.033E-2</v>
      </c>
      <c r="V10" s="1">
        <f>U3/U10</f>
        <v>7.8189946354063178</v>
      </c>
      <c r="W10" s="1">
        <f>(S3+T3+U3)/(S10+T10+U10)</f>
        <v>2.2574499629355076</v>
      </c>
      <c r="X10" s="1">
        <f>1/(T20+1/R10*(1-T20))</f>
        <v>2.3007597614471829</v>
      </c>
    </row>
    <row r="11" spans="2:24" x14ac:dyDescent="0.25">
      <c r="B11" t="s">
        <v>22</v>
      </c>
      <c r="C11">
        <v>0.21</v>
      </c>
      <c r="D11" s="5">
        <v>210</v>
      </c>
      <c r="E11" s="1">
        <f>D11/60</f>
        <v>3.5</v>
      </c>
      <c r="I11">
        <v>9</v>
      </c>
      <c r="J11" s="2">
        <v>7.8631999999999994E-2</v>
      </c>
      <c r="K11" s="2">
        <v>0.16467300000000001</v>
      </c>
      <c r="L11" s="2">
        <v>4.9140000000000003E-2</v>
      </c>
      <c r="M11" s="2">
        <v>0.292574</v>
      </c>
      <c r="N11" s="4">
        <f>M3/M11</f>
        <v>2.0898371010411041</v>
      </c>
      <c r="O11" s="4">
        <f>1/(J21+1/I11*(1-J21))</f>
        <v>2.3621600274725276</v>
      </c>
      <c r="R11">
        <v>9</v>
      </c>
      <c r="S11" s="3">
        <v>7.016E-2</v>
      </c>
      <c r="T11" s="3">
        <v>0.14596000000000001</v>
      </c>
      <c r="U11" s="3">
        <v>4.3990000000000001E-2</v>
      </c>
      <c r="V11" s="1">
        <f>U3/U11</f>
        <v>8.9458967947260728</v>
      </c>
      <c r="W11" s="1">
        <f>(S3+T3+U3)/(S11+T11+U11)</f>
        <v>2.3415478066971662</v>
      </c>
      <c r="X11" s="1">
        <f>1/(T20+1/R11*(1-T20))</f>
        <v>2.3492649894998503</v>
      </c>
    </row>
    <row r="12" spans="2:24" x14ac:dyDescent="0.25">
      <c r="B12" t="s">
        <v>19</v>
      </c>
      <c r="C12">
        <v>0.63200000000000001</v>
      </c>
      <c r="D12" s="5">
        <v>6.23</v>
      </c>
      <c r="E12" s="1">
        <f t="shared" ref="E12:E13" si="0">D12/60</f>
        <v>0.10383333333333335</v>
      </c>
      <c r="I12">
        <v>10</v>
      </c>
      <c r="J12" s="2"/>
      <c r="K12" s="2"/>
      <c r="L12" s="2"/>
      <c r="M12" s="2"/>
      <c r="N12" s="4"/>
      <c r="O12" s="4">
        <f>1/(J21+1/I12*(1-J21))</f>
        <v>2.4030772241941132</v>
      </c>
      <c r="R12">
        <v>10</v>
      </c>
      <c r="S12" s="3"/>
      <c r="T12" s="3"/>
      <c r="U12" s="3"/>
      <c r="V12" s="1"/>
      <c r="W12" s="1"/>
      <c r="X12" s="1">
        <f>1/(T20+1/R12*(1-T20))</f>
        <v>2.3895669777898094</v>
      </c>
    </row>
    <row r="13" spans="2:24" x14ac:dyDescent="0.25">
      <c r="B13" t="s">
        <v>21</v>
      </c>
      <c r="C13">
        <v>1.1950000000000001</v>
      </c>
      <c r="D13" s="5">
        <v>2.39</v>
      </c>
      <c r="E13" s="1">
        <f t="shared" si="0"/>
        <v>3.9833333333333339E-2</v>
      </c>
      <c r="I13">
        <v>11</v>
      </c>
      <c r="J13" s="2"/>
      <c r="K13" s="2"/>
      <c r="L13" s="2"/>
      <c r="M13" s="2"/>
      <c r="N13" s="4"/>
      <c r="O13" s="4">
        <f>1/(J21+1/I13*(1-J21))</f>
        <v>2.4376244499195763</v>
      </c>
      <c r="P13" t="s">
        <v>14</v>
      </c>
      <c r="R13">
        <v>11</v>
      </c>
      <c r="S13" s="3"/>
      <c r="T13" s="3"/>
      <c r="U13" s="3"/>
      <c r="V13" s="1"/>
      <c r="W13" s="1"/>
      <c r="X13" s="1">
        <f>1/(T20+1/R13*(1-T20))</f>
        <v>2.4235844824841917</v>
      </c>
    </row>
    <row r="14" spans="2:24" x14ac:dyDescent="0.25">
      <c r="I14">
        <v>12</v>
      </c>
      <c r="J14" s="2">
        <v>7.9884999999999998E-2</v>
      </c>
      <c r="K14" s="2">
        <v>0.16631299999999999</v>
      </c>
      <c r="L14" s="2">
        <v>3.7344000000000002E-2</v>
      </c>
      <c r="M14" s="2">
        <v>0.28464800000000001</v>
      </c>
      <c r="N14" s="4">
        <f>M3/M14</f>
        <v>2.1480284421460891</v>
      </c>
      <c r="O14" s="4">
        <f>1/(J21+1/I14*(1-J21))</f>
        <v>2.4671817904558742</v>
      </c>
      <c r="R14">
        <v>12</v>
      </c>
      <c r="S14" s="3">
        <v>7.009E-2</v>
      </c>
      <c r="T14" s="3">
        <v>0.14582999999999999</v>
      </c>
      <c r="U14" s="3">
        <v>3.2899999999999999E-2</v>
      </c>
      <c r="V14" s="1">
        <f>U3/U14</f>
        <v>11.961398176291793</v>
      </c>
      <c r="W14" s="1">
        <f>(S3+T3+U3)/(S14+T14+U14)</f>
        <v>2.4477935857246202</v>
      </c>
      <c r="X14" s="1">
        <f>1/(T20+1/R14*(1-T20))</f>
        <v>2.4526811392366832</v>
      </c>
    </row>
    <row r="15" spans="2:24" x14ac:dyDescent="0.25">
      <c r="B15" t="s">
        <v>27</v>
      </c>
      <c r="D15" t="s">
        <v>23</v>
      </c>
      <c r="E15" t="s">
        <v>24</v>
      </c>
      <c r="I15">
        <v>13</v>
      </c>
      <c r="J15" s="2"/>
      <c r="K15" s="2"/>
      <c r="L15" s="2"/>
      <c r="M15" s="2"/>
      <c r="N15" s="1" t="s">
        <v>12</v>
      </c>
      <c r="O15" s="1">
        <f>1/(J21+1/I15*(1-J21))</f>
        <v>2.4927575137580269</v>
      </c>
      <c r="R15">
        <v>13</v>
      </c>
      <c r="S15" s="3"/>
      <c r="T15" s="3"/>
      <c r="U15" s="3"/>
      <c r="V15" s="1"/>
      <c r="W15" s="1"/>
      <c r="X15" s="1">
        <f>1/(T20+1/R15*(1-T20))</f>
        <v>2.4778526766434457</v>
      </c>
    </row>
    <row r="16" spans="2:24" x14ac:dyDescent="0.25">
      <c r="B16" t="s">
        <v>22</v>
      </c>
      <c r="D16" s="6">
        <f>U18+T18+S18</f>
        <v>0.24485999999999997</v>
      </c>
      <c r="E16" s="1">
        <f>D16/2</f>
        <v>0.12242999999999998</v>
      </c>
      <c r="I16">
        <v>14</v>
      </c>
      <c r="J16" s="2"/>
      <c r="K16" s="2"/>
      <c r="L16" s="2"/>
      <c r="M16" s="2"/>
      <c r="N16" s="1"/>
      <c r="O16" s="1">
        <f>1/(J21+1/I16*(1-J21))</f>
        <v>2.515105385556736</v>
      </c>
      <c r="R16">
        <v>14</v>
      </c>
      <c r="S16" s="3"/>
      <c r="T16" s="3"/>
      <c r="U16" s="3"/>
      <c r="V16" s="1"/>
      <c r="W16" s="1"/>
      <c r="X16" s="1">
        <f>1/(T20+1/R16*(1-T20))</f>
        <v>2.4998431522009996</v>
      </c>
    </row>
    <row r="17" spans="9:24" x14ac:dyDescent="0.25">
      <c r="I17">
        <v>15</v>
      </c>
      <c r="J17" s="2"/>
      <c r="K17" s="2"/>
      <c r="L17" s="2"/>
      <c r="M17" s="2"/>
      <c r="N17" s="1"/>
      <c r="O17" s="1">
        <f>1/(J21+1/I17*(1-J21))</f>
        <v>2.5348002031934986</v>
      </c>
      <c r="R17">
        <v>15</v>
      </c>
      <c r="S17" s="3"/>
      <c r="T17" s="3"/>
      <c r="U17" s="3"/>
      <c r="V17" s="1"/>
      <c r="W17" s="1"/>
      <c r="X17" s="1">
        <f>1/(T20+1/R17*(1-T20))</f>
        <v>2.5192197392512852</v>
      </c>
    </row>
    <row r="18" spans="9:24" x14ac:dyDescent="0.25">
      <c r="I18">
        <v>16</v>
      </c>
      <c r="J18" s="2">
        <v>7.1110999999999994E-2</v>
      </c>
      <c r="K18" s="2">
        <v>0.14793700000000001</v>
      </c>
      <c r="L18" s="2">
        <v>2.4773E-2</v>
      </c>
      <c r="M18" s="2">
        <v>0.24395</v>
      </c>
      <c r="N18" s="1">
        <f>M3/M18</f>
        <v>2.5063824554211926</v>
      </c>
      <c r="O18" s="1">
        <f>1/(J21+1/I18*(1-J21))</f>
        <v>2.552287935524082</v>
      </c>
      <c r="R18">
        <v>16</v>
      </c>
      <c r="S18" s="3">
        <v>7.1639999999999995E-2</v>
      </c>
      <c r="T18" s="3">
        <v>0.14809</v>
      </c>
      <c r="U18" s="3">
        <v>2.513E-2</v>
      </c>
      <c r="V18" s="1">
        <f>U3/U18</f>
        <v>15.659769200159172</v>
      </c>
      <c r="W18" s="1">
        <f>(S3+T3+U3)/(S18+T18+U18)</f>
        <v>2.4873805439843175</v>
      </c>
      <c r="X18" s="1">
        <f>1/(T20+1/R18*(1-T20))</f>
        <v>2.5364223414306575</v>
      </c>
    </row>
    <row r="20" spans="9:24" x14ac:dyDescent="0.25">
      <c r="S20" t="s">
        <v>17</v>
      </c>
      <c r="T20">
        <f>(S3+T3)/(S3+U3+T3)</f>
        <v>0.35387318162414211</v>
      </c>
    </row>
    <row r="21" spans="9:24" x14ac:dyDescent="0.25">
      <c r="J21">
        <f>(J3+K3)/M3</f>
        <v>0.35125901163171047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Frust</dc:creator>
  <cp:lastModifiedBy>Tobias Frust</cp:lastModifiedBy>
  <dcterms:created xsi:type="dcterms:W3CDTF">2015-07-01T16:02:49Z</dcterms:created>
  <dcterms:modified xsi:type="dcterms:W3CDTF">2015-07-08T16:15:59Z</dcterms:modified>
</cp:coreProperties>
</file>