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Source_data/"/>
    </mc:Choice>
  </mc:AlternateContent>
  <xr:revisionPtr revIDLastSave="0" documentId="13_ncr:1_{D3C2C1C7-D98D-324D-BC56-2D739F338744}" xr6:coauthVersionLast="47" xr6:coauthVersionMax="47" xr10:uidLastSave="{00000000-0000-0000-0000-000000000000}"/>
  <bookViews>
    <workbookView xWindow="1440" yWindow="3700" windowWidth="27240" windowHeight="16440" firstSheet="4" activeTab="10" xr2:uid="{9A5B9335-FC08-2A40-A6A7-44ADB85A0368}"/>
  </bookViews>
  <sheets>
    <sheet name="extended_fig4a_raw+calc" sheetId="1" r:id="rId1"/>
    <sheet name="extended_fig4a_sp(-oriT)" sheetId="2" r:id="rId2"/>
    <sheet name="extended_fig4a_sp(+oriT)" sheetId="3" r:id="rId3"/>
    <sheet name="extended_fig4a_NT(+oriT)" sheetId="4" r:id="rId4"/>
    <sheet name="extended_fig4a_Msp1" sheetId="5" r:id="rId5"/>
    <sheet name="extended_fig4a_Msp2" sheetId="6" r:id="rId6"/>
    <sheet name="extended_fig4a_Msp3" sheetId="7" r:id="rId7"/>
    <sheet name="extended_fig4a_mean" sheetId="8" r:id="rId8"/>
    <sheet name="extended_fig4a_se" sheetId="9" r:id="rId9"/>
    <sheet name="extended_fig4b_raw+calc" sheetId="10" r:id="rId10"/>
    <sheet name="extended_fig4b_clean" sheetId="11" r:id="rId11"/>
  </sheets>
  <externalReferences>
    <externalReference r:id="rId12"/>
  </externalReferences>
  <definedNames>
    <definedName name="_xlchart.v1.0" hidden="1">'[1]extended4b_raw+calc'!$G$36:$G$41</definedName>
    <definedName name="_xlchart.v1.1" hidden="1">'[1]extended4b_raw+calc'!$H$35</definedName>
    <definedName name="_xlchart.v1.2" hidden="1">'[1]extended4b_raw+calc'!$H$36:$H$41</definedName>
    <definedName name="_xlchart.v1.3" hidden="1">'[1]extended4b_raw+calc'!$I$35</definedName>
    <definedName name="_xlchart.v1.4" hidden="1">'[1]extended4b_raw+calc'!$I$36:$I$41</definedName>
    <definedName name="_xlchart.v1.5" hidden="1">'[1]extended4b_raw+calc'!$J$35</definedName>
    <definedName name="_xlchart.v1.6" hidden="1">'[1]extended4b_raw+calc'!$J$36:$J$41</definedName>
    <definedName name="_xlchart.v1.7" hidden="1">'[1]extended4b_raw+calc'!$K$35</definedName>
    <definedName name="_xlchart.v1.8" hidden="1">'[1]extended4b_raw+calc'!$K$36:$K$41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0" l="1"/>
  <c r="D31" i="10"/>
  <c r="K30" i="10"/>
  <c r="J30" i="10"/>
  <c r="I30" i="10"/>
  <c r="I29" i="10"/>
  <c r="H29" i="10"/>
  <c r="G29" i="10"/>
  <c r="F29" i="10"/>
  <c r="E29" i="10"/>
  <c r="D28" i="10"/>
  <c r="K27" i="10"/>
  <c r="J27" i="10"/>
  <c r="I27" i="10"/>
  <c r="H27" i="10"/>
  <c r="H26" i="10"/>
  <c r="G26" i="10"/>
  <c r="F26" i="10"/>
  <c r="E26" i="10"/>
  <c r="D26" i="10"/>
  <c r="D36" i="10" s="1"/>
  <c r="H36" i="10" s="1"/>
  <c r="Z20" i="10"/>
  <c r="Y20" i="10"/>
  <c r="K31" i="10" s="1"/>
  <c r="W20" i="10"/>
  <c r="V20" i="10"/>
  <c r="J31" i="10" s="1"/>
  <c r="T20" i="10"/>
  <c r="S20" i="10"/>
  <c r="I31" i="10" s="1"/>
  <c r="Q20" i="10"/>
  <c r="P20" i="10"/>
  <c r="H31" i="10" s="1"/>
  <c r="N20" i="10"/>
  <c r="M20" i="10"/>
  <c r="G31" i="10" s="1"/>
  <c r="K20" i="10"/>
  <c r="J20" i="10"/>
  <c r="F31" i="10" s="1"/>
  <c r="H20" i="10"/>
  <c r="G20" i="10"/>
  <c r="E20" i="10"/>
  <c r="D20" i="10"/>
  <c r="Z19" i="10"/>
  <c r="Y19" i="10"/>
  <c r="W19" i="10"/>
  <c r="V19" i="10"/>
  <c r="T19" i="10"/>
  <c r="S19" i="10"/>
  <c r="Q19" i="10"/>
  <c r="P19" i="10"/>
  <c r="H30" i="10" s="1"/>
  <c r="N19" i="10"/>
  <c r="M19" i="10"/>
  <c r="G30" i="10" s="1"/>
  <c r="K19" i="10"/>
  <c r="J19" i="10"/>
  <c r="F30" i="10" s="1"/>
  <c r="H19" i="10"/>
  <c r="G19" i="10"/>
  <c r="E30" i="10" s="1"/>
  <c r="E19" i="10"/>
  <c r="D19" i="10"/>
  <c r="D30" i="10" s="1"/>
  <c r="Z18" i="10"/>
  <c r="Y18" i="10"/>
  <c r="K29" i="10" s="1"/>
  <c r="W18" i="10"/>
  <c r="V18" i="10"/>
  <c r="J29" i="10" s="1"/>
  <c r="T18" i="10"/>
  <c r="S18" i="10"/>
  <c r="Q18" i="10"/>
  <c r="P18" i="10"/>
  <c r="N18" i="10"/>
  <c r="M18" i="10"/>
  <c r="K18" i="10"/>
  <c r="J18" i="10"/>
  <c r="H18" i="10"/>
  <c r="G18" i="10"/>
  <c r="E18" i="10"/>
  <c r="D18" i="10"/>
  <c r="D29" i="10" s="1"/>
  <c r="D39" i="10" s="1"/>
  <c r="Z17" i="10"/>
  <c r="Y17" i="10"/>
  <c r="K28" i="10" s="1"/>
  <c r="K38" i="10" s="1"/>
  <c r="V17" i="10"/>
  <c r="J28" i="10" s="1"/>
  <c r="J38" i="10" s="1"/>
  <c r="T17" i="10"/>
  <c r="S17" i="10"/>
  <c r="I28" i="10" s="1"/>
  <c r="Q17" i="10"/>
  <c r="P17" i="10"/>
  <c r="H28" i="10" s="1"/>
  <c r="N17" i="10"/>
  <c r="M17" i="10"/>
  <c r="G28" i="10" s="1"/>
  <c r="K17" i="10"/>
  <c r="J17" i="10"/>
  <c r="F28" i="10" s="1"/>
  <c r="H17" i="10"/>
  <c r="E28" i="10" s="1"/>
  <c r="D38" i="10" s="1"/>
  <c r="G17" i="10"/>
  <c r="E17" i="10"/>
  <c r="D17" i="10"/>
  <c r="Z16" i="10"/>
  <c r="Y16" i="10"/>
  <c r="W16" i="10"/>
  <c r="V16" i="10"/>
  <c r="T16" i="10"/>
  <c r="S16" i="10"/>
  <c r="Q16" i="10"/>
  <c r="P16" i="10"/>
  <c r="N16" i="10"/>
  <c r="M16" i="10"/>
  <c r="G27" i="10" s="1"/>
  <c r="K16" i="10"/>
  <c r="J16" i="10"/>
  <c r="F27" i="10" s="1"/>
  <c r="H16" i="10"/>
  <c r="G16" i="10"/>
  <c r="E27" i="10" s="1"/>
  <c r="E16" i="10"/>
  <c r="D16" i="10"/>
  <c r="D27" i="10" s="1"/>
  <c r="Z15" i="10"/>
  <c r="Y15" i="10"/>
  <c r="K26" i="10" s="1"/>
  <c r="V15" i="10"/>
  <c r="J26" i="10" s="1"/>
  <c r="T15" i="10"/>
  <c r="S15" i="10"/>
  <c r="I26" i="10" s="1"/>
  <c r="I36" i="10" s="1"/>
  <c r="Q15" i="10"/>
  <c r="P15" i="10"/>
  <c r="N15" i="10"/>
  <c r="M15" i="10"/>
  <c r="K15" i="10"/>
  <c r="J15" i="10"/>
  <c r="H15" i="10"/>
  <c r="G15" i="10"/>
  <c r="E15" i="10"/>
  <c r="D15" i="10"/>
  <c r="H39" i="10" l="1"/>
  <c r="I39" i="10"/>
  <c r="K37" i="10"/>
  <c r="J39" i="10"/>
  <c r="K39" i="10"/>
  <c r="D40" i="10"/>
  <c r="I40" i="10" s="1"/>
  <c r="J40" i="10"/>
  <c r="K41" i="10"/>
  <c r="M36" i="10"/>
  <c r="J36" i="10"/>
  <c r="D37" i="10"/>
  <c r="H38" i="10"/>
  <c r="H37" i="10"/>
  <c r="K36" i="10"/>
  <c r="I37" i="10"/>
  <c r="D41" i="10"/>
  <c r="J41" i="10" s="1"/>
  <c r="H40" i="10"/>
  <c r="I38" i="10"/>
  <c r="J37" i="10"/>
  <c r="H41" i="10" l="1"/>
  <c r="I41" i="10"/>
  <c r="K40" i="10"/>
  <c r="M40" i="10" s="1"/>
  <c r="M37" i="10"/>
  <c r="M38" i="10"/>
  <c r="M39" i="10"/>
  <c r="M41" i="10" l="1"/>
  <c r="AV22" i="1"/>
  <c r="AU22" i="1"/>
  <c r="AB22" i="1"/>
  <c r="AA22" i="1"/>
  <c r="R22" i="1"/>
  <c r="Q22" i="1"/>
  <c r="H22" i="1"/>
  <c r="G22" i="1"/>
  <c r="BF21" i="1"/>
  <c r="BE21" i="1"/>
  <c r="BD21" i="1"/>
  <c r="BC21" i="1"/>
  <c r="BJ21" i="1" s="1"/>
  <c r="AV21" i="1"/>
  <c r="AU21" i="1"/>
  <c r="AT21" i="1"/>
  <c r="AS21" i="1"/>
  <c r="AZ22" i="1" s="1"/>
  <c r="AL21" i="1"/>
  <c r="AK21" i="1"/>
  <c r="AJ21" i="1"/>
  <c r="AI21" i="1"/>
  <c r="AP21" i="1" s="1"/>
  <c r="AB21" i="1"/>
  <c r="AA21" i="1"/>
  <c r="Z21" i="1"/>
  <c r="Y21" i="1"/>
  <c r="AE21" i="1" s="1"/>
  <c r="R21" i="1"/>
  <c r="Q21" i="1"/>
  <c r="P21" i="1"/>
  <c r="O21" i="1"/>
  <c r="S21" i="1" s="1"/>
  <c r="H21" i="1"/>
  <c r="G21" i="1"/>
  <c r="F21" i="1"/>
  <c r="E21" i="1"/>
  <c r="I22" i="1" s="1"/>
  <c r="BF19" i="1"/>
  <c r="BE19" i="1"/>
  <c r="BD19" i="1"/>
  <c r="BC19" i="1"/>
  <c r="BG19" i="1" s="1"/>
  <c r="AV19" i="1"/>
  <c r="AU19" i="1"/>
  <c r="AT19" i="1"/>
  <c r="AS19" i="1"/>
  <c r="AZ19" i="1" s="1"/>
  <c r="AL19" i="1"/>
  <c r="AK19" i="1"/>
  <c r="AJ19" i="1"/>
  <c r="AI19" i="1"/>
  <c r="AP19" i="1" s="1"/>
  <c r="AF19" i="1"/>
  <c r="AB19" i="1"/>
  <c r="AA19" i="1"/>
  <c r="Z19" i="1"/>
  <c r="Y19" i="1"/>
  <c r="AE19" i="1" s="1"/>
  <c r="R19" i="1"/>
  <c r="Q19" i="1"/>
  <c r="P19" i="1"/>
  <c r="O19" i="1"/>
  <c r="S19" i="1" s="1"/>
  <c r="H19" i="1"/>
  <c r="G19" i="1"/>
  <c r="F19" i="1"/>
  <c r="E19" i="1"/>
  <c r="K19" i="1" s="1"/>
  <c r="BF18" i="1"/>
  <c r="BE18" i="1"/>
  <c r="BD18" i="1"/>
  <c r="BC18" i="1"/>
  <c r="BG18" i="1" s="1"/>
  <c r="AV18" i="1"/>
  <c r="AU18" i="1"/>
  <c r="AT18" i="1"/>
  <c r="AS18" i="1"/>
  <c r="AZ18" i="1" s="1"/>
  <c r="AL18" i="1"/>
  <c r="AK18" i="1"/>
  <c r="AJ18" i="1"/>
  <c r="AI18" i="1"/>
  <c r="AP18" i="1" s="1"/>
  <c r="AB18" i="1"/>
  <c r="AA18" i="1"/>
  <c r="Z18" i="1"/>
  <c r="Y18" i="1"/>
  <c r="AE18" i="1" s="1"/>
  <c r="R18" i="1"/>
  <c r="Q18" i="1"/>
  <c r="P18" i="1"/>
  <c r="O18" i="1"/>
  <c r="S18" i="1" s="1"/>
  <c r="H18" i="1"/>
  <c r="G18" i="1"/>
  <c r="F18" i="1"/>
  <c r="E18" i="1"/>
  <c r="I18" i="1" s="1"/>
  <c r="BF17" i="1"/>
  <c r="BE17" i="1"/>
  <c r="BD17" i="1"/>
  <c r="BC17" i="1"/>
  <c r="BJ17" i="1" s="1"/>
  <c r="AV17" i="1"/>
  <c r="AU17" i="1"/>
  <c r="AT17" i="1"/>
  <c r="AS17" i="1"/>
  <c r="AZ17" i="1" s="1"/>
  <c r="AL17" i="1"/>
  <c r="AK17" i="1"/>
  <c r="AJ17" i="1"/>
  <c r="AI17" i="1"/>
  <c r="AO17" i="1" s="1"/>
  <c r="AB17" i="1"/>
  <c r="AA17" i="1"/>
  <c r="Z17" i="1"/>
  <c r="Y17" i="1"/>
  <c r="AE17" i="1" s="1"/>
  <c r="R17" i="1"/>
  <c r="Q17" i="1"/>
  <c r="P17" i="1"/>
  <c r="O17" i="1"/>
  <c r="S17" i="1" s="1"/>
  <c r="H17" i="1"/>
  <c r="G17" i="1"/>
  <c r="F17" i="1"/>
  <c r="E17" i="1"/>
  <c r="I17" i="1" s="1"/>
  <c r="BF16" i="1"/>
  <c r="BE16" i="1"/>
  <c r="BD16" i="1"/>
  <c r="BC16" i="1"/>
  <c r="BJ16" i="1" s="1"/>
  <c r="AV16" i="1"/>
  <c r="AU16" i="1"/>
  <c r="AT16" i="1"/>
  <c r="AS16" i="1"/>
  <c r="AZ16" i="1" s="1"/>
  <c r="AL16" i="1"/>
  <c r="AK16" i="1"/>
  <c r="AJ16" i="1"/>
  <c r="AI16" i="1"/>
  <c r="AM16" i="1" s="1"/>
  <c r="AB16" i="1"/>
  <c r="AA16" i="1"/>
  <c r="Z16" i="1"/>
  <c r="Y16" i="1"/>
  <c r="AE16" i="1" s="1"/>
  <c r="R16" i="1"/>
  <c r="Q16" i="1"/>
  <c r="P16" i="1"/>
  <c r="O16" i="1"/>
  <c r="S16" i="1" s="1"/>
  <c r="H16" i="1"/>
  <c r="G16" i="1"/>
  <c r="F16" i="1"/>
  <c r="E16" i="1"/>
  <c r="J16" i="1" s="1"/>
  <c r="BF15" i="1"/>
  <c r="BE15" i="1"/>
  <c r="BD15" i="1"/>
  <c r="BC15" i="1"/>
  <c r="BI15" i="1" s="1"/>
  <c r="AV15" i="1"/>
  <c r="AU15" i="1"/>
  <c r="AT15" i="1"/>
  <c r="AS15" i="1"/>
  <c r="AW15" i="1" s="1"/>
  <c r="AL15" i="1"/>
  <c r="AK15" i="1"/>
  <c r="AJ15" i="1"/>
  <c r="AI15" i="1"/>
  <c r="AP15" i="1" s="1"/>
  <c r="AB15" i="1"/>
  <c r="AA15" i="1"/>
  <c r="Z15" i="1"/>
  <c r="Y15" i="1"/>
  <c r="AE15" i="1" s="1"/>
  <c r="R15" i="1"/>
  <c r="Q15" i="1"/>
  <c r="P15" i="1"/>
  <c r="O15" i="1"/>
  <c r="S15" i="1" s="1"/>
  <c r="H15" i="1"/>
  <c r="G15" i="1"/>
  <c r="F15" i="1"/>
  <c r="E15" i="1"/>
  <c r="L15" i="1" s="1"/>
  <c r="M16" i="1" l="1"/>
  <c r="J17" i="1"/>
  <c r="L17" i="1"/>
  <c r="K17" i="1"/>
  <c r="M21" i="1"/>
  <c r="AG15" i="1"/>
  <c r="K22" i="1"/>
  <c r="AF15" i="1"/>
  <c r="L22" i="1"/>
  <c r="M17" i="1"/>
  <c r="N17" i="1" s="1"/>
  <c r="AG18" i="1"/>
  <c r="AH18" i="1" s="1"/>
  <c r="BK18" i="1"/>
  <c r="BL18" i="1" s="1"/>
  <c r="AG19" i="1"/>
  <c r="BH18" i="1"/>
  <c r="M18" i="1"/>
  <c r="N18" i="1" s="1"/>
  <c r="BH19" i="1"/>
  <c r="BG15" i="1"/>
  <c r="BJ15" i="1"/>
  <c r="AG16" i="1"/>
  <c r="AH16" i="1" s="1"/>
  <c r="BI19" i="1"/>
  <c r="AC22" i="1"/>
  <c r="BK15" i="1"/>
  <c r="BL15" i="1" s="1"/>
  <c r="W17" i="1"/>
  <c r="X17" i="1" s="1"/>
  <c r="BJ19" i="1"/>
  <c r="AG21" i="1"/>
  <c r="AE22" i="1"/>
  <c r="BH15" i="1"/>
  <c r="AF16" i="1"/>
  <c r="AF21" i="1"/>
  <c r="BK19" i="1"/>
  <c r="N16" i="1"/>
  <c r="N21" i="1"/>
  <c r="T18" i="1"/>
  <c r="M15" i="1"/>
  <c r="U18" i="1"/>
  <c r="M19" i="1"/>
  <c r="M22" i="1"/>
  <c r="N22" i="1" s="1"/>
  <c r="W16" i="1"/>
  <c r="AG17" i="1"/>
  <c r="AH17" i="1" s="1"/>
  <c r="V18" i="1"/>
  <c r="W21" i="1"/>
  <c r="W18" i="1"/>
  <c r="W15" i="1"/>
  <c r="W19" i="1"/>
  <c r="AD22" i="1"/>
  <c r="K16" i="1"/>
  <c r="BI18" i="1"/>
  <c r="K21" i="1"/>
  <c r="L16" i="1"/>
  <c r="V17" i="1"/>
  <c r="AQ18" i="1"/>
  <c r="BJ18" i="1"/>
  <c r="L21" i="1"/>
  <c r="BK21" i="1"/>
  <c r="W22" i="1"/>
  <c r="BA17" i="1"/>
  <c r="AQ15" i="1"/>
  <c r="T19" i="1"/>
  <c r="AQ19" i="1"/>
  <c r="BK16" i="1"/>
  <c r="BL16" i="1" s="1"/>
  <c r="J18" i="1"/>
  <c r="BG21" i="1"/>
  <c r="BA18" i="1"/>
  <c r="BH16" i="1"/>
  <c r="T16" i="1"/>
  <c r="AQ16" i="1"/>
  <c r="BI16" i="1"/>
  <c r="L18" i="1"/>
  <c r="I19" i="1"/>
  <c r="T21" i="1"/>
  <c r="AQ21" i="1"/>
  <c r="AR21" i="1" s="1"/>
  <c r="BI21" i="1"/>
  <c r="BG16" i="1"/>
  <c r="U19" i="1"/>
  <c r="K18" i="1"/>
  <c r="BH21" i="1"/>
  <c r="U16" i="1"/>
  <c r="BG17" i="1"/>
  <c r="J19" i="1"/>
  <c r="BA19" i="1"/>
  <c r="U21" i="1"/>
  <c r="U15" i="1"/>
  <c r="AF17" i="1"/>
  <c r="V19" i="1"/>
  <c r="K15" i="1"/>
  <c r="AF18" i="1"/>
  <c r="V21" i="1"/>
  <c r="T15" i="1"/>
  <c r="BK17" i="1"/>
  <c r="I15" i="1"/>
  <c r="J15" i="1"/>
  <c r="I16" i="1"/>
  <c r="T17" i="1"/>
  <c r="AQ17" i="1"/>
  <c r="AR17" i="1" s="1"/>
  <c r="BI17" i="1"/>
  <c r="L19" i="1"/>
  <c r="I21" i="1"/>
  <c r="V15" i="1"/>
  <c r="BA15" i="1"/>
  <c r="V16" i="1"/>
  <c r="BH17" i="1"/>
  <c r="BA16" i="1"/>
  <c r="U17" i="1"/>
  <c r="J21" i="1"/>
  <c r="BA21" i="1"/>
  <c r="J22" i="1"/>
  <c r="BL19" i="1"/>
  <c r="AR18" i="1"/>
  <c r="AW21" i="1"/>
  <c r="AX15" i="1"/>
  <c r="AX17" i="1"/>
  <c r="AX18" i="1"/>
  <c r="AX19" i="1"/>
  <c r="AX21" i="1"/>
  <c r="AH15" i="1"/>
  <c r="AH19" i="1"/>
  <c r="AM15" i="1"/>
  <c r="AY15" i="1"/>
  <c r="AY16" i="1"/>
  <c r="AM17" i="1"/>
  <c r="AY17" i="1"/>
  <c r="AM18" i="1"/>
  <c r="AY18" i="1"/>
  <c r="AM19" i="1"/>
  <c r="AY19" i="1"/>
  <c r="AM21" i="1"/>
  <c r="AY21" i="1"/>
  <c r="S22" i="1"/>
  <c r="AW16" i="1"/>
  <c r="AW17" i="1"/>
  <c r="AW18" i="1"/>
  <c r="AW19" i="1"/>
  <c r="AN15" i="1"/>
  <c r="AN16" i="1"/>
  <c r="AN18" i="1"/>
  <c r="AN19" i="1"/>
  <c r="AN21" i="1"/>
  <c r="AZ21" i="1"/>
  <c r="T22" i="1"/>
  <c r="AW22" i="1"/>
  <c r="AX16" i="1"/>
  <c r="AZ15" i="1"/>
  <c r="AC15" i="1"/>
  <c r="AC16" i="1"/>
  <c r="AO21" i="1"/>
  <c r="U22" i="1"/>
  <c r="AX22" i="1"/>
  <c r="AO15" i="1"/>
  <c r="AO16" i="1"/>
  <c r="AC17" i="1"/>
  <c r="AO18" i="1"/>
  <c r="AO19" i="1"/>
  <c r="AD15" i="1"/>
  <c r="AD16" i="1"/>
  <c r="AP16" i="1"/>
  <c r="AD17" i="1"/>
  <c r="AP17" i="1"/>
  <c r="AD18" i="1"/>
  <c r="AD19" i="1"/>
  <c r="AD21" i="1"/>
  <c r="V22" i="1"/>
  <c r="AY22" i="1"/>
  <c r="AF22" i="1"/>
  <c r="AN17" i="1"/>
  <c r="AC18" i="1"/>
  <c r="AC19" i="1"/>
  <c r="AC21" i="1"/>
  <c r="X18" i="1" l="1"/>
  <c r="AH21" i="1"/>
  <c r="BB15" i="1"/>
  <c r="N15" i="1"/>
  <c r="AR16" i="1"/>
  <c r="BB18" i="1"/>
  <c r="AR19" i="1"/>
  <c r="X19" i="1"/>
  <c r="BL17" i="1"/>
  <c r="BB16" i="1"/>
  <c r="BB17" i="1"/>
  <c r="X15" i="1"/>
  <c r="BB19" i="1"/>
  <c r="X16" i="1"/>
  <c r="N19" i="1"/>
  <c r="AR15" i="1"/>
  <c r="BB21" i="1"/>
  <c r="BL21" i="1"/>
  <c r="X21" i="1"/>
</calcChain>
</file>

<file path=xl/sharedStrings.xml><?xml version="1.0" encoding="utf-8"?>
<sst xmlns="http://schemas.openxmlformats.org/spreadsheetml/2006/main" count="287" uniqueCount="43">
  <si>
    <t>sample1 (sp1 no orit)</t>
  </si>
  <si>
    <t>sample2 (sp1 with orit)</t>
  </si>
  <si>
    <t>sample3 (nt with orit)</t>
  </si>
  <si>
    <t>sample4 (opool-1-11)</t>
  </si>
  <si>
    <t>sample5 (opool-2-5?)</t>
  </si>
  <si>
    <t>sample6 (opool-2-10?)</t>
  </si>
  <si>
    <t>cm</t>
  </si>
  <si>
    <t>cm+kan</t>
  </si>
  <si>
    <t>plated</t>
  </si>
  <si>
    <t>counted</t>
  </si>
  <si>
    <t>day</t>
  </si>
  <si>
    <t>dilution rates</t>
  </si>
  <si>
    <t>rep1</t>
  </si>
  <si>
    <t>rep2</t>
  </si>
  <si>
    <t>rep3</t>
  </si>
  <si>
    <t>rep4</t>
  </si>
  <si>
    <t>kan</t>
  </si>
  <si>
    <t>individual</t>
  </si>
  <si>
    <t>whole</t>
  </si>
  <si>
    <t>mean</t>
  </si>
  <si>
    <t>std</t>
  </si>
  <si>
    <t>Fp</t>
  </si>
  <si>
    <t>se</t>
  </si>
  <si>
    <t>sp (-oriT)</t>
  </si>
  <si>
    <t>sp (+oriT)</t>
  </si>
  <si>
    <t>NT (+oriT)</t>
  </si>
  <si>
    <t>Msp1</t>
  </si>
  <si>
    <t>Msp2</t>
  </si>
  <si>
    <t>Msp3</t>
  </si>
  <si>
    <t>LB plate</t>
  </si>
  <si>
    <t>LB + tet plate</t>
  </si>
  <si>
    <t>sample</t>
  </si>
  <si>
    <t>10^-6</t>
  </si>
  <si>
    <t>10^-7</t>
  </si>
  <si>
    <t>10^-8</t>
  </si>
  <si>
    <t>0.5*10^-6</t>
  </si>
  <si>
    <t>0.5*10^-7</t>
  </si>
  <si>
    <t>0.5*10^-8</t>
  </si>
  <si>
    <t>Msp1 (+oriT)</t>
  </si>
  <si>
    <t>Msp2 (+oriT)</t>
  </si>
  <si>
    <t>Msp3 (+oriT)</t>
  </si>
  <si>
    <t>Fhr fraction (LB + tet / avg(LB))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</si>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</sst>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11" fontId="0" fillId="0" borderId="0" xfId="0" applyNumberFormat="1"/>
    <xf numFmtId="11" fontId="0" fillId="0" borderId="11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2400" b="1" i="0">
              <a:solidFill>
                <a:srgbClr val="595959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r>
            <a:rPr lang="en-US" sz="2400" b="1"/>
            <a:t>Chart Title</a:t>
          </a:r>
        </a:p>
      </cx:txPr>
    </cx:title>
    <cx:plotArea>
      <cx:plotAreaRegion>
        <cx:series layoutId="boxWhisker" uniqueId="{3524AFB6-278C-DE4D-8DCD-2810AA64E9B4}">
          <cx:tx>
            <cx:txData>
              <cx:f>_xlchart.v1.1</cx:f>
              <cx:v>rep1</cx:v>
            </cx:txData>
          </cx:tx>
          <cx:dataId val="0"/>
          <cx:layoutPr>
            <cx:statistics quartileMethod="exclusive"/>
          </cx:layoutPr>
        </cx:series>
        <cx:series layoutId="boxWhisker" uniqueId="{5E531B4E-EA97-1646-8A73-3852F37BF4CD}">
          <cx:tx>
            <cx:txData>
              <cx:f>_xlchart.v1.3</cx:f>
              <cx:v>rep2</cx:v>
            </cx:txData>
          </cx:tx>
          <cx:dataId val="1"/>
          <cx:layoutPr>
            <cx:statistics quartileMethod="exclusive"/>
          </cx:layoutPr>
        </cx:series>
        <cx:series layoutId="boxWhisker" uniqueId="{311398EF-296B-FE4F-89B1-5C1FF63E59A0}">
          <cx:tx>
            <cx:txData>
              <cx:f>_xlchart.v1.5</cx:f>
              <cx:v>rep3</cx:v>
            </cx:txData>
          </cx:tx>
          <cx:dataId val="2"/>
          <cx:layoutPr>
            <cx:statistics quartileMethod="exclusive"/>
          </cx:layoutPr>
        </cx:series>
        <cx:series layoutId="boxWhisker" uniqueId="{BA43B55E-C340-3641-A601-71964B844C5B}">
          <cx:tx>
            <cx:txData>
              <cx:f>_xlchart.v1.7</cx:f>
              <cx:v>rep4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2400" b="1"/>
          </a:p>
        </cx:txPr>
      </cx:axis>
      <cx:axis id="1">
        <cx:valScaling max="2"/>
        <cx:title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2400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468794</xdr:colOff>
      <xdr:row>26</xdr:row>
      <xdr:rowOff>139784</xdr:rowOff>
    </xdr:from>
    <xdr:to>
      <xdr:col>28</xdr:col>
      <xdr:colOff>77439</xdr:colOff>
      <xdr:row>41</xdr:row>
      <xdr:rowOff>35183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DEB6C3-6132-2942-860A-D64EC2665B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0294" y="5422984"/>
              <a:ext cx="11991145" cy="2943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yeinson/Dropbox/PNC_collab_HS+GH/ADEPT_data_post_revision_final/Fig3D_&amp;_Extended_Data_Fig4/extended4B_data.xlsx" TargetMode="External"/><Relationship Id="rId1" Type="http://schemas.openxmlformats.org/officeDocument/2006/relationships/externalLinkPath" Target="/Users/hyeinson/Dropbox/PNC_collab_HS+GH/ADEPT_data_post_revision_final/Fig3D_&amp;_Extended_Data_Fig4/extended4B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tended4b_raw+calc"/>
      <sheetName val="extended4b_clean"/>
    </sheetNames>
    <sheetDataSet>
      <sheetData sheetId="0">
        <row r="35">
          <cell r="H35" t="str">
            <v>rep1</v>
          </cell>
          <cell r="I35" t="str">
            <v>rep2</v>
          </cell>
          <cell r="J35" t="str">
            <v>rep3</v>
          </cell>
          <cell r="K35" t="str">
            <v>rep4</v>
          </cell>
        </row>
        <row r="36">
          <cell r="G36" t="str">
            <v>sp (-oriT)</v>
          </cell>
          <cell r="H36">
            <v>0.61788617886178865</v>
          </cell>
          <cell r="I36">
            <v>1.3170731707317074</v>
          </cell>
          <cell r="J36">
            <v>1.2357723577235773</v>
          </cell>
          <cell r="K36">
            <v>0.74796747967479671</v>
          </cell>
        </row>
        <row r="37">
          <cell r="G37" t="str">
            <v>sp (+oriT)</v>
          </cell>
          <cell r="H37">
            <v>1.0034364261168385</v>
          </cell>
          <cell r="I37">
            <v>0.81099656357388317</v>
          </cell>
          <cell r="J37">
            <v>1.1477663230240549</v>
          </cell>
          <cell r="K37">
            <v>0.84536082474226804</v>
          </cell>
        </row>
        <row r="38">
          <cell r="G38" t="str">
            <v>NT (+oriT)</v>
          </cell>
          <cell r="H38">
            <v>1.1094890510948905</v>
          </cell>
          <cell r="I38">
            <v>0.84671532846715325</v>
          </cell>
          <cell r="J38">
            <v>0.75912408759124084</v>
          </cell>
          <cell r="K38">
            <v>0.67153284671532842</v>
          </cell>
        </row>
        <row r="39">
          <cell r="G39" t="str">
            <v>Msp1 (+oriT)</v>
          </cell>
          <cell r="H39">
            <v>0.65573770491803274</v>
          </cell>
          <cell r="I39">
            <v>0.58079625292740045</v>
          </cell>
          <cell r="J39">
            <v>0.89929742388758782</v>
          </cell>
          <cell r="K39">
            <v>0.82435597189695553</v>
          </cell>
        </row>
        <row r="40">
          <cell r="G40" t="str">
            <v>Msp2 (+oriT)</v>
          </cell>
          <cell r="H40">
            <v>1.0259965337954939</v>
          </cell>
          <cell r="I40">
            <v>0.92894280762564996</v>
          </cell>
          <cell r="J40">
            <v>1.2201039861351819</v>
          </cell>
          <cell r="K40">
            <v>1.608318890814558</v>
          </cell>
        </row>
        <row r="41">
          <cell r="G41" t="str">
            <v>Msp3 (+oriT)</v>
          </cell>
          <cell r="H41">
            <v>1.1785714285714286</v>
          </cell>
          <cell r="I41">
            <v>1.1190476190476191</v>
          </cell>
          <cell r="J41">
            <v>0.66666666666666663</v>
          </cell>
          <cell r="K41">
            <v>0.94047619047619047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6909-E062-ED45-B5E3-BAAE4346F605}">
  <dimension ref="A1:BL22"/>
  <sheetViews>
    <sheetView topLeftCell="E1" zoomScale="75" workbookViewId="0">
      <selection activeCell="R28" sqref="R28"/>
    </sheetView>
  </sheetViews>
  <sheetFormatPr baseColWidth="10" defaultRowHeight="16" x14ac:dyDescent="0.2"/>
  <sheetData>
    <row r="1" spans="1:64" x14ac:dyDescent="0.2">
      <c r="E1" s="17" t="s">
        <v>0</v>
      </c>
      <c r="F1" s="17"/>
      <c r="G1" s="17"/>
      <c r="H1" s="17"/>
      <c r="I1" s="17"/>
      <c r="J1" s="17"/>
      <c r="K1" s="17"/>
      <c r="L1" s="17"/>
      <c r="M1" s="1"/>
      <c r="N1" s="1"/>
      <c r="O1" s="18" t="s">
        <v>1</v>
      </c>
      <c r="P1" s="18"/>
      <c r="Q1" s="18"/>
      <c r="R1" s="18"/>
      <c r="S1" s="18"/>
      <c r="T1" s="18"/>
      <c r="U1" s="18"/>
      <c r="V1" s="18"/>
      <c r="W1" s="2"/>
      <c r="X1" s="2"/>
      <c r="Y1" s="19" t="s">
        <v>2</v>
      </c>
      <c r="Z1" s="19"/>
      <c r="AA1" s="19"/>
      <c r="AB1" s="19"/>
      <c r="AC1" s="19"/>
      <c r="AD1" s="19"/>
      <c r="AE1" s="19"/>
      <c r="AF1" s="19"/>
      <c r="AG1" s="3"/>
      <c r="AH1" s="3"/>
      <c r="AI1" s="20" t="s">
        <v>3</v>
      </c>
      <c r="AJ1" s="20"/>
      <c r="AK1" s="20"/>
      <c r="AL1" s="20"/>
      <c r="AM1" s="20"/>
      <c r="AN1" s="20"/>
      <c r="AO1" s="20"/>
      <c r="AP1" s="20"/>
      <c r="AQ1" s="4"/>
      <c r="AR1" s="4"/>
      <c r="AS1" s="21" t="s">
        <v>4</v>
      </c>
      <c r="AT1" s="21"/>
      <c r="AU1" s="21"/>
      <c r="AV1" s="21"/>
      <c r="AW1" s="21"/>
      <c r="AX1" s="21"/>
      <c r="AY1" s="21"/>
      <c r="AZ1" s="21"/>
      <c r="BA1" s="5"/>
      <c r="BB1" s="5"/>
      <c r="BC1" s="16" t="s">
        <v>5</v>
      </c>
      <c r="BD1" s="16"/>
      <c r="BE1" s="16"/>
      <c r="BF1" s="16"/>
      <c r="BG1" s="16"/>
      <c r="BH1" s="16"/>
      <c r="BI1" s="16"/>
      <c r="BJ1" s="16"/>
      <c r="BK1" s="6"/>
      <c r="BL1" s="6"/>
    </row>
    <row r="2" spans="1:64" x14ac:dyDescent="0.2">
      <c r="E2" s="17" t="s">
        <v>6</v>
      </c>
      <c r="F2" s="17"/>
      <c r="G2" s="17"/>
      <c r="H2" s="17"/>
      <c r="I2" s="17" t="s">
        <v>7</v>
      </c>
      <c r="J2" s="17"/>
      <c r="K2" s="17"/>
      <c r="L2" s="17"/>
      <c r="M2" s="1"/>
      <c r="N2" s="1"/>
      <c r="O2" s="18" t="s">
        <v>6</v>
      </c>
      <c r="P2" s="18"/>
      <c r="Q2" s="18"/>
      <c r="R2" s="18"/>
      <c r="S2" s="18" t="s">
        <v>7</v>
      </c>
      <c r="T2" s="18"/>
      <c r="U2" s="18"/>
      <c r="V2" s="18"/>
      <c r="W2" s="2"/>
      <c r="X2" s="2"/>
      <c r="Y2" s="19" t="s">
        <v>6</v>
      </c>
      <c r="Z2" s="19"/>
      <c r="AA2" s="19"/>
      <c r="AB2" s="19"/>
      <c r="AC2" s="19" t="s">
        <v>7</v>
      </c>
      <c r="AD2" s="19"/>
      <c r="AE2" s="19"/>
      <c r="AF2" s="19"/>
      <c r="AG2" s="3"/>
      <c r="AH2" s="3"/>
      <c r="AI2" s="20" t="s">
        <v>6</v>
      </c>
      <c r="AJ2" s="20"/>
      <c r="AK2" s="20"/>
      <c r="AL2" s="20"/>
      <c r="AM2" s="20" t="s">
        <v>7</v>
      </c>
      <c r="AN2" s="20"/>
      <c r="AO2" s="20"/>
      <c r="AP2" s="20"/>
      <c r="AQ2" s="4"/>
      <c r="AR2" s="4"/>
      <c r="AS2" s="21" t="s">
        <v>6</v>
      </c>
      <c r="AT2" s="21"/>
      <c r="AU2" s="21"/>
      <c r="AV2" s="21"/>
      <c r="AW2" s="21" t="s">
        <v>7</v>
      </c>
      <c r="AX2" s="21"/>
      <c r="AY2" s="21"/>
      <c r="AZ2" s="21"/>
      <c r="BA2" s="5"/>
      <c r="BB2" s="5"/>
      <c r="BC2" s="16" t="s">
        <v>6</v>
      </c>
      <c r="BD2" s="16"/>
      <c r="BE2" s="16"/>
      <c r="BF2" s="16"/>
      <c r="BG2" s="16" t="s">
        <v>7</v>
      </c>
      <c r="BH2" s="16"/>
      <c r="BI2" s="16"/>
      <c r="BJ2" s="16"/>
      <c r="BK2" s="6"/>
      <c r="BL2" s="6"/>
    </row>
    <row r="3" spans="1:64" x14ac:dyDescent="0.2">
      <c r="A3" t="s">
        <v>8</v>
      </c>
      <c r="B3" t="s">
        <v>9</v>
      </c>
      <c r="C3" t="s">
        <v>10</v>
      </c>
      <c r="D3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12</v>
      </c>
      <c r="J3" s="7" t="s">
        <v>13</v>
      </c>
      <c r="K3" s="7" t="s">
        <v>14</v>
      </c>
      <c r="L3" s="7" t="s">
        <v>15</v>
      </c>
      <c r="M3" s="7"/>
      <c r="N3" s="7"/>
      <c r="O3" s="8" t="s">
        <v>12</v>
      </c>
      <c r="P3" s="8" t="s">
        <v>13</v>
      </c>
      <c r="Q3" s="8" t="s">
        <v>14</v>
      </c>
      <c r="R3" s="8" t="s">
        <v>15</v>
      </c>
      <c r="S3" s="8" t="s">
        <v>12</v>
      </c>
      <c r="T3" s="8" t="s">
        <v>13</v>
      </c>
      <c r="U3" s="8" t="s">
        <v>14</v>
      </c>
      <c r="V3" s="8" t="s">
        <v>15</v>
      </c>
      <c r="W3" s="8"/>
      <c r="X3" s="8"/>
      <c r="Y3" s="9" t="s">
        <v>12</v>
      </c>
      <c r="Z3" s="9" t="s">
        <v>13</v>
      </c>
      <c r="AA3" s="9" t="s">
        <v>14</v>
      </c>
      <c r="AB3" s="9" t="s">
        <v>15</v>
      </c>
      <c r="AC3" s="9" t="s">
        <v>12</v>
      </c>
      <c r="AD3" s="9" t="s">
        <v>13</v>
      </c>
      <c r="AE3" s="9" t="s">
        <v>14</v>
      </c>
      <c r="AF3" s="9" t="s">
        <v>15</v>
      </c>
      <c r="AG3" s="9"/>
      <c r="AH3" s="9"/>
      <c r="AI3" s="10" t="s">
        <v>12</v>
      </c>
      <c r="AJ3" s="10" t="s">
        <v>13</v>
      </c>
      <c r="AK3" s="10" t="s">
        <v>14</v>
      </c>
      <c r="AL3" s="10" t="s">
        <v>15</v>
      </c>
      <c r="AM3" s="10" t="s">
        <v>12</v>
      </c>
      <c r="AN3" s="10" t="s">
        <v>13</v>
      </c>
      <c r="AO3" s="10" t="s">
        <v>14</v>
      </c>
      <c r="AP3" s="10" t="s">
        <v>15</v>
      </c>
      <c r="AQ3" s="10"/>
      <c r="AR3" s="10"/>
      <c r="AS3" s="11" t="s">
        <v>12</v>
      </c>
      <c r="AT3" s="11" t="s">
        <v>13</v>
      </c>
      <c r="AU3" s="11" t="s">
        <v>14</v>
      </c>
      <c r="AV3" s="11" t="s">
        <v>15</v>
      </c>
      <c r="AW3" s="11" t="s">
        <v>12</v>
      </c>
      <c r="AX3" s="11" t="s">
        <v>13</v>
      </c>
      <c r="AY3" s="11" t="s">
        <v>14</v>
      </c>
      <c r="AZ3" s="11" t="s">
        <v>15</v>
      </c>
      <c r="BA3" s="11"/>
      <c r="BB3" s="11"/>
      <c r="BC3" s="12" t="s">
        <v>12</v>
      </c>
      <c r="BD3" s="12" t="s">
        <v>13</v>
      </c>
      <c r="BE3" s="12" t="s">
        <v>14</v>
      </c>
      <c r="BF3" s="12" t="s">
        <v>15</v>
      </c>
      <c r="BG3" s="12" t="s">
        <v>12</v>
      </c>
      <c r="BH3" s="12" t="s">
        <v>13</v>
      </c>
      <c r="BI3" s="12" t="s">
        <v>14</v>
      </c>
      <c r="BJ3" s="12" t="s">
        <v>15</v>
      </c>
      <c r="BK3" s="12"/>
      <c r="BL3" s="12"/>
    </row>
    <row r="4" spans="1:64" x14ac:dyDescent="0.2">
      <c r="A4" s="13">
        <v>45197</v>
      </c>
      <c r="B4" s="13">
        <v>45198</v>
      </c>
      <c r="C4">
        <v>1</v>
      </c>
      <c r="D4">
        <v>-5</v>
      </c>
      <c r="E4">
        <v>67</v>
      </c>
      <c r="F4">
        <v>68</v>
      </c>
      <c r="G4">
        <v>60</v>
      </c>
      <c r="H4">
        <v>56</v>
      </c>
      <c r="I4">
        <v>32</v>
      </c>
      <c r="J4">
        <v>38</v>
      </c>
      <c r="K4">
        <v>29</v>
      </c>
      <c r="L4">
        <v>29</v>
      </c>
      <c r="O4">
        <v>109</v>
      </c>
      <c r="P4">
        <v>94</v>
      </c>
      <c r="Q4">
        <v>92</v>
      </c>
      <c r="R4">
        <v>89</v>
      </c>
      <c r="S4">
        <v>48</v>
      </c>
      <c r="T4">
        <v>62</v>
      </c>
      <c r="U4">
        <v>62</v>
      </c>
      <c r="V4">
        <v>47</v>
      </c>
      <c r="Y4">
        <v>79</v>
      </c>
      <c r="Z4">
        <v>83</v>
      </c>
      <c r="AA4">
        <v>77</v>
      </c>
      <c r="AB4">
        <v>66</v>
      </c>
      <c r="AC4">
        <v>67</v>
      </c>
      <c r="AD4">
        <v>63</v>
      </c>
      <c r="AE4">
        <v>85</v>
      </c>
      <c r="AF4">
        <v>85</v>
      </c>
      <c r="AI4">
        <v>86</v>
      </c>
      <c r="AJ4">
        <v>85</v>
      </c>
      <c r="AK4">
        <v>81</v>
      </c>
      <c r="AL4">
        <v>87</v>
      </c>
      <c r="AM4">
        <v>81</v>
      </c>
      <c r="AN4">
        <v>66</v>
      </c>
      <c r="AO4">
        <v>79</v>
      </c>
      <c r="AP4">
        <v>88</v>
      </c>
      <c r="AS4">
        <v>68</v>
      </c>
      <c r="AT4">
        <v>76</v>
      </c>
      <c r="AU4">
        <v>71</v>
      </c>
      <c r="AV4">
        <v>99</v>
      </c>
      <c r="AW4">
        <v>79</v>
      </c>
      <c r="AX4">
        <v>67</v>
      </c>
      <c r="AY4">
        <v>62</v>
      </c>
      <c r="AZ4">
        <v>71</v>
      </c>
      <c r="BC4">
        <v>74</v>
      </c>
      <c r="BD4">
        <v>57</v>
      </c>
      <c r="BE4">
        <v>58</v>
      </c>
      <c r="BF4">
        <v>63</v>
      </c>
      <c r="BG4">
        <v>73</v>
      </c>
      <c r="BH4">
        <v>75</v>
      </c>
      <c r="BI4">
        <v>74</v>
      </c>
      <c r="BJ4">
        <v>54</v>
      </c>
    </row>
    <row r="5" spans="1:64" x14ac:dyDescent="0.2">
      <c r="A5" s="13">
        <v>45198</v>
      </c>
      <c r="B5" s="13">
        <v>45199</v>
      </c>
      <c r="C5">
        <v>2</v>
      </c>
      <c r="D5">
        <v>-5</v>
      </c>
      <c r="E5">
        <v>52</v>
      </c>
      <c r="F5">
        <v>76</v>
      </c>
      <c r="G5">
        <v>66</v>
      </c>
      <c r="H5">
        <v>58</v>
      </c>
      <c r="I5">
        <v>12</v>
      </c>
      <c r="J5">
        <v>28</v>
      </c>
      <c r="K5">
        <v>18</v>
      </c>
      <c r="L5">
        <v>21</v>
      </c>
      <c r="O5">
        <v>151</v>
      </c>
      <c r="P5">
        <v>138</v>
      </c>
      <c r="Q5">
        <v>115</v>
      </c>
      <c r="R5">
        <v>122</v>
      </c>
      <c r="S5">
        <v>29</v>
      </c>
      <c r="T5">
        <v>30</v>
      </c>
      <c r="U5">
        <v>21</v>
      </c>
      <c r="V5">
        <v>30</v>
      </c>
      <c r="Y5">
        <v>67</v>
      </c>
      <c r="Z5">
        <v>56</v>
      </c>
      <c r="AA5">
        <v>71</v>
      </c>
      <c r="AB5">
        <v>63</v>
      </c>
      <c r="AC5">
        <v>49</v>
      </c>
      <c r="AD5">
        <v>54</v>
      </c>
      <c r="AE5">
        <v>51</v>
      </c>
      <c r="AF5">
        <v>40</v>
      </c>
      <c r="AI5">
        <v>92</v>
      </c>
      <c r="AJ5">
        <v>90</v>
      </c>
      <c r="AK5">
        <v>92</v>
      </c>
      <c r="AL5">
        <v>56</v>
      </c>
      <c r="AM5">
        <v>51</v>
      </c>
      <c r="AN5">
        <v>64</v>
      </c>
      <c r="AO5">
        <v>53</v>
      </c>
      <c r="AP5">
        <v>47</v>
      </c>
      <c r="AS5">
        <v>50</v>
      </c>
      <c r="AT5">
        <v>57</v>
      </c>
      <c r="AU5">
        <v>47</v>
      </c>
      <c r="AV5">
        <v>38</v>
      </c>
      <c r="AW5">
        <v>33</v>
      </c>
      <c r="AX5">
        <v>32</v>
      </c>
      <c r="AY5">
        <v>26</v>
      </c>
      <c r="AZ5">
        <v>33</v>
      </c>
      <c r="BC5">
        <v>66</v>
      </c>
      <c r="BD5">
        <v>48</v>
      </c>
      <c r="BE5">
        <v>68</v>
      </c>
      <c r="BF5">
        <v>66</v>
      </c>
      <c r="BG5">
        <v>47</v>
      </c>
      <c r="BH5">
        <v>48</v>
      </c>
      <c r="BI5">
        <v>48</v>
      </c>
      <c r="BJ5">
        <v>50</v>
      </c>
    </row>
    <row r="6" spans="1:64" x14ac:dyDescent="0.2">
      <c r="A6" s="13">
        <v>45199</v>
      </c>
      <c r="B6" s="13">
        <v>45200</v>
      </c>
      <c r="C6">
        <v>3</v>
      </c>
      <c r="D6">
        <v>-5</v>
      </c>
      <c r="E6">
        <v>69</v>
      </c>
      <c r="F6">
        <v>55</v>
      </c>
      <c r="G6">
        <v>52</v>
      </c>
      <c r="H6">
        <v>41</v>
      </c>
      <c r="I6">
        <v>5</v>
      </c>
      <c r="J6">
        <v>6</v>
      </c>
      <c r="K6">
        <v>4</v>
      </c>
      <c r="L6">
        <v>7</v>
      </c>
      <c r="O6">
        <v>48</v>
      </c>
      <c r="P6">
        <v>40</v>
      </c>
      <c r="Q6">
        <v>41</v>
      </c>
      <c r="R6">
        <v>36</v>
      </c>
      <c r="S6">
        <v>5</v>
      </c>
      <c r="T6">
        <v>1</v>
      </c>
      <c r="U6">
        <v>4</v>
      </c>
      <c r="V6">
        <v>3</v>
      </c>
      <c r="Y6">
        <v>39</v>
      </c>
      <c r="Z6">
        <v>30</v>
      </c>
      <c r="AA6">
        <v>25</v>
      </c>
      <c r="AB6">
        <v>22</v>
      </c>
      <c r="AC6">
        <v>21</v>
      </c>
      <c r="AD6">
        <v>3</v>
      </c>
      <c r="AE6">
        <v>9</v>
      </c>
      <c r="AF6">
        <v>6</v>
      </c>
      <c r="AI6">
        <v>10</v>
      </c>
      <c r="AJ6">
        <v>4</v>
      </c>
      <c r="AK6">
        <v>8</v>
      </c>
      <c r="AL6">
        <v>5</v>
      </c>
      <c r="AM6">
        <v>5</v>
      </c>
      <c r="AN6">
        <v>4</v>
      </c>
      <c r="AO6">
        <v>2</v>
      </c>
      <c r="AP6">
        <v>9</v>
      </c>
      <c r="AS6">
        <v>25</v>
      </c>
      <c r="AT6">
        <v>14</v>
      </c>
      <c r="AU6">
        <v>11</v>
      </c>
      <c r="AV6">
        <v>16</v>
      </c>
      <c r="AW6">
        <v>9</v>
      </c>
      <c r="AX6">
        <v>7</v>
      </c>
      <c r="AY6">
        <v>10</v>
      </c>
      <c r="AZ6">
        <v>9</v>
      </c>
      <c r="BC6">
        <v>74</v>
      </c>
      <c r="BD6">
        <v>66</v>
      </c>
      <c r="BE6">
        <v>62</v>
      </c>
      <c r="BF6">
        <v>64</v>
      </c>
      <c r="BG6">
        <v>58</v>
      </c>
      <c r="BH6">
        <v>47</v>
      </c>
      <c r="BI6">
        <v>62</v>
      </c>
      <c r="BJ6">
        <v>48</v>
      </c>
    </row>
    <row r="7" spans="1:64" x14ac:dyDescent="0.2">
      <c r="A7" s="13">
        <v>45200</v>
      </c>
      <c r="B7" s="13">
        <v>45201</v>
      </c>
      <c r="C7">
        <v>4</v>
      </c>
      <c r="D7">
        <v>-5</v>
      </c>
      <c r="E7">
        <v>140</v>
      </c>
      <c r="F7">
        <v>136</v>
      </c>
      <c r="G7">
        <v>134</v>
      </c>
      <c r="H7">
        <v>138</v>
      </c>
      <c r="I7">
        <v>27</v>
      </c>
      <c r="J7">
        <v>22</v>
      </c>
      <c r="K7">
        <v>17</v>
      </c>
      <c r="L7">
        <v>25</v>
      </c>
      <c r="O7">
        <v>85</v>
      </c>
      <c r="P7">
        <v>103</v>
      </c>
      <c r="Q7">
        <v>96</v>
      </c>
      <c r="R7">
        <v>111</v>
      </c>
      <c r="S7">
        <v>15</v>
      </c>
      <c r="T7">
        <v>19</v>
      </c>
      <c r="U7">
        <v>9</v>
      </c>
      <c r="V7">
        <v>9</v>
      </c>
      <c r="Y7">
        <v>103</v>
      </c>
      <c r="Z7">
        <v>122</v>
      </c>
      <c r="AA7">
        <v>121</v>
      </c>
      <c r="AB7">
        <v>112</v>
      </c>
      <c r="AC7">
        <v>55</v>
      </c>
      <c r="AD7">
        <v>41</v>
      </c>
      <c r="AE7">
        <v>53</v>
      </c>
      <c r="AF7">
        <v>48</v>
      </c>
      <c r="AI7" s="14">
        <v>156</v>
      </c>
      <c r="AJ7">
        <v>122</v>
      </c>
      <c r="AK7">
        <v>92</v>
      </c>
      <c r="AL7">
        <v>114</v>
      </c>
      <c r="AM7">
        <v>101</v>
      </c>
      <c r="AN7">
        <v>101</v>
      </c>
      <c r="AO7">
        <v>113</v>
      </c>
      <c r="AP7">
        <v>99</v>
      </c>
      <c r="AS7" s="14">
        <v>173</v>
      </c>
      <c r="AT7">
        <v>116</v>
      </c>
      <c r="AU7">
        <v>122</v>
      </c>
      <c r="AV7">
        <v>136</v>
      </c>
      <c r="AW7">
        <v>78</v>
      </c>
      <c r="AX7">
        <v>81</v>
      </c>
      <c r="AY7">
        <v>68</v>
      </c>
      <c r="AZ7">
        <v>67</v>
      </c>
      <c r="BC7">
        <v>81</v>
      </c>
      <c r="BD7">
        <v>100</v>
      </c>
      <c r="BE7">
        <v>87</v>
      </c>
      <c r="BF7">
        <v>96</v>
      </c>
      <c r="BG7">
        <v>75</v>
      </c>
      <c r="BH7">
        <v>82</v>
      </c>
      <c r="BI7">
        <v>74</v>
      </c>
      <c r="BJ7">
        <v>88</v>
      </c>
    </row>
    <row r="8" spans="1:64" x14ac:dyDescent="0.2">
      <c r="A8" s="13">
        <v>45201</v>
      </c>
      <c r="B8" s="13">
        <v>45202</v>
      </c>
      <c r="C8">
        <v>5</v>
      </c>
      <c r="D8">
        <v>-5</v>
      </c>
      <c r="E8">
        <v>125</v>
      </c>
      <c r="F8">
        <v>124</v>
      </c>
      <c r="G8">
        <v>133</v>
      </c>
      <c r="H8">
        <v>128</v>
      </c>
      <c r="I8">
        <v>13</v>
      </c>
      <c r="J8">
        <v>12</v>
      </c>
      <c r="K8">
        <v>16</v>
      </c>
      <c r="L8">
        <v>11</v>
      </c>
      <c r="O8">
        <v>60</v>
      </c>
      <c r="P8">
        <v>57</v>
      </c>
      <c r="Q8">
        <v>44</v>
      </c>
      <c r="R8">
        <v>58</v>
      </c>
      <c r="S8">
        <v>3</v>
      </c>
      <c r="T8">
        <v>3</v>
      </c>
      <c r="U8">
        <v>2</v>
      </c>
      <c r="V8">
        <v>6</v>
      </c>
      <c r="Y8">
        <v>47</v>
      </c>
      <c r="Z8">
        <v>55</v>
      </c>
      <c r="AA8">
        <v>39</v>
      </c>
      <c r="AB8">
        <v>55</v>
      </c>
      <c r="AC8">
        <v>12</v>
      </c>
      <c r="AD8">
        <v>9</v>
      </c>
      <c r="AE8">
        <v>12</v>
      </c>
      <c r="AF8">
        <v>10</v>
      </c>
      <c r="AI8">
        <v>39</v>
      </c>
      <c r="AJ8">
        <v>42</v>
      </c>
      <c r="AK8">
        <v>38</v>
      </c>
      <c r="AL8">
        <v>41</v>
      </c>
      <c r="AM8">
        <v>36</v>
      </c>
      <c r="AN8">
        <v>40</v>
      </c>
      <c r="AO8">
        <v>41</v>
      </c>
      <c r="AP8">
        <v>53</v>
      </c>
      <c r="AS8">
        <v>80</v>
      </c>
      <c r="AT8">
        <v>57</v>
      </c>
      <c r="AU8">
        <v>73</v>
      </c>
      <c r="AV8">
        <v>73</v>
      </c>
      <c r="AW8">
        <v>23</v>
      </c>
      <c r="AX8">
        <v>21</v>
      </c>
      <c r="AY8">
        <v>20</v>
      </c>
      <c r="AZ8">
        <v>25</v>
      </c>
      <c r="BC8">
        <v>51</v>
      </c>
      <c r="BD8">
        <v>59</v>
      </c>
      <c r="BE8">
        <v>48</v>
      </c>
      <c r="BF8">
        <v>57</v>
      </c>
      <c r="BG8">
        <v>53</v>
      </c>
      <c r="BH8">
        <v>42</v>
      </c>
      <c r="BI8">
        <v>54</v>
      </c>
      <c r="BJ8">
        <v>56</v>
      </c>
    </row>
    <row r="9" spans="1:64" x14ac:dyDescent="0.2">
      <c r="D9">
        <v>-4</v>
      </c>
      <c r="I9">
        <v>49</v>
      </c>
      <c r="J9">
        <v>94</v>
      </c>
      <c r="K9">
        <v>87</v>
      </c>
      <c r="L9">
        <v>90</v>
      </c>
      <c r="S9">
        <v>34</v>
      </c>
      <c r="T9">
        <v>27</v>
      </c>
      <c r="U9">
        <v>41</v>
      </c>
      <c r="V9">
        <v>23</v>
      </c>
      <c r="AC9">
        <v>128</v>
      </c>
      <c r="AD9">
        <v>138</v>
      </c>
      <c r="AE9">
        <v>138</v>
      </c>
      <c r="AF9">
        <v>128</v>
      </c>
    </row>
    <row r="10" spans="1:64" x14ac:dyDescent="0.2">
      <c r="A10" s="13">
        <v>45202</v>
      </c>
      <c r="B10" s="13">
        <v>45203</v>
      </c>
      <c r="C10">
        <v>6</v>
      </c>
      <c r="D10">
        <v>-5</v>
      </c>
      <c r="E10">
        <v>117</v>
      </c>
      <c r="F10">
        <v>115</v>
      </c>
      <c r="G10">
        <v>122</v>
      </c>
      <c r="H10">
        <v>117</v>
      </c>
      <c r="I10">
        <v>4</v>
      </c>
      <c r="J10">
        <v>10</v>
      </c>
      <c r="K10">
        <v>7</v>
      </c>
      <c r="L10">
        <v>7</v>
      </c>
      <c r="O10">
        <v>70</v>
      </c>
      <c r="P10">
        <v>66</v>
      </c>
      <c r="Q10">
        <v>73</v>
      </c>
      <c r="R10">
        <v>61</v>
      </c>
      <c r="S10">
        <v>1</v>
      </c>
      <c r="V10">
        <v>1</v>
      </c>
      <c r="Y10">
        <v>71</v>
      </c>
      <c r="Z10">
        <v>83</v>
      </c>
      <c r="AA10">
        <v>94</v>
      </c>
      <c r="AB10">
        <v>83</v>
      </c>
      <c r="AC10">
        <v>12</v>
      </c>
      <c r="AD10">
        <v>10</v>
      </c>
      <c r="AE10">
        <v>4</v>
      </c>
      <c r="AF10">
        <v>7</v>
      </c>
      <c r="AI10">
        <v>76</v>
      </c>
      <c r="AJ10">
        <v>71</v>
      </c>
      <c r="AK10">
        <v>91</v>
      </c>
      <c r="AL10">
        <v>85</v>
      </c>
      <c r="AM10">
        <v>72</v>
      </c>
      <c r="AN10">
        <v>92</v>
      </c>
      <c r="AO10">
        <v>103</v>
      </c>
      <c r="AP10">
        <v>104</v>
      </c>
      <c r="AS10">
        <v>90</v>
      </c>
      <c r="AT10">
        <v>91</v>
      </c>
      <c r="AU10">
        <v>100</v>
      </c>
      <c r="AV10">
        <v>95</v>
      </c>
      <c r="AW10">
        <v>11</v>
      </c>
      <c r="AX10">
        <v>16</v>
      </c>
      <c r="AY10">
        <v>24</v>
      </c>
      <c r="AZ10">
        <v>22</v>
      </c>
      <c r="BC10">
        <v>99</v>
      </c>
      <c r="BD10">
        <v>76</v>
      </c>
      <c r="BE10">
        <v>95</v>
      </c>
      <c r="BF10">
        <v>91</v>
      </c>
      <c r="BG10">
        <v>63</v>
      </c>
      <c r="BH10">
        <v>85</v>
      </c>
      <c r="BI10">
        <v>85</v>
      </c>
      <c r="BJ10">
        <v>82</v>
      </c>
    </row>
    <row r="11" spans="1:64" x14ac:dyDescent="0.2">
      <c r="D11">
        <v>-4</v>
      </c>
      <c r="I11">
        <v>77</v>
      </c>
      <c r="J11">
        <v>79</v>
      </c>
      <c r="K11">
        <v>78</v>
      </c>
      <c r="L11">
        <v>63</v>
      </c>
      <c r="S11">
        <v>9</v>
      </c>
      <c r="T11">
        <v>18</v>
      </c>
      <c r="U11">
        <v>10</v>
      </c>
      <c r="V11">
        <v>8</v>
      </c>
      <c r="AC11">
        <v>78</v>
      </c>
      <c r="AD11">
        <v>80</v>
      </c>
      <c r="AE11">
        <v>88</v>
      </c>
      <c r="AF11">
        <v>85</v>
      </c>
      <c r="AW11">
        <v>141</v>
      </c>
      <c r="AX11">
        <v>153</v>
      </c>
      <c r="AY11">
        <v>139</v>
      </c>
      <c r="AZ11">
        <v>131</v>
      </c>
    </row>
    <row r="13" spans="1:64" x14ac:dyDescent="0.2">
      <c r="E13" s="15" t="s">
        <v>6</v>
      </c>
      <c r="F13" s="15"/>
      <c r="G13" s="15" t="s">
        <v>16</v>
      </c>
      <c r="H13" s="15"/>
      <c r="I13" s="15" t="s">
        <v>17</v>
      </c>
      <c r="J13" s="15"/>
      <c r="K13" s="15"/>
      <c r="L13" s="15"/>
      <c r="M13" s="15" t="s">
        <v>18</v>
      </c>
      <c r="N13" s="15"/>
      <c r="O13" s="15" t="s">
        <v>6</v>
      </c>
      <c r="P13" s="15"/>
      <c r="Q13" s="15" t="s">
        <v>16</v>
      </c>
      <c r="R13" s="15"/>
      <c r="S13" s="15" t="s">
        <v>17</v>
      </c>
      <c r="T13" s="15"/>
      <c r="U13" s="15"/>
      <c r="V13" s="15"/>
      <c r="W13" s="15" t="s">
        <v>18</v>
      </c>
      <c r="X13" s="15"/>
      <c r="Y13" s="15" t="s">
        <v>6</v>
      </c>
      <c r="Z13" s="15"/>
      <c r="AA13" s="15" t="s">
        <v>16</v>
      </c>
      <c r="AB13" s="15"/>
      <c r="AC13" s="15" t="s">
        <v>17</v>
      </c>
      <c r="AD13" s="15"/>
      <c r="AE13" s="15"/>
      <c r="AF13" s="15"/>
      <c r="AG13" s="15" t="s">
        <v>18</v>
      </c>
      <c r="AH13" s="15"/>
      <c r="AI13" s="15" t="s">
        <v>6</v>
      </c>
      <c r="AJ13" s="15"/>
      <c r="AK13" s="15" t="s">
        <v>16</v>
      </c>
      <c r="AL13" s="15"/>
      <c r="AM13" s="15" t="s">
        <v>17</v>
      </c>
      <c r="AN13" s="15"/>
      <c r="AO13" s="15"/>
      <c r="AP13" s="15"/>
      <c r="AQ13" s="15" t="s">
        <v>18</v>
      </c>
      <c r="AR13" s="15"/>
      <c r="AS13" s="15" t="s">
        <v>6</v>
      </c>
      <c r="AT13" s="15"/>
      <c r="AU13" s="15" t="s">
        <v>16</v>
      </c>
      <c r="AV13" s="15"/>
      <c r="AW13" s="15" t="s">
        <v>17</v>
      </c>
      <c r="AX13" s="15"/>
      <c r="AY13" s="15"/>
      <c r="AZ13" s="15"/>
      <c r="BA13" s="15" t="s">
        <v>18</v>
      </c>
      <c r="BB13" s="15"/>
      <c r="BC13" s="15" t="s">
        <v>6</v>
      </c>
      <c r="BD13" s="15"/>
      <c r="BE13" s="15" t="s">
        <v>16</v>
      </c>
      <c r="BF13" s="15"/>
      <c r="BG13" s="15" t="s">
        <v>17</v>
      </c>
      <c r="BH13" s="15"/>
      <c r="BI13" s="15"/>
      <c r="BJ13" s="15"/>
      <c r="BK13" s="15" t="s">
        <v>18</v>
      </c>
      <c r="BL13" s="15"/>
    </row>
    <row r="14" spans="1:64" x14ac:dyDescent="0.2">
      <c r="C14" t="s">
        <v>10</v>
      </c>
      <c r="D14" t="s">
        <v>11</v>
      </c>
      <c r="E14" s="7" t="s">
        <v>19</v>
      </c>
      <c r="F14" s="7" t="s">
        <v>20</v>
      </c>
      <c r="G14" s="7" t="s">
        <v>19</v>
      </c>
      <c r="H14" s="7" t="s">
        <v>20</v>
      </c>
      <c r="I14" s="7" t="s">
        <v>12</v>
      </c>
      <c r="J14" s="7" t="s">
        <v>13</v>
      </c>
      <c r="K14" s="7" t="s">
        <v>14</v>
      </c>
      <c r="L14" s="7" t="s">
        <v>15</v>
      </c>
      <c r="M14" s="7" t="s">
        <v>21</v>
      </c>
      <c r="N14" s="7" t="s">
        <v>22</v>
      </c>
      <c r="O14" s="8" t="s">
        <v>19</v>
      </c>
      <c r="P14" s="8" t="s">
        <v>20</v>
      </c>
      <c r="Q14" s="8"/>
      <c r="R14" s="8"/>
      <c r="S14" s="8" t="s">
        <v>12</v>
      </c>
      <c r="T14" s="8" t="s">
        <v>13</v>
      </c>
      <c r="U14" s="8" t="s">
        <v>14</v>
      </c>
      <c r="V14" s="8" t="s">
        <v>15</v>
      </c>
      <c r="W14" s="8" t="s">
        <v>21</v>
      </c>
      <c r="X14" s="8" t="s">
        <v>22</v>
      </c>
      <c r="Y14" s="9" t="s">
        <v>19</v>
      </c>
      <c r="Z14" s="9" t="s">
        <v>20</v>
      </c>
      <c r="AA14" s="9"/>
      <c r="AB14" s="9"/>
      <c r="AC14" s="9" t="s">
        <v>12</v>
      </c>
      <c r="AD14" s="9" t="s">
        <v>13</v>
      </c>
      <c r="AE14" s="9" t="s">
        <v>14</v>
      </c>
      <c r="AF14" s="9" t="s">
        <v>15</v>
      </c>
      <c r="AG14" s="9"/>
      <c r="AH14" s="9"/>
      <c r="AI14" s="10" t="s">
        <v>19</v>
      </c>
      <c r="AJ14" s="10" t="s">
        <v>20</v>
      </c>
      <c r="AK14" s="10"/>
      <c r="AL14" s="10"/>
      <c r="AM14" s="10" t="s">
        <v>12</v>
      </c>
      <c r="AN14" s="10" t="s">
        <v>13</v>
      </c>
      <c r="AO14" s="10" t="s">
        <v>14</v>
      </c>
      <c r="AP14" s="10" t="s">
        <v>15</v>
      </c>
      <c r="AQ14" s="10"/>
      <c r="AR14" s="10"/>
      <c r="AS14" s="11" t="s">
        <v>19</v>
      </c>
      <c r="AT14" s="11" t="s">
        <v>20</v>
      </c>
      <c r="AU14" s="11"/>
      <c r="AV14" s="11"/>
      <c r="AW14" s="11" t="s">
        <v>12</v>
      </c>
      <c r="AX14" s="11" t="s">
        <v>13</v>
      </c>
      <c r="AY14" s="11" t="s">
        <v>14</v>
      </c>
      <c r="AZ14" s="11" t="s">
        <v>15</v>
      </c>
      <c r="BA14" s="11"/>
      <c r="BB14" s="11"/>
      <c r="BC14" s="12" t="s">
        <v>19</v>
      </c>
      <c r="BD14" s="12" t="s">
        <v>20</v>
      </c>
      <c r="BE14" s="12"/>
      <c r="BF14" s="12"/>
      <c r="BG14" s="12" t="s">
        <v>12</v>
      </c>
      <c r="BH14" s="12" t="s">
        <v>13</v>
      </c>
      <c r="BI14" s="12" t="s">
        <v>14</v>
      </c>
      <c r="BJ14" s="12" t="s">
        <v>15</v>
      </c>
      <c r="BK14" s="12"/>
      <c r="BL14" s="12"/>
    </row>
    <row r="15" spans="1:64" x14ac:dyDescent="0.2">
      <c r="C15">
        <v>1</v>
      </c>
      <c r="D15">
        <v>-5</v>
      </c>
      <c r="E15">
        <f>AVERAGE(E4:H4)</f>
        <v>62.75</v>
      </c>
      <c r="F15">
        <f>STDEV(E4:H4)</f>
        <v>5.7373048260195016</v>
      </c>
      <c r="G15">
        <f>AVERAGE(I4:L4)</f>
        <v>32</v>
      </c>
      <c r="H15">
        <f>STDEV(I4:L4)</f>
        <v>4.2426406871192848</v>
      </c>
      <c r="I15">
        <f>I4/E15</f>
        <v>0.50996015936254979</v>
      </c>
      <c r="J15">
        <f>J4/E15</f>
        <v>0.60557768924302791</v>
      </c>
      <c r="K15">
        <f>K4/E15</f>
        <v>0.46215139442231074</v>
      </c>
      <c r="L15">
        <f>L4/E15</f>
        <v>0.46215139442231074</v>
      </c>
      <c r="M15">
        <f>G15/E15</f>
        <v>0.50996015936254979</v>
      </c>
      <c r="N15">
        <f>M15*SQRT((F15/E15)^2/4+(H15/G15)^2/4)</f>
        <v>4.1065078678074247E-2</v>
      </c>
      <c r="O15">
        <f>AVERAGE(O4:R4)</f>
        <v>96</v>
      </c>
      <c r="P15">
        <f>STDEV(O4:R4)</f>
        <v>8.9069261439249239</v>
      </c>
      <c r="Q15">
        <f>AVERAGE(S4:V4)</f>
        <v>54.75</v>
      </c>
      <c r="R15">
        <f>STDEV(S4:V4)</f>
        <v>8.3815273071201055</v>
      </c>
      <c r="S15">
        <f>S4/O15</f>
        <v>0.5</v>
      </c>
      <c r="T15">
        <f>T4/O15</f>
        <v>0.64583333333333337</v>
      </c>
      <c r="U15">
        <f>U4/O15</f>
        <v>0.64583333333333337</v>
      </c>
      <c r="V15">
        <f>V4/O15</f>
        <v>0.48958333333333331</v>
      </c>
      <c r="W15">
        <f>Q15/O15</f>
        <v>0.5703125</v>
      </c>
      <c r="X15">
        <f>W15*SQRT((P15/O15)^2/4+(R15/Q15)^2/4)</f>
        <v>5.1045299149919676E-2</v>
      </c>
      <c r="Y15">
        <f>AVERAGE(Y4:AB4)</f>
        <v>76.25</v>
      </c>
      <c r="Z15">
        <f>STDEV(Y4:AB4)</f>
        <v>7.2743842809317316</v>
      </c>
      <c r="AA15">
        <f>AVERAGE(AC4:AF4)</f>
        <v>75</v>
      </c>
      <c r="AB15">
        <f>STDEV(AC4:AF4)</f>
        <v>11.661903789690601</v>
      </c>
      <c r="AC15">
        <f>AC4/Y15</f>
        <v>0.87868852459016389</v>
      </c>
      <c r="AD15">
        <f>AD4/Y15</f>
        <v>0.82622950819672136</v>
      </c>
      <c r="AE15">
        <f>AE4/Y15</f>
        <v>1.1147540983606556</v>
      </c>
      <c r="AF15">
        <f>AF4/Y15</f>
        <v>1.1147540983606556</v>
      </c>
      <c r="AG15">
        <f>AA15/Y15</f>
        <v>0.98360655737704916</v>
      </c>
      <c r="AH15">
        <f>AG15*SQRT((Z15/Y15)^2/4+(AB15/AA15)^2/4)</f>
        <v>8.9717743085839838E-2</v>
      </c>
      <c r="AI15">
        <f>AVERAGE(AI4:AL4)</f>
        <v>84.75</v>
      </c>
      <c r="AJ15">
        <f>STDEV(AI4:AL4)</f>
        <v>2.6299556396765835</v>
      </c>
      <c r="AK15">
        <f>AVERAGE(AM4:AP4)</f>
        <v>78.5</v>
      </c>
      <c r="AL15">
        <f>STDEV(AM4:AP4)</f>
        <v>9.1833182093039412</v>
      </c>
      <c r="AM15">
        <f>AM4/AI15</f>
        <v>0.95575221238938057</v>
      </c>
      <c r="AN15">
        <f>AN4/AI15</f>
        <v>0.77876106194690264</v>
      </c>
      <c r="AO15">
        <f>AO4/AI15</f>
        <v>0.93215339233038352</v>
      </c>
      <c r="AP15">
        <f>AP4/AI15</f>
        <v>1.0383480825958702</v>
      </c>
      <c r="AQ15">
        <f>AK15/AI15</f>
        <v>0.92625368731563418</v>
      </c>
      <c r="AR15">
        <f>AQ15*SQRT((AJ15/AI15)^2/4+(AL15/AK15)^2/4)</f>
        <v>5.6052618615368255E-2</v>
      </c>
      <c r="AS15">
        <f>AVERAGE(AS4:AV4)</f>
        <v>78.5</v>
      </c>
      <c r="AT15">
        <f>STDEV(AS4:AV4)</f>
        <v>14.059397805975427</v>
      </c>
      <c r="AU15">
        <f>AVERAGE(AW4:AZ4)</f>
        <v>69.75</v>
      </c>
      <c r="AV15">
        <f>STDEV(AW4:AZ4)</f>
        <v>7.1821538088050811</v>
      </c>
      <c r="AW15">
        <f>AW4/AS15</f>
        <v>1.0063694267515924</v>
      </c>
      <c r="AX15">
        <f>AX4/AS15</f>
        <v>0.85350318471337583</v>
      </c>
      <c r="AY15">
        <f>AY4/AS15</f>
        <v>0.78980891719745228</v>
      </c>
      <c r="AZ15">
        <f>AZ4/AS15</f>
        <v>0.90445859872611467</v>
      </c>
      <c r="BA15">
        <f>AU15/AS15</f>
        <v>0.88853503184713378</v>
      </c>
      <c r="BB15">
        <f>BA15*SQRT((AT15/AS15)^2/4+(AV15/AU15)^2/4)</f>
        <v>9.1781667008468723E-2</v>
      </c>
      <c r="BC15">
        <f>AVERAGE(BC4:BF4)</f>
        <v>63</v>
      </c>
      <c r="BD15">
        <f>STDEV(BC4:BF4)</f>
        <v>7.7888809636986149</v>
      </c>
      <c r="BE15">
        <f>AVERAGE(BG4:BJ4)</f>
        <v>69</v>
      </c>
      <c r="BF15">
        <f>STDEV(BG4:BJ4)</f>
        <v>10.033277962194941</v>
      </c>
      <c r="BG15">
        <f>BG4/BC15</f>
        <v>1.1587301587301588</v>
      </c>
      <c r="BH15">
        <f>BH4/BC15</f>
        <v>1.1904761904761905</v>
      </c>
      <c r="BI15">
        <f>BI4/BC15</f>
        <v>1.1746031746031746</v>
      </c>
      <c r="BJ15">
        <f>BJ4/BC15</f>
        <v>0.8571428571428571</v>
      </c>
      <c r="BK15">
        <f>BE15/BC15</f>
        <v>1.0952380952380953</v>
      </c>
      <c r="BL15">
        <f>BK15*SQRT((BD15/BC15)^2/4+(BF15/BE15)^2/4)</f>
        <v>0.10452087274536533</v>
      </c>
    </row>
    <row r="16" spans="1:64" x14ac:dyDescent="0.2">
      <c r="C16">
        <v>2</v>
      </c>
      <c r="D16">
        <v>-5</v>
      </c>
      <c r="E16">
        <f t="shared" ref="E16:E19" si="0">AVERAGE(E5:H5)</f>
        <v>63</v>
      </c>
      <c r="F16">
        <f t="shared" ref="F16:F19" si="1">STDEV(E5:H5)</f>
        <v>10.392304845413264</v>
      </c>
      <c r="G16">
        <f t="shared" ref="G16:G19" si="2">AVERAGE(I5:L5)</f>
        <v>19.75</v>
      </c>
      <c r="H16">
        <f t="shared" ref="H16:H19" si="3">STDEV(I5:L5)</f>
        <v>6.6520673478250352</v>
      </c>
      <c r="I16">
        <f t="shared" ref="I16:I21" si="4">I5/E16</f>
        <v>0.19047619047619047</v>
      </c>
      <c r="J16">
        <f t="shared" ref="J16:J21" si="5">J5/E16</f>
        <v>0.44444444444444442</v>
      </c>
      <c r="K16">
        <f t="shared" ref="K16:K21" si="6">K5/E16</f>
        <v>0.2857142857142857</v>
      </c>
      <c r="L16">
        <f>L5/E16</f>
        <v>0.33333333333333331</v>
      </c>
      <c r="M16">
        <f t="shared" ref="M16:M19" si="7">G16/E16</f>
        <v>0.31349206349206349</v>
      </c>
      <c r="N16">
        <f t="shared" ref="N16:N19" si="8">M16*SQRT((F16/E16)^2/4+(H16/G16)^2/4)</f>
        <v>5.8785873175433843E-2</v>
      </c>
      <c r="O16">
        <f t="shared" ref="O16:O21" si="9">AVERAGE(O5:R5)</f>
        <v>131.5</v>
      </c>
      <c r="P16">
        <f t="shared" ref="P16:P21" si="10">STDEV(O5:R5)</f>
        <v>16.176114078067904</v>
      </c>
      <c r="Q16">
        <f>AVERAGE(S5:V5)</f>
        <v>27.5</v>
      </c>
      <c r="R16">
        <f>STDEV(S5:V5)</f>
        <v>4.358898943540674</v>
      </c>
      <c r="S16">
        <f t="shared" ref="S16:S21" si="11">S5/O16</f>
        <v>0.22053231939163498</v>
      </c>
      <c r="T16">
        <f t="shared" ref="T16:T21" si="12">T5/O16</f>
        <v>0.22813688212927757</v>
      </c>
      <c r="U16">
        <f t="shared" ref="U16:U21" si="13">U5/O16</f>
        <v>0.1596958174904943</v>
      </c>
      <c r="V16">
        <f>V5/O16</f>
        <v>0.22813688212927757</v>
      </c>
      <c r="W16">
        <f t="shared" ref="W16:W19" si="14">Q16/O16</f>
        <v>0.20912547528517111</v>
      </c>
      <c r="X16">
        <f t="shared" ref="X16:X19" si="15">W16*SQRT((P16/O16)^2/4+(R16/Q16)^2/4)</f>
        <v>2.0979357453990193E-2</v>
      </c>
      <c r="Y16">
        <f t="shared" ref="Y16:Y21" si="16">AVERAGE(Y5:AB5)</f>
        <v>64.25</v>
      </c>
      <c r="Z16">
        <f t="shared" ref="Z16:Z21" si="17">STDEV(Y5:AB5)</f>
        <v>6.3966136874651625</v>
      </c>
      <c r="AA16">
        <f t="shared" ref="AA16:AA19" si="18">AVERAGE(AC5:AF5)</f>
        <v>48.5</v>
      </c>
      <c r="AB16">
        <f t="shared" ref="AB16:AB19" si="19">STDEV(AC5:AF5)</f>
        <v>6.0277137733417083</v>
      </c>
      <c r="AC16">
        <f t="shared" ref="AC16:AC21" si="20">AC5/Y16</f>
        <v>0.76264591439688711</v>
      </c>
      <c r="AD16">
        <f t="shared" ref="AD16:AD21" si="21">AD5/Y16</f>
        <v>0.84046692607003892</v>
      </c>
      <c r="AE16">
        <f t="shared" ref="AE16:AE21" si="22">AE5/Y16</f>
        <v>0.79377431906614782</v>
      </c>
      <c r="AF16">
        <f t="shared" ref="AF16:AF21" si="23">AF5/Y16</f>
        <v>0.62256809338521402</v>
      </c>
      <c r="AG16">
        <f t="shared" ref="AG16:AG19" si="24">AA16/Y16</f>
        <v>0.75486381322957197</v>
      </c>
      <c r="AH16">
        <f t="shared" ref="AH16:AH19" si="25">AG16*SQRT((Z16/Y16)^2/4+(AB16/AA16)^2/4)</f>
        <v>6.0103038407658779E-2</v>
      </c>
      <c r="AI16">
        <f t="shared" ref="AI16:AI21" si="26">AVERAGE(AI5:AL5)</f>
        <v>82.5</v>
      </c>
      <c r="AJ16">
        <f t="shared" ref="AJ16:AJ21" si="27">STDEV(AI5:AL5)</f>
        <v>17.691806012954132</v>
      </c>
      <c r="AK16">
        <f t="shared" ref="AK16:AK19" si="28">AVERAGE(AM5:AP5)</f>
        <v>53.75</v>
      </c>
      <c r="AL16">
        <f t="shared" ref="AL16:AL19" si="29">STDEV(AM5:AP5)</f>
        <v>7.2743842809317316</v>
      </c>
      <c r="AM16">
        <f t="shared" ref="AM16:AM21" si="30">AM5/AI16</f>
        <v>0.61818181818181817</v>
      </c>
      <c r="AN16">
        <f t="shared" ref="AN16:AN21" si="31">AN5/AI16</f>
        <v>0.77575757575757576</v>
      </c>
      <c r="AO16">
        <f t="shared" ref="AO16:AO21" si="32">AO5/AI16</f>
        <v>0.64242424242424245</v>
      </c>
      <c r="AP16">
        <f t="shared" ref="AP16:AP21" si="33">AP5/AI16</f>
        <v>0.5696969696969697</v>
      </c>
      <c r="AQ16">
        <f t="shared" ref="AQ16:AQ19" si="34">AK16/AI16</f>
        <v>0.65151515151515149</v>
      </c>
      <c r="AR16">
        <f t="shared" ref="AR16:AR19" si="35">AQ16*SQRT((AJ16/AI16)^2/4+(AL16/AK16)^2/4)</f>
        <v>8.2605949524661174E-2</v>
      </c>
      <c r="AS16">
        <f t="shared" ref="AS16:AS21" si="36">AVERAGE(AS5:AV5)</f>
        <v>48</v>
      </c>
      <c r="AT16">
        <f t="shared" ref="AT16:AT21" si="37">STDEV(AS5:AV5)</f>
        <v>7.8740078740118111</v>
      </c>
      <c r="AU16">
        <f t="shared" ref="AU16:AU19" si="38">AVERAGE(AW5:AZ5)</f>
        <v>31</v>
      </c>
      <c r="AV16">
        <f t="shared" ref="AV16:AV19" si="39">STDEV(AW5:AZ5)</f>
        <v>3.3665016461206929</v>
      </c>
      <c r="AW16">
        <f t="shared" ref="AW16:AW21" si="40">AW5/AS16</f>
        <v>0.6875</v>
      </c>
      <c r="AX16">
        <f t="shared" ref="AX16:AX21" si="41">AX5/AS16</f>
        <v>0.66666666666666663</v>
      </c>
      <c r="AY16">
        <f t="shared" ref="AY16:AY21" si="42">AY5/AS16</f>
        <v>0.54166666666666663</v>
      </c>
      <c r="AZ16">
        <f t="shared" ref="AZ16:AZ21" si="43">AZ5/AS16</f>
        <v>0.6875</v>
      </c>
      <c r="BA16">
        <f t="shared" ref="BA16:BA19" si="44">AU16/AS16</f>
        <v>0.64583333333333337</v>
      </c>
      <c r="BB16">
        <f t="shared" ref="BB16:BB19" si="45">BA16*SQRT((AT16/AS16)^2/4+(AV16/AU16)^2/4)</f>
        <v>6.352764222698154E-2</v>
      </c>
      <c r="BC16">
        <f t="shared" ref="BC16:BC21" si="46">AVERAGE(BC5:BF5)</f>
        <v>62</v>
      </c>
      <c r="BD16">
        <f t="shared" ref="BD16:BD21" si="47">STDEV(BC5:BF5)</f>
        <v>9.3808315196468595</v>
      </c>
      <c r="BE16">
        <f t="shared" ref="BE16:BE19" si="48">AVERAGE(BG5:BJ5)</f>
        <v>48.25</v>
      </c>
      <c r="BF16">
        <f t="shared" ref="BF16:BF19" si="49">STDEV(BG5:BJ5)</f>
        <v>1.2583057392117916</v>
      </c>
      <c r="BG16">
        <f t="shared" ref="BG16:BG21" si="50">BG5/BC16</f>
        <v>0.75806451612903225</v>
      </c>
      <c r="BH16">
        <f t="shared" ref="BH16:BH21" si="51">BH5/BC16</f>
        <v>0.77419354838709675</v>
      </c>
      <c r="BI16">
        <f t="shared" ref="BI16:BI21" si="52">BI5/BC16</f>
        <v>0.77419354838709675</v>
      </c>
      <c r="BJ16">
        <f t="shared" ref="BJ16:BJ21" si="53">BJ5/BC16</f>
        <v>0.80645161290322576</v>
      </c>
      <c r="BK16">
        <f t="shared" ref="BK16:BK19" si="54">BE16/BC16</f>
        <v>0.77822580645161288</v>
      </c>
      <c r="BL16">
        <f t="shared" ref="BL16:BL19" si="55">BK16*SQRT((BD16/BC16)^2/4+(BF16/BE16)^2/4)</f>
        <v>5.9742362791818868E-2</v>
      </c>
    </row>
    <row r="17" spans="3:64" x14ac:dyDescent="0.2">
      <c r="C17">
        <v>3</v>
      </c>
      <c r="D17">
        <v>-5</v>
      </c>
      <c r="E17">
        <f t="shared" si="0"/>
        <v>54.25</v>
      </c>
      <c r="F17">
        <f t="shared" si="1"/>
        <v>11.528949070347508</v>
      </c>
      <c r="G17">
        <f t="shared" si="2"/>
        <v>5.5</v>
      </c>
      <c r="H17">
        <f t="shared" si="3"/>
        <v>1.2909944487358056</v>
      </c>
      <c r="I17">
        <f t="shared" si="4"/>
        <v>9.2165898617511524E-2</v>
      </c>
      <c r="J17">
        <f t="shared" si="5"/>
        <v>0.11059907834101383</v>
      </c>
      <c r="K17">
        <f t="shared" si="6"/>
        <v>7.3732718894009217E-2</v>
      </c>
      <c r="L17">
        <f>L6/E17</f>
        <v>0.12903225806451613</v>
      </c>
      <c r="M17">
        <f t="shared" si="7"/>
        <v>0.10138248847926268</v>
      </c>
      <c r="N17">
        <f t="shared" si="8"/>
        <v>1.6050734312167827E-2</v>
      </c>
      <c r="O17">
        <f t="shared" si="9"/>
        <v>41.25</v>
      </c>
      <c r="P17">
        <f t="shared" si="10"/>
        <v>4.9916597106239795</v>
      </c>
      <c r="Q17">
        <f>AVERAGE(S6:V6)</f>
        <v>3.25</v>
      </c>
      <c r="R17">
        <f>STDEV(S6:V6)</f>
        <v>1.707825127659933</v>
      </c>
      <c r="S17">
        <f t="shared" si="11"/>
        <v>0.12121212121212122</v>
      </c>
      <c r="T17">
        <f t="shared" si="12"/>
        <v>2.4242424242424242E-2</v>
      </c>
      <c r="U17">
        <f t="shared" si="13"/>
        <v>9.696969696969697E-2</v>
      </c>
      <c r="V17">
        <f>V6/O17</f>
        <v>7.2727272727272724E-2</v>
      </c>
      <c r="W17">
        <f t="shared" si="14"/>
        <v>7.8787878787878782E-2</v>
      </c>
      <c r="X17">
        <f t="shared" si="15"/>
        <v>2.1242705634622109E-2</v>
      </c>
      <c r="Y17">
        <f t="shared" si="16"/>
        <v>29</v>
      </c>
      <c r="Z17">
        <f t="shared" si="17"/>
        <v>7.4386378681404661</v>
      </c>
      <c r="AA17">
        <f t="shared" si="18"/>
        <v>9.75</v>
      </c>
      <c r="AB17">
        <f t="shared" si="19"/>
        <v>7.8898669190297497</v>
      </c>
      <c r="AC17">
        <f t="shared" si="20"/>
        <v>0.72413793103448276</v>
      </c>
      <c r="AD17">
        <f t="shared" si="21"/>
        <v>0.10344827586206896</v>
      </c>
      <c r="AE17">
        <f t="shared" si="22"/>
        <v>0.31034482758620691</v>
      </c>
      <c r="AF17">
        <f t="shared" si="23"/>
        <v>0.20689655172413793</v>
      </c>
      <c r="AG17">
        <f t="shared" si="24"/>
        <v>0.33620689655172414</v>
      </c>
      <c r="AH17">
        <f t="shared" si="25"/>
        <v>0.1427026039627905</v>
      </c>
      <c r="AI17">
        <f t="shared" si="26"/>
        <v>6.75</v>
      </c>
      <c r="AJ17">
        <f t="shared" si="27"/>
        <v>2.753785273643051</v>
      </c>
      <c r="AK17">
        <f t="shared" si="28"/>
        <v>5</v>
      </c>
      <c r="AL17">
        <f t="shared" si="29"/>
        <v>2.9439202887759488</v>
      </c>
      <c r="AM17">
        <f t="shared" si="30"/>
        <v>0.7407407407407407</v>
      </c>
      <c r="AN17">
        <f t="shared" si="31"/>
        <v>0.59259259259259256</v>
      </c>
      <c r="AO17">
        <f t="shared" si="32"/>
        <v>0.29629629629629628</v>
      </c>
      <c r="AP17">
        <f t="shared" si="33"/>
        <v>1.3333333333333333</v>
      </c>
      <c r="AQ17">
        <f t="shared" si="34"/>
        <v>0.7407407407407407</v>
      </c>
      <c r="AR17">
        <f t="shared" si="35"/>
        <v>0.26530121340418666</v>
      </c>
      <c r="AS17">
        <f t="shared" si="36"/>
        <v>16.5</v>
      </c>
      <c r="AT17">
        <f t="shared" si="37"/>
        <v>6.0277137733417083</v>
      </c>
      <c r="AU17">
        <f t="shared" si="38"/>
        <v>8.75</v>
      </c>
      <c r="AV17">
        <f t="shared" si="39"/>
        <v>1.2583057392117916</v>
      </c>
      <c r="AW17">
        <f t="shared" si="40"/>
        <v>0.54545454545454541</v>
      </c>
      <c r="AX17">
        <f t="shared" si="41"/>
        <v>0.42424242424242425</v>
      </c>
      <c r="AY17">
        <f t="shared" si="42"/>
        <v>0.60606060606060608</v>
      </c>
      <c r="AZ17">
        <f t="shared" si="43"/>
        <v>0.54545454545454541</v>
      </c>
      <c r="BA17">
        <f t="shared" si="44"/>
        <v>0.53030303030303028</v>
      </c>
      <c r="BB17">
        <f t="shared" si="45"/>
        <v>0.10409891773757168</v>
      </c>
      <c r="BC17">
        <f t="shared" si="46"/>
        <v>66.5</v>
      </c>
      <c r="BD17">
        <f t="shared" si="47"/>
        <v>5.259911279353167</v>
      </c>
      <c r="BE17">
        <f t="shared" si="48"/>
        <v>53.75</v>
      </c>
      <c r="BF17">
        <f t="shared" si="49"/>
        <v>7.4105780251385696</v>
      </c>
      <c r="BG17">
        <f t="shared" si="50"/>
        <v>0.8721804511278195</v>
      </c>
      <c r="BH17">
        <f t="shared" si="51"/>
        <v>0.70676691729323304</v>
      </c>
      <c r="BI17">
        <f t="shared" si="52"/>
        <v>0.93233082706766912</v>
      </c>
      <c r="BJ17">
        <f t="shared" si="53"/>
        <v>0.72180451127819545</v>
      </c>
      <c r="BK17">
        <f t="shared" si="54"/>
        <v>0.80827067669172936</v>
      </c>
      <c r="BL17">
        <f t="shared" si="55"/>
        <v>6.4236819613021079E-2</v>
      </c>
    </row>
    <row r="18" spans="3:64" x14ac:dyDescent="0.2">
      <c r="C18">
        <v>4</v>
      </c>
      <c r="D18">
        <v>-5</v>
      </c>
      <c r="E18">
        <f t="shared" si="0"/>
        <v>137</v>
      </c>
      <c r="F18">
        <f t="shared" si="1"/>
        <v>2.5819888974716112</v>
      </c>
      <c r="G18">
        <f t="shared" si="2"/>
        <v>22.75</v>
      </c>
      <c r="H18">
        <f t="shared" si="3"/>
        <v>4.349329450233296</v>
      </c>
      <c r="I18">
        <f t="shared" si="4"/>
        <v>0.19708029197080293</v>
      </c>
      <c r="J18">
        <f t="shared" si="5"/>
        <v>0.16058394160583941</v>
      </c>
      <c r="K18">
        <f t="shared" si="6"/>
        <v>0.12408759124087591</v>
      </c>
      <c r="L18">
        <f>L7/E18</f>
        <v>0.18248175182481752</v>
      </c>
      <c r="M18">
        <f t="shared" si="7"/>
        <v>0.16605839416058393</v>
      </c>
      <c r="N18">
        <f t="shared" si="8"/>
        <v>1.5950409407171323E-2</v>
      </c>
      <c r="O18">
        <f t="shared" si="9"/>
        <v>98.75</v>
      </c>
      <c r="P18">
        <f t="shared" si="10"/>
        <v>11.026483271348727</v>
      </c>
      <c r="Q18">
        <f>AVERAGE(S7:V7)</f>
        <v>13</v>
      </c>
      <c r="R18">
        <f>STDEV(S7:V7)</f>
        <v>4.8989794855663558</v>
      </c>
      <c r="S18">
        <f t="shared" si="11"/>
        <v>0.15189873417721519</v>
      </c>
      <c r="T18">
        <f t="shared" si="12"/>
        <v>0.19240506329113924</v>
      </c>
      <c r="U18">
        <f t="shared" si="13"/>
        <v>9.1139240506329114E-2</v>
      </c>
      <c r="V18">
        <f>V7/O18</f>
        <v>9.1139240506329114E-2</v>
      </c>
      <c r="W18">
        <f t="shared" si="14"/>
        <v>0.13164556962025317</v>
      </c>
      <c r="X18">
        <f t="shared" si="15"/>
        <v>2.5870943807550308E-2</v>
      </c>
      <c r="Y18">
        <f t="shared" si="16"/>
        <v>114.5</v>
      </c>
      <c r="Z18">
        <f t="shared" si="17"/>
        <v>8.8881944173155887</v>
      </c>
      <c r="AA18">
        <f t="shared" si="18"/>
        <v>49.25</v>
      </c>
      <c r="AB18">
        <f t="shared" si="19"/>
        <v>6.2383224240709669</v>
      </c>
      <c r="AC18">
        <f t="shared" si="20"/>
        <v>0.48034934497816595</v>
      </c>
      <c r="AD18">
        <f t="shared" si="21"/>
        <v>0.35807860262008734</v>
      </c>
      <c r="AE18">
        <f t="shared" si="22"/>
        <v>0.46288209606986902</v>
      </c>
      <c r="AF18">
        <f t="shared" si="23"/>
        <v>0.41921397379912662</v>
      </c>
      <c r="AG18">
        <f t="shared" si="24"/>
        <v>0.43013100436681223</v>
      </c>
      <c r="AH18">
        <f t="shared" si="25"/>
        <v>3.1950228158314942E-2</v>
      </c>
      <c r="AI18">
        <f t="shared" si="26"/>
        <v>121</v>
      </c>
      <c r="AJ18">
        <f t="shared" si="27"/>
        <v>26.558112382722786</v>
      </c>
      <c r="AK18">
        <f t="shared" si="28"/>
        <v>103.5</v>
      </c>
      <c r="AL18">
        <f t="shared" si="29"/>
        <v>6.4031242374328485</v>
      </c>
      <c r="AM18">
        <f t="shared" si="30"/>
        <v>0.83471074380165289</v>
      </c>
      <c r="AN18">
        <f t="shared" si="31"/>
        <v>0.83471074380165289</v>
      </c>
      <c r="AO18">
        <f t="shared" si="32"/>
        <v>0.93388429752066116</v>
      </c>
      <c r="AP18">
        <f t="shared" si="33"/>
        <v>0.81818181818181823</v>
      </c>
      <c r="AQ18">
        <f t="shared" si="34"/>
        <v>0.85537190082644632</v>
      </c>
      <c r="AR18">
        <f t="shared" si="35"/>
        <v>9.7529849211690361E-2</v>
      </c>
      <c r="AS18">
        <f t="shared" si="36"/>
        <v>136.75</v>
      </c>
      <c r="AT18">
        <f t="shared" si="37"/>
        <v>25.578311124857326</v>
      </c>
      <c r="AU18">
        <f t="shared" si="38"/>
        <v>73.5</v>
      </c>
      <c r="AV18">
        <f t="shared" si="39"/>
        <v>7.047458170621991</v>
      </c>
      <c r="AW18">
        <f t="shared" si="40"/>
        <v>0.57038391224862883</v>
      </c>
      <c r="AX18">
        <f t="shared" si="41"/>
        <v>0.59232175502742235</v>
      </c>
      <c r="AY18">
        <f t="shared" si="42"/>
        <v>0.49725776965265084</v>
      </c>
      <c r="AZ18">
        <f t="shared" si="43"/>
        <v>0.489945155393053</v>
      </c>
      <c r="BA18">
        <f t="shared" si="44"/>
        <v>0.53747714808043878</v>
      </c>
      <c r="BB18">
        <f t="shared" si="45"/>
        <v>5.6485804607053658E-2</v>
      </c>
      <c r="BC18">
        <f t="shared" si="46"/>
        <v>91</v>
      </c>
      <c r="BD18">
        <f t="shared" si="47"/>
        <v>8.6023252670426267</v>
      </c>
      <c r="BE18">
        <f t="shared" si="48"/>
        <v>79.75</v>
      </c>
      <c r="BF18">
        <f t="shared" si="49"/>
        <v>6.5510813356778481</v>
      </c>
      <c r="BG18">
        <f t="shared" si="50"/>
        <v>0.82417582417582413</v>
      </c>
      <c r="BH18">
        <f t="shared" si="51"/>
        <v>0.90109890109890112</v>
      </c>
      <c r="BI18">
        <f t="shared" si="52"/>
        <v>0.81318681318681318</v>
      </c>
      <c r="BJ18">
        <f t="shared" si="53"/>
        <v>0.96703296703296704</v>
      </c>
      <c r="BK18">
        <f t="shared" si="54"/>
        <v>0.87637362637362637</v>
      </c>
      <c r="BL18">
        <f t="shared" si="55"/>
        <v>5.4876589461377502E-2</v>
      </c>
    </row>
    <row r="19" spans="3:64" x14ac:dyDescent="0.2">
      <c r="C19">
        <v>5</v>
      </c>
      <c r="D19">
        <v>-5</v>
      </c>
      <c r="E19">
        <f t="shared" si="0"/>
        <v>127.5</v>
      </c>
      <c r="F19">
        <f t="shared" si="1"/>
        <v>4.0414518843273806</v>
      </c>
      <c r="G19">
        <f t="shared" si="2"/>
        <v>13</v>
      </c>
      <c r="H19">
        <f t="shared" si="3"/>
        <v>2.1602468994692869</v>
      </c>
      <c r="I19">
        <f t="shared" si="4"/>
        <v>0.10196078431372549</v>
      </c>
      <c r="J19">
        <f t="shared" si="5"/>
        <v>9.4117647058823528E-2</v>
      </c>
      <c r="K19">
        <f t="shared" si="6"/>
        <v>0.12549019607843137</v>
      </c>
      <c r="L19">
        <f>L8/E19</f>
        <v>8.6274509803921567E-2</v>
      </c>
      <c r="M19">
        <f t="shared" si="7"/>
        <v>0.10196078431372549</v>
      </c>
      <c r="N19">
        <f t="shared" si="8"/>
        <v>8.624302478183082E-3</v>
      </c>
      <c r="O19">
        <f t="shared" si="9"/>
        <v>54.75</v>
      </c>
      <c r="P19">
        <f t="shared" si="10"/>
        <v>7.2743842809317316</v>
      </c>
      <c r="Q19">
        <f>AVERAGE(S8:V8)</f>
        <v>3.5</v>
      </c>
      <c r="R19">
        <f>STDEV(S8:V8)</f>
        <v>1.7320508075688772</v>
      </c>
      <c r="S19">
        <f t="shared" si="11"/>
        <v>5.4794520547945202E-2</v>
      </c>
      <c r="T19">
        <f t="shared" si="12"/>
        <v>5.4794520547945202E-2</v>
      </c>
      <c r="U19">
        <f t="shared" si="13"/>
        <v>3.6529680365296802E-2</v>
      </c>
      <c r="V19">
        <f>V8/O19</f>
        <v>0.1095890410958904</v>
      </c>
      <c r="W19">
        <f t="shared" si="14"/>
        <v>6.3926940639269403E-2</v>
      </c>
      <c r="X19">
        <f t="shared" si="15"/>
        <v>1.6378002074674793E-2</v>
      </c>
      <c r="Y19">
        <f t="shared" si="16"/>
        <v>49</v>
      </c>
      <c r="Z19">
        <f t="shared" si="17"/>
        <v>7.6594168620507048</v>
      </c>
      <c r="AA19">
        <f t="shared" si="18"/>
        <v>10.75</v>
      </c>
      <c r="AB19">
        <f t="shared" si="19"/>
        <v>1.5</v>
      </c>
      <c r="AC19">
        <f t="shared" si="20"/>
        <v>0.24489795918367346</v>
      </c>
      <c r="AD19">
        <f t="shared" si="21"/>
        <v>0.18367346938775511</v>
      </c>
      <c r="AE19">
        <f t="shared" si="22"/>
        <v>0.24489795918367346</v>
      </c>
      <c r="AF19">
        <f t="shared" si="23"/>
        <v>0.20408163265306123</v>
      </c>
      <c r="AG19">
        <f t="shared" si="24"/>
        <v>0.21938775510204081</v>
      </c>
      <c r="AH19">
        <f t="shared" si="25"/>
        <v>2.298453153099286E-2</v>
      </c>
      <c r="AI19">
        <f t="shared" si="26"/>
        <v>40</v>
      </c>
      <c r="AJ19">
        <f t="shared" si="27"/>
        <v>1.8257418583505538</v>
      </c>
      <c r="AK19">
        <f t="shared" si="28"/>
        <v>42.5</v>
      </c>
      <c r="AL19">
        <f t="shared" si="29"/>
        <v>7.32575365861197</v>
      </c>
      <c r="AM19">
        <f t="shared" si="30"/>
        <v>0.9</v>
      </c>
      <c r="AN19">
        <f t="shared" si="31"/>
        <v>1</v>
      </c>
      <c r="AO19">
        <f t="shared" si="32"/>
        <v>1.0249999999999999</v>
      </c>
      <c r="AP19">
        <f t="shared" si="33"/>
        <v>1.325</v>
      </c>
      <c r="AQ19">
        <f t="shared" si="34"/>
        <v>1.0625</v>
      </c>
      <c r="AR19">
        <f t="shared" si="35"/>
        <v>9.4727971961163615E-2</v>
      </c>
      <c r="AS19">
        <f t="shared" si="36"/>
        <v>70.75</v>
      </c>
      <c r="AT19">
        <f t="shared" si="37"/>
        <v>9.742518497116988</v>
      </c>
      <c r="AU19">
        <f t="shared" si="38"/>
        <v>22.25</v>
      </c>
      <c r="AV19">
        <f t="shared" si="39"/>
        <v>2.2173557826083452</v>
      </c>
      <c r="AW19">
        <f t="shared" si="40"/>
        <v>0.32508833922261482</v>
      </c>
      <c r="AX19">
        <f t="shared" si="41"/>
        <v>0.29681978798586572</v>
      </c>
      <c r="AY19">
        <f t="shared" si="42"/>
        <v>0.28268551236749118</v>
      </c>
      <c r="AZ19">
        <f t="shared" si="43"/>
        <v>0.35335689045936397</v>
      </c>
      <c r="BA19">
        <f t="shared" si="44"/>
        <v>0.31448763250883394</v>
      </c>
      <c r="BB19">
        <f t="shared" si="45"/>
        <v>2.6728508979786965E-2</v>
      </c>
      <c r="BC19">
        <f t="shared" si="46"/>
        <v>53.75</v>
      </c>
      <c r="BD19">
        <f t="shared" si="47"/>
        <v>5.123475382979799</v>
      </c>
      <c r="BE19">
        <f t="shared" si="48"/>
        <v>51.25</v>
      </c>
      <c r="BF19">
        <f t="shared" si="49"/>
        <v>6.2915286960589585</v>
      </c>
      <c r="BG19">
        <f t="shared" si="50"/>
        <v>0.98604651162790702</v>
      </c>
      <c r="BH19">
        <f t="shared" si="51"/>
        <v>0.78139534883720929</v>
      </c>
      <c r="BI19">
        <f t="shared" si="52"/>
        <v>1.0046511627906978</v>
      </c>
      <c r="BJ19">
        <f t="shared" si="53"/>
        <v>1.0418604651162791</v>
      </c>
      <c r="BK19">
        <f t="shared" si="54"/>
        <v>0.95348837209302328</v>
      </c>
      <c r="BL19">
        <f t="shared" si="55"/>
        <v>7.4097131418478721E-2</v>
      </c>
    </row>
    <row r="20" spans="3:64" x14ac:dyDescent="0.2">
      <c r="D20">
        <v>-4</v>
      </c>
    </row>
    <row r="21" spans="3:64" x14ac:dyDescent="0.2">
      <c r="C21">
        <v>6</v>
      </c>
      <c r="D21">
        <v>-5</v>
      </c>
      <c r="E21">
        <f t="shared" ref="E21" si="56">AVERAGE(E10:H10)</f>
        <v>117.75</v>
      </c>
      <c r="F21">
        <f t="shared" ref="F21" si="57">STDEV(E10:H10)</f>
        <v>2.9860788111948193</v>
      </c>
      <c r="G21">
        <f t="shared" ref="G21:G22" si="58">AVERAGE(I10:L10)</f>
        <v>7</v>
      </c>
      <c r="H21">
        <f t="shared" ref="H21:H22" si="59">STDEV(I10:L10)</f>
        <v>2.4494897427831779</v>
      </c>
      <c r="I21">
        <f t="shared" si="4"/>
        <v>3.3970276008492568E-2</v>
      </c>
      <c r="J21">
        <f t="shared" si="5"/>
        <v>8.4925690021231418E-2</v>
      </c>
      <c r="K21">
        <f t="shared" si="6"/>
        <v>5.9447983014861996E-2</v>
      </c>
      <c r="L21">
        <f>L10/E21</f>
        <v>5.9447983014861996E-2</v>
      </c>
      <c r="M21">
        <f t="shared" ref="M21" si="60">G21/E21</f>
        <v>5.9447983014861996E-2</v>
      </c>
      <c r="N21">
        <f>M21*SQRT(($F$21/$E$21)^2/4+(H21/G21)^2/4)</f>
        <v>1.0428508243158493E-2</v>
      </c>
      <c r="O21">
        <f t="shared" si="9"/>
        <v>67.5</v>
      </c>
      <c r="P21">
        <f t="shared" si="10"/>
        <v>5.196152422706632</v>
      </c>
      <c r="Q21">
        <f t="shared" ref="Q21:Q22" si="61">AVERAGE(S10:V10)</f>
        <v>1</v>
      </c>
      <c r="R21">
        <f t="shared" ref="R21:R22" si="62">STDEV(S10:V10)</f>
        <v>0</v>
      </c>
      <c r="S21">
        <f t="shared" si="11"/>
        <v>1.4814814814814815E-2</v>
      </c>
      <c r="T21">
        <f t="shared" si="12"/>
        <v>0</v>
      </c>
      <c r="U21">
        <f t="shared" si="13"/>
        <v>0</v>
      </c>
      <c r="V21">
        <f>V10/O21</f>
        <v>1.4814814814814815E-2</v>
      </c>
      <c r="W21">
        <f t="shared" ref="W21" si="63">Q21/O21</f>
        <v>1.4814814814814815E-2</v>
      </c>
      <c r="X21">
        <f t="shared" ref="X21" si="64">W21*SQRT((P21/O21)^2/4+(R21/Q21)^2/4)</f>
        <v>5.7022248808851926E-4</v>
      </c>
      <c r="Y21">
        <f t="shared" si="16"/>
        <v>82.75</v>
      </c>
      <c r="Z21">
        <f t="shared" si="17"/>
        <v>9.3941471140279678</v>
      </c>
      <c r="AA21">
        <f t="shared" ref="AA21:AA22" si="65">AVERAGE(AC10:AF10)</f>
        <v>8.25</v>
      </c>
      <c r="AB21">
        <f t="shared" ref="AB21:AB22" si="66">STDEV(AC10:AF10)</f>
        <v>3.5</v>
      </c>
      <c r="AC21">
        <f t="shared" si="20"/>
        <v>0.14501510574018128</v>
      </c>
      <c r="AD21">
        <f t="shared" si="21"/>
        <v>0.12084592145015106</v>
      </c>
      <c r="AE21">
        <f t="shared" si="22"/>
        <v>4.8338368580060423E-2</v>
      </c>
      <c r="AF21">
        <f t="shared" si="23"/>
        <v>8.4592145015105744E-2</v>
      </c>
      <c r="AG21">
        <f t="shared" ref="AG21" si="67">AA21/Y21</f>
        <v>9.9697885196374625E-2</v>
      </c>
      <c r="AH21">
        <f t="shared" ref="AH21" si="68">AG21*SQRT((Z21/Y21)^2/4+(AB21/AA21)^2/4)</f>
        <v>2.1892111499560826E-2</v>
      </c>
      <c r="AI21">
        <f t="shared" si="26"/>
        <v>80.75</v>
      </c>
      <c r="AJ21">
        <f t="shared" si="27"/>
        <v>8.9582364335844584</v>
      </c>
      <c r="AK21">
        <f t="shared" ref="AK21" si="69">AVERAGE(AM10:AP10)</f>
        <v>92.75</v>
      </c>
      <c r="AL21">
        <f t="shared" ref="AL21" si="70">STDEV(AM10:AP10)</f>
        <v>14.863265679744362</v>
      </c>
      <c r="AM21">
        <f t="shared" si="30"/>
        <v>0.89164086687306499</v>
      </c>
      <c r="AN21">
        <f t="shared" si="31"/>
        <v>1.1393188854489165</v>
      </c>
      <c r="AO21">
        <f t="shared" si="32"/>
        <v>1.2755417956656347</v>
      </c>
      <c r="AP21">
        <f t="shared" si="33"/>
        <v>1.2879256965944272</v>
      </c>
      <c r="AQ21">
        <f t="shared" ref="AQ21" si="71">AK21/AI21</f>
        <v>1.1486068111455108</v>
      </c>
      <c r="AR21">
        <f t="shared" ref="AR21" si="72">AQ21*SQRT((AJ21/AI21)^2/4+(AL21/AK21)^2/4)</f>
        <v>0.11193400718735416</v>
      </c>
      <c r="AS21">
        <f t="shared" si="36"/>
        <v>94</v>
      </c>
      <c r="AT21">
        <f t="shared" si="37"/>
        <v>4.5460605656619517</v>
      </c>
      <c r="AU21">
        <f t="shared" ref="AU21:AU22" si="73">AVERAGE(AW10:AZ10)</f>
        <v>18.25</v>
      </c>
      <c r="AV21">
        <f t="shared" ref="AV21:AV22" si="74">STDEV(AW10:AZ10)</f>
        <v>5.9090326337452783</v>
      </c>
      <c r="AW21">
        <f t="shared" si="40"/>
        <v>0.11702127659574468</v>
      </c>
      <c r="AX21">
        <f t="shared" si="41"/>
        <v>0.1702127659574468</v>
      </c>
      <c r="AY21">
        <f t="shared" si="42"/>
        <v>0.25531914893617019</v>
      </c>
      <c r="AZ21">
        <f t="shared" si="43"/>
        <v>0.23404255319148937</v>
      </c>
      <c r="BA21">
        <f t="shared" ref="BA21" si="75">AU21/AS21</f>
        <v>0.19414893617021275</v>
      </c>
      <c r="BB21">
        <f t="shared" ref="BB21" si="76">BA21*SQRT((AT21/AS21)^2/4+(AV21/AU21)^2/4)</f>
        <v>3.1779710179589457E-2</v>
      </c>
      <c r="BC21">
        <f t="shared" si="46"/>
        <v>90.25</v>
      </c>
      <c r="BD21">
        <f t="shared" si="47"/>
        <v>10.045728777279759</v>
      </c>
      <c r="BE21">
        <f t="shared" ref="BE21" si="77">AVERAGE(BG10:BJ10)</f>
        <v>78.75</v>
      </c>
      <c r="BF21">
        <f t="shared" ref="BF21" si="78">STDEV(BG10:BJ10)</f>
        <v>10.594810050208546</v>
      </c>
      <c r="BG21">
        <f t="shared" si="50"/>
        <v>0.69806094182825484</v>
      </c>
      <c r="BH21">
        <f t="shared" si="51"/>
        <v>0.94182825484764543</v>
      </c>
      <c r="BI21">
        <f t="shared" si="52"/>
        <v>0.94182825484764543</v>
      </c>
      <c r="BJ21">
        <f t="shared" si="53"/>
        <v>0.90858725761772852</v>
      </c>
      <c r="BK21">
        <f t="shared" ref="BK21" si="79">BE21/BC21</f>
        <v>0.87257617728531855</v>
      </c>
      <c r="BL21">
        <f t="shared" ref="BL21" si="80">BK21*SQRT((BD21/BC21)^2/4+(BF21/BE21)^2/4)</f>
        <v>7.6182192459018819E-2</v>
      </c>
    </row>
    <row r="22" spans="3:64" x14ac:dyDescent="0.2">
      <c r="D22">
        <v>-4</v>
      </c>
      <c r="G22">
        <f t="shared" si="58"/>
        <v>74.25</v>
      </c>
      <c r="H22">
        <f t="shared" si="59"/>
        <v>7.544313531837517</v>
      </c>
      <c r="I22">
        <f>I11/10/$E$21</f>
        <v>6.5392781316348195E-2</v>
      </c>
      <c r="J22">
        <f t="shared" ref="J22:L22" si="81">J11/10/$E$21</f>
        <v>6.7091295116772823E-2</v>
      </c>
      <c r="K22">
        <f t="shared" si="81"/>
        <v>6.6242038216560509E-2</v>
      </c>
      <c r="L22">
        <f t="shared" si="81"/>
        <v>5.3503184713375791E-2</v>
      </c>
      <c r="M22">
        <f>G22/10/E21</f>
        <v>6.3057324840764331E-2</v>
      </c>
      <c r="N22">
        <f>M22*SQRT(($F$21/$E$21)^2/4+(H22/(G22/10))^2/4)</f>
        <v>3.204527782634603E-2</v>
      </c>
      <c r="Q22">
        <f t="shared" si="61"/>
        <v>11.25</v>
      </c>
      <c r="R22">
        <f t="shared" si="62"/>
        <v>4.5734742446707477</v>
      </c>
      <c r="S22">
        <f>S11/10/$O$21</f>
        <v>1.3333333333333334E-2</v>
      </c>
      <c r="T22">
        <f t="shared" ref="T22:V22" si="82">T11/10/$O$21</f>
        <v>2.6666666666666668E-2</v>
      </c>
      <c r="U22">
        <f t="shared" si="82"/>
        <v>1.4814814814814815E-2</v>
      </c>
      <c r="V22">
        <f t="shared" si="82"/>
        <v>1.1851851851851853E-2</v>
      </c>
      <c r="W22">
        <f>Q22/10/O21</f>
        <v>1.6666666666666666E-2</v>
      </c>
      <c r="AA22">
        <f t="shared" si="65"/>
        <v>82.75</v>
      </c>
      <c r="AB22">
        <f t="shared" si="66"/>
        <v>4.5734742446707477</v>
      </c>
      <c r="AC22">
        <f>AC11/10/$Y$21</f>
        <v>9.4259818731117828E-2</v>
      </c>
      <c r="AD22">
        <f t="shared" ref="AD22:AF22" si="83">AD11/10/$Y$21</f>
        <v>9.6676737160120846E-2</v>
      </c>
      <c r="AE22">
        <f t="shared" si="83"/>
        <v>0.10634441087613294</v>
      </c>
      <c r="AF22">
        <f t="shared" si="83"/>
        <v>0.1027190332326284</v>
      </c>
      <c r="AU22">
        <f t="shared" si="73"/>
        <v>141</v>
      </c>
      <c r="AV22">
        <f t="shared" si="74"/>
        <v>9.0921211313239034</v>
      </c>
      <c r="AW22">
        <f>AW11/10/$AS$21</f>
        <v>0.15</v>
      </c>
      <c r="AX22">
        <f t="shared" ref="AX22:AZ22" si="84">AX11/10/$AS$21</f>
        <v>0.16276595744680852</v>
      </c>
      <c r="AY22">
        <f t="shared" si="84"/>
        <v>0.14787234042553191</v>
      </c>
      <c r="AZ22">
        <f t="shared" si="84"/>
        <v>0.13936170212765958</v>
      </c>
    </row>
  </sheetData>
  <mergeCells count="42">
    <mergeCell ref="BC1:BJ1"/>
    <mergeCell ref="E1:L1"/>
    <mergeCell ref="O1:V1"/>
    <mergeCell ref="Y1:AF1"/>
    <mergeCell ref="AI1:AP1"/>
    <mergeCell ref="AS1:AZ1"/>
    <mergeCell ref="BG2:BJ2"/>
    <mergeCell ref="E2:H2"/>
    <mergeCell ref="I2:L2"/>
    <mergeCell ref="O2:R2"/>
    <mergeCell ref="S2:V2"/>
    <mergeCell ref="Y2:AB2"/>
    <mergeCell ref="AC2:AF2"/>
    <mergeCell ref="AI2:AL2"/>
    <mergeCell ref="AM2:AP2"/>
    <mergeCell ref="AS2:AV2"/>
    <mergeCell ref="AW2:AZ2"/>
    <mergeCell ref="BC2:BF2"/>
    <mergeCell ref="AG13:AH13"/>
    <mergeCell ref="E13:F13"/>
    <mergeCell ref="G13:H13"/>
    <mergeCell ref="I13:L13"/>
    <mergeCell ref="M13:N13"/>
    <mergeCell ref="O13:P13"/>
    <mergeCell ref="Q13:R13"/>
    <mergeCell ref="S13:V13"/>
    <mergeCell ref="W13:X13"/>
    <mergeCell ref="Y13:Z13"/>
    <mergeCell ref="AA13:AB13"/>
    <mergeCell ref="AC13:AF13"/>
    <mergeCell ref="BK13:BL13"/>
    <mergeCell ref="AI13:AJ13"/>
    <mergeCell ref="AK13:AL13"/>
    <mergeCell ref="AM13:AP13"/>
    <mergeCell ref="AQ13:AR13"/>
    <mergeCell ref="AS13:AT13"/>
    <mergeCell ref="AU13:AV13"/>
    <mergeCell ref="AW13:AZ13"/>
    <mergeCell ref="BA13:BB13"/>
    <mergeCell ref="BC13:BD13"/>
    <mergeCell ref="BE13:BF13"/>
    <mergeCell ref="BG13:BJ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43A8-5641-4442-9BD5-7C51859120FA}">
  <dimension ref="C1:AA41"/>
  <sheetViews>
    <sheetView workbookViewId="0">
      <selection sqref="A1:XFD1048576"/>
    </sheetView>
  </sheetViews>
  <sheetFormatPr baseColWidth="10" defaultRowHeight="16" x14ac:dyDescent="0.2"/>
  <sheetData>
    <row r="1" spans="3:27" x14ac:dyDescent="0.2">
      <c r="D1" s="15" t="s">
        <v>29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 t="s">
        <v>30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3:27" x14ac:dyDescent="0.2">
      <c r="D2" s="15" t="s">
        <v>12</v>
      </c>
      <c r="E2" s="15"/>
      <c r="F2" s="15"/>
      <c r="G2" s="15" t="s">
        <v>13</v>
      </c>
      <c r="H2" s="15"/>
      <c r="I2" s="15"/>
      <c r="J2" s="15" t="s">
        <v>14</v>
      </c>
      <c r="K2" s="15"/>
      <c r="L2" s="15"/>
      <c r="M2" s="15" t="s">
        <v>15</v>
      </c>
      <c r="N2" s="15"/>
      <c r="O2" s="15"/>
      <c r="P2" s="15" t="s">
        <v>12</v>
      </c>
      <c r="Q2" s="15"/>
      <c r="R2" s="15"/>
      <c r="S2" s="15" t="s">
        <v>13</v>
      </c>
      <c r="T2" s="15"/>
      <c r="U2" s="15"/>
      <c r="V2" s="15" t="s">
        <v>14</v>
      </c>
      <c r="W2" s="15"/>
      <c r="X2" s="15"/>
      <c r="Y2" s="15" t="s">
        <v>15</v>
      </c>
      <c r="Z2" s="15"/>
      <c r="AA2" s="15"/>
    </row>
    <row r="3" spans="3:27" x14ac:dyDescent="0.2">
      <c r="C3" t="s">
        <v>31</v>
      </c>
      <c r="D3" t="s">
        <v>32</v>
      </c>
      <c r="E3" t="s">
        <v>33</v>
      </c>
      <c r="F3" t="s">
        <v>34</v>
      </c>
      <c r="G3" t="s">
        <v>32</v>
      </c>
      <c r="H3" t="s">
        <v>33</v>
      </c>
      <c r="I3" t="s">
        <v>34</v>
      </c>
      <c r="J3" t="s">
        <v>32</v>
      </c>
      <c r="K3" t="s">
        <v>33</v>
      </c>
      <c r="L3" t="s">
        <v>34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35</v>
      </c>
      <c r="T3" t="s">
        <v>36</v>
      </c>
      <c r="U3" t="s">
        <v>37</v>
      </c>
      <c r="V3" t="s">
        <v>35</v>
      </c>
      <c r="W3" t="s">
        <v>36</v>
      </c>
      <c r="X3" t="s">
        <v>37</v>
      </c>
      <c r="Y3" t="s">
        <v>35</v>
      </c>
      <c r="Z3" t="s">
        <v>36</v>
      </c>
      <c r="AA3" t="s">
        <v>37</v>
      </c>
    </row>
    <row r="4" spans="3:27" x14ac:dyDescent="0.2">
      <c r="C4" s="22" t="s">
        <v>23</v>
      </c>
      <c r="D4">
        <v>52</v>
      </c>
      <c r="E4">
        <v>2</v>
      </c>
      <c r="F4">
        <v>3</v>
      </c>
      <c r="G4">
        <v>91</v>
      </c>
      <c r="H4">
        <v>7</v>
      </c>
      <c r="I4">
        <v>1</v>
      </c>
      <c r="J4">
        <v>94</v>
      </c>
      <c r="K4">
        <v>4</v>
      </c>
      <c r="L4">
        <v>0</v>
      </c>
      <c r="M4">
        <v>65</v>
      </c>
      <c r="N4">
        <v>6</v>
      </c>
      <c r="O4">
        <v>2</v>
      </c>
      <c r="P4">
        <v>18</v>
      </c>
      <c r="Q4">
        <v>2</v>
      </c>
      <c r="R4">
        <v>0</v>
      </c>
      <c r="S4">
        <v>41</v>
      </c>
      <c r="T4">
        <v>4</v>
      </c>
      <c r="U4">
        <v>0</v>
      </c>
      <c r="V4">
        <v>38</v>
      </c>
      <c r="W4">
        <v>0</v>
      </c>
      <c r="X4">
        <v>1</v>
      </c>
      <c r="Y4">
        <v>36</v>
      </c>
      <c r="Z4">
        <v>1</v>
      </c>
      <c r="AA4">
        <v>0</v>
      </c>
    </row>
    <row r="5" spans="3:27" x14ac:dyDescent="0.2">
      <c r="C5" s="23" t="s">
        <v>24</v>
      </c>
      <c r="D5">
        <v>134</v>
      </c>
      <c r="E5">
        <v>13</v>
      </c>
      <c r="F5">
        <v>1</v>
      </c>
      <c r="G5">
        <v>147</v>
      </c>
      <c r="H5">
        <v>8</v>
      </c>
      <c r="I5">
        <v>2</v>
      </c>
      <c r="J5">
        <v>147</v>
      </c>
      <c r="K5">
        <v>10</v>
      </c>
      <c r="L5">
        <v>0</v>
      </c>
      <c r="M5">
        <v>166</v>
      </c>
      <c r="N5">
        <v>26</v>
      </c>
      <c r="O5">
        <v>3</v>
      </c>
      <c r="P5">
        <v>76</v>
      </c>
      <c r="Q5">
        <v>7</v>
      </c>
      <c r="R5">
        <v>1</v>
      </c>
      <c r="S5">
        <v>68</v>
      </c>
      <c r="T5">
        <v>5</v>
      </c>
      <c r="U5">
        <v>0</v>
      </c>
      <c r="V5">
        <v>67</v>
      </c>
      <c r="W5">
        <v>10</v>
      </c>
      <c r="X5">
        <v>2</v>
      </c>
      <c r="Y5">
        <v>73</v>
      </c>
      <c r="Z5">
        <v>5</v>
      </c>
      <c r="AA5">
        <v>1</v>
      </c>
    </row>
    <row r="6" spans="3:27" x14ac:dyDescent="0.2">
      <c r="C6" s="23" t="s">
        <v>25</v>
      </c>
      <c r="D6">
        <v>25</v>
      </c>
      <c r="E6">
        <v>1</v>
      </c>
      <c r="F6">
        <v>0</v>
      </c>
      <c r="G6">
        <v>67</v>
      </c>
      <c r="H6">
        <v>3</v>
      </c>
      <c r="I6">
        <v>0</v>
      </c>
      <c r="J6">
        <v>37</v>
      </c>
      <c r="K6">
        <v>1</v>
      </c>
      <c r="L6">
        <v>0</v>
      </c>
      <c r="M6">
        <v>65</v>
      </c>
      <c r="N6">
        <v>3</v>
      </c>
      <c r="O6">
        <v>0</v>
      </c>
      <c r="P6">
        <v>18</v>
      </c>
      <c r="Q6">
        <v>2</v>
      </c>
      <c r="R6">
        <v>1</v>
      </c>
      <c r="S6">
        <v>19</v>
      </c>
      <c r="T6">
        <v>1</v>
      </c>
      <c r="U6">
        <v>0</v>
      </c>
      <c r="V6">
        <v>13</v>
      </c>
      <c r="W6">
        <v>0</v>
      </c>
      <c r="X6">
        <v>0</v>
      </c>
      <c r="Y6">
        <v>13</v>
      </c>
      <c r="Z6">
        <v>1</v>
      </c>
      <c r="AA6">
        <v>0</v>
      </c>
    </row>
    <row r="7" spans="3:27" x14ac:dyDescent="0.2">
      <c r="C7" s="23" t="s">
        <v>38</v>
      </c>
      <c r="D7">
        <v>48</v>
      </c>
      <c r="E7">
        <v>9</v>
      </c>
      <c r="F7">
        <v>0</v>
      </c>
      <c r="G7">
        <v>53</v>
      </c>
      <c r="H7">
        <v>4</v>
      </c>
      <c r="I7">
        <v>1</v>
      </c>
      <c r="J7">
        <v>52</v>
      </c>
      <c r="K7">
        <v>4</v>
      </c>
      <c r="L7">
        <v>0</v>
      </c>
      <c r="M7">
        <v>44</v>
      </c>
      <c r="N7">
        <v>6</v>
      </c>
      <c r="O7">
        <v>0</v>
      </c>
      <c r="P7">
        <v>25</v>
      </c>
      <c r="Q7">
        <v>1</v>
      </c>
      <c r="R7">
        <v>0</v>
      </c>
      <c r="S7">
        <v>21</v>
      </c>
      <c r="T7">
        <v>1</v>
      </c>
      <c r="U7">
        <v>0</v>
      </c>
      <c r="V7">
        <v>28</v>
      </c>
      <c r="W7">
        <v>2</v>
      </c>
      <c r="X7">
        <v>0</v>
      </c>
      <c r="Y7">
        <v>24</v>
      </c>
      <c r="Z7">
        <v>2</v>
      </c>
      <c r="AA7">
        <v>0</v>
      </c>
    </row>
    <row r="8" spans="3:27" x14ac:dyDescent="0.2">
      <c r="C8" s="23" t="s">
        <v>39</v>
      </c>
      <c r="D8">
        <v>102</v>
      </c>
      <c r="E8">
        <v>8</v>
      </c>
      <c r="F8">
        <v>0</v>
      </c>
      <c r="G8">
        <v>88</v>
      </c>
      <c r="H8">
        <v>4</v>
      </c>
      <c r="I8">
        <v>1</v>
      </c>
      <c r="J8">
        <v>86</v>
      </c>
      <c r="K8">
        <v>8</v>
      </c>
      <c r="L8">
        <v>1</v>
      </c>
      <c r="M8">
        <v>91</v>
      </c>
      <c r="N8">
        <v>1</v>
      </c>
      <c r="O8">
        <v>1</v>
      </c>
      <c r="P8">
        <v>34</v>
      </c>
      <c r="Q8">
        <v>4</v>
      </c>
      <c r="R8">
        <v>0</v>
      </c>
      <c r="S8">
        <v>37</v>
      </c>
      <c r="T8">
        <v>3</v>
      </c>
      <c r="U8">
        <v>1</v>
      </c>
      <c r="V8">
        <v>38</v>
      </c>
      <c r="W8">
        <v>5</v>
      </c>
      <c r="X8">
        <v>1</v>
      </c>
      <c r="Y8">
        <v>56</v>
      </c>
      <c r="Z8">
        <v>6</v>
      </c>
      <c r="AA8">
        <v>0</v>
      </c>
    </row>
    <row r="9" spans="3:27" x14ac:dyDescent="0.2">
      <c r="C9" s="24" t="s">
        <v>40</v>
      </c>
      <c r="D9">
        <v>85</v>
      </c>
      <c r="E9">
        <v>9</v>
      </c>
      <c r="F9">
        <v>1</v>
      </c>
      <c r="G9">
        <v>77</v>
      </c>
      <c r="H9">
        <v>8</v>
      </c>
      <c r="I9">
        <v>1</v>
      </c>
      <c r="J9">
        <v>88</v>
      </c>
      <c r="K9">
        <v>7</v>
      </c>
      <c r="L9">
        <v>0</v>
      </c>
      <c r="M9">
        <v>102</v>
      </c>
      <c r="N9">
        <v>8</v>
      </c>
      <c r="O9">
        <v>0</v>
      </c>
      <c r="P9">
        <v>29</v>
      </c>
      <c r="Q9">
        <v>7</v>
      </c>
      <c r="R9">
        <v>0</v>
      </c>
      <c r="S9">
        <v>34</v>
      </c>
      <c r="T9">
        <v>6</v>
      </c>
      <c r="U9">
        <v>0</v>
      </c>
      <c r="V9">
        <v>36</v>
      </c>
      <c r="W9">
        <v>2</v>
      </c>
      <c r="X9">
        <v>1</v>
      </c>
      <c r="Y9">
        <v>39</v>
      </c>
      <c r="Z9">
        <v>4</v>
      </c>
      <c r="AA9">
        <v>0</v>
      </c>
    </row>
    <row r="12" spans="3:27" x14ac:dyDescent="0.2">
      <c r="D12" s="25" t="s">
        <v>29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 t="s">
        <v>30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</row>
    <row r="13" spans="3:27" x14ac:dyDescent="0.2">
      <c r="D13" s="28" t="s">
        <v>12</v>
      </c>
      <c r="E13" s="29"/>
      <c r="F13" s="30"/>
      <c r="G13" s="28" t="s">
        <v>13</v>
      </c>
      <c r="H13" s="29"/>
      <c r="I13" s="30"/>
      <c r="J13" s="28" t="s">
        <v>14</v>
      </c>
      <c r="K13" s="29"/>
      <c r="L13" s="30"/>
      <c r="M13" s="28" t="s">
        <v>15</v>
      </c>
      <c r="N13" s="29"/>
      <c r="O13" s="30"/>
      <c r="P13" s="28" t="s">
        <v>12</v>
      </c>
      <c r="Q13" s="29"/>
      <c r="R13" s="30"/>
      <c r="S13" s="28" t="s">
        <v>13</v>
      </c>
      <c r="T13" s="29"/>
      <c r="U13" s="30"/>
      <c r="V13" s="28" t="s">
        <v>14</v>
      </c>
      <c r="W13" s="29"/>
      <c r="X13" s="30"/>
      <c r="Y13" s="28" t="s">
        <v>15</v>
      </c>
      <c r="Z13" s="29"/>
      <c r="AA13" s="30"/>
    </row>
    <row r="14" spans="3:27" x14ac:dyDescent="0.2">
      <c r="C14" t="s">
        <v>31</v>
      </c>
      <c r="D14" s="31">
        <v>1</v>
      </c>
      <c r="E14">
        <v>2</v>
      </c>
      <c r="F14" s="32">
        <v>3</v>
      </c>
      <c r="G14" s="31">
        <v>1</v>
      </c>
      <c r="H14">
        <v>2</v>
      </c>
      <c r="I14" s="32">
        <v>3</v>
      </c>
      <c r="J14" s="31">
        <v>1</v>
      </c>
      <c r="K14">
        <v>2</v>
      </c>
      <c r="L14" s="32">
        <v>3</v>
      </c>
      <c r="M14" s="31">
        <v>1</v>
      </c>
      <c r="N14">
        <v>2</v>
      </c>
      <c r="O14" s="32">
        <v>3</v>
      </c>
      <c r="P14" s="31">
        <v>1</v>
      </c>
      <c r="Q14">
        <v>2</v>
      </c>
      <c r="R14" s="32">
        <v>3</v>
      </c>
      <c r="S14" s="31">
        <v>1</v>
      </c>
      <c r="T14">
        <v>2</v>
      </c>
      <c r="U14" s="32">
        <v>3</v>
      </c>
      <c r="V14" s="31">
        <v>1</v>
      </c>
      <c r="W14">
        <v>2</v>
      </c>
      <c r="X14" s="32">
        <v>3</v>
      </c>
      <c r="Y14" s="31">
        <v>1</v>
      </c>
      <c r="Z14">
        <v>2</v>
      </c>
      <c r="AA14" s="32">
        <v>3</v>
      </c>
    </row>
    <row r="15" spans="3:27" x14ac:dyDescent="0.2">
      <c r="C15" s="22" t="s">
        <v>23</v>
      </c>
      <c r="D15" s="33">
        <f t="shared" ref="D15:D20" si="0">D4*1000000</f>
        <v>52000000</v>
      </c>
      <c r="E15" s="34">
        <f t="shared" ref="E15:E20" si="1">E4*10000000</f>
        <v>20000000</v>
      </c>
      <c r="F15" s="35"/>
      <c r="G15" s="33">
        <f t="shared" ref="G15:G20" si="2">G4*1000000</f>
        <v>91000000</v>
      </c>
      <c r="H15" s="34">
        <f t="shared" ref="H15:H20" si="3">H4*10000000</f>
        <v>70000000</v>
      </c>
      <c r="I15" s="35"/>
      <c r="J15" s="33">
        <f t="shared" ref="J15:J20" si="4">J4*1000000</f>
        <v>94000000</v>
      </c>
      <c r="K15" s="34">
        <f t="shared" ref="K15:K20" si="5">K4*10000000</f>
        <v>40000000</v>
      </c>
      <c r="L15" s="35"/>
      <c r="M15" s="33">
        <f t="shared" ref="M15:M20" si="6">M4*1000000</f>
        <v>65000000</v>
      </c>
      <c r="N15" s="34">
        <f t="shared" ref="N15:N20" si="7">N4*10000000</f>
        <v>60000000</v>
      </c>
      <c r="O15" s="35"/>
      <c r="P15" s="33">
        <f t="shared" ref="P15:P20" si="8">P4*1000000*2</f>
        <v>36000000</v>
      </c>
      <c r="Q15" s="34">
        <f t="shared" ref="Q15:Q20" si="9">Q4*10000000*2</f>
        <v>40000000</v>
      </c>
      <c r="R15" s="35"/>
      <c r="S15" s="33">
        <f t="shared" ref="S15:S20" si="10">S4*1000000*2</f>
        <v>82000000</v>
      </c>
      <c r="T15" s="34">
        <f t="shared" ref="T15:T20" si="11">T4*10000000*2</f>
        <v>80000000</v>
      </c>
      <c r="U15" s="35"/>
      <c r="V15" s="33">
        <f t="shared" ref="V15:V20" si="12">V4*1000000*2</f>
        <v>76000000</v>
      </c>
      <c r="W15" s="34"/>
      <c r="X15" s="35"/>
      <c r="Y15" s="33">
        <f t="shared" ref="Y15:Y20" si="13">Y4*1000000*2</f>
        <v>72000000</v>
      </c>
      <c r="Z15" s="34">
        <f t="shared" ref="Z15:Z20" si="14">Z4*10000000*2</f>
        <v>20000000</v>
      </c>
      <c r="AA15" s="35"/>
    </row>
    <row r="16" spans="3:27" x14ac:dyDescent="0.2">
      <c r="C16" s="23" t="s">
        <v>24</v>
      </c>
      <c r="D16" s="33">
        <f t="shared" si="0"/>
        <v>134000000</v>
      </c>
      <c r="E16" s="34">
        <f t="shared" si="1"/>
        <v>130000000</v>
      </c>
      <c r="F16" s="35"/>
      <c r="G16" s="33">
        <f t="shared" si="2"/>
        <v>147000000</v>
      </c>
      <c r="H16" s="34">
        <f t="shared" si="3"/>
        <v>80000000</v>
      </c>
      <c r="I16" s="35"/>
      <c r="J16" s="33">
        <f t="shared" si="4"/>
        <v>147000000</v>
      </c>
      <c r="K16" s="34">
        <f t="shared" si="5"/>
        <v>100000000</v>
      </c>
      <c r="L16" s="35"/>
      <c r="M16" s="33">
        <f t="shared" si="6"/>
        <v>166000000</v>
      </c>
      <c r="N16" s="34">
        <f t="shared" si="7"/>
        <v>260000000</v>
      </c>
      <c r="O16" s="35"/>
      <c r="P16" s="33">
        <f t="shared" si="8"/>
        <v>152000000</v>
      </c>
      <c r="Q16" s="34">
        <f t="shared" si="9"/>
        <v>140000000</v>
      </c>
      <c r="R16" s="35"/>
      <c r="S16" s="33">
        <f t="shared" si="10"/>
        <v>136000000</v>
      </c>
      <c r="T16" s="34">
        <f t="shared" si="11"/>
        <v>100000000</v>
      </c>
      <c r="U16" s="35"/>
      <c r="V16" s="33">
        <f t="shared" si="12"/>
        <v>134000000</v>
      </c>
      <c r="W16" s="34">
        <f>W5*10000000*2</f>
        <v>200000000</v>
      </c>
      <c r="X16" s="35"/>
      <c r="Y16" s="33">
        <f t="shared" si="13"/>
        <v>146000000</v>
      </c>
      <c r="Z16" s="34">
        <f t="shared" si="14"/>
        <v>100000000</v>
      </c>
      <c r="AA16" s="35"/>
    </row>
    <row r="17" spans="3:27" x14ac:dyDescent="0.2">
      <c r="C17" s="23" t="s">
        <v>25</v>
      </c>
      <c r="D17" s="33">
        <f t="shared" si="0"/>
        <v>25000000</v>
      </c>
      <c r="E17" s="34">
        <f t="shared" si="1"/>
        <v>10000000</v>
      </c>
      <c r="F17" s="35"/>
      <c r="G17" s="33">
        <f t="shared" si="2"/>
        <v>67000000</v>
      </c>
      <c r="H17" s="34">
        <f t="shared" si="3"/>
        <v>30000000</v>
      </c>
      <c r="I17" s="35"/>
      <c r="J17" s="33">
        <f t="shared" si="4"/>
        <v>37000000</v>
      </c>
      <c r="K17" s="34">
        <f t="shared" si="5"/>
        <v>10000000</v>
      </c>
      <c r="L17" s="35"/>
      <c r="M17" s="33">
        <f t="shared" si="6"/>
        <v>65000000</v>
      </c>
      <c r="N17" s="34">
        <f t="shared" si="7"/>
        <v>30000000</v>
      </c>
      <c r="O17" s="35"/>
      <c r="P17" s="33">
        <f t="shared" si="8"/>
        <v>36000000</v>
      </c>
      <c r="Q17" s="34">
        <f t="shared" si="9"/>
        <v>40000000</v>
      </c>
      <c r="R17" s="35"/>
      <c r="S17" s="33">
        <f t="shared" si="10"/>
        <v>38000000</v>
      </c>
      <c r="T17" s="34">
        <f t="shared" si="11"/>
        <v>20000000</v>
      </c>
      <c r="U17" s="35"/>
      <c r="V17" s="33">
        <f t="shared" si="12"/>
        <v>26000000</v>
      </c>
      <c r="W17" s="34"/>
      <c r="X17" s="35"/>
      <c r="Y17" s="33">
        <f t="shared" si="13"/>
        <v>26000000</v>
      </c>
      <c r="Z17" s="34">
        <f t="shared" si="14"/>
        <v>20000000</v>
      </c>
      <c r="AA17" s="35"/>
    </row>
    <row r="18" spans="3:27" x14ac:dyDescent="0.2">
      <c r="C18" s="23" t="s">
        <v>38</v>
      </c>
      <c r="D18" s="33">
        <f t="shared" si="0"/>
        <v>48000000</v>
      </c>
      <c r="E18" s="34">
        <f t="shared" si="1"/>
        <v>90000000</v>
      </c>
      <c r="F18" s="35"/>
      <c r="G18" s="33">
        <f t="shared" si="2"/>
        <v>53000000</v>
      </c>
      <c r="H18" s="34">
        <f t="shared" si="3"/>
        <v>40000000</v>
      </c>
      <c r="I18" s="35"/>
      <c r="J18" s="33">
        <f t="shared" si="4"/>
        <v>52000000</v>
      </c>
      <c r="K18" s="34">
        <f t="shared" si="5"/>
        <v>40000000</v>
      </c>
      <c r="L18" s="35"/>
      <c r="M18" s="33">
        <f t="shared" si="6"/>
        <v>44000000</v>
      </c>
      <c r="N18" s="34">
        <f t="shared" si="7"/>
        <v>60000000</v>
      </c>
      <c r="O18" s="35"/>
      <c r="P18" s="33">
        <f t="shared" si="8"/>
        <v>50000000</v>
      </c>
      <c r="Q18" s="34">
        <f t="shared" si="9"/>
        <v>20000000</v>
      </c>
      <c r="R18" s="35"/>
      <c r="S18" s="33">
        <f t="shared" si="10"/>
        <v>42000000</v>
      </c>
      <c r="T18" s="34">
        <f t="shared" si="11"/>
        <v>20000000</v>
      </c>
      <c r="U18" s="35"/>
      <c r="V18" s="33">
        <f t="shared" si="12"/>
        <v>56000000</v>
      </c>
      <c r="W18" s="34">
        <f>W7*10000000*2</f>
        <v>40000000</v>
      </c>
      <c r="X18" s="35"/>
      <c r="Y18" s="33">
        <f t="shared" si="13"/>
        <v>48000000</v>
      </c>
      <c r="Z18" s="34">
        <f t="shared" si="14"/>
        <v>40000000</v>
      </c>
      <c r="AA18" s="35"/>
    </row>
    <row r="19" spans="3:27" x14ac:dyDescent="0.2">
      <c r="C19" s="23" t="s">
        <v>39</v>
      </c>
      <c r="D19" s="33">
        <f t="shared" si="0"/>
        <v>102000000</v>
      </c>
      <c r="E19" s="34">
        <f t="shared" si="1"/>
        <v>80000000</v>
      </c>
      <c r="F19" s="35"/>
      <c r="G19" s="33">
        <f t="shared" si="2"/>
        <v>88000000</v>
      </c>
      <c r="H19" s="34">
        <f t="shared" si="3"/>
        <v>40000000</v>
      </c>
      <c r="I19" s="35"/>
      <c r="J19" s="33">
        <f t="shared" si="4"/>
        <v>86000000</v>
      </c>
      <c r="K19" s="34">
        <f t="shared" si="5"/>
        <v>80000000</v>
      </c>
      <c r="L19" s="35"/>
      <c r="M19" s="33">
        <f t="shared" si="6"/>
        <v>91000000</v>
      </c>
      <c r="N19" s="34">
        <f t="shared" si="7"/>
        <v>10000000</v>
      </c>
      <c r="O19" s="35"/>
      <c r="P19" s="33">
        <f t="shared" si="8"/>
        <v>68000000</v>
      </c>
      <c r="Q19" s="34">
        <f t="shared" si="9"/>
        <v>80000000</v>
      </c>
      <c r="R19" s="35"/>
      <c r="S19" s="33">
        <f t="shared" si="10"/>
        <v>74000000</v>
      </c>
      <c r="T19" s="34">
        <f t="shared" si="11"/>
        <v>60000000</v>
      </c>
      <c r="U19" s="35"/>
      <c r="V19" s="33">
        <f t="shared" si="12"/>
        <v>76000000</v>
      </c>
      <c r="W19" s="34">
        <f>W8*10000000*2</f>
        <v>100000000</v>
      </c>
      <c r="X19" s="35"/>
      <c r="Y19" s="33">
        <f t="shared" si="13"/>
        <v>112000000</v>
      </c>
      <c r="Z19" s="34">
        <f t="shared" si="14"/>
        <v>120000000</v>
      </c>
      <c r="AA19" s="35"/>
    </row>
    <row r="20" spans="3:27" x14ac:dyDescent="0.2">
      <c r="C20" s="24" t="s">
        <v>40</v>
      </c>
      <c r="D20" s="36">
        <f t="shared" si="0"/>
        <v>85000000</v>
      </c>
      <c r="E20" s="37">
        <f t="shared" si="1"/>
        <v>90000000</v>
      </c>
      <c r="F20" s="38"/>
      <c r="G20" s="36">
        <f t="shared" si="2"/>
        <v>77000000</v>
      </c>
      <c r="H20" s="37">
        <f t="shared" si="3"/>
        <v>80000000</v>
      </c>
      <c r="I20" s="38"/>
      <c r="J20" s="36">
        <f t="shared" si="4"/>
        <v>88000000</v>
      </c>
      <c r="K20" s="37">
        <f t="shared" si="5"/>
        <v>70000000</v>
      </c>
      <c r="L20" s="38"/>
      <c r="M20" s="36">
        <f t="shared" si="6"/>
        <v>102000000</v>
      </c>
      <c r="N20" s="37">
        <f t="shared" si="7"/>
        <v>80000000</v>
      </c>
      <c r="O20" s="38"/>
      <c r="P20" s="36">
        <f t="shared" si="8"/>
        <v>58000000</v>
      </c>
      <c r="Q20" s="37">
        <f t="shared" si="9"/>
        <v>140000000</v>
      </c>
      <c r="R20" s="38"/>
      <c r="S20" s="36">
        <f t="shared" si="10"/>
        <v>68000000</v>
      </c>
      <c r="T20" s="37">
        <f t="shared" si="11"/>
        <v>120000000</v>
      </c>
      <c r="U20" s="38"/>
      <c r="V20" s="36">
        <f t="shared" si="12"/>
        <v>72000000</v>
      </c>
      <c r="W20" s="37">
        <f>W9*10000000*2</f>
        <v>40000000</v>
      </c>
      <c r="X20" s="38"/>
      <c r="Y20" s="36">
        <f t="shared" si="13"/>
        <v>78000000</v>
      </c>
      <c r="Z20" s="37">
        <f t="shared" si="14"/>
        <v>80000000</v>
      </c>
      <c r="AA20" s="38"/>
    </row>
    <row r="24" spans="3:27" x14ac:dyDescent="0.2">
      <c r="D24" s="15" t="s">
        <v>29</v>
      </c>
      <c r="E24" s="15"/>
      <c r="F24" s="15"/>
      <c r="G24" s="15"/>
      <c r="H24" s="15" t="s">
        <v>30</v>
      </c>
      <c r="I24" s="15"/>
      <c r="J24" s="15"/>
      <c r="K24" s="15"/>
    </row>
    <row r="25" spans="3:27" x14ac:dyDescent="0.2">
      <c r="C25" t="s">
        <v>31</v>
      </c>
      <c r="D25" t="s">
        <v>12</v>
      </c>
      <c r="E25" t="s">
        <v>13</v>
      </c>
      <c r="F25" t="s">
        <v>14</v>
      </c>
      <c r="G25" t="s">
        <v>15</v>
      </c>
      <c r="H25" t="s">
        <v>12</v>
      </c>
      <c r="I25" t="s">
        <v>13</v>
      </c>
      <c r="J25" t="s">
        <v>14</v>
      </c>
      <c r="K25" t="s">
        <v>15</v>
      </c>
    </row>
    <row r="26" spans="3:27" x14ac:dyDescent="0.2">
      <c r="C26" s="22" t="s">
        <v>23</v>
      </c>
      <c r="D26" s="34">
        <f t="shared" ref="D26:D31" si="15">AVERAGE(D15:F15)</f>
        <v>36000000</v>
      </c>
      <c r="E26" s="34">
        <f t="shared" ref="E26:E31" si="16">AVERAGE(G15:I15)</f>
        <v>80500000</v>
      </c>
      <c r="F26" s="34">
        <f t="shared" ref="F26:F31" si="17">AVERAGE(J15:L15)</f>
        <v>67000000</v>
      </c>
      <c r="G26" s="34">
        <f t="shared" ref="G26:G31" si="18">AVERAGE(M15:O15)</f>
        <v>62500000</v>
      </c>
      <c r="H26" s="34">
        <f t="shared" ref="H26:H31" si="19">AVERAGE(P15:R15)</f>
        <v>38000000</v>
      </c>
      <c r="I26" s="34">
        <f t="shared" ref="I26:I31" si="20">AVERAGE(S15:U15)</f>
        <v>81000000</v>
      </c>
      <c r="J26" s="34">
        <f t="shared" ref="J26:J31" si="21">AVERAGE(V15:X15)</f>
        <v>76000000</v>
      </c>
      <c r="K26" s="34">
        <f t="shared" ref="K26:K31" si="22">AVERAGE(Y15:AA15)</f>
        <v>46000000</v>
      </c>
    </row>
    <row r="27" spans="3:27" x14ac:dyDescent="0.2">
      <c r="C27" s="23" t="s">
        <v>24</v>
      </c>
      <c r="D27" s="34">
        <f t="shared" si="15"/>
        <v>132000000</v>
      </c>
      <c r="E27" s="34">
        <f t="shared" si="16"/>
        <v>113500000</v>
      </c>
      <c r="F27" s="34">
        <f t="shared" si="17"/>
        <v>123500000</v>
      </c>
      <c r="G27" s="34">
        <f t="shared" si="18"/>
        <v>213000000</v>
      </c>
      <c r="H27" s="34">
        <f t="shared" si="19"/>
        <v>146000000</v>
      </c>
      <c r="I27" s="34">
        <f t="shared" si="20"/>
        <v>118000000</v>
      </c>
      <c r="J27" s="34">
        <f t="shared" si="21"/>
        <v>167000000</v>
      </c>
      <c r="K27" s="34">
        <f t="shared" si="22"/>
        <v>123000000</v>
      </c>
    </row>
    <row r="28" spans="3:27" x14ac:dyDescent="0.2">
      <c r="C28" s="23" t="s">
        <v>25</v>
      </c>
      <c r="D28" s="34">
        <f t="shared" si="15"/>
        <v>17500000</v>
      </c>
      <c r="E28" s="34">
        <f t="shared" si="16"/>
        <v>48500000</v>
      </c>
      <c r="F28" s="34">
        <f t="shared" si="17"/>
        <v>23500000</v>
      </c>
      <c r="G28" s="34">
        <f t="shared" si="18"/>
        <v>47500000</v>
      </c>
      <c r="H28" s="34">
        <f t="shared" si="19"/>
        <v>38000000</v>
      </c>
      <c r="I28" s="34">
        <f t="shared" si="20"/>
        <v>29000000</v>
      </c>
      <c r="J28" s="34">
        <f t="shared" si="21"/>
        <v>26000000</v>
      </c>
      <c r="K28" s="34">
        <f t="shared" si="22"/>
        <v>23000000</v>
      </c>
    </row>
    <row r="29" spans="3:27" x14ac:dyDescent="0.2">
      <c r="C29" s="23" t="s">
        <v>38</v>
      </c>
      <c r="D29" s="34">
        <f t="shared" si="15"/>
        <v>69000000</v>
      </c>
      <c r="E29" s="34">
        <f t="shared" si="16"/>
        <v>46500000</v>
      </c>
      <c r="F29" s="34">
        <f t="shared" si="17"/>
        <v>46000000</v>
      </c>
      <c r="G29" s="34">
        <f t="shared" si="18"/>
        <v>52000000</v>
      </c>
      <c r="H29" s="34">
        <f t="shared" si="19"/>
        <v>35000000</v>
      </c>
      <c r="I29" s="34">
        <f t="shared" si="20"/>
        <v>31000000</v>
      </c>
      <c r="J29" s="34">
        <f t="shared" si="21"/>
        <v>48000000</v>
      </c>
      <c r="K29" s="34">
        <f t="shared" si="22"/>
        <v>44000000</v>
      </c>
    </row>
    <row r="30" spans="3:27" x14ac:dyDescent="0.2">
      <c r="C30" s="23" t="s">
        <v>39</v>
      </c>
      <c r="D30" s="34">
        <f t="shared" si="15"/>
        <v>91000000</v>
      </c>
      <c r="E30" s="34">
        <f t="shared" si="16"/>
        <v>64000000</v>
      </c>
      <c r="F30" s="34">
        <f t="shared" si="17"/>
        <v>83000000</v>
      </c>
      <c r="G30" s="34">
        <f t="shared" si="18"/>
        <v>50500000</v>
      </c>
      <c r="H30" s="34">
        <f t="shared" si="19"/>
        <v>74000000</v>
      </c>
      <c r="I30" s="34">
        <f t="shared" si="20"/>
        <v>67000000</v>
      </c>
      <c r="J30" s="34">
        <f t="shared" si="21"/>
        <v>88000000</v>
      </c>
      <c r="K30" s="34">
        <f t="shared" si="22"/>
        <v>116000000</v>
      </c>
    </row>
    <row r="31" spans="3:27" x14ac:dyDescent="0.2">
      <c r="C31" s="24" t="s">
        <v>40</v>
      </c>
      <c r="D31" s="34">
        <f t="shared" si="15"/>
        <v>87500000</v>
      </c>
      <c r="E31" s="34">
        <f t="shared" si="16"/>
        <v>78500000</v>
      </c>
      <c r="F31" s="34">
        <f t="shared" si="17"/>
        <v>79000000</v>
      </c>
      <c r="G31" s="34">
        <f t="shared" si="18"/>
        <v>91000000</v>
      </c>
      <c r="H31" s="34">
        <f t="shared" si="19"/>
        <v>99000000</v>
      </c>
      <c r="I31" s="34">
        <f t="shared" si="20"/>
        <v>94000000</v>
      </c>
      <c r="J31" s="34">
        <f t="shared" si="21"/>
        <v>56000000</v>
      </c>
      <c r="K31" s="34">
        <f t="shared" si="22"/>
        <v>79000000</v>
      </c>
    </row>
    <row r="34" spans="3:13" x14ac:dyDescent="0.2">
      <c r="H34" s="15" t="s">
        <v>41</v>
      </c>
      <c r="I34" s="15"/>
      <c r="J34" s="15"/>
      <c r="K34" s="15"/>
    </row>
    <row r="35" spans="3:13" x14ac:dyDescent="0.2">
      <c r="C35" t="s">
        <v>31</v>
      </c>
      <c r="D35" t="s">
        <v>29</v>
      </c>
      <c r="H35" t="s">
        <v>12</v>
      </c>
      <c r="I35" t="s">
        <v>13</v>
      </c>
      <c r="J35" t="s">
        <v>14</v>
      </c>
      <c r="K35" t="s">
        <v>15</v>
      </c>
      <c r="M35" t="s">
        <v>42</v>
      </c>
    </row>
    <row r="36" spans="3:13" x14ac:dyDescent="0.2">
      <c r="C36" s="22" t="s">
        <v>23</v>
      </c>
      <c r="D36">
        <f t="shared" ref="D36:D41" si="23">AVERAGE(D26:G26)</f>
        <v>61500000</v>
      </c>
      <c r="G36" s="22" t="s">
        <v>23</v>
      </c>
      <c r="H36" s="39">
        <f t="shared" ref="H36:H41" si="24">H26/D36</f>
        <v>0.61788617886178865</v>
      </c>
      <c r="I36" s="39">
        <f t="shared" ref="I36:I41" si="25">I26/D36</f>
        <v>1.3170731707317074</v>
      </c>
      <c r="J36" s="39">
        <f t="shared" ref="J36:J41" si="26">J26/D36</f>
        <v>1.2357723577235773</v>
      </c>
      <c r="K36" s="39">
        <f t="shared" ref="K36:K41" si="27">K26/D36</f>
        <v>0.74796747967479671</v>
      </c>
      <c r="M36">
        <f>AVERAGE(H36:K36)</f>
        <v>0.97967479674796754</v>
      </c>
    </row>
    <row r="37" spans="3:13" x14ac:dyDescent="0.2">
      <c r="C37" s="23" t="s">
        <v>24</v>
      </c>
      <c r="D37">
        <f t="shared" si="23"/>
        <v>145500000</v>
      </c>
      <c r="G37" s="23" t="s">
        <v>24</v>
      </c>
      <c r="H37" s="39">
        <f t="shared" si="24"/>
        <v>1.0034364261168385</v>
      </c>
      <c r="I37" s="39">
        <f t="shared" si="25"/>
        <v>0.81099656357388317</v>
      </c>
      <c r="J37" s="39">
        <f t="shared" si="26"/>
        <v>1.1477663230240549</v>
      </c>
      <c r="K37" s="39">
        <f t="shared" si="27"/>
        <v>0.84536082474226804</v>
      </c>
      <c r="M37">
        <f t="shared" ref="M37:M41" si="28">AVERAGE(H37:K37)</f>
        <v>0.95189003436426123</v>
      </c>
    </row>
    <row r="38" spans="3:13" x14ac:dyDescent="0.2">
      <c r="C38" s="23" t="s">
        <v>25</v>
      </c>
      <c r="D38">
        <f t="shared" si="23"/>
        <v>34250000</v>
      </c>
      <c r="G38" s="23" t="s">
        <v>25</v>
      </c>
      <c r="H38" s="39">
        <f t="shared" si="24"/>
        <v>1.1094890510948905</v>
      </c>
      <c r="I38" s="39">
        <f t="shared" si="25"/>
        <v>0.84671532846715325</v>
      </c>
      <c r="J38" s="39">
        <f t="shared" si="26"/>
        <v>0.75912408759124084</v>
      </c>
      <c r="K38" s="39">
        <f t="shared" si="27"/>
        <v>0.67153284671532842</v>
      </c>
      <c r="M38">
        <f t="shared" si="28"/>
        <v>0.84671532846715325</v>
      </c>
    </row>
    <row r="39" spans="3:13" x14ac:dyDescent="0.2">
      <c r="C39" s="23" t="s">
        <v>38</v>
      </c>
      <c r="D39">
        <f t="shared" si="23"/>
        <v>53375000</v>
      </c>
      <c r="G39" s="23" t="s">
        <v>38</v>
      </c>
      <c r="H39" s="39">
        <f t="shared" si="24"/>
        <v>0.65573770491803274</v>
      </c>
      <c r="I39" s="39">
        <f t="shared" si="25"/>
        <v>0.58079625292740045</v>
      </c>
      <c r="J39" s="39">
        <f t="shared" si="26"/>
        <v>0.89929742388758782</v>
      </c>
      <c r="K39" s="39">
        <f t="shared" si="27"/>
        <v>0.82435597189695553</v>
      </c>
      <c r="M39">
        <f t="shared" si="28"/>
        <v>0.74004683840749419</v>
      </c>
    </row>
    <row r="40" spans="3:13" x14ac:dyDescent="0.2">
      <c r="C40" s="23" t="s">
        <v>39</v>
      </c>
      <c r="D40">
        <f t="shared" si="23"/>
        <v>72125000</v>
      </c>
      <c r="G40" s="23" t="s">
        <v>39</v>
      </c>
      <c r="H40" s="39">
        <f t="shared" si="24"/>
        <v>1.0259965337954939</v>
      </c>
      <c r="I40" s="39">
        <f t="shared" si="25"/>
        <v>0.92894280762564996</v>
      </c>
      <c r="J40" s="39">
        <f t="shared" si="26"/>
        <v>1.2201039861351819</v>
      </c>
      <c r="K40" s="39">
        <f t="shared" si="27"/>
        <v>1.608318890814558</v>
      </c>
      <c r="M40">
        <f t="shared" si="28"/>
        <v>1.1958405545927209</v>
      </c>
    </row>
    <row r="41" spans="3:13" x14ac:dyDescent="0.2">
      <c r="C41" s="24" t="s">
        <v>40</v>
      </c>
      <c r="D41">
        <f t="shared" si="23"/>
        <v>84000000</v>
      </c>
      <c r="G41" s="24" t="s">
        <v>40</v>
      </c>
      <c r="H41" s="39">
        <f t="shared" si="24"/>
        <v>1.1785714285714286</v>
      </c>
      <c r="I41" s="39">
        <f t="shared" si="25"/>
        <v>1.1190476190476191</v>
      </c>
      <c r="J41" s="39">
        <f t="shared" si="26"/>
        <v>0.66666666666666663</v>
      </c>
      <c r="K41" s="39">
        <f t="shared" si="27"/>
        <v>0.94047619047619047</v>
      </c>
      <c r="M41">
        <f t="shared" si="28"/>
        <v>0.97619047619047605</v>
      </c>
    </row>
  </sheetData>
  <mergeCells count="23">
    <mergeCell ref="D24:G24"/>
    <mergeCell ref="H24:K24"/>
    <mergeCell ref="H34:K34"/>
    <mergeCell ref="D12:O12"/>
    <mergeCell ref="P12:AA12"/>
    <mergeCell ref="D13:F13"/>
    <mergeCell ref="G13:I13"/>
    <mergeCell ref="J13:L13"/>
    <mergeCell ref="M13:O13"/>
    <mergeCell ref="P13:R13"/>
    <mergeCell ref="S13:U13"/>
    <mergeCell ref="V13:X13"/>
    <mergeCell ref="Y13:AA13"/>
    <mergeCell ref="D1:O1"/>
    <mergeCell ref="P1:AA1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39A3-34A0-A241-AFB8-BBB23F350891}">
  <dimension ref="A1:E7"/>
  <sheetViews>
    <sheetView tabSelected="1" workbookViewId="0">
      <selection sqref="A1:XFD1048576"/>
    </sheetView>
  </sheetViews>
  <sheetFormatPr baseColWidth="10" defaultRowHeight="16" x14ac:dyDescent="0.2"/>
  <sheetData>
    <row r="1" spans="1:5" x14ac:dyDescent="0.2">
      <c r="A1" s="40"/>
      <c r="B1" s="40" t="s">
        <v>12</v>
      </c>
      <c r="C1" s="40" t="s">
        <v>13</v>
      </c>
      <c r="D1" s="40" t="s">
        <v>14</v>
      </c>
      <c r="E1" s="40" t="s">
        <v>15</v>
      </c>
    </row>
    <row r="2" spans="1:5" x14ac:dyDescent="0.2">
      <c r="A2" s="22" t="s">
        <v>23</v>
      </c>
      <c r="B2" s="40">
        <v>0.61788617886178865</v>
      </c>
      <c r="C2" s="40">
        <v>1.3170731707317074</v>
      </c>
      <c r="D2" s="40">
        <v>1.2357723577235773</v>
      </c>
      <c r="E2" s="40">
        <v>0.74796747967479671</v>
      </c>
    </row>
    <row r="3" spans="1:5" x14ac:dyDescent="0.2">
      <c r="A3" s="23" t="s">
        <v>24</v>
      </c>
      <c r="B3" s="40">
        <v>1.0034364261168385</v>
      </c>
      <c r="C3" s="40">
        <v>0.81099656357388317</v>
      </c>
      <c r="D3" s="40">
        <v>1.1477663230240549</v>
      </c>
      <c r="E3" s="40">
        <v>0.84536082474226804</v>
      </c>
    </row>
    <row r="4" spans="1:5" x14ac:dyDescent="0.2">
      <c r="A4" s="23" t="s">
        <v>25</v>
      </c>
      <c r="B4" s="40">
        <v>1.1094890510948905</v>
      </c>
      <c r="C4" s="40">
        <v>0.84671532846715325</v>
      </c>
      <c r="D4" s="40">
        <v>0.75912408759124084</v>
      </c>
      <c r="E4" s="40">
        <v>0.67153284671532842</v>
      </c>
    </row>
    <row r="5" spans="1:5" x14ac:dyDescent="0.2">
      <c r="A5" s="23" t="s">
        <v>38</v>
      </c>
      <c r="B5" s="40">
        <v>0.65573770491803274</v>
      </c>
      <c r="C5" s="40">
        <v>0.58079625292740045</v>
      </c>
      <c r="D5" s="40">
        <v>0.89929742388758782</v>
      </c>
      <c r="E5" s="40">
        <v>0.82435597189695553</v>
      </c>
    </row>
    <row r="6" spans="1:5" x14ac:dyDescent="0.2">
      <c r="A6" s="23" t="s">
        <v>39</v>
      </c>
      <c r="B6" s="40">
        <v>1.0259965337954939</v>
      </c>
      <c r="C6" s="40">
        <v>0.92894280762564996</v>
      </c>
      <c r="D6" s="40">
        <v>1.2201039861351819</v>
      </c>
      <c r="E6" s="40">
        <v>1.608318890814558</v>
      </c>
    </row>
    <row r="7" spans="1:5" x14ac:dyDescent="0.2">
      <c r="A7" s="24" t="s">
        <v>40</v>
      </c>
      <c r="B7" s="40">
        <v>1.1785714285714286</v>
      </c>
      <c r="C7" s="40">
        <v>1.1190476190476191</v>
      </c>
      <c r="D7" s="40">
        <v>0.66666666666666663</v>
      </c>
      <c r="E7" s="40">
        <v>0.94047619047619047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9691-0085-524E-81A4-2D78670F5BA3}">
  <dimension ref="A1:E7"/>
  <sheetViews>
    <sheetView workbookViewId="0">
      <selection sqref="A1:E7"/>
    </sheetView>
  </sheetViews>
  <sheetFormatPr baseColWidth="10" defaultRowHeight="16" x14ac:dyDescent="0.2"/>
  <sheetData>
    <row r="1" spans="1:5" x14ac:dyDescent="0.2">
      <c r="A1" t="s">
        <v>10</v>
      </c>
      <c r="B1" s="7" t="s">
        <v>12</v>
      </c>
      <c r="C1" s="7" t="s">
        <v>13</v>
      </c>
      <c r="D1" s="7" t="s">
        <v>14</v>
      </c>
      <c r="E1" s="7" t="s">
        <v>15</v>
      </c>
    </row>
    <row r="2" spans="1:5" x14ac:dyDescent="0.2">
      <c r="A2">
        <v>1</v>
      </c>
      <c r="B2">
        <v>0.50996015936254979</v>
      </c>
      <c r="C2">
        <v>0.60557768924302791</v>
      </c>
      <c r="D2">
        <v>0.46215139442231074</v>
      </c>
      <c r="E2">
        <v>0.46215139442231074</v>
      </c>
    </row>
    <row r="3" spans="1:5" x14ac:dyDescent="0.2">
      <c r="A3">
        <v>2</v>
      </c>
      <c r="B3">
        <v>0.19047619047619047</v>
      </c>
      <c r="C3">
        <v>0.44444444444444442</v>
      </c>
      <c r="D3">
        <v>0.2857142857142857</v>
      </c>
      <c r="E3">
        <v>0.33333333333333331</v>
      </c>
    </row>
    <row r="4" spans="1:5" x14ac:dyDescent="0.2">
      <c r="A4">
        <v>3</v>
      </c>
      <c r="B4">
        <v>9.2165898617511524E-2</v>
      </c>
      <c r="C4">
        <v>0.11059907834101383</v>
      </c>
      <c r="D4">
        <v>7.3732718894009217E-2</v>
      </c>
      <c r="E4">
        <v>0.12903225806451613</v>
      </c>
    </row>
    <row r="5" spans="1:5" x14ac:dyDescent="0.2">
      <c r="A5">
        <v>4</v>
      </c>
      <c r="B5">
        <v>0.19708029197080293</v>
      </c>
      <c r="C5">
        <v>0.16058394160583941</v>
      </c>
      <c r="D5">
        <v>0.12408759124087591</v>
      </c>
      <c r="E5">
        <v>0.18248175182481752</v>
      </c>
    </row>
    <row r="6" spans="1:5" x14ac:dyDescent="0.2">
      <c r="A6">
        <v>5</v>
      </c>
      <c r="B6">
        <v>0.10196078431372549</v>
      </c>
      <c r="C6">
        <v>9.4117647058823528E-2</v>
      </c>
      <c r="D6">
        <v>0.12549019607843137</v>
      </c>
      <c r="E6">
        <v>8.6274509803921567E-2</v>
      </c>
    </row>
    <row r="7" spans="1:5" x14ac:dyDescent="0.2">
      <c r="A7">
        <v>6</v>
      </c>
      <c r="B7">
        <v>3.3970276008492568E-2</v>
      </c>
      <c r="C7">
        <v>8.4925690021231418E-2</v>
      </c>
      <c r="D7">
        <v>5.9447983014861996E-2</v>
      </c>
      <c r="E7">
        <v>5.9447983014861996E-2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C070-7991-D34F-A8C4-47F7BF0F2EF9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10</v>
      </c>
      <c r="B1" s="8" t="s">
        <v>12</v>
      </c>
      <c r="C1" s="8" t="s">
        <v>13</v>
      </c>
      <c r="D1" s="8" t="s">
        <v>14</v>
      </c>
      <c r="E1" s="8" t="s">
        <v>15</v>
      </c>
    </row>
    <row r="2" spans="1:5" x14ac:dyDescent="0.2">
      <c r="A2">
        <v>1</v>
      </c>
      <c r="B2">
        <v>0.5</v>
      </c>
      <c r="C2">
        <v>0.64583333333333337</v>
      </c>
      <c r="D2">
        <v>0.64583333333333337</v>
      </c>
      <c r="E2">
        <v>0.48958333333333331</v>
      </c>
    </row>
    <row r="3" spans="1:5" x14ac:dyDescent="0.2">
      <c r="A3">
        <v>2</v>
      </c>
      <c r="B3">
        <v>0.22053231939163498</v>
      </c>
      <c r="C3">
        <v>0.22813688212927757</v>
      </c>
      <c r="D3">
        <v>0.1596958174904943</v>
      </c>
      <c r="E3">
        <v>0.22813688212927757</v>
      </c>
    </row>
    <row r="4" spans="1:5" x14ac:dyDescent="0.2">
      <c r="A4">
        <v>3</v>
      </c>
      <c r="B4">
        <v>0.12121212121212122</v>
      </c>
      <c r="C4">
        <v>2.4242424242424242E-2</v>
      </c>
      <c r="D4">
        <v>9.696969696969697E-2</v>
      </c>
      <c r="E4">
        <v>7.2727272727272724E-2</v>
      </c>
    </row>
    <row r="5" spans="1:5" x14ac:dyDescent="0.2">
      <c r="A5">
        <v>4</v>
      </c>
      <c r="B5">
        <v>0.15189873417721519</v>
      </c>
      <c r="C5">
        <v>0.19240506329113924</v>
      </c>
      <c r="D5">
        <v>9.1139240506329114E-2</v>
      </c>
      <c r="E5">
        <v>9.1139240506329114E-2</v>
      </c>
    </row>
    <row r="6" spans="1:5" x14ac:dyDescent="0.2">
      <c r="A6">
        <v>5</v>
      </c>
      <c r="B6">
        <v>5.4794520547945202E-2</v>
      </c>
      <c r="C6">
        <v>5.4794520547945202E-2</v>
      </c>
      <c r="D6">
        <v>3.6529680365296802E-2</v>
      </c>
      <c r="E6">
        <v>0.1095890410958904</v>
      </c>
    </row>
    <row r="7" spans="1:5" x14ac:dyDescent="0.2">
      <c r="A7">
        <v>6</v>
      </c>
      <c r="B7">
        <v>1.4814814814814815E-2</v>
      </c>
      <c r="E7">
        <v>1.4814814814814815E-2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093B-D906-1A4A-B68F-AFB5414B9B8C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10</v>
      </c>
      <c r="B1" s="9" t="s">
        <v>12</v>
      </c>
      <c r="C1" s="9" t="s">
        <v>13</v>
      </c>
      <c r="D1" s="9" t="s">
        <v>14</v>
      </c>
      <c r="E1" s="9" t="s">
        <v>15</v>
      </c>
    </row>
    <row r="2" spans="1:5" x14ac:dyDescent="0.2">
      <c r="A2">
        <v>1</v>
      </c>
      <c r="B2">
        <v>0.87868852459016389</v>
      </c>
      <c r="C2">
        <v>0.82622950819672136</v>
      </c>
      <c r="D2">
        <v>1.1147540983606556</v>
      </c>
      <c r="E2">
        <v>1.1147540983606556</v>
      </c>
    </row>
    <row r="3" spans="1:5" x14ac:dyDescent="0.2">
      <c r="A3">
        <v>2</v>
      </c>
      <c r="B3">
        <v>0.76264591439688711</v>
      </c>
      <c r="C3">
        <v>0.84046692607003892</v>
      </c>
      <c r="D3">
        <v>0.79377431906614782</v>
      </c>
      <c r="E3">
        <v>0.62256809338521402</v>
      </c>
    </row>
    <row r="4" spans="1:5" x14ac:dyDescent="0.2">
      <c r="A4">
        <v>3</v>
      </c>
      <c r="B4">
        <v>0.72413793103448276</v>
      </c>
      <c r="C4">
        <v>0.10344827586206896</v>
      </c>
      <c r="D4">
        <v>0.31034482758620691</v>
      </c>
      <c r="E4">
        <v>0.20689655172413793</v>
      </c>
    </row>
    <row r="5" spans="1:5" x14ac:dyDescent="0.2">
      <c r="A5">
        <v>4</v>
      </c>
      <c r="B5">
        <v>0.48034934497816595</v>
      </c>
      <c r="C5">
        <v>0.35807860262008734</v>
      </c>
      <c r="D5">
        <v>0.46288209606986902</v>
      </c>
      <c r="E5">
        <v>0.41921397379912662</v>
      </c>
    </row>
    <row r="6" spans="1:5" x14ac:dyDescent="0.2">
      <c r="A6">
        <v>5</v>
      </c>
      <c r="B6">
        <v>0.24489795918367346</v>
      </c>
      <c r="C6">
        <v>0.18367346938775511</v>
      </c>
      <c r="D6">
        <v>0.24489795918367346</v>
      </c>
      <c r="E6">
        <v>0.20408163265306123</v>
      </c>
    </row>
    <row r="7" spans="1:5" x14ac:dyDescent="0.2">
      <c r="A7">
        <v>6</v>
      </c>
      <c r="B7">
        <v>0.14501510574018128</v>
      </c>
      <c r="C7">
        <v>0.12084592145015106</v>
      </c>
      <c r="D7">
        <v>4.8338368580060423E-2</v>
      </c>
      <c r="E7">
        <v>8.4592145015105744E-2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BEDD-6F14-8947-84FB-39E0593A1823}">
  <dimension ref="A1:E7"/>
  <sheetViews>
    <sheetView workbookViewId="0">
      <selection sqref="A1:E7"/>
    </sheetView>
  </sheetViews>
  <sheetFormatPr baseColWidth="10" defaultRowHeight="16" x14ac:dyDescent="0.2"/>
  <sheetData>
    <row r="1" spans="1:5" x14ac:dyDescent="0.2">
      <c r="A1" t="s">
        <v>10</v>
      </c>
      <c r="B1" s="10" t="s">
        <v>12</v>
      </c>
      <c r="C1" s="10" t="s">
        <v>13</v>
      </c>
      <c r="D1" s="10" t="s">
        <v>14</v>
      </c>
      <c r="E1" s="10" t="s">
        <v>15</v>
      </c>
    </row>
    <row r="2" spans="1:5" x14ac:dyDescent="0.2">
      <c r="A2">
        <v>1</v>
      </c>
      <c r="B2">
        <v>0.95575221238938057</v>
      </c>
      <c r="C2">
        <v>0.77876106194690264</v>
      </c>
      <c r="D2">
        <v>0.93215339233038352</v>
      </c>
      <c r="E2">
        <v>1.0383480825958702</v>
      </c>
    </row>
    <row r="3" spans="1:5" x14ac:dyDescent="0.2">
      <c r="A3">
        <v>2</v>
      </c>
      <c r="B3">
        <v>0.61818181818181817</v>
      </c>
      <c r="C3">
        <v>0.77575757575757576</v>
      </c>
      <c r="D3">
        <v>0.64242424242424245</v>
      </c>
      <c r="E3">
        <v>0.5696969696969697</v>
      </c>
    </row>
    <row r="4" spans="1:5" x14ac:dyDescent="0.2">
      <c r="A4">
        <v>3</v>
      </c>
      <c r="B4">
        <v>0.7407407407407407</v>
      </c>
      <c r="C4">
        <v>0.59259259259259256</v>
      </c>
      <c r="D4">
        <v>0.29629629629629628</v>
      </c>
      <c r="E4">
        <v>1.3333333333333333</v>
      </c>
    </row>
    <row r="5" spans="1:5" x14ac:dyDescent="0.2">
      <c r="A5">
        <v>4</v>
      </c>
      <c r="B5">
        <v>0.83471074380165289</v>
      </c>
      <c r="C5">
        <v>0.83471074380165289</v>
      </c>
      <c r="D5">
        <v>0.93388429752066116</v>
      </c>
      <c r="E5">
        <v>0.81818181818181823</v>
      </c>
    </row>
    <row r="6" spans="1:5" x14ac:dyDescent="0.2">
      <c r="A6">
        <v>5</v>
      </c>
      <c r="B6">
        <v>0.9</v>
      </c>
      <c r="C6">
        <v>1</v>
      </c>
      <c r="D6">
        <v>1.0249999999999999</v>
      </c>
      <c r="E6">
        <v>1.325</v>
      </c>
    </row>
    <row r="7" spans="1:5" x14ac:dyDescent="0.2">
      <c r="A7">
        <v>6</v>
      </c>
      <c r="B7">
        <v>0.89164086687306499</v>
      </c>
      <c r="C7">
        <v>1.1393188854489165</v>
      </c>
      <c r="D7">
        <v>1.2755417956656347</v>
      </c>
      <c r="E7">
        <v>1.2879256965944272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FFDA-3CD5-B142-9EC3-B589D495887D}">
  <dimension ref="A1:E7"/>
  <sheetViews>
    <sheetView workbookViewId="0">
      <selection sqref="A1:E7"/>
    </sheetView>
  </sheetViews>
  <sheetFormatPr baseColWidth="10" defaultRowHeight="16" x14ac:dyDescent="0.2"/>
  <sheetData>
    <row r="1" spans="1:5" x14ac:dyDescent="0.2">
      <c r="A1" t="s">
        <v>10</v>
      </c>
      <c r="B1" s="11" t="s">
        <v>12</v>
      </c>
      <c r="C1" s="11" t="s">
        <v>13</v>
      </c>
      <c r="D1" s="11" t="s">
        <v>14</v>
      </c>
      <c r="E1" s="11" t="s">
        <v>15</v>
      </c>
    </row>
    <row r="2" spans="1:5" x14ac:dyDescent="0.2">
      <c r="A2">
        <v>1</v>
      </c>
      <c r="B2">
        <v>1.0063694267515924</v>
      </c>
      <c r="C2">
        <v>0.85350318471337583</v>
      </c>
      <c r="D2">
        <v>0.78980891719745228</v>
      </c>
      <c r="E2">
        <v>0.90445859872611467</v>
      </c>
    </row>
    <row r="3" spans="1:5" x14ac:dyDescent="0.2">
      <c r="A3">
        <v>2</v>
      </c>
      <c r="B3">
        <v>0.6875</v>
      </c>
      <c r="C3">
        <v>0.66666666666666663</v>
      </c>
      <c r="D3">
        <v>0.54166666666666663</v>
      </c>
      <c r="E3">
        <v>0.6875</v>
      </c>
    </row>
    <row r="4" spans="1:5" x14ac:dyDescent="0.2">
      <c r="A4">
        <v>3</v>
      </c>
      <c r="B4">
        <v>0.54545454545454541</v>
      </c>
      <c r="C4">
        <v>0.42424242424242425</v>
      </c>
      <c r="D4">
        <v>0.60606060606060608</v>
      </c>
      <c r="E4">
        <v>0.54545454545454541</v>
      </c>
    </row>
    <row r="5" spans="1:5" x14ac:dyDescent="0.2">
      <c r="A5">
        <v>4</v>
      </c>
      <c r="B5">
        <v>0.57038391224862883</v>
      </c>
      <c r="C5">
        <v>0.59232175502742235</v>
      </c>
      <c r="D5">
        <v>0.49725776965265084</v>
      </c>
      <c r="E5">
        <v>0.489945155393053</v>
      </c>
    </row>
    <row r="6" spans="1:5" x14ac:dyDescent="0.2">
      <c r="A6">
        <v>5</v>
      </c>
      <c r="B6">
        <v>0.32508833922261482</v>
      </c>
      <c r="C6">
        <v>0.29681978798586572</v>
      </c>
      <c r="D6">
        <v>0.28268551236749118</v>
      </c>
      <c r="E6">
        <v>0.35335689045936397</v>
      </c>
    </row>
    <row r="7" spans="1:5" x14ac:dyDescent="0.2">
      <c r="A7">
        <v>6</v>
      </c>
      <c r="B7">
        <v>0.11702127659574468</v>
      </c>
      <c r="C7">
        <v>0.1702127659574468</v>
      </c>
      <c r="D7">
        <v>0.25531914893617019</v>
      </c>
      <c r="E7">
        <v>0.23404255319148937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66DF-17F0-0C46-AB51-98C2D1DF66C6}">
  <dimension ref="A1:E7"/>
  <sheetViews>
    <sheetView workbookViewId="0">
      <selection activeCell="A2" sqref="A1:E7"/>
    </sheetView>
  </sheetViews>
  <sheetFormatPr baseColWidth="10" defaultRowHeight="16" x14ac:dyDescent="0.2"/>
  <sheetData>
    <row r="1" spans="1:5" x14ac:dyDescent="0.2">
      <c r="A1" t="s">
        <v>10</v>
      </c>
      <c r="B1" s="12" t="s">
        <v>12</v>
      </c>
      <c r="C1" s="12" t="s">
        <v>13</v>
      </c>
      <c r="D1" s="12" t="s">
        <v>14</v>
      </c>
      <c r="E1" s="12" t="s">
        <v>15</v>
      </c>
    </row>
    <row r="2" spans="1:5" x14ac:dyDescent="0.2">
      <c r="A2">
        <v>1</v>
      </c>
      <c r="B2">
        <v>1.1587301587301588</v>
      </c>
      <c r="C2">
        <v>1.1904761904761905</v>
      </c>
      <c r="D2">
        <v>1.1746031746031746</v>
      </c>
      <c r="E2">
        <v>0.8571428571428571</v>
      </c>
    </row>
    <row r="3" spans="1:5" x14ac:dyDescent="0.2">
      <c r="A3">
        <v>2</v>
      </c>
      <c r="B3">
        <v>0.75806451612903225</v>
      </c>
      <c r="C3">
        <v>0.77419354838709675</v>
      </c>
      <c r="D3">
        <v>0.77419354838709675</v>
      </c>
      <c r="E3">
        <v>0.80645161290322576</v>
      </c>
    </row>
    <row r="4" spans="1:5" x14ac:dyDescent="0.2">
      <c r="A4">
        <v>3</v>
      </c>
      <c r="B4">
        <v>0.8721804511278195</v>
      </c>
      <c r="C4">
        <v>0.70676691729323304</v>
      </c>
      <c r="D4">
        <v>0.93233082706766912</v>
      </c>
      <c r="E4">
        <v>0.72180451127819545</v>
      </c>
    </row>
    <row r="5" spans="1:5" x14ac:dyDescent="0.2">
      <c r="A5">
        <v>4</v>
      </c>
      <c r="B5">
        <v>0.82417582417582413</v>
      </c>
      <c r="C5">
        <v>0.90109890109890112</v>
      </c>
      <c r="D5">
        <v>0.81318681318681318</v>
      </c>
      <c r="E5">
        <v>0.96703296703296704</v>
      </c>
    </row>
    <row r="6" spans="1:5" x14ac:dyDescent="0.2">
      <c r="A6">
        <v>5</v>
      </c>
      <c r="B6">
        <v>0.98604651162790702</v>
      </c>
      <c r="C6">
        <v>0.78139534883720929</v>
      </c>
      <c r="D6">
        <v>1.0046511627906978</v>
      </c>
      <c r="E6">
        <v>1.0418604651162791</v>
      </c>
    </row>
    <row r="7" spans="1:5" x14ac:dyDescent="0.2">
      <c r="A7">
        <v>6</v>
      </c>
      <c r="B7">
        <v>0.69806094182825484</v>
      </c>
      <c r="C7">
        <v>0.94182825484764543</v>
      </c>
      <c r="D7">
        <v>0.94182825484764543</v>
      </c>
      <c r="E7">
        <v>0.90858725761772852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9D48-8A2F-8044-A452-9B2B6E23DFC9}">
  <dimension ref="A1:G7"/>
  <sheetViews>
    <sheetView workbookViewId="0">
      <selection activeCell="C16" sqref="C16"/>
    </sheetView>
  </sheetViews>
  <sheetFormatPr baseColWidth="10" defaultRowHeight="16" x14ac:dyDescent="0.2"/>
  <sheetData>
    <row r="1" spans="1:7" x14ac:dyDescent="0.2">
      <c r="A1" t="s">
        <v>10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>
        <v>1</v>
      </c>
      <c r="B2">
        <v>0.50996015936254979</v>
      </c>
      <c r="C2">
        <v>0.5703125</v>
      </c>
      <c r="D2">
        <v>0.98360655737704916</v>
      </c>
      <c r="E2">
        <v>0.92625368731563418</v>
      </c>
      <c r="F2">
        <v>0.88853503184713378</v>
      </c>
      <c r="G2">
        <v>1.0952380952380953</v>
      </c>
    </row>
    <row r="3" spans="1:7" x14ac:dyDescent="0.2">
      <c r="A3">
        <v>2</v>
      </c>
      <c r="B3">
        <v>0.31349206349206349</v>
      </c>
      <c r="C3">
        <v>0.20912547528517111</v>
      </c>
      <c r="D3">
        <v>0.75486381322957197</v>
      </c>
      <c r="E3">
        <v>0.65151515151515149</v>
      </c>
      <c r="F3">
        <v>0.64583333333333337</v>
      </c>
      <c r="G3">
        <v>0.77822580645161288</v>
      </c>
    </row>
    <row r="4" spans="1:7" x14ac:dyDescent="0.2">
      <c r="A4">
        <v>3</v>
      </c>
      <c r="B4">
        <v>0.10138248847926268</v>
      </c>
      <c r="C4">
        <v>7.8787878787878782E-2</v>
      </c>
      <c r="D4">
        <v>0.33620689655172414</v>
      </c>
      <c r="E4">
        <v>0.7407407407407407</v>
      </c>
      <c r="F4">
        <v>0.53030303030303028</v>
      </c>
      <c r="G4">
        <v>0.80827067669172936</v>
      </c>
    </row>
    <row r="5" spans="1:7" x14ac:dyDescent="0.2">
      <c r="A5">
        <v>4</v>
      </c>
      <c r="B5">
        <v>0.16605839416058393</v>
      </c>
      <c r="C5">
        <v>0.13164556962025317</v>
      </c>
      <c r="D5">
        <v>0.43013100436681223</v>
      </c>
      <c r="E5">
        <v>0.85537190082644632</v>
      </c>
      <c r="F5">
        <v>0.53747714808043878</v>
      </c>
      <c r="G5">
        <v>0.87637362637362637</v>
      </c>
    </row>
    <row r="6" spans="1:7" x14ac:dyDescent="0.2">
      <c r="A6">
        <v>5</v>
      </c>
      <c r="B6">
        <v>0.10196078431372549</v>
      </c>
      <c r="C6">
        <v>6.3926940639269403E-2</v>
      </c>
      <c r="D6">
        <v>0.21938775510204081</v>
      </c>
      <c r="E6">
        <v>1.0625</v>
      </c>
      <c r="F6">
        <v>0.31448763250883394</v>
      </c>
      <c r="G6">
        <v>0.95348837209302328</v>
      </c>
    </row>
    <row r="7" spans="1:7" x14ac:dyDescent="0.2">
      <c r="A7">
        <v>6</v>
      </c>
      <c r="B7">
        <v>5.9447983014861996E-2</v>
      </c>
      <c r="C7">
        <v>1.4814814814814815E-2</v>
      </c>
      <c r="D7">
        <v>9.9697885196374625E-2</v>
      </c>
      <c r="E7">
        <v>1.1486068111455108</v>
      </c>
      <c r="F7">
        <v>0.19414893617021275</v>
      </c>
      <c r="G7">
        <v>0.87257617728531855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897E-9590-6046-8571-95F9098FFE8D}">
  <dimension ref="A1:G7"/>
  <sheetViews>
    <sheetView workbookViewId="0">
      <selection activeCell="B1" sqref="B1:G1"/>
    </sheetView>
  </sheetViews>
  <sheetFormatPr baseColWidth="10" defaultRowHeight="16" x14ac:dyDescent="0.2"/>
  <sheetData>
    <row r="1" spans="1:7" x14ac:dyDescent="0.2">
      <c r="A1" t="s">
        <v>10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>
        <v>1</v>
      </c>
      <c r="B2">
        <v>4.1065078678074247E-2</v>
      </c>
      <c r="C2">
        <v>5.1045299149919676E-2</v>
      </c>
      <c r="D2">
        <v>8.9717743085839838E-2</v>
      </c>
      <c r="E2">
        <v>5.6052618615368255E-2</v>
      </c>
      <c r="F2">
        <v>9.1781667008468723E-2</v>
      </c>
      <c r="G2">
        <v>0.10452087274536533</v>
      </c>
    </row>
    <row r="3" spans="1:7" x14ac:dyDescent="0.2">
      <c r="A3">
        <v>2</v>
      </c>
      <c r="B3">
        <v>5.8785873175433843E-2</v>
      </c>
      <c r="C3">
        <v>2.0979357453990193E-2</v>
      </c>
      <c r="D3">
        <v>6.0103038407658779E-2</v>
      </c>
      <c r="E3">
        <v>8.2605949524661174E-2</v>
      </c>
      <c r="F3">
        <v>6.352764222698154E-2</v>
      </c>
      <c r="G3">
        <v>5.9742362791818868E-2</v>
      </c>
    </row>
    <row r="4" spans="1:7" x14ac:dyDescent="0.2">
      <c r="A4">
        <v>3</v>
      </c>
      <c r="B4">
        <v>1.6050734312167827E-2</v>
      </c>
      <c r="C4">
        <v>2.1242705634622109E-2</v>
      </c>
      <c r="D4">
        <v>0.1427026039627905</v>
      </c>
      <c r="E4">
        <v>0.26530121340418666</v>
      </c>
      <c r="F4">
        <v>0.10409891773757168</v>
      </c>
      <c r="G4">
        <v>6.4236819613021079E-2</v>
      </c>
    </row>
    <row r="5" spans="1:7" x14ac:dyDescent="0.2">
      <c r="A5">
        <v>4</v>
      </c>
      <c r="B5">
        <v>1.5950409407171323E-2</v>
      </c>
      <c r="C5">
        <v>2.5870943807550308E-2</v>
      </c>
      <c r="D5">
        <v>3.1950228158314942E-2</v>
      </c>
      <c r="E5">
        <v>9.7529849211690361E-2</v>
      </c>
      <c r="F5">
        <v>5.6485804607053658E-2</v>
      </c>
      <c r="G5">
        <v>5.4876589461377502E-2</v>
      </c>
    </row>
    <row r="6" spans="1:7" x14ac:dyDescent="0.2">
      <c r="A6">
        <v>5</v>
      </c>
      <c r="B6">
        <v>8.624302478183082E-3</v>
      </c>
      <c r="C6">
        <v>1.6378002074674793E-2</v>
      </c>
      <c r="D6">
        <v>2.298453153099286E-2</v>
      </c>
      <c r="E6">
        <v>9.4727971961163615E-2</v>
      </c>
      <c r="F6">
        <v>2.6728508979786965E-2</v>
      </c>
      <c r="G6">
        <v>7.4097131418478721E-2</v>
      </c>
    </row>
    <row r="7" spans="1:7" x14ac:dyDescent="0.2">
      <c r="A7">
        <v>6</v>
      </c>
      <c r="B7">
        <v>1.0428508243158493E-2</v>
      </c>
      <c r="C7">
        <v>5.7022248808851926E-4</v>
      </c>
      <c r="D7">
        <v>2.1892111499560826E-2</v>
      </c>
      <c r="E7">
        <v>0.11193400718735416</v>
      </c>
      <c r="F7">
        <v>3.1779710179589457E-2</v>
      </c>
      <c r="G7">
        <v>7.6182192459018819E-2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extended_fig4a_raw+calc</vt:lpstr>
      <vt:lpstr>extended_fig4a_sp(-oriT)</vt:lpstr>
      <vt:lpstr>extended_fig4a_sp(+oriT)</vt:lpstr>
      <vt:lpstr>extended_fig4a_NT(+oriT)</vt:lpstr>
      <vt:lpstr>extended_fig4a_Msp1</vt:lpstr>
      <vt:lpstr>extended_fig4a_Msp2</vt:lpstr>
      <vt:lpstr>extended_fig4a_Msp3</vt:lpstr>
      <vt:lpstr>extended_fig4a_mean</vt:lpstr>
      <vt:lpstr>extended_fig4a_se</vt:lpstr>
      <vt:lpstr>extended_fig4b_raw+calc</vt:lpstr>
      <vt:lpstr>extended_fig4b_clean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Hye-In Son</cp:lastModifiedBy>
  <dcterms:created xsi:type="dcterms:W3CDTF">2023-11-12T21:25:58Z</dcterms:created>
  <dcterms:modified xsi:type="dcterms:W3CDTF">2024-10-19T14:52:59Z</dcterms:modified>
</cp:coreProperties>
</file>