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yeinson/Dropbox/PNC_collab_HS+GH/revision/revision_data/Supplementary_revision_Fp_related_to_fig2D/"/>
    </mc:Choice>
  </mc:AlternateContent>
  <xr:revisionPtr revIDLastSave="0" documentId="13_ncr:1_{F1CCEC1D-E504-A645-8A1F-A9C8CA4CD838}" xr6:coauthVersionLast="47" xr6:coauthVersionMax="47" xr10:uidLastSave="{00000000-0000-0000-0000-000000000000}"/>
  <bookViews>
    <workbookView xWindow="0" yWindow="540" windowWidth="30180" windowHeight="19820" activeTab="1" xr2:uid="{02DEF016-D526-724E-ADB9-2A2DE7D65884}"/>
  </bookViews>
  <sheets>
    <sheet name="fig2D_revision_raw+calc" sheetId="4" r:id="rId1"/>
    <sheet name="fig2D_revision_clean" sheetId="5" r:id="rId2"/>
    <sheet name="Sample_annota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4" i="4" l="1"/>
  <c r="X31" i="4"/>
  <c r="AD34" i="4" l="1"/>
  <c r="AC34" i="4"/>
  <c r="V40" i="4"/>
  <c r="V41" i="4"/>
  <c r="X40" i="4"/>
  <c r="X41" i="4"/>
  <c r="X42" i="4"/>
  <c r="X43" i="4"/>
  <c r="AA88" i="4"/>
  <c r="AA89" i="4"/>
  <c r="AI89" i="4" s="1"/>
  <c r="AD37" i="4"/>
  <c r="AD38" i="4"/>
  <c r="AD39" i="4"/>
  <c r="AD12" i="4"/>
  <c r="AD13" i="4"/>
  <c r="AD15" i="4"/>
  <c r="AD53" i="4"/>
  <c r="AD54" i="4"/>
  <c r="AD55" i="4"/>
  <c r="AD56" i="4"/>
  <c r="AD57" i="4"/>
  <c r="AD58" i="4"/>
  <c r="AD59" i="4"/>
  <c r="AA99" i="4"/>
  <c r="Z99" i="4"/>
  <c r="AI99" i="4" s="1"/>
  <c r="X99" i="4"/>
  <c r="W99" i="4"/>
  <c r="V99" i="4"/>
  <c r="AA98" i="4"/>
  <c r="Z98" i="4"/>
  <c r="X98" i="4"/>
  <c r="W98" i="4"/>
  <c r="V98" i="4"/>
  <c r="AA97" i="4"/>
  <c r="Z97" i="4"/>
  <c r="W97" i="4"/>
  <c r="V97" i="4"/>
  <c r="AA96" i="4"/>
  <c r="Z96" i="4"/>
  <c r="X96" i="4"/>
  <c r="W96" i="4"/>
  <c r="V96" i="4"/>
  <c r="AH96" i="4" s="1"/>
  <c r="AA95" i="4"/>
  <c r="AI95" i="4" s="1"/>
  <c r="Z95" i="4"/>
  <c r="W95" i="4"/>
  <c r="V95" i="4"/>
  <c r="AA94" i="4"/>
  <c r="Z94" i="4"/>
  <c r="X94" i="4"/>
  <c r="W94" i="4"/>
  <c r="V94" i="4"/>
  <c r="AA93" i="4"/>
  <c r="Z93" i="4"/>
  <c r="AI93" i="4" s="1"/>
  <c r="X93" i="4"/>
  <c r="W93" i="4"/>
  <c r="V93" i="4"/>
  <c r="AA92" i="4"/>
  <c r="Z92" i="4"/>
  <c r="AI92" i="4" s="1"/>
  <c r="X92" i="4"/>
  <c r="W92" i="4"/>
  <c r="V92" i="4"/>
  <c r="AC91" i="4"/>
  <c r="AB91" i="4"/>
  <c r="AI91" i="4" s="1"/>
  <c r="W91" i="4"/>
  <c r="V91" i="4"/>
  <c r="AC90" i="4"/>
  <c r="AB90" i="4"/>
  <c r="X90" i="4"/>
  <c r="W90" i="4"/>
  <c r="V90" i="4"/>
  <c r="AC89" i="4"/>
  <c r="AB89" i="4"/>
  <c r="X89" i="4"/>
  <c r="W89" i="4"/>
  <c r="V89" i="4"/>
  <c r="AC88" i="4"/>
  <c r="AB88" i="4"/>
  <c r="W88" i="4"/>
  <c r="V88" i="4"/>
  <c r="AC87" i="4"/>
  <c r="AB87" i="4"/>
  <c r="AI87" i="4" s="1"/>
  <c r="X87" i="4"/>
  <c r="W87" i="4"/>
  <c r="AC86" i="4"/>
  <c r="AI86" i="4" s="1"/>
  <c r="AB86" i="4"/>
  <c r="X86" i="4"/>
  <c r="W86" i="4"/>
  <c r="AC85" i="4"/>
  <c r="AB85" i="4"/>
  <c r="X85" i="4"/>
  <c r="W85" i="4"/>
  <c r="AC84" i="4"/>
  <c r="AB84" i="4"/>
  <c r="AI84" i="4" s="1"/>
  <c r="X84" i="4"/>
  <c r="W84" i="4"/>
  <c r="AD83" i="4"/>
  <c r="AC83" i="4"/>
  <c r="X83" i="4"/>
  <c r="W83" i="4"/>
  <c r="AD82" i="4"/>
  <c r="AC82" i="4"/>
  <c r="AI82" i="4" s="1"/>
  <c r="X82" i="4"/>
  <c r="W82" i="4"/>
  <c r="AD81" i="4"/>
  <c r="AC81" i="4"/>
  <c r="X81" i="4"/>
  <c r="W81" i="4"/>
  <c r="AC80" i="4"/>
  <c r="AI80" i="4" s="1"/>
  <c r="X80" i="4"/>
  <c r="W80" i="4"/>
  <c r="AC79" i="4"/>
  <c r="AI79" i="4" s="1"/>
  <c r="X79" i="4"/>
  <c r="W79" i="4"/>
  <c r="AD78" i="4"/>
  <c r="AC78" i="4"/>
  <c r="X78" i="4"/>
  <c r="W78" i="4"/>
  <c r="AD77" i="4"/>
  <c r="AC77" i="4"/>
  <c r="AI77" i="4" s="1"/>
  <c r="X77" i="4"/>
  <c r="W77" i="4"/>
  <c r="AD76" i="4"/>
  <c r="AC76" i="4"/>
  <c r="AI76" i="4" s="1"/>
  <c r="X76" i="4"/>
  <c r="W76" i="4"/>
  <c r="AH76" i="4" s="1"/>
  <c r="AA75" i="4"/>
  <c r="Z75" i="4"/>
  <c r="X75" i="4"/>
  <c r="W75" i="4"/>
  <c r="AA74" i="4"/>
  <c r="Z74" i="4"/>
  <c r="AI74" i="4" s="1"/>
  <c r="X74" i="4"/>
  <c r="W74" i="4"/>
  <c r="AA73" i="4"/>
  <c r="Z73" i="4"/>
  <c r="AI73" i="4" s="1"/>
  <c r="X73" i="4"/>
  <c r="W73" i="4"/>
  <c r="AA72" i="4"/>
  <c r="Z72" i="4"/>
  <c r="X72" i="4"/>
  <c r="W72" i="4"/>
  <c r="AA71" i="4"/>
  <c r="Z71" i="4"/>
  <c r="AI71" i="4" s="1"/>
  <c r="X71" i="4"/>
  <c r="W71" i="4"/>
  <c r="AA70" i="4"/>
  <c r="Z70" i="4"/>
  <c r="X70" i="4"/>
  <c r="W70" i="4"/>
  <c r="AA69" i="4"/>
  <c r="Z69" i="4"/>
  <c r="X69" i="4"/>
  <c r="W69" i="4"/>
  <c r="AA68" i="4"/>
  <c r="Z68" i="4"/>
  <c r="X68" i="4"/>
  <c r="W68" i="4"/>
  <c r="AC67" i="4"/>
  <c r="AB67" i="4"/>
  <c r="AA67" i="4"/>
  <c r="X67" i="4"/>
  <c r="W67" i="4"/>
  <c r="AC66" i="4"/>
  <c r="AB66" i="4"/>
  <c r="AA66" i="4"/>
  <c r="X66" i="4"/>
  <c r="W66" i="4"/>
  <c r="AC65" i="4"/>
  <c r="AB65" i="4"/>
  <c r="AA65" i="4"/>
  <c r="X65" i="4"/>
  <c r="W65" i="4"/>
  <c r="AC64" i="4"/>
  <c r="AB64" i="4"/>
  <c r="AA64" i="4"/>
  <c r="AI64" i="4" s="1"/>
  <c r="X64" i="4"/>
  <c r="W64" i="4"/>
  <c r="AC63" i="4"/>
  <c r="AI63" i="4"/>
  <c r="X63" i="4"/>
  <c r="W63" i="4"/>
  <c r="AC62" i="4"/>
  <c r="AI62" i="4" s="1"/>
  <c r="X62" i="4"/>
  <c r="W62" i="4"/>
  <c r="AC61" i="4"/>
  <c r="AI61" i="4" s="1"/>
  <c r="X61" i="4"/>
  <c r="W61" i="4"/>
  <c r="AC60" i="4"/>
  <c r="AI60" i="4" s="1"/>
  <c r="X60" i="4"/>
  <c r="W60" i="4"/>
  <c r="AC59" i="4"/>
  <c r="AI59" i="4" s="1"/>
  <c r="X59" i="4"/>
  <c r="W59" i="4"/>
  <c r="AC58" i="4"/>
  <c r="AI58" i="4" s="1"/>
  <c r="X58" i="4"/>
  <c r="W58" i="4"/>
  <c r="AC57" i="4"/>
  <c r="AB57" i="4"/>
  <c r="X57" i="4"/>
  <c r="W57" i="4"/>
  <c r="AC56" i="4"/>
  <c r="AB56" i="4"/>
  <c r="X56" i="4"/>
  <c r="W56" i="4"/>
  <c r="AC55" i="4"/>
  <c r="X55" i="4"/>
  <c r="W55" i="4"/>
  <c r="AC54" i="4"/>
  <c r="AI54" i="4" s="1"/>
  <c r="X54" i="4"/>
  <c r="W54" i="4"/>
  <c r="AC53" i="4"/>
  <c r="AB53" i="4"/>
  <c r="X53" i="4"/>
  <c r="W53" i="4"/>
  <c r="AC52" i="4"/>
  <c r="AI52" i="4" s="1"/>
  <c r="X52" i="4"/>
  <c r="W52" i="4"/>
  <c r="AA51" i="4"/>
  <c r="Z51" i="4"/>
  <c r="W51" i="4"/>
  <c r="V51" i="4"/>
  <c r="AA50" i="4"/>
  <c r="Z50" i="4"/>
  <c r="AI50" i="4" s="1"/>
  <c r="W50" i="4"/>
  <c r="V50" i="4"/>
  <c r="AA49" i="4"/>
  <c r="Z49" i="4"/>
  <c r="W49" i="4"/>
  <c r="V49" i="4"/>
  <c r="AA48" i="4"/>
  <c r="Z48" i="4"/>
  <c r="W48" i="4"/>
  <c r="V48" i="4"/>
  <c r="AA47" i="4"/>
  <c r="Z47" i="4"/>
  <c r="W47" i="4"/>
  <c r="V47" i="4"/>
  <c r="AA46" i="4"/>
  <c r="Z46" i="4"/>
  <c r="AI46" i="4" s="1"/>
  <c r="W46" i="4"/>
  <c r="V46" i="4"/>
  <c r="AA45" i="4"/>
  <c r="Z45" i="4"/>
  <c r="W45" i="4"/>
  <c r="V45" i="4"/>
  <c r="AA44" i="4"/>
  <c r="Z44" i="4"/>
  <c r="AI44" i="4" s="1"/>
  <c r="W44" i="4"/>
  <c r="V44" i="4"/>
  <c r="AB43" i="4"/>
  <c r="AA43" i="4"/>
  <c r="W43" i="4"/>
  <c r="AB42" i="4"/>
  <c r="AA42" i="4"/>
  <c r="W42" i="4"/>
  <c r="AB41" i="4"/>
  <c r="AA41" i="4"/>
  <c r="W41" i="4"/>
  <c r="AI40" i="4"/>
  <c r="AB40" i="4"/>
  <c r="AA40" i="4"/>
  <c r="W40" i="4"/>
  <c r="AC39" i="4"/>
  <c r="X39" i="4"/>
  <c r="W39" i="4"/>
  <c r="AC38" i="4"/>
  <c r="AI38" i="4" s="1"/>
  <c r="X38" i="4"/>
  <c r="W38" i="4"/>
  <c r="AC37" i="4"/>
  <c r="AI37" i="4" s="1"/>
  <c r="X37" i="4"/>
  <c r="W37" i="4"/>
  <c r="AC36" i="4"/>
  <c r="AI36" i="4" s="1"/>
  <c r="X36" i="4"/>
  <c r="W36" i="4"/>
  <c r="AD35" i="4"/>
  <c r="AI35" i="4" s="1"/>
  <c r="AC35" i="4"/>
  <c r="X35" i="4"/>
  <c r="W35" i="4"/>
  <c r="AI34" i="4"/>
  <c r="X34" i="4"/>
  <c r="W34" i="4"/>
  <c r="AD33" i="4"/>
  <c r="AC33" i="4"/>
  <c r="X33" i="4"/>
  <c r="W33" i="4"/>
  <c r="AD32" i="4"/>
  <c r="AC32" i="4"/>
  <c r="X32" i="4"/>
  <c r="W32" i="4"/>
  <c r="AD31" i="4"/>
  <c r="AC31" i="4"/>
  <c r="W31" i="4"/>
  <c r="AD30" i="4"/>
  <c r="AC30" i="4"/>
  <c r="X30" i="4"/>
  <c r="W30" i="4"/>
  <c r="AD29" i="4"/>
  <c r="AC29" i="4"/>
  <c r="X29" i="4"/>
  <c r="W29" i="4"/>
  <c r="AD28" i="4"/>
  <c r="AC28" i="4"/>
  <c r="X28" i="4"/>
  <c r="W28" i="4"/>
  <c r="AA27" i="4"/>
  <c r="Z27" i="4"/>
  <c r="X27" i="4"/>
  <c r="W27" i="4"/>
  <c r="AA26" i="4"/>
  <c r="Z26" i="4"/>
  <c r="X26" i="4"/>
  <c r="W26" i="4"/>
  <c r="AA25" i="4"/>
  <c r="Z25" i="4"/>
  <c r="X25" i="4"/>
  <c r="W25" i="4"/>
  <c r="Z24" i="4"/>
  <c r="X24" i="4"/>
  <c r="W24" i="4"/>
  <c r="AA23" i="4"/>
  <c r="Z23" i="4"/>
  <c r="X23" i="4"/>
  <c r="W23" i="4"/>
  <c r="AA22" i="4"/>
  <c r="Z22" i="4"/>
  <c r="X22" i="4"/>
  <c r="W22" i="4"/>
  <c r="AA21" i="4"/>
  <c r="Z21" i="4"/>
  <c r="X21" i="4"/>
  <c r="W21" i="4"/>
  <c r="AA20" i="4"/>
  <c r="Z20" i="4"/>
  <c r="X20" i="4"/>
  <c r="W20" i="4"/>
  <c r="AB19" i="4"/>
  <c r="AA19" i="4"/>
  <c r="AI19" i="4" s="1"/>
  <c r="X19" i="4"/>
  <c r="W19" i="4"/>
  <c r="AI18" i="4"/>
  <c r="AB18" i="4"/>
  <c r="AA18" i="4"/>
  <c r="X18" i="4"/>
  <c r="W18" i="4"/>
  <c r="AB17" i="4"/>
  <c r="AA17" i="4"/>
  <c r="AI17" i="4" s="1"/>
  <c r="X17" i="4"/>
  <c r="W17" i="4"/>
  <c r="AB16" i="4"/>
  <c r="AA16" i="4"/>
  <c r="AI16" i="4" s="1"/>
  <c r="X16" i="4"/>
  <c r="W16" i="4"/>
  <c r="AC15" i="4"/>
  <c r="AB15" i="4"/>
  <c r="AI15" i="4" s="1"/>
  <c r="X15" i="4"/>
  <c r="W15" i="4"/>
  <c r="AC14" i="4"/>
  <c r="AB14" i="4"/>
  <c r="AI14" i="4" s="1"/>
  <c r="X14" i="4"/>
  <c r="W14" i="4"/>
  <c r="AC13" i="4"/>
  <c r="AB13" i="4"/>
  <c r="X13" i="4"/>
  <c r="W13" i="4"/>
  <c r="AC12" i="4"/>
  <c r="AB12" i="4"/>
  <c r="AI12" i="4" s="1"/>
  <c r="X12" i="4"/>
  <c r="W12" i="4"/>
  <c r="AC11" i="4"/>
  <c r="X11" i="4"/>
  <c r="W11" i="4"/>
  <c r="AC10" i="4"/>
  <c r="X10" i="4"/>
  <c r="W10" i="4"/>
  <c r="AC9" i="4"/>
  <c r="X9" i="4"/>
  <c r="W9" i="4"/>
  <c r="AC8" i="4"/>
  <c r="X8" i="4"/>
  <c r="W8" i="4"/>
  <c r="AC7" i="4"/>
  <c r="X7" i="4"/>
  <c r="W7" i="4"/>
  <c r="AC6" i="4"/>
  <c r="AI6" i="4" s="1"/>
  <c r="X6" i="4"/>
  <c r="W6" i="4"/>
  <c r="AC5" i="4"/>
  <c r="X5" i="4"/>
  <c r="W5" i="4"/>
  <c r="AC4" i="4"/>
  <c r="X4" i="4"/>
  <c r="W4" i="4"/>
  <c r="AI20" i="4" l="1"/>
  <c r="AI23" i="4"/>
  <c r="AI94" i="4"/>
  <c r="AH24" i="4"/>
  <c r="AI43" i="4"/>
  <c r="AI56" i="4"/>
  <c r="AK56" i="4" s="1"/>
  <c r="AI68" i="4"/>
  <c r="AI66" i="4"/>
  <c r="AI21" i="4"/>
  <c r="AI27" i="4"/>
  <c r="AK27" i="4" s="1"/>
  <c r="AI30" i="4"/>
  <c r="AI33" i="4"/>
  <c r="AI69" i="4"/>
  <c r="AI57" i="4"/>
  <c r="AI90" i="4"/>
  <c r="AI98" i="4"/>
  <c r="AK98" i="4" s="1"/>
  <c r="AH20" i="4"/>
  <c r="AK23" i="4" s="1"/>
  <c r="AI42" i="4"/>
  <c r="AI70" i="4"/>
  <c r="AK70" i="4" s="1"/>
  <c r="AI55" i="4"/>
  <c r="AI65" i="4"/>
  <c r="AK61" i="4"/>
  <c r="AK35" i="4"/>
  <c r="AK33" i="4"/>
  <c r="AK99" i="4"/>
  <c r="AK73" i="4"/>
  <c r="AI8" i="4"/>
  <c r="AH56" i="4"/>
  <c r="AK58" i="4" s="1"/>
  <c r="AK60" i="4"/>
  <c r="AH64" i="4"/>
  <c r="AK64" i="4" s="1"/>
  <c r="AI78" i="4"/>
  <c r="AK78" i="4" s="1"/>
  <c r="AI81" i="4"/>
  <c r="AH88" i="4"/>
  <c r="AK89" i="4" s="1"/>
  <c r="AK86" i="4"/>
  <c r="AK21" i="4"/>
  <c r="AH48" i="4"/>
  <c r="AI24" i="4"/>
  <c r="AK24" i="4" s="1"/>
  <c r="AH4" i="4"/>
  <c r="AK6" i="4" s="1"/>
  <c r="AI41" i="4"/>
  <c r="AH92" i="4"/>
  <c r="AI53" i="4"/>
  <c r="AH80" i="4"/>
  <c r="AK80" i="4" s="1"/>
  <c r="AK79" i="4"/>
  <c r="AI9" i="4"/>
  <c r="AI39" i="4"/>
  <c r="AI4" i="4"/>
  <c r="AI7" i="4"/>
  <c r="AK7" i="4" s="1"/>
  <c r="AI22" i="4"/>
  <c r="AI25" i="4"/>
  <c r="AK25" i="4" s="1"/>
  <c r="AI28" i="4"/>
  <c r="AI31" i="4"/>
  <c r="AH40" i="4"/>
  <c r="AI49" i="4"/>
  <c r="AI51" i="4"/>
  <c r="AK62" i="4"/>
  <c r="AI67" i="4"/>
  <c r="AK67" i="4" s="1"/>
  <c r="AH72" i="4"/>
  <c r="AI85" i="4"/>
  <c r="AI96" i="4"/>
  <c r="AK96" i="4" s="1"/>
  <c r="AH44" i="4"/>
  <c r="AK46" i="4" s="1"/>
  <c r="AH36" i="4"/>
  <c r="AK39" i="4" s="1"/>
  <c r="AH60" i="4"/>
  <c r="AI10" i="4"/>
  <c r="AH28" i="4"/>
  <c r="AK30" i="4" s="1"/>
  <c r="AI45" i="4"/>
  <c r="AI47" i="4"/>
  <c r="AH52" i="4"/>
  <c r="AK54" i="4" s="1"/>
  <c r="AI72" i="4"/>
  <c r="AK72" i="4" s="1"/>
  <c r="AI83" i="4"/>
  <c r="AK83" i="4" s="1"/>
  <c r="AI88" i="4"/>
  <c r="AK88" i="4" s="1"/>
  <c r="AH12" i="4"/>
  <c r="AK12" i="4" s="1"/>
  <c r="AH8" i="4"/>
  <c r="AI13" i="4"/>
  <c r="AH32" i="4"/>
  <c r="AH68" i="4"/>
  <c r="AK69" i="4" s="1"/>
  <c r="AI75" i="4"/>
  <c r="AK75" i="4" s="1"/>
  <c r="AI11" i="4"/>
  <c r="AI48" i="4"/>
  <c r="AI5" i="4"/>
  <c r="AK5" i="4" s="1"/>
  <c r="AH16" i="4"/>
  <c r="AK18" i="4" s="1"/>
  <c r="AI26" i="4"/>
  <c r="AK26" i="4" s="1"/>
  <c r="AI29" i="4"/>
  <c r="AI32" i="4"/>
  <c r="AH84" i="4"/>
  <c r="AK84" i="4" s="1"/>
  <c r="AI97" i="4"/>
  <c r="AK97" i="4" s="1"/>
  <c r="AK74" i="4"/>
  <c r="AK82" i="4"/>
  <c r="AK59" i="4"/>
  <c r="AK65" i="4"/>
  <c r="AK66" i="4"/>
  <c r="AK76" i="4"/>
  <c r="AK77" i="4"/>
  <c r="AK57" i="4"/>
  <c r="AK63" i="4"/>
  <c r="AK90" i="4"/>
  <c r="AK32" i="4"/>
  <c r="AK22" i="4" l="1"/>
  <c r="AS5" i="4"/>
  <c r="AK4" i="4"/>
  <c r="AN6" i="4" s="1"/>
  <c r="AS7" i="4"/>
  <c r="AK51" i="4"/>
  <c r="AK19" i="4"/>
  <c r="AK81" i="4"/>
  <c r="AO5" i="4" s="1"/>
  <c r="AK55" i="4"/>
  <c r="AK52" i="4"/>
  <c r="AK20" i="4"/>
  <c r="AK42" i="4"/>
  <c r="AK53" i="4"/>
  <c r="AN7" i="4" s="1"/>
  <c r="AK31" i="4"/>
  <c r="AK94" i="4"/>
  <c r="AK91" i="4"/>
  <c r="AK29" i="4"/>
  <c r="AK28" i="4"/>
  <c r="AK87" i="4"/>
  <c r="AK50" i="4"/>
  <c r="AK49" i="4"/>
  <c r="AK48" i="4"/>
  <c r="AK45" i="4"/>
  <c r="AK47" i="4"/>
  <c r="AP7" i="4"/>
  <c r="AK36" i="4"/>
  <c r="AK92" i="4"/>
  <c r="AK38" i="4"/>
  <c r="AK41" i="4"/>
  <c r="AQ7" i="4"/>
  <c r="AK95" i="4"/>
  <c r="AK16" i="4"/>
  <c r="AQ6" i="4" s="1"/>
  <c r="AK37" i="4"/>
  <c r="AK11" i="4"/>
  <c r="AK85" i="4"/>
  <c r="AK44" i="4"/>
  <c r="AK17" i="4"/>
  <c r="AK93" i="4"/>
  <c r="AK9" i="4"/>
  <c r="AK40" i="4"/>
  <c r="AK10" i="4"/>
  <c r="AK68" i="4"/>
  <c r="AR7" i="4" s="1"/>
  <c r="AK43" i="4"/>
  <c r="AK15" i="4"/>
  <c r="AK14" i="4"/>
  <c r="AS6" i="4"/>
  <c r="AK13" i="4"/>
  <c r="AO4" i="4"/>
  <c r="AK8" i="4"/>
  <c r="AK71" i="4"/>
  <c r="AN5" i="4"/>
  <c r="AO7" i="4"/>
  <c r="AQ5" i="4"/>
  <c r="AR4" i="4"/>
  <c r="AS4" i="4" l="1"/>
  <c r="AN4" i="4"/>
  <c r="AR6" i="4"/>
  <c r="AP5" i="4"/>
  <c r="AP6" i="4"/>
  <c r="AQ4" i="4"/>
  <c r="AR5" i="4"/>
  <c r="AP4" i="4"/>
  <c r="AO6" i="4"/>
</calcChain>
</file>

<file path=xl/sharedStrings.xml><?xml version="1.0" encoding="utf-8"?>
<sst xmlns="http://schemas.openxmlformats.org/spreadsheetml/2006/main" count="363" uniqueCount="81">
  <si>
    <t>10^-3</t>
  </si>
  <si>
    <t>10^-4</t>
  </si>
  <si>
    <t>10^-5</t>
  </si>
  <si>
    <t>10^-6</t>
  </si>
  <si>
    <t>10^-7</t>
  </si>
  <si>
    <t>10^-8</t>
  </si>
  <si>
    <t>plate1</t>
  </si>
  <si>
    <t>plate2</t>
  </si>
  <si>
    <t>plate3</t>
  </si>
  <si>
    <t>plate4</t>
  </si>
  <si>
    <t>cm plates</t>
  </si>
  <si>
    <t>cm+kan plates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</si>
  <si>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</si>
  <si>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</si>
  <si>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</si>
  <si>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</si>
  <si>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</si>
  <si>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</si>
  <si>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</si>
  <si>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</si>
  <si>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</si>
  <si>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</si>
  <si>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</si>
  <si>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</si>
  <si>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</si>
  <si>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</si>
  <si>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</si>
  <si>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</si>
  <si>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</si>
  <si>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</si>
  <si>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</si>
  <si>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</si>
  <si>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</si>
  <si>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</si>
  <si>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</si>
  <si>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</si>
  <si>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multiplied</t>
  </si>
  <si>
    <t>averaged 
(no omit)</t>
  </si>
  <si>
    <t>Fp</t>
  </si>
  <si>
    <t>cm</t>
  </si>
  <si>
    <t>cm+kan</t>
  </si>
  <si>
    <t>cm+lin</t>
  </si>
  <si>
    <t>cm+kan+lin</t>
  </si>
  <si>
    <t>Sample_01</t>
  </si>
  <si>
    <t>Sample_02</t>
  </si>
  <si>
    <t>Sample_03</t>
  </si>
  <si>
    <t>Sample_04</t>
  </si>
  <si>
    <t>Sample_05</t>
  </si>
  <si>
    <t>Sample_06</t>
  </si>
  <si>
    <t>Sample_07</t>
  </si>
  <si>
    <t>Sample_08</t>
  </si>
  <si>
    <t>Sample_09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</si>
  <si>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</si>
  <si>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</si>
  <si>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</si>
  <si>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</si>
  <si>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</si>
  <si>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</si>
  <si>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</si>
  <si>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</si>
  <si>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</si>
  <si>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</si>
  <si>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</si>
  <si>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</si>
  <si>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</si>
  <si>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</si>
  <si>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</si>
  <si>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rep1</t>
  </si>
  <si>
    <t>rep2</t>
  </si>
  <si>
    <t>rep3</t>
  </si>
  <si>
    <t>rep4</t>
  </si>
  <si>
    <t>0 ng/mL ATc</t>
  </si>
  <si>
    <t>0.01 ng/mL ATc</t>
  </si>
  <si>
    <t>0.1 ng/mL ATc</t>
  </si>
  <si>
    <t>1 ng/mL ATc</t>
  </si>
  <si>
    <t>10 ng/mL ATc</t>
  </si>
  <si>
    <t>100 ng/mL ATc</t>
  </si>
  <si>
    <t>Cm</t>
  </si>
  <si>
    <t>Cm + Kan</t>
  </si>
  <si>
    <t>Cm + Lin</t>
  </si>
  <si>
    <t>Cm + Kan +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</si>
</sst>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4" xfId="0" applyNumberFormat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1" xfId="0" applyNumberFormat="1" applyBorder="1"/>
    <xf numFmtId="11" fontId="0" fillId="0" borderId="0" xfId="0" applyNumberFormat="1"/>
    <xf numFmtId="11" fontId="0" fillId="0" borderId="2" xfId="0" applyNumberFormat="1" applyBorder="1"/>
    <xf numFmtId="11" fontId="0" fillId="0" borderId="7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1" fillId="0" borderId="0" xfId="0" applyFont="1"/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'fig2D_revision_raw+calc'!$AM$4</c:f>
              <c:strCache>
                <c:ptCount val="1"/>
                <c:pt idx="0">
                  <c:v>cm+kan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'fig2D_revision_raw+calc'!$AN$3:$AS$3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'fig2D_revision_raw+calc'!$AN$4:$AS$4</c:f>
              <c:numCache>
                <c:formatCode>0.000000</c:formatCode>
                <c:ptCount val="6"/>
                <c:pt idx="0">
                  <c:v>1.0442477876106193</c:v>
                </c:pt>
                <c:pt idx="1">
                  <c:v>0.98742138364779874</c:v>
                </c:pt>
                <c:pt idx="2">
                  <c:v>0.47891566265060243</c:v>
                </c:pt>
                <c:pt idx="3">
                  <c:v>1.9276094276094273E-2</c:v>
                </c:pt>
                <c:pt idx="4">
                  <c:v>5.1079913606911446E-3</c:v>
                </c:pt>
                <c:pt idx="5">
                  <c:v>2.5643666323377961E-3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5F47-B2D4-BD68CDF8C689}"/>
            </c:ext>
          </c:extLst>
        </c:ser>
        <c:ser>
          <c:idx val="1"/>
          <c:order val="1"/>
          <c:tx>
            <c:strRef>
              <c:f>'fig2D_revision_raw+calc'!$AM$5</c:f>
              <c:strCache>
                <c:ptCount val="1"/>
                <c:pt idx="0">
                  <c:v>cm+kan+lin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'fig2D_revision_raw+calc'!$AN$3:$AS$3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'fig2D_revision_raw+calc'!$AN$5:$AS$5</c:f>
              <c:numCache>
                <c:formatCode>0.000000</c:formatCode>
                <c:ptCount val="6"/>
                <c:pt idx="0">
                  <c:v>0.96265560165975095</c:v>
                </c:pt>
                <c:pt idx="1">
                  <c:v>0.71040723981900455</c:v>
                </c:pt>
                <c:pt idx="2">
                  <c:v>0.47971530249110317</c:v>
                </c:pt>
                <c:pt idx="3">
                  <c:v>0.13521790341578327</c:v>
                </c:pt>
                <c:pt idx="4">
                  <c:v>3.8815789473684208E-3</c:v>
                </c:pt>
                <c:pt idx="5">
                  <c:v>2.1731551423590932E-3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5F47-B2D4-BD68CDF8C689}"/>
            </c:ext>
          </c:extLst>
        </c:ser>
        <c:ser>
          <c:idx val="2"/>
          <c:order val="2"/>
          <c:tx>
            <c:strRef>
              <c:f>'fig2D_revision_raw+calc'!$AM$6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'fig2D_revision_raw+calc'!$AN$3:$AS$3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'fig2D_revision_raw+calc'!$AN$6:$AS$6</c:f>
              <c:numCache>
                <c:formatCode>0.000000</c:formatCode>
                <c:ptCount val="6"/>
                <c:pt idx="0">
                  <c:v>0.26693227091633465</c:v>
                </c:pt>
                <c:pt idx="1">
                  <c:v>0.23762376237623761</c:v>
                </c:pt>
                <c:pt idx="2">
                  <c:v>0.17736900780379042</c:v>
                </c:pt>
                <c:pt idx="3">
                  <c:v>4.3640350877192985E-3</c:v>
                </c:pt>
                <c:pt idx="4">
                  <c:v>6.7380952380952379E-4</c:v>
                </c:pt>
                <c:pt idx="5">
                  <c:v>5.6353591160220994E-4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9-5F47-B2D4-BD68CDF8C689}"/>
            </c:ext>
          </c:extLst>
        </c:ser>
        <c:ser>
          <c:idx val="3"/>
          <c:order val="3"/>
          <c:tx>
            <c:strRef>
              <c:f>'fig2D_revision_raw+calc'!$AM$7</c:f>
              <c:strCache>
                <c:ptCount val="1"/>
                <c:pt idx="0">
                  <c:v>cm+lin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'fig2D_revision_raw+calc'!$AN$3:$AS$3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'fig2D_revision_raw+calc'!$AN$7:$AS$7</c:f>
              <c:numCache>
                <c:formatCode>0.000000</c:formatCode>
                <c:ptCount val="6"/>
                <c:pt idx="0">
                  <c:v>0.26334519572953735</c:v>
                </c:pt>
                <c:pt idx="1">
                  <c:v>0.23908761016070501</c:v>
                </c:pt>
                <c:pt idx="2">
                  <c:v>0.20864381520119227</c:v>
                </c:pt>
                <c:pt idx="3">
                  <c:v>2.0784313725490198E-2</c:v>
                </c:pt>
                <c:pt idx="4">
                  <c:v>7.7815699658703079E-4</c:v>
                </c:pt>
                <c:pt idx="5">
                  <c:v>5.2444444444444446E-4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9-5F47-B2D4-BD68CDF8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94976"/>
        <c:axId val="1966716048"/>
      </c:scatterChart>
      <c:valAx>
        <c:axId val="1969194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6048"/>
        <c:crosses val="autoZero"/>
        <c:crossBetween val="midCat"/>
      </c:valAx>
      <c:valAx>
        <c:axId val="19667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94976"/>
        <c:crossesAt val="1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711200</xdr:colOff>
      <xdr:row>9</xdr:row>
      <xdr:rowOff>69850</xdr:rowOff>
    </xdr:from>
    <xdr:to>
      <xdr:col>44</xdr:col>
      <xdr:colOff>330200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2E9D2-4B78-CD4D-8563-BF1C57FF2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597A-0291-7C49-80D5-8D7C2E983AC4}">
  <dimension ref="A1:AS99"/>
  <sheetViews>
    <sheetView topLeftCell="A14" zoomScale="106" zoomScaleNormal="106" workbookViewId="0">
      <pane xSplit="1" topLeftCell="Y1" activePane="topRight" state="frozen"/>
      <selection activeCell="A40" sqref="A40"/>
      <selection pane="topRight" activeCell="AK31" sqref="AK31"/>
    </sheetView>
  </sheetViews>
  <sheetFormatPr baseColWidth="10" defaultRowHeight="16" x14ac:dyDescent="0.2"/>
  <cols>
    <col min="3" max="3" width="10.83203125" style="1"/>
    <col min="8" max="8" width="10.83203125" style="2"/>
    <col min="9" max="9" width="10.83203125" style="1"/>
    <col min="14" max="14" width="10.83203125" style="2"/>
    <col min="19" max="19" width="10.83203125" style="1"/>
    <col min="24" max="24" width="10.83203125" style="2"/>
    <col min="25" max="25" width="10.83203125" style="1"/>
    <col min="30" max="30" width="10.83203125" style="2"/>
  </cols>
  <sheetData>
    <row r="1" spans="1:45" x14ac:dyDescent="0.2">
      <c r="P1" s="30" t="s">
        <v>36</v>
      </c>
      <c r="AF1" s="31" t="s">
        <v>37</v>
      </c>
      <c r="AG1" s="20"/>
    </row>
    <row r="2" spans="1:45" x14ac:dyDescent="0.2">
      <c r="C2" s="32" t="s">
        <v>10</v>
      </c>
      <c r="D2" s="33"/>
      <c r="E2" s="33"/>
      <c r="F2" s="33"/>
      <c r="G2" s="33"/>
      <c r="H2" s="34"/>
      <c r="I2" s="32" t="s">
        <v>11</v>
      </c>
      <c r="J2" s="33"/>
      <c r="K2" s="33"/>
      <c r="L2" s="33"/>
      <c r="M2" s="33"/>
      <c r="N2" s="34"/>
      <c r="P2" s="30"/>
      <c r="S2" s="32" t="s">
        <v>10</v>
      </c>
      <c r="T2" s="33"/>
      <c r="U2" s="33"/>
      <c r="V2" s="33"/>
      <c r="W2" s="33"/>
      <c r="X2" s="34"/>
      <c r="Y2" s="32" t="s">
        <v>11</v>
      </c>
      <c r="Z2" s="33"/>
      <c r="AA2" s="33"/>
      <c r="AB2" s="33"/>
      <c r="AC2" s="33"/>
      <c r="AD2" s="34"/>
      <c r="AF2" s="30"/>
      <c r="AG2" s="21"/>
      <c r="AH2" t="s">
        <v>10</v>
      </c>
      <c r="AI2" t="s">
        <v>11</v>
      </c>
      <c r="AK2" s="18" t="s">
        <v>38</v>
      </c>
    </row>
    <row r="3" spans="1:45" x14ac:dyDescent="0.2">
      <c r="C3" s="1" t="s">
        <v>0</v>
      </c>
      <c r="D3" t="s">
        <v>1</v>
      </c>
      <c r="E3" t="s">
        <v>2</v>
      </c>
      <c r="F3" t="s">
        <v>3</v>
      </c>
      <c r="G3" t="s">
        <v>4</v>
      </c>
      <c r="H3" s="2" t="s">
        <v>5</v>
      </c>
      <c r="I3" s="1" t="s">
        <v>0</v>
      </c>
      <c r="J3" t="s">
        <v>1</v>
      </c>
      <c r="K3" t="s">
        <v>2</v>
      </c>
      <c r="L3" t="s">
        <v>3</v>
      </c>
      <c r="M3" t="s">
        <v>4</v>
      </c>
      <c r="N3" s="2" t="s">
        <v>5</v>
      </c>
      <c r="P3" s="30"/>
      <c r="S3" s="1" t="s">
        <v>0</v>
      </c>
      <c r="T3" t="s">
        <v>1</v>
      </c>
      <c r="U3" t="s">
        <v>2</v>
      </c>
      <c r="V3" t="s">
        <v>3</v>
      </c>
      <c r="W3" t="s">
        <v>4</v>
      </c>
      <c r="X3" s="2" t="s">
        <v>5</v>
      </c>
      <c r="Y3" s="1" t="s">
        <v>0</v>
      </c>
      <c r="Z3" t="s">
        <v>1</v>
      </c>
      <c r="AA3" t="s">
        <v>2</v>
      </c>
      <c r="AB3" t="s">
        <v>3</v>
      </c>
      <c r="AC3" t="s">
        <v>4</v>
      </c>
      <c r="AD3" s="2" t="s">
        <v>5</v>
      </c>
      <c r="AF3" s="30"/>
      <c r="AG3" s="21"/>
      <c r="AN3">
        <v>1E-3</v>
      </c>
      <c r="AO3">
        <v>0.01</v>
      </c>
      <c r="AP3">
        <v>0.1</v>
      </c>
      <c r="AQ3">
        <v>1</v>
      </c>
      <c r="AR3">
        <v>10</v>
      </c>
      <c r="AS3">
        <v>100</v>
      </c>
    </row>
    <row r="4" spans="1:45" x14ac:dyDescent="0.2">
      <c r="A4" s="27" t="s">
        <v>12</v>
      </c>
      <c r="B4" s="3" t="s">
        <v>6</v>
      </c>
      <c r="C4" s="4"/>
      <c r="D4" s="3"/>
      <c r="E4" s="3"/>
      <c r="F4" s="3"/>
      <c r="G4" s="3">
        <v>45</v>
      </c>
      <c r="H4" s="5">
        <v>6</v>
      </c>
      <c r="I4" s="4"/>
      <c r="J4" s="3"/>
      <c r="K4" s="3"/>
      <c r="L4" s="3"/>
      <c r="M4" s="3">
        <v>17</v>
      </c>
      <c r="N4" s="5"/>
      <c r="P4" s="30"/>
      <c r="Q4" s="27" t="s">
        <v>12</v>
      </c>
      <c r="R4" s="3" t="s">
        <v>6</v>
      </c>
      <c r="S4" s="9"/>
      <c r="T4" s="10"/>
      <c r="U4" s="10"/>
      <c r="V4" s="10"/>
      <c r="W4" s="10">
        <f t="shared" ref="W4:W35" si="0">G4*10000000</f>
        <v>450000000</v>
      </c>
      <c r="X4" s="11">
        <f t="shared" ref="X4:X43" si="1">H4*100000000</f>
        <v>600000000</v>
      </c>
      <c r="Y4" s="10"/>
      <c r="Z4" s="10"/>
      <c r="AA4" s="10"/>
      <c r="AB4" s="10"/>
      <c r="AC4" s="10">
        <f t="shared" ref="AC4:AC15" si="2">M4*10000000</f>
        <v>170000000</v>
      </c>
      <c r="AD4" s="11"/>
      <c r="AF4" s="30"/>
      <c r="AG4" s="27" t="s">
        <v>12</v>
      </c>
      <c r="AH4" s="13">
        <f>AVERAGE(V4:X7)</f>
        <v>627500000</v>
      </c>
      <c r="AI4" s="13">
        <f>AVERAGE(Y4:AD4)</f>
        <v>170000000</v>
      </c>
      <c r="AJ4" s="13"/>
      <c r="AK4" s="19">
        <f>AI4/AH4</f>
        <v>0.27091633466135456</v>
      </c>
      <c r="AM4" s="25" t="s">
        <v>40</v>
      </c>
      <c r="AN4" s="19">
        <f>AVERAGE(AK28:AK31)</f>
        <v>1.0442477876106193</v>
      </c>
      <c r="AO4" s="19">
        <f>AVERAGE(AK32:AK35)</f>
        <v>0.98742138364779874</v>
      </c>
      <c r="AP4" s="19">
        <f>AVERAGE(AK36:AK39)</f>
        <v>0.47891566265060243</v>
      </c>
      <c r="AQ4" s="19">
        <f>AVERAGE(AK40:AK43)</f>
        <v>1.9276094276094273E-2</v>
      </c>
      <c r="AR4" s="19">
        <f>AVERAGE(AK44:AK47)</f>
        <v>5.1079913606911446E-3</v>
      </c>
      <c r="AS4" s="19">
        <f>AVERAGE(AK48:AK51)</f>
        <v>2.5643666323377961E-3</v>
      </c>
    </row>
    <row r="5" spans="1:45" x14ac:dyDescent="0.2">
      <c r="A5" s="28"/>
      <c r="B5" t="s">
        <v>7</v>
      </c>
      <c r="G5">
        <v>66</v>
      </c>
      <c r="H5" s="2">
        <v>6</v>
      </c>
      <c r="M5">
        <v>14</v>
      </c>
      <c r="P5" s="30"/>
      <c r="Q5" s="28"/>
      <c r="R5" t="s">
        <v>7</v>
      </c>
      <c r="S5" s="12"/>
      <c r="T5" s="13"/>
      <c r="U5" s="13"/>
      <c r="V5" s="13"/>
      <c r="W5" s="13">
        <f t="shared" si="0"/>
        <v>660000000</v>
      </c>
      <c r="X5" s="14">
        <f t="shared" si="1"/>
        <v>600000000</v>
      </c>
      <c r="Y5" s="13"/>
      <c r="Z5" s="13"/>
      <c r="AA5" s="13"/>
      <c r="AB5" s="13"/>
      <c r="AC5" s="13">
        <f t="shared" si="2"/>
        <v>140000000</v>
      </c>
      <c r="AD5" s="14"/>
      <c r="AF5" s="30"/>
      <c r="AG5" s="28"/>
      <c r="AI5" s="13">
        <f t="shared" ref="AI5:AI68" si="3">AVERAGE(Y5:AD5)</f>
        <v>140000000</v>
      </c>
      <c r="AJ5" s="13"/>
      <c r="AK5" s="19">
        <f>AI5/AH4</f>
        <v>0.22310756972111553</v>
      </c>
      <c r="AM5" s="24" t="s">
        <v>42</v>
      </c>
      <c r="AN5" s="19">
        <f>AVERAGE(AK76:AK79)</f>
        <v>0.96265560165975095</v>
      </c>
      <c r="AO5" s="19">
        <f>AVERAGE(AK80:AK83)</f>
        <v>0.71040723981900455</v>
      </c>
      <c r="AP5" s="19">
        <f>AVERAGE(AK84:AK87)</f>
        <v>0.47971530249110317</v>
      </c>
      <c r="AQ5" s="19">
        <f>AVERAGE(AK88:AK91)</f>
        <v>0.13521790341578327</v>
      </c>
      <c r="AR5" s="19">
        <f>AVERAGE(AK92:AK95)</f>
        <v>3.8815789473684208E-3</v>
      </c>
      <c r="AS5" s="19">
        <f>AVERAGE(AK96:AK99)</f>
        <v>2.1731551423590932E-3</v>
      </c>
    </row>
    <row r="6" spans="1:45" x14ac:dyDescent="0.2">
      <c r="A6" s="28"/>
      <c r="B6" t="s">
        <v>8</v>
      </c>
      <c r="G6">
        <v>71</v>
      </c>
      <c r="H6" s="2">
        <v>8</v>
      </c>
      <c r="M6">
        <v>19</v>
      </c>
      <c r="P6" s="30"/>
      <c r="Q6" s="28"/>
      <c r="R6" t="s">
        <v>8</v>
      </c>
      <c r="S6" s="12"/>
      <c r="T6" s="13"/>
      <c r="U6" s="13"/>
      <c r="V6" s="13"/>
      <c r="W6" s="13">
        <f t="shared" si="0"/>
        <v>710000000</v>
      </c>
      <c r="X6" s="14">
        <f t="shared" si="1"/>
        <v>800000000</v>
      </c>
      <c r="Y6" s="13"/>
      <c r="Z6" s="13"/>
      <c r="AA6" s="13"/>
      <c r="AB6" s="13"/>
      <c r="AC6" s="13">
        <f t="shared" si="2"/>
        <v>190000000</v>
      </c>
      <c r="AD6" s="14"/>
      <c r="AF6" s="30"/>
      <c r="AG6" s="28"/>
      <c r="AI6" s="13">
        <f t="shared" si="3"/>
        <v>190000000</v>
      </c>
      <c r="AJ6" s="13"/>
      <c r="AK6" s="19">
        <f>AI6/AH4</f>
        <v>0.30278884462151395</v>
      </c>
      <c r="AM6" s="22" t="s">
        <v>39</v>
      </c>
      <c r="AN6" s="19">
        <f>AVERAGE(AK4:AK7)</f>
        <v>0.26693227091633465</v>
      </c>
      <c r="AO6" s="19">
        <f>AVERAGE(AK8:AK11)</f>
        <v>0.23762376237623761</v>
      </c>
      <c r="AP6" s="19">
        <f>AVERAGE(AK12:AK15)</f>
        <v>0.17736900780379042</v>
      </c>
      <c r="AQ6" s="19">
        <f>AVERAGE(AK16:AK19)</f>
        <v>4.3640350877192985E-3</v>
      </c>
      <c r="AR6" s="19">
        <f>AVERAGE(AK20:AK23)</f>
        <v>6.7380952380952379E-4</v>
      </c>
      <c r="AS6" s="19">
        <f>AVERAGE(AK24:AK27)</f>
        <v>5.6353591160220994E-4</v>
      </c>
    </row>
    <row r="7" spans="1:45" x14ac:dyDescent="0.2">
      <c r="A7" s="29"/>
      <c r="B7" s="6" t="s">
        <v>9</v>
      </c>
      <c r="C7" s="7"/>
      <c r="D7" s="6"/>
      <c r="E7" s="6"/>
      <c r="F7" s="6"/>
      <c r="G7" s="6">
        <v>60</v>
      </c>
      <c r="H7" s="8">
        <v>6</v>
      </c>
      <c r="I7" s="7"/>
      <c r="J7" s="6"/>
      <c r="K7" s="6"/>
      <c r="L7" s="6"/>
      <c r="M7" s="6">
        <v>17</v>
      </c>
      <c r="N7" s="8"/>
      <c r="P7" s="30"/>
      <c r="Q7" s="29"/>
      <c r="R7" s="6" t="s">
        <v>9</v>
      </c>
      <c r="S7" s="15"/>
      <c r="T7" s="13"/>
      <c r="U7" s="13"/>
      <c r="V7" s="13"/>
      <c r="W7" s="13">
        <f t="shared" si="0"/>
        <v>600000000</v>
      </c>
      <c r="X7" s="14">
        <f t="shared" si="1"/>
        <v>600000000</v>
      </c>
      <c r="Y7" s="16"/>
      <c r="Z7" s="13"/>
      <c r="AA7" s="13"/>
      <c r="AB7" s="13"/>
      <c r="AC7" s="13">
        <f t="shared" si="2"/>
        <v>170000000</v>
      </c>
      <c r="AD7" s="14"/>
      <c r="AF7" s="30"/>
      <c r="AG7" s="29"/>
      <c r="AI7" s="13">
        <f t="shared" si="3"/>
        <v>170000000</v>
      </c>
      <c r="AJ7" s="13"/>
      <c r="AK7" s="19">
        <f>AI7/AH4</f>
        <v>0.27091633466135456</v>
      </c>
      <c r="AM7" s="23" t="s">
        <v>41</v>
      </c>
      <c r="AN7" s="19">
        <f>AVERAGE(AK52:AK55)</f>
        <v>0.26334519572953735</v>
      </c>
      <c r="AO7" s="19">
        <f>AVERAGE(AK56:AK59)</f>
        <v>0.23908761016070501</v>
      </c>
      <c r="AP7" s="19">
        <f>AVERAGE(AK60:AK63)</f>
        <v>0.20864381520119227</v>
      </c>
      <c r="AQ7" s="19">
        <f>AVERAGE(AK64:AK67)</f>
        <v>2.0784313725490198E-2</v>
      </c>
      <c r="AR7" s="19">
        <f>AVERAGE(AK68:AK71)</f>
        <v>7.7815699658703079E-4</v>
      </c>
      <c r="AS7" s="19">
        <f>AVERAGE(AK72:AK75)</f>
        <v>5.2444444444444446E-4</v>
      </c>
    </row>
    <row r="8" spans="1:45" x14ac:dyDescent="0.2">
      <c r="A8" s="27" t="s">
        <v>13</v>
      </c>
      <c r="B8" s="3" t="s">
        <v>6</v>
      </c>
      <c r="C8" s="4"/>
      <c r="D8" s="3"/>
      <c r="E8" s="3"/>
      <c r="F8" s="3"/>
      <c r="G8" s="3">
        <v>75</v>
      </c>
      <c r="H8" s="5">
        <v>9</v>
      </c>
      <c r="I8" s="4"/>
      <c r="J8" s="3"/>
      <c r="K8" s="3"/>
      <c r="L8" s="3"/>
      <c r="M8" s="3">
        <v>19</v>
      </c>
      <c r="N8" s="5"/>
      <c r="P8" s="30"/>
      <c r="Q8" s="27" t="s">
        <v>13</v>
      </c>
      <c r="R8" s="3" t="s">
        <v>6</v>
      </c>
      <c r="S8" s="9"/>
      <c r="T8" s="10"/>
      <c r="U8" s="10"/>
      <c r="V8" s="10"/>
      <c r="W8" s="10">
        <f t="shared" si="0"/>
        <v>750000000</v>
      </c>
      <c r="X8" s="11">
        <f t="shared" si="1"/>
        <v>900000000</v>
      </c>
      <c r="Y8" s="9"/>
      <c r="Z8" s="10"/>
      <c r="AA8" s="10"/>
      <c r="AB8" s="10"/>
      <c r="AC8" s="10">
        <f t="shared" si="2"/>
        <v>190000000</v>
      </c>
      <c r="AD8" s="11"/>
      <c r="AF8" s="30"/>
      <c r="AG8" s="27" t="s">
        <v>13</v>
      </c>
      <c r="AH8" s="13">
        <f>AVERAGE(V8:X11)</f>
        <v>757500000</v>
      </c>
      <c r="AI8" s="13">
        <f t="shared" si="3"/>
        <v>190000000</v>
      </c>
      <c r="AJ8" s="13"/>
      <c r="AK8" s="19">
        <f>AI8/AH8</f>
        <v>0.25082508250825081</v>
      </c>
    </row>
    <row r="9" spans="1:45" x14ac:dyDescent="0.2">
      <c r="A9" s="28"/>
      <c r="B9" t="s">
        <v>7</v>
      </c>
      <c r="G9">
        <v>57</v>
      </c>
      <c r="H9" s="2">
        <v>11</v>
      </c>
      <c r="M9">
        <v>17</v>
      </c>
      <c r="P9" s="30"/>
      <c r="Q9" s="28"/>
      <c r="R9" t="s">
        <v>7</v>
      </c>
      <c r="S9" s="12"/>
      <c r="T9" s="13"/>
      <c r="U9" s="13"/>
      <c r="V9" s="13"/>
      <c r="W9" s="13">
        <f t="shared" si="0"/>
        <v>570000000</v>
      </c>
      <c r="X9" s="14">
        <f t="shared" si="1"/>
        <v>1100000000</v>
      </c>
      <c r="Y9" s="12"/>
      <c r="Z9" s="13"/>
      <c r="AA9" s="13"/>
      <c r="AB9" s="13"/>
      <c r="AC9" s="13">
        <f t="shared" si="2"/>
        <v>170000000</v>
      </c>
      <c r="AD9" s="14"/>
      <c r="AF9" s="30"/>
      <c r="AG9" s="28"/>
      <c r="AI9" s="13">
        <f t="shared" si="3"/>
        <v>170000000</v>
      </c>
      <c r="AJ9" s="13"/>
      <c r="AK9" s="19">
        <f>AI9/AH8</f>
        <v>0.22442244224422442</v>
      </c>
    </row>
    <row r="10" spans="1:45" x14ac:dyDescent="0.2">
      <c r="A10" s="28"/>
      <c r="B10" t="s">
        <v>8</v>
      </c>
      <c r="G10">
        <v>59</v>
      </c>
      <c r="H10" s="2">
        <v>10</v>
      </c>
      <c r="M10">
        <v>13</v>
      </c>
      <c r="P10" s="30"/>
      <c r="Q10" s="28"/>
      <c r="R10" t="s">
        <v>8</v>
      </c>
      <c r="S10" s="12"/>
      <c r="T10" s="13"/>
      <c r="U10" s="13"/>
      <c r="V10" s="13"/>
      <c r="W10" s="13">
        <f t="shared" si="0"/>
        <v>590000000</v>
      </c>
      <c r="X10" s="14">
        <f t="shared" si="1"/>
        <v>1000000000</v>
      </c>
      <c r="Y10" s="12"/>
      <c r="Z10" s="13"/>
      <c r="AA10" s="13"/>
      <c r="AB10" s="13"/>
      <c r="AC10" s="13">
        <f t="shared" si="2"/>
        <v>130000000</v>
      </c>
      <c r="AD10" s="14"/>
      <c r="AF10" s="30"/>
      <c r="AG10" s="28"/>
      <c r="AI10" s="13">
        <f t="shared" si="3"/>
        <v>130000000</v>
      </c>
      <c r="AJ10" s="13"/>
      <c r="AK10" s="19">
        <f>AI10/AH8</f>
        <v>0.17161716171617161</v>
      </c>
    </row>
    <row r="11" spans="1:45" x14ac:dyDescent="0.2">
      <c r="A11" s="29"/>
      <c r="B11" s="6" t="s">
        <v>9</v>
      </c>
      <c r="C11" s="7"/>
      <c r="D11" s="6"/>
      <c r="E11" s="6"/>
      <c r="F11" s="6"/>
      <c r="G11" s="6">
        <v>55</v>
      </c>
      <c r="H11" s="8">
        <v>6</v>
      </c>
      <c r="I11" s="7"/>
      <c r="J11" s="6"/>
      <c r="K11" s="6"/>
      <c r="L11" s="6"/>
      <c r="M11" s="6">
        <v>23</v>
      </c>
      <c r="N11" s="8"/>
      <c r="P11" s="30"/>
      <c r="Q11" s="29"/>
      <c r="R11" s="6" t="s">
        <v>9</v>
      </c>
      <c r="S11" s="15"/>
      <c r="T11" s="13"/>
      <c r="U11" s="13"/>
      <c r="V11" s="13"/>
      <c r="W11" s="13">
        <f t="shared" si="0"/>
        <v>550000000</v>
      </c>
      <c r="X11" s="14">
        <f t="shared" si="1"/>
        <v>600000000</v>
      </c>
      <c r="Y11" s="15"/>
      <c r="Z11" s="13"/>
      <c r="AA11" s="13"/>
      <c r="AB11" s="13"/>
      <c r="AC11" s="13">
        <f t="shared" si="2"/>
        <v>230000000</v>
      </c>
      <c r="AD11" s="14"/>
      <c r="AF11" s="30"/>
      <c r="AG11" s="29"/>
      <c r="AI11" s="13">
        <f t="shared" si="3"/>
        <v>230000000</v>
      </c>
      <c r="AJ11" s="13"/>
      <c r="AK11" s="19">
        <f>AI11/AH8</f>
        <v>0.30363036303630364</v>
      </c>
    </row>
    <row r="12" spans="1:45" x14ac:dyDescent="0.2">
      <c r="A12" s="27" t="s">
        <v>14</v>
      </c>
      <c r="B12" s="3" t="s">
        <v>6</v>
      </c>
      <c r="C12" s="4"/>
      <c r="D12" s="3"/>
      <c r="E12" s="3"/>
      <c r="F12" s="3"/>
      <c r="G12" s="3">
        <v>53</v>
      </c>
      <c r="H12" s="5">
        <v>11</v>
      </c>
      <c r="I12" s="4"/>
      <c r="J12" s="3"/>
      <c r="K12" s="3"/>
      <c r="L12" s="3">
        <v>125</v>
      </c>
      <c r="M12" s="3">
        <v>7</v>
      </c>
      <c r="N12" s="5">
        <v>3</v>
      </c>
      <c r="P12" s="30"/>
      <c r="Q12" s="27" t="s">
        <v>14</v>
      </c>
      <c r="R12" s="3" t="s">
        <v>6</v>
      </c>
      <c r="S12" s="9"/>
      <c r="T12" s="10"/>
      <c r="U12" s="10"/>
      <c r="V12" s="10"/>
      <c r="W12" s="10">
        <f t="shared" si="0"/>
        <v>530000000</v>
      </c>
      <c r="X12" s="11">
        <f t="shared" si="1"/>
        <v>1100000000</v>
      </c>
      <c r="Y12" s="9"/>
      <c r="Z12" s="10"/>
      <c r="AA12" s="10"/>
      <c r="AB12" s="10">
        <f t="shared" ref="AB12:AB19" si="4">L12*1000000</f>
        <v>125000000</v>
      </c>
      <c r="AC12" s="10">
        <f t="shared" si="2"/>
        <v>70000000</v>
      </c>
      <c r="AD12" s="11">
        <f>N12*100000000</f>
        <v>300000000</v>
      </c>
      <c r="AF12" s="30"/>
      <c r="AG12" s="27" t="s">
        <v>14</v>
      </c>
      <c r="AH12" s="13">
        <f>AVERAGE(V12:X15)</f>
        <v>747500000</v>
      </c>
      <c r="AI12" s="13">
        <f t="shared" si="3"/>
        <v>165000000</v>
      </c>
      <c r="AJ12" s="13"/>
      <c r="AK12" s="19">
        <f>AI12/AH12</f>
        <v>0.22073578595317725</v>
      </c>
    </row>
    <row r="13" spans="1:45" x14ac:dyDescent="0.2">
      <c r="A13" s="28"/>
      <c r="B13" t="s">
        <v>7</v>
      </c>
      <c r="G13">
        <v>67</v>
      </c>
      <c r="H13" s="2">
        <v>11</v>
      </c>
      <c r="L13">
        <v>124</v>
      </c>
      <c r="M13">
        <v>12</v>
      </c>
      <c r="N13" s="2">
        <v>3</v>
      </c>
      <c r="P13" s="30"/>
      <c r="Q13" s="28"/>
      <c r="R13" t="s">
        <v>7</v>
      </c>
      <c r="S13" s="12"/>
      <c r="T13" s="13"/>
      <c r="U13" s="13"/>
      <c r="V13" s="13"/>
      <c r="W13" s="13">
        <f t="shared" si="0"/>
        <v>670000000</v>
      </c>
      <c r="X13" s="14">
        <f t="shared" si="1"/>
        <v>1100000000</v>
      </c>
      <c r="Y13" s="12"/>
      <c r="Z13" s="13"/>
      <c r="AA13" s="13"/>
      <c r="AB13" s="13">
        <f t="shared" si="4"/>
        <v>124000000</v>
      </c>
      <c r="AC13" s="13">
        <f t="shared" si="2"/>
        <v>120000000</v>
      </c>
      <c r="AD13" s="14">
        <f>N13*100000000</f>
        <v>300000000</v>
      </c>
      <c r="AF13" s="30"/>
      <c r="AG13" s="28"/>
      <c r="AI13" s="13">
        <f t="shared" si="3"/>
        <v>181333333.33333334</v>
      </c>
      <c r="AJ13" s="13"/>
      <c r="AK13" s="19">
        <f>AI13/AH12</f>
        <v>0.24258639910813826</v>
      </c>
    </row>
    <row r="14" spans="1:45" x14ac:dyDescent="0.2">
      <c r="A14" s="28"/>
      <c r="B14" t="s">
        <v>8</v>
      </c>
      <c r="G14">
        <v>58</v>
      </c>
      <c r="H14" s="2">
        <v>7</v>
      </c>
      <c r="L14">
        <v>96</v>
      </c>
      <c r="M14">
        <v>11</v>
      </c>
      <c r="P14" s="30"/>
      <c r="Q14" s="28"/>
      <c r="R14" t="s">
        <v>8</v>
      </c>
      <c r="S14" s="12"/>
      <c r="T14" s="13"/>
      <c r="U14" s="13"/>
      <c r="V14" s="13"/>
      <c r="W14" s="13">
        <f t="shared" si="0"/>
        <v>580000000</v>
      </c>
      <c r="X14" s="14">
        <f t="shared" si="1"/>
        <v>700000000</v>
      </c>
      <c r="Y14" s="12"/>
      <c r="Z14" s="13"/>
      <c r="AA14" s="13"/>
      <c r="AB14" s="13">
        <f t="shared" si="4"/>
        <v>96000000</v>
      </c>
      <c r="AC14" s="13">
        <f t="shared" si="2"/>
        <v>110000000</v>
      </c>
      <c r="AD14" s="14"/>
      <c r="AF14" s="30"/>
      <c r="AG14" s="28"/>
      <c r="AI14" s="13">
        <f t="shared" si="3"/>
        <v>103000000</v>
      </c>
      <c r="AJ14" s="13"/>
      <c r="AK14" s="19">
        <f>AI14/AH12</f>
        <v>0.13779264214046824</v>
      </c>
    </row>
    <row r="15" spans="1:45" x14ac:dyDescent="0.2">
      <c r="A15" s="29"/>
      <c r="B15" s="6" t="s">
        <v>9</v>
      </c>
      <c r="C15" s="7"/>
      <c r="D15" s="6"/>
      <c r="E15" s="6"/>
      <c r="F15" s="6"/>
      <c r="G15" s="6">
        <v>80</v>
      </c>
      <c r="H15" s="8">
        <v>5</v>
      </c>
      <c r="I15" s="7"/>
      <c r="J15" s="6"/>
      <c r="K15" s="6"/>
      <c r="L15" s="6">
        <v>93</v>
      </c>
      <c r="M15" s="6">
        <v>5</v>
      </c>
      <c r="N15" s="8">
        <v>1</v>
      </c>
      <c r="P15" s="30"/>
      <c r="Q15" s="29"/>
      <c r="R15" s="6" t="s">
        <v>9</v>
      </c>
      <c r="S15" s="15"/>
      <c r="T15" s="13"/>
      <c r="U15" s="13"/>
      <c r="V15" s="13"/>
      <c r="W15" s="13">
        <f t="shared" si="0"/>
        <v>800000000</v>
      </c>
      <c r="X15" s="14">
        <f t="shared" si="1"/>
        <v>500000000</v>
      </c>
      <c r="Y15" s="15"/>
      <c r="Z15" s="13"/>
      <c r="AA15" s="13"/>
      <c r="AB15" s="13">
        <f t="shared" si="4"/>
        <v>93000000</v>
      </c>
      <c r="AC15" s="13">
        <f t="shared" si="2"/>
        <v>50000000</v>
      </c>
      <c r="AD15" s="14">
        <f>N15*100000000</f>
        <v>100000000</v>
      </c>
      <c r="AF15" s="30"/>
      <c r="AG15" s="29"/>
      <c r="AI15" s="13">
        <f t="shared" si="3"/>
        <v>81000000</v>
      </c>
      <c r="AJ15" s="13"/>
      <c r="AK15" s="19">
        <f>AI15/AH12</f>
        <v>0.10836120401337793</v>
      </c>
    </row>
    <row r="16" spans="1:45" x14ac:dyDescent="0.2">
      <c r="A16" s="27" t="s">
        <v>15</v>
      </c>
      <c r="B16" s="3" t="s">
        <v>6</v>
      </c>
      <c r="C16" s="4"/>
      <c r="D16" s="3"/>
      <c r="E16" s="3"/>
      <c r="F16" s="3"/>
      <c r="G16" s="3">
        <v>74</v>
      </c>
      <c r="H16" s="5">
        <v>6</v>
      </c>
      <c r="I16" s="4"/>
      <c r="J16" s="3"/>
      <c r="K16" s="3">
        <v>27</v>
      </c>
      <c r="L16" s="3">
        <v>3</v>
      </c>
      <c r="M16" s="3"/>
      <c r="N16" s="5"/>
      <c r="P16" s="30"/>
      <c r="Q16" s="27" t="s">
        <v>15</v>
      </c>
      <c r="R16" s="3" t="s">
        <v>6</v>
      </c>
      <c r="S16" s="9"/>
      <c r="T16" s="10"/>
      <c r="U16" s="10"/>
      <c r="V16" s="10"/>
      <c r="W16" s="10">
        <f t="shared" si="0"/>
        <v>740000000</v>
      </c>
      <c r="X16" s="11">
        <f t="shared" si="1"/>
        <v>600000000</v>
      </c>
      <c r="Y16" s="9"/>
      <c r="Z16" s="10"/>
      <c r="AA16" s="10">
        <f t="shared" ref="AA16:AA27" si="5">K16*100000</f>
        <v>2700000</v>
      </c>
      <c r="AB16" s="10">
        <f t="shared" si="4"/>
        <v>3000000</v>
      </c>
      <c r="AC16" s="10"/>
      <c r="AD16" s="11"/>
      <c r="AF16" s="30"/>
      <c r="AG16" s="27" t="s">
        <v>15</v>
      </c>
      <c r="AH16" s="13">
        <f>AVERAGE(V16:X19)</f>
        <v>570000000</v>
      </c>
      <c r="AI16" s="13">
        <f t="shared" si="3"/>
        <v>2850000</v>
      </c>
      <c r="AJ16" s="13"/>
      <c r="AK16" s="19">
        <f>AI16/AH16</f>
        <v>5.0000000000000001E-3</v>
      </c>
    </row>
    <row r="17" spans="1:37" x14ac:dyDescent="0.2">
      <c r="A17" s="28"/>
      <c r="B17" t="s">
        <v>7</v>
      </c>
      <c r="G17">
        <v>62</v>
      </c>
      <c r="H17" s="2">
        <v>6</v>
      </c>
      <c r="K17">
        <v>18</v>
      </c>
      <c r="L17">
        <v>2</v>
      </c>
      <c r="P17" s="30"/>
      <c r="Q17" s="28"/>
      <c r="R17" t="s">
        <v>7</v>
      </c>
      <c r="S17" s="12"/>
      <c r="T17" s="13"/>
      <c r="U17" s="13"/>
      <c r="V17" s="13"/>
      <c r="W17" s="13">
        <f t="shared" si="0"/>
        <v>620000000</v>
      </c>
      <c r="X17" s="14">
        <f t="shared" si="1"/>
        <v>600000000</v>
      </c>
      <c r="Y17" s="12"/>
      <c r="Z17" s="13"/>
      <c r="AA17" s="13">
        <f t="shared" si="5"/>
        <v>1800000</v>
      </c>
      <c r="AB17" s="13">
        <f t="shared" si="4"/>
        <v>2000000</v>
      </c>
      <c r="AC17" s="13"/>
      <c r="AD17" s="14"/>
      <c r="AF17" s="30"/>
      <c r="AG17" s="28"/>
      <c r="AI17" s="13">
        <f t="shared" si="3"/>
        <v>1900000</v>
      </c>
      <c r="AJ17" s="13"/>
      <c r="AK17" s="19">
        <f>AI17/AH16</f>
        <v>3.3333333333333335E-3</v>
      </c>
    </row>
    <row r="18" spans="1:37" x14ac:dyDescent="0.2">
      <c r="A18" s="28"/>
      <c r="B18" t="s">
        <v>8</v>
      </c>
      <c r="G18">
        <v>51</v>
      </c>
      <c r="H18" s="2">
        <v>4</v>
      </c>
      <c r="K18">
        <v>18</v>
      </c>
      <c r="L18">
        <v>2</v>
      </c>
      <c r="P18" s="30"/>
      <c r="Q18" s="28"/>
      <c r="R18" t="s">
        <v>8</v>
      </c>
      <c r="S18" s="12"/>
      <c r="T18" s="13"/>
      <c r="U18" s="13"/>
      <c r="V18" s="13"/>
      <c r="W18" s="13">
        <f t="shared" si="0"/>
        <v>510000000</v>
      </c>
      <c r="X18" s="14">
        <f t="shared" si="1"/>
        <v>400000000</v>
      </c>
      <c r="Y18" s="12"/>
      <c r="Z18" s="13"/>
      <c r="AA18" s="13">
        <f t="shared" si="5"/>
        <v>1800000</v>
      </c>
      <c r="AB18" s="13">
        <f t="shared" si="4"/>
        <v>2000000</v>
      </c>
      <c r="AC18" s="13"/>
      <c r="AD18" s="14"/>
      <c r="AF18" s="30"/>
      <c r="AG18" s="28"/>
      <c r="AI18" s="13">
        <f t="shared" si="3"/>
        <v>1900000</v>
      </c>
      <c r="AJ18" s="13"/>
      <c r="AK18" s="19">
        <f>AI18/AH16</f>
        <v>3.3333333333333335E-3</v>
      </c>
    </row>
    <row r="19" spans="1:37" x14ac:dyDescent="0.2">
      <c r="A19" s="29"/>
      <c r="B19" s="6" t="s">
        <v>9</v>
      </c>
      <c r="C19" s="7"/>
      <c r="D19" s="6"/>
      <c r="E19" s="6"/>
      <c r="F19" s="6"/>
      <c r="G19" s="6">
        <v>59</v>
      </c>
      <c r="H19" s="8">
        <v>5</v>
      </c>
      <c r="I19" s="7"/>
      <c r="J19" s="6"/>
      <c r="K19" s="6">
        <v>26</v>
      </c>
      <c r="L19" s="6">
        <v>4</v>
      </c>
      <c r="M19" s="6"/>
      <c r="N19" s="8"/>
      <c r="P19" s="30"/>
      <c r="Q19" s="29"/>
      <c r="R19" s="6" t="s">
        <v>9</v>
      </c>
      <c r="S19" s="15"/>
      <c r="T19" s="13"/>
      <c r="U19" s="13"/>
      <c r="V19" s="13"/>
      <c r="W19" s="13">
        <f t="shared" si="0"/>
        <v>590000000</v>
      </c>
      <c r="X19" s="14">
        <f t="shared" si="1"/>
        <v>500000000</v>
      </c>
      <c r="Y19" s="15"/>
      <c r="Z19" s="13"/>
      <c r="AA19" s="13">
        <f t="shared" si="5"/>
        <v>2600000</v>
      </c>
      <c r="AB19" s="13">
        <f t="shared" si="4"/>
        <v>4000000</v>
      </c>
      <c r="AC19" s="13"/>
      <c r="AD19" s="14"/>
      <c r="AF19" s="30"/>
      <c r="AG19" s="29"/>
      <c r="AI19" s="13">
        <f t="shared" si="3"/>
        <v>3300000</v>
      </c>
      <c r="AJ19" s="13"/>
      <c r="AK19" s="19">
        <f>AI19/AH16</f>
        <v>5.7894736842105266E-3</v>
      </c>
    </row>
    <row r="20" spans="1:37" x14ac:dyDescent="0.2">
      <c r="A20" s="27" t="s">
        <v>16</v>
      </c>
      <c r="B20" s="3" t="s">
        <v>6</v>
      </c>
      <c r="C20" s="4"/>
      <c r="D20" s="3"/>
      <c r="E20" s="3"/>
      <c r="F20" s="3"/>
      <c r="G20" s="3">
        <v>57</v>
      </c>
      <c r="H20" s="5">
        <v>4</v>
      </c>
      <c r="I20" s="4"/>
      <c r="J20" s="3">
        <v>32</v>
      </c>
      <c r="K20" s="3">
        <v>2</v>
      </c>
      <c r="L20" s="3"/>
      <c r="M20" s="3"/>
      <c r="N20" s="5"/>
      <c r="P20" s="30"/>
      <c r="Q20" s="27" t="s">
        <v>16</v>
      </c>
      <c r="R20" s="3" t="s">
        <v>6</v>
      </c>
      <c r="S20" s="9"/>
      <c r="T20" s="10"/>
      <c r="U20" s="10"/>
      <c r="V20" s="10"/>
      <c r="W20" s="10">
        <f t="shared" si="0"/>
        <v>570000000</v>
      </c>
      <c r="X20" s="11">
        <f t="shared" si="1"/>
        <v>400000000</v>
      </c>
      <c r="Y20" s="9"/>
      <c r="Z20" s="10">
        <f t="shared" ref="Z20:Z27" si="6">J20*10000</f>
        <v>320000</v>
      </c>
      <c r="AA20" s="10">
        <f t="shared" si="5"/>
        <v>200000</v>
      </c>
      <c r="AB20" s="10"/>
      <c r="AC20" s="10"/>
      <c r="AD20" s="11"/>
      <c r="AF20" s="30"/>
      <c r="AG20" s="27" t="s">
        <v>16</v>
      </c>
      <c r="AH20" s="13">
        <f>AVERAGE(V20:X23)</f>
        <v>525000000</v>
      </c>
      <c r="AI20" s="13">
        <f t="shared" si="3"/>
        <v>260000</v>
      </c>
      <c r="AJ20" s="13"/>
      <c r="AK20" s="19">
        <f>AI20/AH20</f>
        <v>4.9523809523809525E-4</v>
      </c>
    </row>
    <row r="21" spans="1:37" x14ac:dyDescent="0.2">
      <c r="A21" s="28"/>
      <c r="B21" t="s">
        <v>7</v>
      </c>
      <c r="G21">
        <v>58</v>
      </c>
      <c r="H21" s="2">
        <v>6</v>
      </c>
      <c r="J21">
        <v>37</v>
      </c>
      <c r="K21">
        <v>1</v>
      </c>
      <c r="P21" s="30"/>
      <c r="Q21" s="28"/>
      <c r="R21" t="s">
        <v>7</v>
      </c>
      <c r="S21" s="12"/>
      <c r="T21" s="13"/>
      <c r="U21" s="13"/>
      <c r="V21" s="13"/>
      <c r="W21" s="13">
        <f t="shared" si="0"/>
        <v>580000000</v>
      </c>
      <c r="X21" s="14">
        <f t="shared" si="1"/>
        <v>600000000</v>
      </c>
      <c r="Y21" s="12"/>
      <c r="Z21" s="13">
        <f t="shared" si="6"/>
        <v>370000</v>
      </c>
      <c r="AA21" s="13">
        <f t="shared" si="5"/>
        <v>100000</v>
      </c>
      <c r="AB21" s="13"/>
      <c r="AC21" s="13"/>
      <c r="AD21" s="14"/>
      <c r="AF21" s="30"/>
      <c r="AG21" s="28"/>
      <c r="AI21" s="13">
        <f t="shared" si="3"/>
        <v>235000</v>
      </c>
      <c r="AJ21" s="13"/>
      <c r="AK21" s="19">
        <f>AI21/AH20</f>
        <v>4.4761904761904761E-4</v>
      </c>
    </row>
    <row r="22" spans="1:37" x14ac:dyDescent="0.2">
      <c r="A22" s="28"/>
      <c r="B22" t="s">
        <v>8</v>
      </c>
      <c r="G22">
        <v>58</v>
      </c>
      <c r="H22" s="2">
        <v>3</v>
      </c>
      <c r="J22">
        <v>40</v>
      </c>
      <c r="K22">
        <v>6</v>
      </c>
      <c r="P22" s="30"/>
      <c r="Q22" s="28"/>
      <c r="R22" t="s">
        <v>8</v>
      </c>
      <c r="S22" s="12"/>
      <c r="T22" s="13"/>
      <c r="U22" s="13"/>
      <c r="V22" s="13"/>
      <c r="W22" s="13">
        <f t="shared" si="0"/>
        <v>580000000</v>
      </c>
      <c r="X22" s="14">
        <f t="shared" si="1"/>
        <v>300000000</v>
      </c>
      <c r="Y22" s="12"/>
      <c r="Z22" s="13">
        <f t="shared" si="6"/>
        <v>400000</v>
      </c>
      <c r="AA22" s="13">
        <f t="shared" si="5"/>
        <v>600000</v>
      </c>
      <c r="AB22" s="13"/>
      <c r="AC22" s="13"/>
      <c r="AD22" s="14"/>
      <c r="AF22" s="30"/>
      <c r="AG22" s="28"/>
      <c r="AI22" s="13">
        <f t="shared" si="3"/>
        <v>500000</v>
      </c>
      <c r="AJ22" s="13"/>
      <c r="AK22" s="19">
        <f>AI22/AH20</f>
        <v>9.5238095238095238E-4</v>
      </c>
    </row>
    <row r="23" spans="1:37" x14ac:dyDescent="0.2">
      <c r="A23" s="29"/>
      <c r="B23" s="6" t="s">
        <v>9</v>
      </c>
      <c r="C23" s="7"/>
      <c r="D23" s="6"/>
      <c r="E23" s="6"/>
      <c r="F23" s="6"/>
      <c r="G23" s="6">
        <v>47</v>
      </c>
      <c r="H23" s="8">
        <v>7</v>
      </c>
      <c r="I23" s="7"/>
      <c r="J23" s="6">
        <v>24</v>
      </c>
      <c r="K23" s="6">
        <v>6</v>
      </c>
      <c r="L23" s="6"/>
      <c r="M23" s="6"/>
      <c r="N23" s="8"/>
      <c r="P23" s="30"/>
      <c r="Q23" s="29"/>
      <c r="R23" s="6" t="s">
        <v>9</v>
      </c>
      <c r="S23" s="15"/>
      <c r="T23" s="13"/>
      <c r="U23" s="13"/>
      <c r="V23" s="13"/>
      <c r="W23" s="13">
        <f t="shared" si="0"/>
        <v>470000000</v>
      </c>
      <c r="X23" s="14">
        <f t="shared" si="1"/>
        <v>700000000</v>
      </c>
      <c r="Y23" s="15"/>
      <c r="Z23" s="13">
        <f t="shared" si="6"/>
        <v>240000</v>
      </c>
      <c r="AA23" s="13">
        <f t="shared" si="5"/>
        <v>600000</v>
      </c>
      <c r="AB23" s="13"/>
      <c r="AC23" s="13"/>
      <c r="AD23" s="14"/>
      <c r="AF23" s="30"/>
      <c r="AG23" s="29"/>
      <c r="AI23" s="13">
        <f t="shared" si="3"/>
        <v>420000</v>
      </c>
      <c r="AJ23" s="13"/>
      <c r="AK23" s="19">
        <f>AI23/AH20</f>
        <v>8.0000000000000004E-4</v>
      </c>
    </row>
    <row r="24" spans="1:37" x14ac:dyDescent="0.2">
      <c r="A24" s="27" t="s">
        <v>17</v>
      </c>
      <c r="B24" s="3" t="s">
        <v>6</v>
      </c>
      <c r="C24" s="4"/>
      <c r="D24" s="3"/>
      <c r="E24" s="3"/>
      <c r="F24" s="3"/>
      <c r="G24" s="3">
        <v>50</v>
      </c>
      <c r="H24" s="5">
        <v>3</v>
      </c>
      <c r="I24" s="4"/>
      <c r="J24" s="3">
        <v>20</v>
      </c>
      <c r="K24" s="3"/>
      <c r="L24" s="3"/>
      <c r="M24" s="3"/>
      <c r="N24" s="5"/>
      <c r="P24" s="30"/>
      <c r="Q24" s="27" t="s">
        <v>17</v>
      </c>
      <c r="R24" s="3" t="s">
        <v>6</v>
      </c>
      <c r="S24" s="9"/>
      <c r="T24" s="10"/>
      <c r="U24" s="10"/>
      <c r="V24" s="10"/>
      <c r="W24" s="10">
        <f t="shared" si="0"/>
        <v>500000000</v>
      </c>
      <c r="X24" s="11">
        <f t="shared" si="1"/>
        <v>300000000</v>
      </c>
      <c r="Y24" s="9"/>
      <c r="Z24" s="10">
        <f t="shared" si="6"/>
        <v>200000</v>
      </c>
      <c r="AA24" s="10"/>
      <c r="AB24" s="10"/>
      <c r="AC24" s="10"/>
      <c r="AD24" s="11"/>
      <c r="AF24" s="30"/>
      <c r="AG24" s="27" t="s">
        <v>17</v>
      </c>
      <c r="AH24" s="13">
        <f>AVERAGE(V24:X27)</f>
        <v>452500000</v>
      </c>
      <c r="AI24" s="13">
        <f t="shared" si="3"/>
        <v>200000</v>
      </c>
      <c r="AJ24" s="13"/>
      <c r="AK24" s="19">
        <f>AI24/AH24</f>
        <v>4.419889502762431E-4</v>
      </c>
    </row>
    <row r="25" spans="1:37" x14ac:dyDescent="0.2">
      <c r="A25" s="28"/>
      <c r="B25" t="s">
        <v>7</v>
      </c>
      <c r="G25">
        <v>42</v>
      </c>
      <c r="H25" s="2">
        <v>6</v>
      </c>
      <c r="J25">
        <v>21</v>
      </c>
      <c r="K25">
        <v>7</v>
      </c>
      <c r="P25" s="30"/>
      <c r="Q25" s="28"/>
      <c r="R25" t="s">
        <v>7</v>
      </c>
      <c r="S25" s="12"/>
      <c r="T25" s="13"/>
      <c r="U25" s="13"/>
      <c r="V25" s="13"/>
      <c r="W25" s="13">
        <f t="shared" si="0"/>
        <v>420000000</v>
      </c>
      <c r="X25" s="14">
        <f t="shared" si="1"/>
        <v>600000000</v>
      </c>
      <c r="Y25" s="12"/>
      <c r="Z25" s="13">
        <f t="shared" si="6"/>
        <v>210000</v>
      </c>
      <c r="AA25" s="13">
        <f t="shared" si="5"/>
        <v>700000</v>
      </c>
      <c r="AB25" s="13"/>
      <c r="AC25" s="13"/>
      <c r="AD25" s="14"/>
      <c r="AF25" s="30"/>
      <c r="AG25" s="28"/>
      <c r="AI25" s="13">
        <f t="shared" si="3"/>
        <v>455000</v>
      </c>
      <c r="AJ25" s="13"/>
      <c r="AK25" s="19">
        <f>AI25/AH24</f>
        <v>1.005524861878453E-3</v>
      </c>
    </row>
    <row r="26" spans="1:37" x14ac:dyDescent="0.2">
      <c r="A26" s="28"/>
      <c r="B26" t="s">
        <v>8</v>
      </c>
      <c r="G26">
        <v>53</v>
      </c>
      <c r="H26" s="2">
        <v>5</v>
      </c>
      <c r="J26">
        <v>15</v>
      </c>
      <c r="K26">
        <v>2</v>
      </c>
      <c r="P26" s="30"/>
      <c r="Q26" s="28"/>
      <c r="R26" t="s">
        <v>8</v>
      </c>
      <c r="S26" s="12"/>
      <c r="T26" s="13"/>
      <c r="U26" s="13"/>
      <c r="V26" s="13"/>
      <c r="W26" s="13">
        <f t="shared" si="0"/>
        <v>530000000</v>
      </c>
      <c r="X26" s="14">
        <f t="shared" si="1"/>
        <v>500000000</v>
      </c>
      <c r="Y26" s="12"/>
      <c r="Z26" s="13">
        <f t="shared" si="6"/>
        <v>150000</v>
      </c>
      <c r="AA26" s="13">
        <f t="shared" si="5"/>
        <v>200000</v>
      </c>
      <c r="AB26" s="13"/>
      <c r="AC26" s="13"/>
      <c r="AD26" s="14"/>
      <c r="AF26" s="30"/>
      <c r="AG26" s="28"/>
      <c r="AI26" s="13">
        <f t="shared" si="3"/>
        <v>175000</v>
      </c>
      <c r="AJ26" s="13"/>
      <c r="AK26" s="19">
        <f>AI26/AH24</f>
        <v>3.8674033149171271E-4</v>
      </c>
    </row>
    <row r="27" spans="1:37" x14ac:dyDescent="0.2">
      <c r="A27" s="29"/>
      <c r="B27" s="6" t="s">
        <v>9</v>
      </c>
      <c r="C27" s="7"/>
      <c r="D27" s="6"/>
      <c r="E27" s="6"/>
      <c r="F27" s="6"/>
      <c r="G27" s="6">
        <v>37</v>
      </c>
      <c r="H27" s="8">
        <v>4</v>
      </c>
      <c r="I27" s="7"/>
      <c r="J27" s="6">
        <v>18</v>
      </c>
      <c r="K27" s="6">
        <v>2</v>
      </c>
      <c r="L27" s="6"/>
      <c r="M27" s="6"/>
      <c r="N27" s="8"/>
      <c r="P27" s="30"/>
      <c r="Q27" s="29"/>
      <c r="R27" s="6" t="s">
        <v>9</v>
      </c>
      <c r="S27" s="15"/>
      <c r="T27" s="13"/>
      <c r="U27" s="13"/>
      <c r="V27" s="13"/>
      <c r="W27" s="13">
        <f t="shared" si="0"/>
        <v>370000000</v>
      </c>
      <c r="X27" s="14">
        <f t="shared" si="1"/>
        <v>400000000</v>
      </c>
      <c r="Y27" s="15"/>
      <c r="Z27" s="13">
        <f t="shared" si="6"/>
        <v>180000</v>
      </c>
      <c r="AA27" s="13">
        <f t="shared" si="5"/>
        <v>200000</v>
      </c>
      <c r="AB27" s="13"/>
      <c r="AC27" s="13"/>
      <c r="AD27" s="14"/>
      <c r="AF27" s="30"/>
      <c r="AG27" s="29"/>
      <c r="AI27" s="13">
        <f t="shared" si="3"/>
        <v>190000</v>
      </c>
      <c r="AJ27" s="13"/>
      <c r="AK27" s="19">
        <f>AI27/AH24</f>
        <v>4.1988950276243092E-4</v>
      </c>
    </row>
    <row r="28" spans="1:37" x14ac:dyDescent="0.2">
      <c r="A28" s="35" t="s">
        <v>18</v>
      </c>
      <c r="B28" s="3" t="s">
        <v>6</v>
      </c>
      <c r="C28" s="4"/>
      <c r="D28" s="3"/>
      <c r="E28" s="3"/>
      <c r="F28" s="3"/>
      <c r="G28" s="3">
        <v>30</v>
      </c>
      <c r="H28" s="5">
        <v>1</v>
      </c>
      <c r="I28" s="4"/>
      <c r="J28" s="3"/>
      <c r="K28" s="3"/>
      <c r="L28" s="3"/>
      <c r="M28" s="3">
        <v>34</v>
      </c>
      <c r="N28" s="5">
        <v>3</v>
      </c>
      <c r="P28" s="30"/>
      <c r="Q28" s="35" t="s">
        <v>18</v>
      </c>
      <c r="R28" s="3" t="s">
        <v>6</v>
      </c>
      <c r="S28" s="9"/>
      <c r="T28" s="10"/>
      <c r="U28" s="10"/>
      <c r="V28" s="10"/>
      <c r="W28" s="10">
        <f t="shared" si="0"/>
        <v>300000000</v>
      </c>
      <c r="X28" s="11">
        <f t="shared" si="1"/>
        <v>100000000</v>
      </c>
      <c r="Y28" s="9"/>
      <c r="Z28" s="10"/>
      <c r="AA28" s="10"/>
      <c r="AB28" s="10"/>
      <c r="AC28" s="10">
        <f t="shared" ref="AC28:AC39" si="7">M28*10000000</f>
        <v>340000000</v>
      </c>
      <c r="AD28" s="11">
        <f t="shared" ref="AD28:AD35" si="8">N28*100000000</f>
        <v>300000000</v>
      </c>
      <c r="AF28" s="30"/>
      <c r="AG28" s="35" t="s">
        <v>18</v>
      </c>
      <c r="AH28" s="13">
        <f>AVERAGE(V28:X31)</f>
        <v>282500000</v>
      </c>
      <c r="AI28" s="13">
        <f t="shared" si="3"/>
        <v>320000000</v>
      </c>
      <c r="AJ28" s="13"/>
      <c r="AK28" s="19">
        <f>AI28/AH28</f>
        <v>1.1327433628318584</v>
      </c>
    </row>
    <row r="29" spans="1:37" x14ac:dyDescent="0.2">
      <c r="A29" s="36"/>
      <c r="B29" t="s">
        <v>7</v>
      </c>
      <c r="G29">
        <v>30</v>
      </c>
      <c r="H29" s="2">
        <v>6</v>
      </c>
      <c r="M29">
        <v>25</v>
      </c>
      <c r="N29" s="2">
        <v>2</v>
      </c>
      <c r="P29" s="30"/>
      <c r="Q29" s="36"/>
      <c r="R29" t="s">
        <v>7</v>
      </c>
      <c r="S29" s="12"/>
      <c r="T29" s="13"/>
      <c r="U29" s="13"/>
      <c r="V29" s="13"/>
      <c r="W29" s="13">
        <f t="shared" si="0"/>
        <v>300000000</v>
      </c>
      <c r="X29" s="14">
        <f t="shared" si="1"/>
        <v>600000000</v>
      </c>
      <c r="Y29" s="12"/>
      <c r="Z29" s="13"/>
      <c r="AA29" s="13"/>
      <c r="AB29" s="13"/>
      <c r="AC29" s="13">
        <f t="shared" si="7"/>
        <v>250000000</v>
      </c>
      <c r="AD29" s="14">
        <f t="shared" si="8"/>
        <v>200000000</v>
      </c>
      <c r="AF29" s="30"/>
      <c r="AG29" s="36"/>
      <c r="AI29" s="13">
        <f t="shared" si="3"/>
        <v>225000000</v>
      </c>
      <c r="AJ29" s="13"/>
      <c r="AK29" s="19">
        <f>AI29/AH28</f>
        <v>0.79646017699115046</v>
      </c>
    </row>
    <row r="30" spans="1:37" x14ac:dyDescent="0.2">
      <c r="A30" s="36"/>
      <c r="B30" t="s">
        <v>8</v>
      </c>
      <c r="G30">
        <v>28</v>
      </c>
      <c r="H30" s="2">
        <v>3</v>
      </c>
      <c r="M30">
        <v>31</v>
      </c>
      <c r="N30" s="2">
        <v>3</v>
      </c>
      <c r="P30" s="30"/>
      <c r="Q30" s="36"/>
      <c r="R30" t="s">
        <v>8</v>
      </c>
      <c r="S30" s="12"/>
      <c r="T30" s="13"/>
      <c r="U30" s="13"/>
      <c r="V30" s="13"/>
      <c r="W30" s="13">
        <f t="shared" si="0"/>
        <v>280000000</v>
      </c>
      <c r="X30" s="14">
        <f t="shared" si="1"/>
        <v>300000000</v>
      </c>
      <c r="Y30" s="12"/>
      <c r="Z30" s="13"/>
      <c r="AA30" s="13"/>
      <c r="AB30" s="13"/>
      <c r="AC30" s="13">
        <f t="shared" si="7"/>
        <v>310000000</v>
      </c>
      <c r="AD30" s="14">
        <f t="shared" si="8"/>
        <v>300000000</v>
      </c>
      <c r="AF30" s="30"/>
      <c r="AG30" s="36"/>
      <c r="AI30" s="13">
        <f t="shared" si="3"/>
        <v>305000000</v>
      </c>
      <c r="AJ30" s="13"/>
      <c r="AK30" s="19">
        <f>AI30/AH28</f>
        <v>1.0796460176991149</v>
      </c>
    </row>
    <row r="31" spans="1:37" x14ac:dyDescent="0.2">
      <c r="A31" s="37"/>
      <c r="B31" s="6" t="s">
        <v>9</v>
      </c>
      <c r="C31" s="7"/>
      <c r="D31" s="6"/>
      <c r="E31" s="6"/>
      <c r="F31" s="6"/>
      <c r="G31" s="6">
        <v>28</v>
      </c>
      <c r="H31" s="8">
        <v>1</v>
      </c>
      <c r="I31" s="7"/>
      <c r="J31" s="6"/>
      <c r="K31" s="6"/>
      <c r="L31" s="6"/>
      <c r="M31" s="6">
        <v>26</v>
      </c>
      <c r="N31" s="8">
        <v>4</v>
      </c>
      <c r="P31" s="30"/>
      <c r="Q31" s="37"/>
      <c r="R31" s="6" t="s">
        <v>9</v>
      </c>
      <c r="S31" s="15"/>
      <c r="T31" s="13"/>
      <c r="U31" s="13"/>
      <c r="V31" s="13"/>
      <c r="W31" s="13">
        <f t="shared" si="0"/>
        <v>280000000</v>
      </c>
      <c r="X31" s="14">
        <f t="shared" si="1"/>
        <v>100000000</v>
      </c>
      <c r="Y31" s="15"/>
      <c r="Z31" s="13"/>
      <c r="AA31" s="13"/>
      <c r="AB31" s="13"/>
      <c r="AC31" s="13">
        <f t="shared" si="7"/>
        <v>260000000</v>
      </c>
      <c r="AD31" s="14">
        <f t="shared" si="8"/>
        <v>400000000</v>
      </c>
      <c r="AF31" s="30"/>
      <c r="AG31" s="37"/>
      <c r="AI31" s="13">
        <f t="shared" si="3"/>
        <v>330000000</v>
      </c>
      <c r="AJ31" s="13"/>
      <c r="AK31" s="19">
        <f>AI31/AH28</f>
        <v>1.168141592920354</v>
      </c>
    </row>
    <row r="32" spans="1:37" x14ac:dyDescent="0.2">
      <c r="A32" s="35" t="s">
        <v>19</v>
      </c>
      <c r="B32" s="3" t="s">
        <v>6</v>
      </c>
      <c r="C32" s="4"/>
      <c r="D32" s="3"/>
      <c r="E32" s="3"/>
      <c r="F32" s="3"/>
      <c r="G32" s="3">
        <v>43</v>
      </c>
      <c r="H32" s="5">
        <v>4</v>
      </c>
      <c r="I32" s="4"/>
      <c r="J32" s="3"/>
      <c r="K32" s="3"/>
      <c r="L32" s="3"/>
      <c r="M32" s="3">
        <v>30</v>
      </c>
      <c r="N32" s="5">
        <v>3</v>
      </c>
      <c r="P32" s="30"/>
      <c r="Q32" s="35" t="s">
        <v>19</v>
      </c>
      <c r="R32" s="3" t="s">
        <v>6</v>
      </c>
      <c r="S32" s="9"/>
      <c r="T32" s="10"/>
      <c r="U32" s="10"/>
      <c r="V32" s="10"/>
      <c r="W32" s="10">
        <f t="shared" si="0"/>
        <v>430000000</v>
      </c>
      <c r="X32" s="11">
        <f t="shared" si="1"/>
        <v>400000000</v>
      </c>
      <c r="Y32" s="9"/>
      <c r="Z32" s="10"/>
      <c r="AA32" s="10"/>
      <c r="AB32" s="10"/>
      <c r="AC32" s="10">
        <f t="shared" si="7"/>
        <v>300000000</v>
      </c>
      <c r="AD32" s="11">
        <f t="shared" si="8"/>
        <v>300000000</v>
      </c>
      <c r="AF32" s="30"/>
      <c r="AG32" s="35" t="s">
        <v>19</v>
      </c>
      <c r="AH32" s="13">
        <f>AVERAGE(V32:X35)</f>
        <v>397500000</v>
      </c>
      <c r="AI32" s="13">
        <f t="shared" si="3"/>
        <v>300000000</v>
      </c>
      <c r="AJ32" s="13"/>
      <c r="AK32" s="19">
        <f>AI32/AH32</f>
        <v>0.75471698113207553</v>
      </c>
    </row>
    <row r="33" spans="1:37" x14ac:dyDescent="0.2">
      <c r="A33" s="36"/>
      <c r="B33" t="s">
        <v>7</v>
      </c>
      <c r="G33">
        <v>38</v>
      </c>
      <c r="H33" s="2">
        <v>7</v>
      </c>
      <c r="M33">
        <v>25</v>
      </c>
      <c r="N33" s="2">
        <v>5</v>
      </c>
      <c r="P33" s="30"/>
      <c r="Q33" s="36"/>
      <c r="R33" t="s">
        <v>7</v>
      </c>
      <c r="S33" s="12"/>
      <c r="T33" s="13"/>
      <c r="U33" s="13"/>
      <c r="V33" s="13"/>
      <c r="W33" s="13">
        <f t="shared" si="0"/>
        <v>380000000</v>
      </c>
      <c r="X33" s="14">
        <f t="shared" si="1"/>
        <v>700000000</v>
      </c>
      <c r="Y33" s="12"/>
      <c r="Z33" s="13"/>
      <c r="AA33" s="13"/>
      <c r="AB33" s="13"/>
      <c r="AC33" s="13">
        <f t="shared" si="7"/>
        <v>250000000</v>
      </c>
      <c r="AD33" s="14">
        <f t="shared" si="8"/>
        <v>500000000</v>
      </c>
      <c r="AF33" s="30"/>
      <c r="AG33" s="36"/>
      <c r="AI33" s="13">
        <f>AVERAGE(Y33:AD33)</f>
        <v>375000000</v>
      </c>
      <c r="AJ33" s="13"/>
      <c r="AK33" s="19">
        <f>AI33/AH32</f>
        <v>0.94339622641509435</v>
      </c>
    </row>
    <row r="34" spans="1:37" x14ac:dyDescent="0.2">
      <c r="A34" s="36"/>
      <c r="B34" t="s">
        <v>8</v>
      </c>
      <c r="G34">
        <v>37</v>
      </c>
      <c r="H34" s="2">
        <v>4</v>
      </c>
      <c r="M34">
        <v>21</v>
      </c>
      <c r="N34" s="2">
        <v>7</v>
      </c>
      <c r="P34" s="30"/>
      <c r="Q34" s="36"/>
      <c r="R34" t="s">
        <v>8</v>
      </c>
      <c r="S34" s="12"/>
      <c r="T34" s="13"/>
      <c r="U34" s="13"/>
      <c r="V34" s="13"/>
      <c r="W34" s="13">
        <f t="shared" si="0"/>
        <v>370000000</v>
      </c>
      <c r="X34" s="14">
        <f t="shared" si="1"/>
        <v>400000000</v>
      </c>
      <c r="Y34" s="12"/>
      <c r="Z34" s="13"/>
      <c r="AA34" s="13"/>
      <c r="AB34" s="13"/>
      <c r="AC34" s="13">
        <f t="shared" si="7"/>
        <v>210000000</v>
      </c>
      <c r="AD34" s="14">
        <f t="shared" si="8"/>
        <v>700000000</v>
      </c>
      <c r="AF34" s="30"/>
      <c r="AG34" s="36"/>
      <c r="AI34" s="13">
        <f t="shared" si="3"/>
        <v>455000000</v>
      </c>
      <c r="AJ34" s="13"/>
      <c r="AK34" s="19">
        <f>AI34/AH32</f>
        <v>1.1446540880503144</v>
      </c>
    </row>
    <row r="35" spans="1:37" x14ac:dyDescent="0.2">
      <c r="A35" s="37"/>
      <c r="B35" s="6" t="s">
        <v>9</v>
      </c>
      <c r="C35" s="7"/>
      <c r="D35" s="6"/>
      <c r="E35" s="6"/>
      <c r="F35" s="6"/>
      <c r="G35" s="6">
        <v>30</v>
      </c>
      <c r="H35" s="8">
        <v>2</v>
      </c>
      <c r="I35" s="7"/>
      <c r="J35" s="6"/>
      <c r="K35" s="6"/>
      <c r="L35" s="6"/>
      <c r="M35" s="6">
        <v>28</v>
      </c>
      <c r="N35" s="8">
        <v>6</v>
      </c>
      <c r="P35" s="30"/>
      <c r="Q35" s="37"/>
      <c r="R35" s="6" t="s">
        <v>9</v>
      </c>
      <c r="S35" s="15"/>
      <c r="T35" s="13"/>
      <c r="U35" s="13"/>
      <c r="V35" s="13"/>
      <c r="W35" s="13">
        <f t="shared" si="0"/>
        <v>300000000</v>
      </c>
      <c r="X35" s="14">
        <f t="shared" si="1"/>
        <v>200000000</v>
      </c>
      <c r="Y35" s="15"/>
      <c r="Z35" s="13"/>
      <c r="AA35" s="13"/>
      <c r="AB35" s="13"/>
      <c r="AC35" s="13">
        <f t="shared" si="7"/>
        <v>280000000</v>
      </c>
      <c r="AD35" s="14">
        <f t="shared" si="8"/>
        <v>600000000</v>
      </c>
      <c r="AF35" s="30"/>
      <c r="AG35" s="37"/>
      <c r="AI35" s="13">
        <f t="shared" si="3"/>
        <v>440000000</v>
      </c>
      <c r="AJ35" s="13"/>
      <c r="AK35" s="19">
        <f>AI35/AH32</f>
        <v>1.1069182389937107</v>
      </c>
    </row>
    <row r="36" spans="1:37" x14ac:dyDescent="0.2">
      <c r="A36" s="35" t="s">
        <v>20</v>
      </c>
      <c r="B36" s="3" t="s">
        <v>6</v>
      </c>
      <c r="C36" s="4"/>
      <c r="D36" s="3"/>
      <c r="E36" s="3"/>
      <c r="F36" s="3"/>
      <c r="G36" s="3">
        <v>29</v>
      </c>
      <c r="H36" s="5">
        <v>5</v>
      </c>
      <c r="I36" s="4"/>
      <c r="J36" s="3"/>
      <c r="K36" s="3"/>
      <c r="L36" s="3"/>
      <c r="M36" s="3">
        <v>18</v>
      </c>
      <c r="N36" s="5"/>
      <c r="P36" s="30"/>
      <c r="Q36" s="35" t="s">
        <v>20</v>
      </c>
      <c r="R36" s="3" t="s">
        <v>6</v>
      </c>
      <c r="S36" s="9"/>
      <c r="T36" s="10"/>
      <c r="U36" s="10"/>
      <c r="V36" s="10"/>
      <c r="W36" s="10">
        <f t="shared" ref="W36:W67" si="9">G36*10000000</f>
        <v>290000000</v>
      </c>
      <c r="X36" s="11">
        <f t="shared" si="1"/>
        <v>500000000</v>
      </c>
      <c r="Y36" s="9"/>
      <c r="Z36" s="10"/>
      <c r="AA36" s="10"/>
      <c r="AB36" s="10"/>
      <c r="AC36" s="10">
        <f t="shared" si="7"/>
        <v>180000000</v>
      </c>
      <c r="AD36" s="11"/>
      <c r="AF36" s="30"/>
      <c r="AG36" s="35" t="s">
        <v>20</v>
      </c>
      <c r="AH36" s="13">
        <f>AVERAGE(V36:X39)</f>
        <v>415000000</v>
      </c>
      <c r="AI36" s="13">
        <f t="shared" si="3"/>
        <v>180000000</v>
      </c>
      <c r="AJ36" s="13"/>
      <c r="AK36" s="19">
        <f>AI36/AH36</f>
        <v>0.43373493975903615</v>
      </c>
    </row>
    <row r="37" spans="1:37" x14ac:dyDescent="0.2">
      <c r="A37" s="36"/>
      <c r="B37" t="s">
        <v>7</v>
      </c>
      <c r="G37">
        <v>30</v>
      </c>
      <c r="H37" s="2">
        <v>3</v>
      </c>
      <c r="M37">
        <v>21</v>
      </c>
      <c r="N37" s="2">
        <v>3</v>
      </c>
      <c r="P37" s="30"/>
      <c r="Q37" s="36"/>
      <c r="R37" t="s">
        <v>7</v>
      </c>
      <c r="S37" s="12"/>
      <c r="T37" s="13"/>
      <c r="U37" s="13"/>
      <c r="V37" s="13"/>
      <c r="W37" s="13">
        <f t="shared" si="9"/>
        <v>300000000</v>
      </c>
      <c r="X37" s="14">
        <f t="shared" si="1"/>
        <v>300000000</v>
      </c>
      <c r="Y37" s="12"/>
      <c r="Z37" s="13"/>
      <c r="AA37" s="13"/>
      <c r="AB37" s="13"/>
      <c r="AC37" s="13">
        <f t="shared" si="7"/>
        <v>210000000</v>
      </c>
      <c r="AD37" s="14">
        <f>N37*100000000</f>
        <v>300000000</v>
      </c>
      <c r="AF37" s="30"/>
      <c r="AG37" s="36"/>
      <c r="AI37" s="13">
        <f t="shared" si="3"/>
        <v>255000000</v>
      </c>
      <c r="AJ37" s="13"/>
      <c r="AK37" s="19">
        <f>AI37/AH36</f>
        <v>0.61445783132530118</v>
      </c>
    </row>
    <row r="38" spans="1:37" x14ac:dyDescent="0.2">
      <c r="A38" s="36"/>
      <c r="B38" t="s">
        <v>8</v>
      </c>
      <c r="G38">
        <v>35</v>
      </c>
      <c r="H38" s="2">
        <v>7</v>
      </c>
      <c r="M38">
        <v>19</v>
      </c>
      <c r="N38" s="2">
        <v>2</v>
      </c>
      <c r="P38" s="30"/>
      <c r="Q38" s="36"/>
      <c r="R38" t="s">
        <v>8</v>
      </c>
      <c r="S38" s="12"/>
      <c r="T38" s="13"/>
      <c r="U38" s="13"/>
      <c r="V38" s="13"/>
      <c r="W38" s="13">
        <f t="shared" si="9"/>
        <v>350000000</v>
      </c>
      <c r="X38" s="14">
        <f t="shared" si="1"/>
        <v>700000000</v>
      </c>
      <c r="Y38" s="12"/>
      <c r="Z38" s="13"/>
      <c r="AA38" s="13"/>
      <c r="AB38" s="13"/>
      <c r="AC38" s="13">
        <f t="shared" si="7"/>
        <v>190000000</v>
      </c>
      <c r="AD38" s="14">
        <f>N38*100000000</f>
        <v>200000000</v>
      </c>
      <c r="AF38" s="30"/>
      <c r="AG38" s="36"/>
      <c r="AI38" s="13">
        <f t="shared" si="3"/>
        <v>195000000</v>
      </c>
      <c r="AJ38" s="13"/>
      <c r="AK38" s="19">
        <f>AI38/AH36</f>
        <v>0.46987951807228917</v>
      </c>
    </row>
    <row r="39" spans="1:37" x14ac:dyDescent="0.2">
      <c r="A39" s="37"/>
      <c r="B39" s="6" t="s">
        <v>9</v>
      </c>
      <c r="C39" s="7"/>
      <c r="D39" s="6"/>
      <c r="E39" s="6"/>
      <c r="F39" s="6"/>
      <c r="G39" s="6">
        <v>28</v>
      </c>
      <c r="H39" s="8">
        <v>6</v>
      </c>
      <c r="I39" s="7"/>
      <c r="J39" s="6"/>
      <c r="K39" s="6"/>
      <c r="L39" s="6"/>
      <c r="M39" s="6">
        <v>13</v>
      </c>
      <c r="N39" s="8">
        <v>2</v>
      </c>
      <c r="P39" s="30"/>
      <c r="Q39" s="37"/>
      <c r="R39" s="6" t="s">
        <v>9</v>
      </c>
      <c r="S39" s="15"/>
      <c r="T39" s="13"/>
      <c r="U39" s="13"/>
      <c r="V39" s="13"/>
      <c r="W39" s="13">
        <f t="shared" si="9"/>
        <v>280000000</v>
      </c>
      <c r="X39" s="14">
        <f t="shared" si="1"/>
        <v>600000000</v>
      </c>
      <c r="Y39" s="15"/>
      <c r="Z39" s="13"/>
      <c r="AA39" s="13"/>
      <c r="AB39" s="13"/>
      <c r="AC39" s="13">
        <f t="shared" si="7"/>
        <v>130000000</v>
      </c>
      <c r="AD39" s="14">
        <f>N39*100000000</f>
        <v>200000000</v>
      </c>
      <c r="AF39" s="30"/>
      <c r="AG39" s="37"/>
      <c r="AI39" s="13">
        <f t="shared" si="3"/>
        <v>165000000</v>
      </c>
      <c r="AJ39" s="13"/>
      <c r="AK39" s="19">
        <f>AI39/AH36</f>
        <v>0.39759036144578314</v>
      </c>
    </row>
    <row r="40" spans="1:37" x14ac:dyDescent="0.2">
      <c r="A40" s="35" t="s">
        <v>21</v>
      </c>
      <c r="B40" s="3" t="s">
        <v>6</v>
      </c>
      <c r="C40" s="4"/>
      <c r="D40" s="3"/>
      <c r="E40" s="3"/>
      <c r="F40" s="3">
        <v>105</v>
      </c>
      <c r="G40" s="3">
        <v>15</v>
      </c>
      <c r="H40" s="5">
        <v>2</v>
      </c>
      <c r="I40" s="4"/>
      <c r="J40" s="3"/>
      <c r="K40" s="3">
        <v>27</v>
      </c>
      <c r="L40" s="3">
        <v>2</v>
      </c>
      <c r="M40" s="3"/>
      <c r="N40" s="5"/>
      <c r="P40" s="30"/>
      <c r="Q40" s="35" t="s">
        <v>21</v>
      </c>
      <c r="R40" s="3" t="s">
        <v>6</v>
      </c>
      <c r="S40" s="9"/>
      <c r="T40" s="10"/>
      <c r="U40" s="10"/>
      <c r="V40" s="10">
        <f>F40*1000000</f>
        <v>105000000</v>
      </c>
      <c r="W40" s="10">
        <f t="shared" si="9"/>
        <v>150000000</v>
      </c>
      <c r="X40" s="11">
        <f t="shared" si="1"/>
        <v>200000000</v>
      </c>
      <c r="Y40" s="9"/>
      <c r="Z40" s="10"/>
      <c r="AA40" s="10">
        <f t="shared" ref="AA40:AA51" si="10">K40*100000</f>
        <v>2700000</v>
      </c>
      <c r="AB40" s="10">
        <f>L40*1000000</f>
        <v>2000000</v>
      </c>
      <c r="AC40" s="10"/>
      <c r="AD40" s="11"/>
      <c r="AF40" s="30"/>
      <c r="AG40" s="35" t="s">
        <v>21</v>
      </c>
      <c r="AH40" s="13">
        <f>AVERAGE(V40:X43)</f>
        <v>148500000</v>
      </c>
      <c r="AI40" s="13">
        <f t="shared" si="3"/>
        <v>2350000</v>
      </c>
      <c r="AJ40" s="13"/>
      <c r="AK40" s="19">
        <f>AI40/AH40</f>
        <v>1.5824915824915825E-2</v>
      </c>
    </row>
    <row r="41" spans="1:37" x14ac:dyDescent="0.2">
      <c r="A41" s="36"/>
      <c r="B41" t="s">
        <v>7</v>
      </c>
      <c r="F41">
        <v>120</v>
      </c>
      <c r="G41">
        <v>15</v>
      </c>
      <c r="H41" s="2">
        <v>2</v>
      </c>
      <c r="K41">
        <v>25</v>
      </c>
      <c r="L41">
        <v>3</v>
      </c>
      <c r="P41" s="30"/>
      <c r="Q41" s="36"/>
      <c r="R41" t="s">
        <v>7</v>
      </c>
      <c r="S41" s="12"/>
      <c r="T41" s="13"/>
      <c r="U41" s="13"/>
      <c r="V41" s="13">
        <f>F41*1000000</f>
        <v>120000000</v>
      </c>
      <c r="W41" s="13">
        <f t="shared" si="9"/>
        <v>150000000</v>
      </c>
      <c r="X41" s="14">
        <f t="shared" si="1"/>
        <v>200000000</v>
      </c>
      <c r="Y41" s="12"/>
      <c r="Z41" s="13"/>
      <c r="AA41" s="13">
        <f t="shared" si="10"/>
        <v>2500000</v>
      </c>
      <c r="AB41" s="13">
        <f>L41*1000000</f>
        <v>3000000</v>
      </c>
      <c r="AC41" s="13"/>
      <c r="AD41" s="14"/>
      <c r="AF41" s="30"/>
      <c r="AG41" s="36"/>
      <c r="AI41" s="13">
        <f t="shared" si="3"/>
        <v>2750000</v>
      </c>
      <c r="AJ41" s="13"/>
      <c r="AK41" s="19">
        <f>AI41/AH40</f>
        <v>1.8518518518518517E-2</v>
      </c>
    </row>
    <row r="42" spans="1:37" x14ac:dyDescent="0.2">
      <c r="A42" s="36"/>
      <c r="B42" t="s">
        <v>8</v>
      </c>
      <c r="G42">
        <v>15</v>
      </c>
      <c r="H42" s="2">
        <v>1</v>
      </c>
      <c r="K42">
        <v>41</v>
      </c>
      <c r="L42">
        <v>4</v>
      </c>
      <c r="P42" s="30"/>
      <c r="Q42" s="36"/>
      <c r="R42" t="s">
        <v>8</v>
      </c>
      <c r="S42" s="12"/>
      <c r="T42" s="13"/>
      <c r="U42" s="13"/>
      <c r="V42" s="13"/>
      <c r="W42" s="13">
        <f t="shared" si="9"/>
        <v>150000000</v>
      </c>
      <c r="X42" s="14">
        <f t="shared" si="1"/>
        <v>100000000</v>
      </c>
      <c r="Y42" s="12"/>
      <c r="Z42" s="13"/>
      <c r="AA42" s="13">
        <f t="shared" si="10"/>
        <v>4100000</v>
      </c>
      <c r="AB42" s="13">
        <f>L42*1000000</f>
        <v>4000000</v>
      </c>
      <c r="AC42" s="13"/>
      <c r="AD42" s="14"/>
      <c r="AF42" s="30"/>
      <c r="AG42" s="36"/>
      <c r="AI42" s="13">
        <f t="shared" si="3"/>
        <v>4050000</v>
      </c>
      <c r="AJ42" s="13"/>
      <c r="AK42" s="19">
        <f>AI42/AH40</f>
        <v>2.7272727272727271E-2</v>
      </c>
    </row>
    <row r="43" spans="1:37" x14ac:dyDescent="0.2">
      <c r="A43" s="37"/>
      <c r="B43" s="6" t="s">
        <v>9</v>
      </c>
      <c r="C43" s="7"/>
      <c r="D43" s="6"/>
      <c r="E43" s="6"/>
      <c r="F43" s="6"/>
      <c r="G43" s="6">
        <v>21</v>
      </c>
      <c r="H43" s="8">
        <v>1</v>
      </c>
      <c r="I43" s="7"/>
      <c r="J43" s="6"/>
      <c r="K43" s="6">
        <v>26</v>
      </c>
      <c r="L43" s="6">
        <v>2</v>
      </c>
      <c r="M43" s="6"/>
      <c r="N43" s="8"/>
      <c r="P43" s="30"/>
      <c r="Q43" s="37"/>
      <c r="R43" s="6" t="s">
        <v>9</v>
      </c>
      <c r="S43" s="15"/>
      <c r="T43" s="13"/>
      <c r="U43" s="13"/>
      <c r="V43" s="13"/>
      <c r="W43" s="13">
        <f t="shared" si="9"/>
        <v>210000000</v>
      </c>
      <c r="X43" s="14">
        <f t="shared" si="1"/>
        <v>100000000</v>
      </c>
      <c r="Y43" s="15"/>
      <c r="Z43" s="13"/>
      <c r="AA43" s="13">
        <f t="shared" si="10"/>
        <v>2600000</v>
      </c>
      <c r="AB43" s="13">
        <f>L43*1000000</f>
        <v>2000000</v>
      </c>
      <c r="AC43" s="13"/>
      <c r="AD43" s="14"/>
      <c r="AF43" s="30"/>
      <c r="AG43" s="37"/>
      <c r="AI43" s="13">
        <f t="shared" si="3"/>
        <v>2300000</v>
      </c>
      <c r="AJ43" s="13"/>
      <c r="AK43" s="19">
        <f>AI43/AH40</f>
        <v>1.5488215488215488E-2</v>
      </c>
    </row>
    <row r="44" spans="1:37" x14ac:dyDescent="0.2">
      <c r="A44" s="35" t="s">
        <v>22</v>
      </c>
      <c r="B44" s="3" t="s">
        <v>6</v>
      </c>
      <c r="C44" s="4"/>
      <c r="D44" s="3"/>
      <c r="E44" s="3"/>
      <c r="F44" s="3">
        <v>107</v>
      </c>
      <c r="G44" s="3">
        <v>12</v>
      </c>
      <c r="H44" s="5"/>
      <c r="I44" s="4"/>
      <c r="J44" s="3">
        <v>58</v>
      </c>
      <c r="K44" s="3">
        <v>10</v>
      </c>
      <c r="L44" s="3"/>
      <c r="M44" s="3"/>
      <c r="N44" s="5"/>
      <c r="P44" s="30"/>
      <c r="Q44" s="35" t="s">
        <v>22</v>
      </c>
      <c r="R44" s="3" t="s">
        <v>6</v>
      </c>
      <c r="S44" s="9"/>
      <c r="T44" s="10"/>
      <c r="U44" s="10"/>
      <c r="V44" s="10">
        <f t="shared" ref="V44:V51" si="11">F44*1000000</f>
        <v>107000000</v>
      </c>
      <c r="W44" s="10">
        <f t="shared" si="9"/>
        <v>120000000</v>
      </c>
      <c r="X44" s="11"/>
      <c r="Y44" s="9"/>
      <c r="Z44" s="10">
        <f t="shared" ref="Z44:Z51" si="12">J44*10000</f>
        <v>580000</v>
      </c>
      <c r="AA44" s="10">
        <f t="shared" si="10"/>
        <v>1000000</v>
      </c>
      <c r="AB44" s="10"/>
      <c r="AC44" s="10"/>
      <c r="AD44" s="11"/>
      <c r="AF44" s="30"/>
      <c r="AG44" s="35" t="s">
        <v>22</v>
      </c>
      <c r="AH44" s="13">
        <f>AVERAGE(V44:X47)</f>
        <v>115750000</v>
      </c>
      <c r="AI44" s="13">
        <f t="shared" si="3"/>
        <v>790000</v>
      </c>
      <c r="AJ44" s="13"/>
      <c r="AK44" s="19">
        <f>AI44/AH44</f>
        <v>6.8250539956803457E-3</v>
      </c>
    </row>
    <row r="45" spans="1:37" x14ac:dyDescent="0.2">
      <c r="A45" s="36"/>
      <c r="B45" t="s">
        <v>7</v>
      </c>
      <c r="F45">
        <v>110</v>
      </c>
      <c r="G45">
        <v>8</v>
      </c>
      <c r="J45">
        <v>47</v>
      </c>
      <c r="K45">
        <v>5</v>
      </c>
      <c r="P45" s="30"/>
      <c r="Q45" s="36"/>
      <c r="R45" t="s">
        <v>7</v>
      </c>
      <c r="S45" s="12"/>
      <c r="T45" s="13"/>
      <c r="U45" s="13"/>
      <c r="V45" s="13">
        <f t="shared" si="11"/>
        <v>110000000</v>
      </c>
      <c r="W45" s="13">
        <f t="shared" si="9"/>
        <v>80000000</v>
      </c>
      <c r="X45" s="14"/>
      <c r="Y45" s="12"/>
      <c r="Z45" s="13">
        <f t="shared" si="12"/>
        <v>470000</v>
      </c>
      <c r="AA45" s="13">
        <f t="shared" si="10"/>
        <v>500000</v>
      </c>
      <c r="AB45" s="13"/>
      <c r="AC45" s="13"/>
      <c r="AD45" s="14"/>
      <c r="AF45" s="30"/>
      <c r="AG45" s="36"/>
      <c r="AI45" s="13">
        <f t="shared" si="3"/>
        <v>485000</v>
      </c>
      <c r="AJ45" s="13"/>
      <c r="AK45" s="19">
        <f>AI45/AH44</f>
        <v>4.1900647948164144E-3</v>
      </c>
    </row>
    <row r="46" spans="1:37" x14ac:dyDescent="0.2">
      <c r="A46" s="36"/>
      <c r="B46" t="s">
        <v>8</v>
      </c>
      <c r="F46">
        <v>110</v>
      </c>
      <c r="G46">
        <v>10</v>
      </c>
      <c r="J46">
        <v>67</v>
      </c>
      <c r="K46">
        <v>6</v>
      </c>
      <c r="P46" s="30"/>
      <c r="Q46" s="36"/>
      <c r="R46" t="s">
        <v>8</v>
      </c>
      <c r="S46" s="12"/>
      <c r="T46" s="13"/>
      <c r="U46" s="13"/>
      <c r="V46" s="13">
        <f t="shared" si="11"/>
        <v>110000000</v>
      </c>
      <c r="W46" s="13">
        <f t="shared" si="9"/>
        <v>100000000</v>
      </c>
      <c r="X46" s="14"/>
      <c r="Y46" s="12"/>
      <c r="Z46" s="13">
        <f t="shared" si="12"/>
        <v>670000</v>
      </c>
      <c r="AA46" s="13">
        <f t="shared" si="10"/>
        <v>600000</v>
      </c>
      <c r="AB46" s="13"/>
      <c r="AC46" s="13"/>
      <c r="AD46" s="14"/>
      <c r="AF46" s="30"/>
      <c r="AG46" s="36"/>
      <c r="AI46" s="13">
        <f t="shared" si="3"/>
        <v>635000</v>
      </c>
      <c r="AJ46" s="13"/>
      <c r="AK46" s="19">
        <f>AI46/AH44</f>
        <v>5.4859611231101515E-3</v>
      </c>
    </row>
    <row r="47" spans="1:37" x14ac:dyDescent="0.2">
      <c r="A47" s="37"/>
      <c r="B47" s="6" t="s">
        <v>9</v>
      </c>
      <c r="C47" s="7"/>
      <c r="D47" s="6"/>
      <c r="E47" s="6"/>
      <c r="F47" s="6">
        <v>119</v>
      </c>
      <c r="G47" s="6">
        <v>18</v>
      </c>
      <c r="H47" s="8"/>
      <c r="I47" s="7"/>
      <c r="J47" s="6">
        <v>41</v>
      </c>
      <c r="K47" s="6">
        <v>5</v>
      </c>
      <c r="L47" s="6"/>
      <c r="M47" s="6"/>
      <c r="N47" s="8"/>
      <c r="P47" s="30"/>
      <c r="Q47" s="37"/>
      <c r="R47" s="6" t="s">
        <v>9</v>
      </c>
      <c r="S47" s="15"/>
      <c r="T47" s="13"/>
      <c r="U47" s="13"/>
      <c r="V47" s="13">
        <f t="shared" si="11"/>
        <v>119000000</v>
      </c>
      <c r="W47" s="13">
        <f t="shared" si="9"/>
        <v>180000000</v>
      </c>
      <c r="X47" s="14"/>
      <c r="Y47" s="15"/>
      <c r="Z47" s="13">
        <f t="shared" si="12"/>
        <v>410000</v>
      </c>
      <c r="AA47" s="13">
        <f t="shared" si="10"/>
        <v>500000</v>
      </c>
      <c r="AB47" s="13"/>
      <c r="AC47" s="13"/>
      <c r="AD47" s="14"/>
      <c r="AF47" s="30"/>
      <c r="AG47" s="37"/>
      <c r="AI47" s="13">
        <f t="shared" si="3"/>
        <v>455000</v>
      </c>
      <c r="AJ47" s="13"/>
      <c r="AK47" s="19">
        <f>AI47/AH44</f>
        <v>3.9308855291576676E-3</v>
      </c>
    </row>
    <row r="48" spans="1:37" x14ac:dyDescent="0.2">
      <c r="A48" s="35" t="s">
        <v>23</v>
      </c>
      <c r="B48" s="3" t="s">
        <v>6</v>
      </c>
      <c r="C48" s="4"/>
      <c r="D48" s="3"/>
      <c r="E48" s="3"/>
      <c r="F48" s="3">
        <v>111</v>
      </c>
      <c r="G48" s="3">
        <v>17</v>
      </c>
      <c r="H48" s="5"/>
      <c r="I48" s="4"/>
      <c r="J48" s="3">
        <v>39</v>
      </c>
      <c r="K48" s="3">
        <v>3</v>
      </c>
      <c r="L48" s="3"/>
      <c r="M48" s="3"/>
      <c r="N48" s="5"/>
      <c r="P48" s="30"/>
      <c r="Q48" s="35" t="s">
        <v>23</v>
      </c>
      <c r="R48" s="3" t="s">
        <v>6</v>
      </c>
      <c r="S48" s="9"/>
      <c r="T48" s="10"/>
      <c r="U48" s="10"/>
      <c r="V48" s="10">
        <f t="shared" si="11"/>
        <v>111000000</v>
      </c>
      <c r="W48" s="10">
        <f t="shared" si="9"/>
        <v>170000000</v>
      </c>
      <c r="X48" s="11"/>
      <c r="Y48" s="9"/>
      <c r="Z48" s="10">
        <f t="shared" si="12"/>
        <v>390000</v>
      </c>
      <c r="AA48" s="10">
        <f t="shared" si="10"/>
        <v>300000</v>
      </c>
      <c r="AB48" s="10"/>
      <c r="AC48" s="10"/>
      <c r="AD48" s="11"/>
      <c r="AF48" s="30"/>
      <c r="AG48" s="35" t="s">
        <v>23</v>
      </c>
      <c r="AH48" s="13">
        <f>AVERAGE(V48:X51)</f>
        <v>121375000</v>
      </c>
      <c r="AI48" s="13">
        <f t="shared" si="3"/>
        <v>345000</v>
      </c>
      <c r="AJ48" s="13"/>
      <c r="AK48" s="19">
        <f>AI48/AH48</f>
        <v>2.8424304840370751E-3</v>
      </c>
    </row>
    <row r="49" spans="1:37" x14ac:dyDescent="0.2">
      <c r="A49" s="36"/>
      <c r="B49" t="s">
        <v>7</v>
      </c>
      <c r="F49">
        <v>114</v>
      </c>
      <c r="G49">
        <v>11</v>
      </c>
      <c r="J49">
        <v>31</v>
      </c>
      <c r="K49">
        <v>1</v>
      </c>
      <c r="P49" s="30"/>
      <c r="Q49" s="36"/>
      <c r="R49" t="s">
        <v>7</v>
      </c>
      <c r="S49" s="12"/>
      <c r="T49" s="13"/>
      <c r="U49" s="13"/>
      <c r="V49" s="13">
        <f t="shared" si="11"/>
        <v>114000000</v>
      </c>
      <c r="W49" s="13">
        <f t="shared" si="9"/>
        <v>110000000</v>
      </c>
      <c r="X49" s="14"/>
      <c r="Y49" s="12"/>
      <c r="Z49" s="13">
        <f t="shared" si="12"/>
        <v>310000</v>
      </c>
      <c r="AA49" s="13">
        <f t="shared" si="10"/>
        <v>100000</v>
      </c>
      <c r="AB49" s="13"/>
      <c r="AC49" s="13"/>
      <c r="AD49" s="14"/>
      <c r="AF49" s="30"/>
      <c r="AG49" s="36"/>
      <c r="AI49" s="13">
        <f t="shared" si="3"/>
        <v>205000</v>
      </c>
      <c r="AJ49" s="13"/>
      <c r="AK49" s="19">
        <f>AI49/AH48</f>
        <v>1.6889804325437693E-3</v>
      </c>
    </row>
    <row r="50" spans="1:37" x14ac:dyDescent="0.2">
      <c r="A50" s="36"/>
      <c r="B50" t="s">
        <v>8</v>
      </c>
      <c r="F50">
        <v>109</v>
      </c>
      <c r="G50">
        <v>11</v>
      </c>
      <c r="J50">
        <v>45</v>
      </c>
      <c r="K50">
        <v>1</v>
      </c>
      <c r="P50" s="30"/>
      <c r="Q50" s="36"/>
      <c r="R50" t="s">
        <v>8</v>
      </c>
      <c r="S50" s="12"/>
      <c r="T50" s="13"/>
      <c r="U50" s="13"/>
      <c r="V50" s="13">
        <f t="shared" si="11"/>
        <v>109000000</v>
      </c>
      <c r="W50" s="13">
        <f t="shared" si="9"/>
        <v>110000000</v>
      </c>
      <c r="X50" s="14"/>
      <c r="Y50" s="12"/>
      <c r="Z50" s="13">
        <f t="shared" si="12"/>
        <v>450000</v>
      </c>
      <c r="AA50" s="13">
        <f t="shared" si="10"/>
        <v>100000</v>
      </c>
      <c r="AB50" s="13"/>
      <c r="AC50" s="13"/>
      <c r="AD50" s="14"/>
      <c r="AF50" s="30"/>
      <c r="AG50" s="36"/>
      <c r="AI50" s="13">
        <f t="shared" si="3"/>
        <v>275000</v>
      </c>
      <c r="AJ50" s="13"/>
      <c r="AK50" s="19">
        <f>AI50/AH48</f>
        <v>2.2657054582904223E-3</v>
      </c>
    </row>
    <row r="51" spans="1:37" x14ac:dyDescent="0.2">
      <c r="A51" s="37"/>
      <c r="B51" s="6" t="s">
        <v>9</v>
      </c>
      <c r="C51" s="7"/>
      <c r="D51" s="6"/>
      <c r="E51" s="6"/>
      <c r="F51" s="6">
        <v>127</v>
      </c>
      <c r="G51" s="6">
        <v>12</v>
      </c>
      <c r="H51" s="8"/>
      <c r="I51" s="7"/>
      <c r="J51" s="6">
        <v>44</v>
      </c>
      <c r="K51" s="6">
        <v>4</v>
      </c>
      <c r="L51" s="6"/>
      <c r="M51" s="6"/>
      <c r="N51" s="8"/>
      <c r="P51" s="30"/>
      <c r="Q51" s="37"/>
      <c r="R51" s="6" t="s">
        <v>9</v>
      </c>
      <c r="S51" s="15"/>
      <c r="T51" s="13"/>
      <c r="U51" s="13"/>
      <c r="V51" s="13">
        <f t="shared" si="11"/>
        <v>127000000</v>
      </c>
      <c r="W51" s="13">
        <f t="shared" si="9"/>
        <v>120000000</v>
      </c>
      <c r="X51" s="14"/>
      <c r="Y51" s="15"/>
      <c r="Z51" s="13">
        <f t="shared" si="12"/>
        <v>440000</v>
      </c>
      <c r="AA51" s="13">
        <f t="shared" si="10"/>
        <v>400000</v>
      </c>
      <c r="AB51" s="13"/>
      <c r="AC51" s="13"/>
      <c r="AD51" s="14"/>
      <c r="AF51" s="30"/>
      <c r="AG51" s="37"/>
      <c r="AI51" s="13">
        <f t="shared" si="3"/>
        <v>420000</v>
      </c>
      <c r="AJ51" s="13"/>
      <c r="AK51" s="19">
        <f>AI51/AH48</f>
        <v>3.4603501544799176E-3</v>
      </c>
    </row>
    <row r="52" spans="1:37" x14ac:dyDescent="0.2">
      <c r="A52" s="38" t="s">
        <v>24</v>
      </c>
      <c r="B52" s="3" t="s">
        <v>6</v>
      </c>
      <c r="C52" s="4"/>
      <c r="D52" s="3"/>
      <c r="E52" s="3"/>
      <c r="F52" s="3"/>
      <c r="G52" s="3">
        <v>75</v>
      </c>
      <c r="H52" s="5">
        <v>8</v>
      </c>
      <c r="I52" s="4"/>
      <c r="J52" s="3"/>
      <c r="K52" s="3"/>
      <c r="L52" s="3"/>
      <c r="M52" s="3">
        <v>16</v>
      </c>
      <c r="N52" s="5"/>
      <c r="P52" s="30"/>
      <c r="Q52" s="38" t="s">
        <v>24</v>
      </c>
      <c r="R52" s="3" t="s">
        <v>6</v>
      </c>
      <c r="S52" s="9"/>
      <c r="T52" s="10"/>
      <c r="U52" s="10"/>
      <c r="V52" s="10"/>
      <c r="W52" s="10">
        <f t="shared" si="9"/>
        <v>750000000</v>
      </c>
      <c r="X52" s="11">
        <f t="shared" ref="X52:X87" si="13">H52*100000000</f>
        <v>800000000</v>
      </c>
      <c r="Y52" s="9"/>
      <c r="Z52" s="10"/>
      <c r="AA52" s="10"/>
      <c r="AB52" s="10"/>
      <c r="AC52" s="10">
        <f t="shared" ref="AC52:AC67" si="14">M52*10000000</f>
        <v>160000000</v>
      </c>
      <c r="AD52" s="11"/>
      <c r="AF52" s="30"/>
      <c r="AG52" s="38" t="s">
        <v>24</v>
      </c>
      <c r="AH52" s="13">
        <f>AVERAGE(V52:X55)</f>
        <v>702500000</v>
      </c>
      <c r="AI52" s="13">
        <f t="shared" si="3"/>
        <v>160000000</v>
      </c>
      <c r="AJ52" s="13"/>
      <c r="AK52" s="19">
        <f>AI52/AH52</f>
        <v>0.22775800711743771</v>
      </c>
    </row>
    <row r="53" spans="1:37" x14ac:dyDescent="0.2">
      <c r="A53" s="39"/>
      <c r="B53" t="s">
        <v>7</v>
      </c>
      <c r="G53">
        <v>71</v>
      </c>
      <c r="H53" s="2">
        <v>6</v>
      </c>
      <c r="L53">
        <v>155</v>
      </c>
      <c r="M53">
        <v>24</v>
      </c>
      <c r="N53" s="2">
        <v>1</v>
      </c>
      <c r="P53" s="30"/>
      <c r="Q53" s="39"/>
      <c r="R53" t="s">
        <v>7</v>
      </c>
      <c r="S53" s="12"/>
      <c r="T53" s="13"/>
      <c r="U53" s="13"/>
      <c r="V53" s="13"/>
      <c r="W53" s="13">
        <f t="shared" si="9"/>
        <v>710000000</v>
      </c>
      <c r="X53" s="14">
        <f t="shared" si="13"/>
        <v>600000000</v>
      </c>
      <c r="Y53" s="12"/>
      <c r="Z53" s="13"/>
      <c r="AA53" s="13"/>
      <c r="AB53" s="13">
        <f>L53*1000000</f>
        <v>155000000</v>
      </c>
      <c r="AC53" s="13">
        <f t="shared" si="14"/>
        <v>240000000</v>
      </c>
      <c r="AD53" s="14">
        <f t="shared" ref="AD53:AD59" si="15">N53*100000000</f>
        <v>100000000</v>
      </c>
      <c r="AF53" s="30"/>
      <c r="AG53" s="39"/>
      <c r="AI53" s="13">
        <f t="shared" si="3"/>
        <v>165000000</v>
      </c>
      <c r="AJ53" s="13"/>
      <c r="AK53" s="19">
        <f>AI53/AH52</f>
        <v>0.23487544483985764</v>
      </c>
    </row>
    <row r="54" spans="1:37" x14ac:dyDescent="0.2">
      <c r="A54" s="39"/>
      <c r="B54" t="s">
        <v>8</v>
      </c>
      <c r="G54">
        <v>67</v>
      </c>
      <c r="H54" s="2">
        <v>6</v>
      </c>
      <c r="M54">
        <v>17</v>
      </c>
      <c r="N54" s="2">
        <v>3</v>
      </c>
      <c r="P54" s="30"/>
      <c r="Q54" s="39"/>
      <c r="R54" t="s">
        <v>8</v>
      </c>
      <c r="S54" s="12"/>
      <c r="T54" s="13"/>
      <c r="U54" s="13"/>
      <c r="V54" s="13"/>
      <c r="W54" s="13">
        <f t="shared" si="9"/>
        <v>670000000</v>
      </c>
      <c r="X54" s="14">
        <f t="shared" si="13"/>
        <v>600000000</v>
      </c>
      <c r="Y54" s="12"/>
      <c r="Z54" s="13"/>
      <c r="AA54" s="13"/>
      <c r="AB54" s="13"/>
      <c r="AC54" s="13">
        <f t="shared" si="14"/>
        <v>170000000</v>
      </c>
      <c r="AD54" s="14">
        <f t="shared" si="15"/>
        <v>300000000</v>
      </c>
      <c r="AF54" s="30"/>
      <c r="AG54" s="39"/>
      <c r="AI54" s="13">
        <f t="shared" si="3"/>
        <v>235000000</v>
      </c>
      <c r="AJ54" s="13"/>
      <c r="AK54" s="19">
        <f>AI54/AH52</f>
        <v>0.33451957295373663</v>
      </c>
    </row>
    <row r="55" spans="1:37" x14ac:dyDescent="0.2">
      <c r="A55" s="40"/>
      <c r="B55" s="6" t="s">
        <v>9</v>
      </c>
      <c r="C55" s="7"/>
      <c r="D55" s="6"/>
      <c r="E55" s="6"/>
      <c r="F55" s="6"/>
      <c r="G55" s="6">
        <v>79</v>
      </c>
      <c r="H55" s="8">
        <v>7</v>
      </c>
      <c r="I55" s="7"/>
      <c r="J55" s="6"/>
      <c r="K55" s="6"/>
      <c r="L55" s="6"/>
      <c r="M55" s="6">
        <v>26</v>
      </c>
      <c r="N55" s="8">
        <v>1</v>
      </c>
      <c r="P55" s="30"/>
      <c r="Q55" s="40"/>
      <c r="R55" s="6" t="s">
        <v>9</v>
      </c>
      <c r="S55" s="15"/>
      <c r="T55" s="13"/>
      <c r="U55" s="13"/>
      <c r="V55" s="13"/>
      <c r="W55" s="13">
        <f t="shared" si="9"/>
        <v>790000000</v>
      </c>
      <c r="X55" s="14">
        <f t="shared" si="13"/>
        <v>700000000</v>
      </c>
      <c r="Y55" s="15"/>
      <c r="Z55" s="13"/>
      <c r="AA55" s="13"/>
      <c r="AB55" s="13"/>
      <c r="AC55" s="13">
        <f t="shared" si="14"/>
        <v>260000000</v>
      </c>
      <c r="AD55" s="14">
        <f t="shared" si="15"/>
        <v>100000000</v>
      </c>
      <c r="AF55" s="30"/>
      <c r="AG55" s="40"/>
      <c r="AI55" s="13">
        <f t="shared" si="3"/>
        <v>180000000</v>
      </c>
      <c r="AJ55" s="13"/>
      <c r="AK55" s="19">
        <f>AI55/AH52</f>
        <v>0.25622775800711745</v>
      </c>
    </row>
    <row r="56" spans="1:37" x14ac:dyDescent="0.2">
      <c r="A56" s="38" t="s">
        <v>25</v>
      </c>
      <c r="B56" s="3" t="s">
        <v>6</v>
      </c>
      <c r="C56" s="4"/>
      <c r="D56" s="3"/>
      <c r="E56" s="3"/>
      <c r="F56" s="3"/>
      <c r="G56" s="3">
        <v>64</v>
      </c>
      <c r="H56" s="5">
        <v>12</v>
      </c>
      <c r="I56" s="4"/>
      <c r="J56" s="3"/>
      <c r="K56" s="3"/>
      <c r="L56" s="3">
        <v>163</v>
      </c>
      <c r="M56" s="3">
        <v>21</v>
      </c>
      <c r="N56" s="5">
        <v>2</v>
      </c>
      <c r="P56" s="30"/>
      <c r="Q56" s="38" t="s">
        <v>25</v>
      </c>
      <c r="R56" s="3" t="s">
        <v>6</v>
      </c>
      <c r="S56" s="9"/>
      <c r="T56" s="10"/>
      <c r="U56" s="10"/>
      <c r="V56" s="10"/>
      <c r="W56" s="10">
        <f t="shared" si="9"/>
        <v>640000000</v>
      </c>
      <c r="X56" s="11">
        <f t="shared" si="13"/>
        <v>1200000000</v>
      </c>
      <c r="Y56" s="9"/>
      <c r="Z56" s="10"/>
      <c r="AA56" s="10"/>
      <c r="AB56" s="10">
        <f>L56*1000000</f>
        <v>163000000</v>
      </c>
      <c r="AC56" s="10">
        <f t="shared" si="14"/>
        <v>210000000</v>
      </c>
      <c r="AD56" s="11">
        <f t="shared" si="15"/>
        <v>200000000</v>
      </c>
      <c r="AF56" s="30"/>
      <c r="AG56" s="38" t="s">
        <v>25</v>
      </c>
      <c r="AH56" s="13">
        <f>AVERAGE(V56:X59)</f>
        <v>803750000</v>
      </c>
      <c r="AI56" s="13">
        <f t="shared" si="3"/>
        <v>191000000</v>
      </c>
      <c r="AJ56" s="13"/>
      <c r="AK56" s="19">
        <f>AI56/AH56</f>
        <v>0.23763608087091759</v>
      </c>
    </row>
    <row r="57" spans="1:37" x14ac:dyDescent="0.2">
      <c r="A57" s="39"/>
      <c r="B57" t="s">
        <v>7</v>
      </c>
      <c r="G57">
        <v>84</v>
      </c>
      <c r="H57" s="2">
        <v>8</v>
      </c>
      <c r="L57">
        <v>148</v>
      </c>
      <c r="M57">
        <v>18</v>
      </c>
      <c r="N57" s="2">
        <v>1</v>
      </c>
      <c r="P57" s="30"/>
      <c r="Q57" s="39"/>
      <c r="R57" t="s">
        <v>7</v>
      </c>
      <c r="S57" s="12"/>
      <c r="T57" s="13"/>
      <c r="U57" s="13"/>
      <c r="V57" s="13"/>
      <c r="W57" s="13">
        <f t="shared" si="9"/>
        <v>840000000</v>
      </c>
      <c r="X57" s="14">
        <f t="shared" si="13"/>
        <v>800000000</v>
      </c>
      <c r="Y57" s="12"/>
      <c r="Z57" s="13"/>
      <c r="AA57" s="13"/>
      <c r="AB57" s="13">
        <f>L57*1000000</f>
        <v>148000000</v>
      </c>
      <c r="AC57" s="13">
        <f t="shared" si="14"/>
        <v>180000000</v>
      </c>
      <c r="AD57" s="14">
        <f t="shared" si="15"/>
        <v>100000000</v>
      </c>
      <c r="AF57" s="30"/>
      <c r="AG57" s="39"/>
      <c r="AI57" s="13">
        <f t="shared" si="3"/>
        <v>142666666.66666666</v>
      </c>
      <c r="AJ57" s="13"/>
      <c r="AK57" s="19">
        <f>AI57/AH56</f>
        <v>0.17750129600829445</v>
      </c>
    </row>
    <row r="58" spans="1:37" x14ac:dyDescent="0.2">
      <c r="A58" s="39"/>
      <c r="B58" t="s">
        <v>8</v>
      </c>
      <c r="G58">
        <v>90</v>
      </c>
      <c r="H58" s="2">
        <v>7</v>
      </c>
      <c r="M58">
        <v>28</v>
      </c>
      <c r="N58" s="2">
        <v>1</v>
      </c>
      <c r="P58" s="30"/>
      <c r="Q58" s="39"/>
      <c r="R58" t="s">
        <v>8</v>
      </c>
      <c r="S58" s="12"/>
      <c r="T58" s="13"/>
      <c r="U58" s="13"/>
      <c r="V58" s="13"/>
      <c r="W58" s="13">
        <f t="shared" si="9"/>
        <v>900000000</v>
      </c>
      <c r="X58" s="14">
        <f t="shared" si="13"/>
        <v>700000000</v>
      </c>
      <c r="Y58" s="12"/>
      <c r="Z58" s="13"/>
      <c r="AA58" s="13"/>
      <c r="AB58" s="13"/>
      <c r="AC58" s="13">
        <f t="shared" si="14"/>
        <v>280000000</v>
      </c>
      <c r="AD58" s="14">
        <f t="shared" si="15"/>
        <v>100000000</v>
      </c>
      <c r="AF58" s="30"/>
      <c r="AG58" s="39"/>
      <c r="AI58" s="13">
        <f>AVERAGE(Y58:AD58)</f>
        <v>190000000</v>
      </c>
      <c r="AJ58" s="13"/>
      <c r="AK58" s="19">
        <f>AI58/AH56</f>
        <v>0.2363919129082426</v>
      </c>
    </row>
    <row r="59" spans="1:37" x14ac:dyDescent="0.2">
      <c r="A59" s="40"/>
      <c r="B59" s="6" t="s">
        <v>9</v>
      </c>
      <c r="C59" s="7"/>
      <c r="D59" s="6"/>
      <c r="E59" s="6"/>
      <c r="F59" s="6"/>
      <c r="G59" s="6">
        <v>85</v>
      </c>
      <c r="H59" s="8">
        <v>5</v>
      </c>
      <c r="I59" s="7"/>
      <c r="J59" s="6"/>
      <c r="K59" s="6"/>
      <c r="L59" s="6"/>
      <c r="M59" s="6">
        <v>19</v>
      </c>
      <c r="N59" s="8">
        <v>3</v>
      </c>
      <c r="P59" s="30"/>
      <c r="Q59" s="40"/>
      <c r="R59" s="6" t="s">
        <v>9</v>
      </c>
      <c r="S59" s="15"/>
      <c r="T59" s="13"/>
      <c r="U59" s="13"/>
      <c r="V59" s="13"/>
      <c r="W59" s="13">
        <f t="shared" si="9"/>
        <v>850000000</v>
      </c>
      <c r="X59" s="14">
        <f t="shared" si="13"/>
        <v>500000000</v>
      </c>
      <c r="Y59" s="15"/>
      <c r="Z59" s="13"/>
      <c r="AA59" s="13"/>
      <c r="AB59" s="13"/>
      <c r="AC59" s="13">
        <f t="shared" si="14"/>
        <v>190000000</v>
      </c>
      <c r="AD59" s="14">
        <f t="shared" si="15"/>
        <v>300000000</v>
      </c>
      <c r="AF59" s="30"/>
      <c r="AG59" s="40"/>
      <c r="AI59" s="13">
        <f t="shared" si="3"/>
        <v>245000000</v>
      </c>
      <c r="AJ59" s="13"/>
      <c r="AK59" s="19">
        <f>AI59/AH56</f>
        <v>0.30482115085536549</v>
      </c>
    </row>
    <row r="60" spans="1:37" x14ac:dyDescent="0.2">
      <c r="A60" s="38" t="s">
        <v>26</v>
      </c>
      <c r="B60" s="3" t="s">
        <v>6</v>
      </c>
      <c r="C60" s="4"/>
      <c r="D60" s="3"/>
      <c r="E60" s="3"/>
      <c r="F60" s="3"/>
      <c r="G60" s="3">
        <v>89</v>
      </c>
      <c r="H60" s="5">
        <v>7</v>
      </c>
      <c r="I60" s="4"/>
      <c r="J60" s="3"/>
      <c r="K60" s="3"/>
      <c r="L60" s="3"/>
      <c r="M60" s="3">
        <v>18</v>
      </c>
      <c r="N60" s="5"/>
      <c r="P60" s="30"/>
      <c r="Q60" s="38" t="s">
        <v>26</v>
      </c>
      <c r="R60" s="3" t="s">
        <v>6</v>
      </c>
      <c r="S60" s="9"/>
      <c r="T60" s="10"/>
      <c r="U60" s="10"/>
      <c r="V60" s="10"/>
      <c r="W60" s="10">
        <f t="shared" si="9"/>
        <v>890000000</v>
      </c>
      <c r="X60" s="11">
        <f t="shared" si="13"/>
        <v>700000000</v>
      </c>
      <c r="Y60" s="9"/>
      <c r="Z60" s="10"/>
      <c r="AA60" s="10"/>
      <c r="AB60" s="10"/>
      <c r="AC60" s="10">
        <f t="shared" si="14"/>
        <v>180000000</v>
      </c>
      <c r="AD60" s="11"/>
      <c r="AF60" s="30"/>
      <c r="AG60" s="38" t="s">
        <v>26</v>
      </c>
      <c r="AH60" s="13">
        <f>AVERAGE(V60:X63)</f>
        <v>838750000</v>
      </c>
      <c r="AI60" s="13">
        <f t="shared" si="3"/>
        <v>180000000</v>
      </c>
      <c r="AJ60" s="13"/>
      <c r="AK60" s="19">
        <f>AI60/AH60</f>
        <v>0.21460506706408347</v>
      </c>
    </row>
    <row r="61" spans="1:37" x14ac:dyDescent="0.2">
      <c r="A61" s="39"/>
      <c r="B61" t="s">
        <v>7</v>
      </c>
      <c r="G61">
        <v>88</v>
      </c>
      <c r="H61" s="2">
        <v>11</v>
      </c>
      <c r="M61">
        <v>14</v>
      </c>
      <c r="P61" s="30"/>
      <c r="Q61" s="39"/>
      <c r="R61" t="s">
        <v>7</v>
      </c>
      <c r="S61" s="12"/>
      <c r="T61" s="13"/>
      <c r="U61" s="13"/>
      <c r="V61" s="13"/>
      <c r="W61" s="13">
        <f t="shared" si="9"/>
        <v>880000000</v>
      </c>
      <c r="X61" s="14">
        <f t="shared" si="13"/>
        <v>1100000000</v>
      </c>
      <c r="Y61" s="12"/>
      <c r="Z61" s="13"/>
      <c r="AA61" s="13"/>
      <c r="AB61" s="13"/>
      <c r="AC61" s="13">
        <f t="shared" si="14"/>
        <v>140000000</v>
      </c>
      <c r="AD61" s="14"/>
      <c r="AF61" s="30"/>
      <c r="AG61" s="39"/>
      <c r="AI61" s="13">
        <f t="shared" si="3"/>
        <v>140000000</v>
      </c>
      <c r="AJ61" s="13"/>
      <c r="AK61" s="19">
        <f>AI61/AH60</f>
        <v>0.16691505216095381</v>
      </c>
    </row>
    <row r="62" spans="1:37" x14ac:dyDescent="0.2">
      <c r="A62" s="39"/>
      <c r="B62" t="s">
        <v>8</v>
      </c>
      <c r="G62">
        <v>74</v>
      </c>
      <c r="H62" s="2">
        <v>8</v>
      </c>
      <c r="M62">
        <v>23</v>
      </c>
      <c r="P62" s="30"/>
      <c r="Q62" s="39"/>
      <c r="R62" t="s">
        <v>8</v>
      </c>
      <c r="S62" s="12"/>
      <c r="T62" s="13"/>
      <c r="U62" s="13"/>
      <c r="V62" s="13"/>
      <c r="W62" s="13">
        <f t="shared" si="9"/>
        <v>740000000</v>
      </c>
      <c r="X62" s="14">
        <f t="shared" si="13"/>
        <v>800000000</v>
      </c>
      <c r="Y62" s="12"/>
      <c r="Z62" s="13"/>
      <c r="AA62" s="13"/>
      <c r="AB62" s="13"/>
      <c r="AC62" s="13">
        <f t="shared" si="14"/>
        <v>230000000</v>
      </c>
      <c r="AD62" s="14"/>
      <c r="AF62" s="30"/>
      <c r="AG62" s="39"/>
      <c r="AI62" s="13">
        <f t="shared" si="3"/>
        <v>230000000</v>
      </c>
      <c r="AJ62" s="13"/>
      <c r="AK62" s="19">
        <f>AI62/AH60</f>
        <v>0.27421758569299554</v>
      </c>
    </row>
    <row r="63" spans="1:37" x14ac:dyDescent="0.2">
      <c r="A63" s="40"/>
      <c r="B63" s="6" t="s">
        <v>9</v>
      </c>
      <c r="C63" s="7"/>
      <c r="D63" s="6"/>
      <c r="E63" s="6"/>
      <c r="F63" s="6"/>
      <c r="G63" s="6">
        <v>70</v>
      </c>
      <c r="H63" s="8">
        <v>9</v>
      </c>
      <c r="I63" s="7"/>
      <c r="J63" s="6"/>
      <c r="K63" s="6"/>
      <c r="L63" s="6"/>
      <c r="M63" s="6">
        <v>15</v>
      </c>
      <c r="N63" s="8"/>
      <c r="P63" s="30"/>
      <c r="Q63" s="40"/>
      <c r="R63" s="6" t="s">
        <v>9</v>
      </c>
      <c r="S63" s="15"/>
      <c r="T63" s="13"/>
      <c r="U63" s="13"/>
      <c r="V63" s="13"/>
      <c r="W63" s="13">
        <f t="shared" si="9"/>
        <v>700000000</v>
      </c>
      <c r="X63" s="14">
        <f t="shared" si="13"/>
        <v>900000000</v>
      </c>
      <c r="Y63" s="15"/>
      <c r="Z63" s="13"/>
      <c r="AA63" s="13"/>
      <c r="AB63" s="13"/>
      <c r="AC63" s="13">
        <f t="shared" si="14"/>
        <v>150000000</v>
      </c>
      <c r="AD63" s="14"/>
      <c r="AF63" s="30"/>
      <c r="AG63" s="40"/>
      <c r="AI63" s="13">
        <f t="shared" si="3"/>
        <v>150000000</v>
      </c>
      <c r="AJ63" s="13"/>
      <c r="AK63" s="19">
        <f>AI63/AH60</f>
        <v>0.17883755588673622</v>
      </c>
    </row>
    <row r="64" spans="1:37" x14ac:dyDescent="0.2">
      <c r="A64" s="38" t="s">
        <v>27</v>
      </c>
      <c r="B64" s="3" t="s">
        <v>6</v>
      </c>
      <c r="C64" s="4"/>
      <c r="D64" s="3"/>
      <c r="E64" s="3"/>
      <c r="F64" s="3"/>
      <c r="G64" s="3">
        <v>70</v>
      </c>
      <c r="H64" s="5">
        <v>7</v>
      </c>
      <c r="I64" s="4"/>
      <c r="J64" s="3"/>
      <c r="K64" s="3">
        <v>123</v>
      </c>
      <c r="L64" s="3">
        <v>16</v>
      </c>
      <c r="M64" s="3">
        <v>4</v>
      </c>
      <c r="N64" s="5"/>
      <c r="P64" s="30"/>
      <c r="Q64" s="38" t="s">
        <v>27</v>
      </c>
      <c r="R64" s="3" t="s">
        <v>6</v>
      </c>
      <c r="S64" s="9"/>
      <c r="T64" s="10"/>
      <c r="U64" s="10"/>
      <c r="V64" s="10"/>
      <c r="W64" s="10">
        <f t="shared" si="9"/>
        <v>700000000</v>
      </c>
      <c r="X64" s="11">
        <f t="shared" si="13"/>
        <v>700000000</v>
      </c>
      <c r="Y64" s="9"/>
      <c r="Z64" s="10"/>
      <c r="AA64" s="10">
        <f t="shared" ref="AA64:AA75" si="16">K64*100000</f>
        <v>12300000</v>
      </c>
      <c r="AB64" s="10">
        <f>L64*1000000</f>
        <v>16000000</v>
      </c>
      <c r="AC64" s="10">
        <f t="shared" si="14"/>
        <v>40000000</v>
      </c>
      <c r="AD64" s="11"/>
      <c r="AF64" s="30"/>
      <c r="AG64" s="38" t="s">
        <v>27</v>
      </c>
      <c r="AH64" s="13">
        <f>AVERAGE(V64:X67)</f>
        <v>807500000</v>
      </c>
      <c r="AI64" s="13">
        <f t="shared" si="3"/>
        <v>22766666.666666668</v>
      </c>
      <c r="AJ64" s="13"/>
      <c r="AK64" s="19">
        <f>AI64/AH64</f>
        <v>2.8194014447884417E-2</v>
      </c>
    </row>
    <row r="65" spans="1:37" x14ac:dyDescent="0.2">
      <c r="A65" s="39"/>
      <c r="B65" t="s">
        <v>7</v>
      </c>
      <c r="G65">
        <v>66</v>
      </c>
      <c r="H65" s="2">
        <v>14</v>
      </c>
      <c r="K65">
        <v>156</v>
      </c>
      <c r="L65">
        <v>14</v>
      </c>
      <c r="M65">
        <v>2</v>
      </c>
      <c r="P65" s="30"/>
      <c r="Q65" s="39"/>
      <c r="R65" t="s">
        <v>7</v>
      </c>
      <c r="S65" s="12"/>
      <c r="T65" s="13"/>
      <c r="U65" s="13"/>
      <c r="V65" s="13"/>
      <c r="W65" s="13">
        <f t="shared" si="9"/>
        <v>660000000</v>
      </c>
      <c r="X65" s="14">
        <f t="shared" si="13"/>
        <v>1400000000</v>
      </c>
      <c r="Y65" s="12"/>
      <c r="Z65" s="13"/>
      <c r="AA65" s="13">
        <f t="shared" si="16"/>
        <v>15600000</v>
      </c>
      <c r="AB65" s="13">
        <f>L65*1000000</f>
        <v>14000000</v>
      </c>
      <c r="AC65" s="13">
        <f t="shared" si="14"/>
        <v>20000000</v>
      </c>
      <c r="AD65" s="14"/>
      <c r="AF65" s="30"/>
      <c r="AG65" s="39"/>
      <c r="AI65" s="13">
        <f t="shared" si="3"/>
        <v>16533333.333333334</v>
      </c>
      <c r="AJ65" s="13"/>
      <c r="AK65" s="19">
        <f>AI65/AH64</f>
        <v>2.0474716202270381E-2</v>
      </c>
    </row>
    <row r="66" spans="1:37" x14ac:dyDescent="0.2">
      <c r="A66" s="39"/>
      <c r="B66" t="s">
        <v>8</v>
      </c>
      <c r="G66">
        <v>78</v>
      </c>
      <c r="H66" s="2">
        <v>7</v>
      </c>
      <c r="K66">
        <v>151</v>
      </c>
      <c r="L66">
        <v>11</v>
      </c>
      <c r="M66">
        <v>1</v>
      </c>
      <c r="P66" s="30"/>
      <c r="Q66" s="39"/>
      <c r="R66" t="s">
        <v>8</v>
      </c>
      <c r="S66" s="12"/>
      <c r="T66" s="13"/>
      <c r="U66" s="13"/>
      <c r="V66" s="13"/>
      <c r="W66" s="13">
        <f t="shared" si="9"/>
        <v>780000000</v>
      </c>
      <c r="X66" s="14">
        <f t="shared" si="13"/>
        <v>700000000</v>
      </c>
      <c r="Y66" s="12"/>
      <c r="Z66" s="13"/>
      <c r="AA66" s="13">
        <f t="shared" si="16"/>
        <v>15100000</v>
      </c>
      <c r="AB66" s="13">
        <f>L66*1000000</f>
        <v>11000000</v>
      </c>
      <c r="AC66" s="13">
        <f t="shared" si="14"/>
        <v>10000000</v>
      </c>
      <c r="AD66" s="14"/>
      <c r="AF66" s="30"/>
      <c r="AG66" s="39"/>
      <c r="AI66" s="13">
        <f t="shared" si="3"/>
        <v>12033333.333333334</v>
      </c>
      <c r="AJ66" s="13"/>
      <c r="AK66" s="19">
        <f>AI66/AH64</f>
        <v>1.4901960784313726E-2</v>
      </c>
    </row>
    <row r="67" spans="1:37" x14ac:dyDescent="0.2">
      <c r="A67" s="40"/>
      <c r="B67" s="6" t="s">
        <v>9</v>
      </c>
      <c r="C67" s="7"/>
      <c r="D67" s="6"/>
      <c r="E67" s="6"/>
      <c r="F67" s="6"/>
      <c r="G67" s="6">
        <v>82</v>
      </c>
      <c r="H67" s="8">
        <v>7</v>
      </c>
      <c r="I67" s="7"/>
      <c r="J67" s="6"/>
      <c r="K67" s="6">
        <v>154</v>
      </c>
      <c r="L67" s="6">
        <v>12</v>
      </c>
      <c r="M67" s="6">
        <v>2</v>
      </c>
      <c r="N67" s="8"/>
      <c r="P67" s="30"/>
      <c r="Q67" s="40"/>
      <c r="R67" s="6" t="s">
        <v>9</v>
      </c>
      <c r="S67" s="15"/>
      <c r="T67" s="13"/>
      <c r="U67" s="13"/>
      <c r="V67" s="13"/>
      <c r="W67" s="13">
        <f t="shared" si="9"/>
        <v>820000000</v>
      </c>
      <c r="X67" s="14">
        <f t="shared" si="13"/>
        <v>700000000</v>
      </c>
      <c r="Y67" s="15"/>
      <c r="Z67" s="13"/>
      <c r="AA67" s="13">
        <f t="shared" si="16"/>
        <v>15400000</v>
      </c>
      <c r="AB67" s="13">
        <f>L67*1000000</f>
        <v>12000000</v>
      </c>
      <c r="AC67" s="13">
        <f t="shared" si="14"/>
        <v>20000000</v>
      </c>
      <c r="AD67" s="14"/>
      <c r="AF67" s="30"/>
      <c r="AG67" s="40"/>
      <c r="AI67" s="13">
        <f t="shared" si="3"/>
        <v>15800000</v>
      </c>
      <c r="AJ67" s="13"/>
      <c r="AK67" s="19">
        <f>AI67/AH64</f>
        <v>1.9566563467492259E-2</v>
      </c>
    </row>
    <row r="68" spans="1:37" x14ac:dyDescent="0.2">
      <c r="A68" s="38" t="s">
        <v>28</v>
      </c>
      <c r="B68" s="3" t="s">
        <v>6</v>
      </c>
      <c r="C68" s="4"/>
      <c r="D68" s="3"/>
      <c r="E68" s="3"/>
      <c r="F68" s="3"/>
      <c r="G68" s="3">
        <v>66</v>
      </c>
      <c r="H68" s="5">
        <v>5</v>
      </c>
      <c r="I68" s="4"/>
      <c r="J68" s="3">
        <v>44</v>
      </c>
      <c r="K68" s="3">
        <v>4</v>
      </c>
      <c r="L68" s="3"/>
      <c r="M68" s="3"/>
      <c r="N68" s="5"/>
      <c r="P68" s="30"/>
      <c r="Q68" s="38" t="s">
        <v>28</v>
      </c>
      <c r="R68" s="3" t="s">
        <v>6</v>
      </c>
      <c r="S68" s="9"/>
      <c r="T68" s="10"/>
      <c r="U68" s="10"/>
      <c r="V68" s="10"/>
      <c r="W68" s="10">
        <f t="shared" ref="W68:W99" si="17">G68*10000000</f>
        <v>660000000</v>
      </c>
      <c r="X68" s="11">
        <f t="shared" si="13"/>
        <v>500000000</v>
      </c>
      <c r="Y68" s="9"/>
      <c r="Z68" s="10">
        <f t="shared" ref="Z68:Z75" si="18">J68*10000</f>
        <v>440000</v>
      </c>
      <c r="AA68" s="10">
        <f t="shared" si="16"/>
        <v>400000</v>
      </c>
      <c r="AB68" s="10"/>
      <c r="AC68" s="10"/>
      <c r="AD68" s="11"/>
      <c r="AF68" s="30"/>
      <c r="AG68" s="38" t="s">
        <v>28</v>
      </c>
      <c r="AH68" s="13">
        <f>AVERAGE(V68:X71)</f>
        <v>732500000</v>
      </c>
      <c r="AI68" s="13">
        <f t="shared" si="3"/>
        <v>420000</v>
      </c>
      <c r="AJ68" s="13"/>
      <c r="AK68" s="19">
        <f>AI68/AH68</f>
        <v>5.7337883959044365E-4</v>
      </c>
    </row>
    <row r="69" spans="1:37" x14ac:dyDescent="0.2">
      <c r="A69" s="39"/>
      <c r="B69" t="s">
        <v>7</v>
      </c>
      <c r="G69">
        <v>65</v>
      </c>
      <c r="H69" s="2">
        <v>12</v>
      </c>
      <c r="J69">
        <v>69</v>
      </c>
      <c r="K69">
        <v>9</v>
      </c>
      <c r="P69" s="30"/>
      <c r="Q69" s="39"/>
      <c r="R69" t="s">
        <v>7</v>
      </c>
      <c r="S69" s="12"/>
      <c r="T69" s="13"/>
      <c r="U69" s="13"/>
      <c r="V69" s="13"/>
      <c r="W69" s="13">
        <f t="shared" si="17"/>
        <v>650000000</v>
      </c>
      <c r="X69" s="14">
        <f t="shared" si="13"/>
        <v>1200000000</v>
      </c>
      <c r="Y69" s="12"/>
      <c r="Z69" s="13">
        <f t="shared" si="18"/>
        <v>690000</v>
      </c>
      <c r="AA69" s="13">
        <f t="shared" si="16"/>
        <v>900000</v>
      </c>
      <c r="AB69" s="13"/>
      <c r="AC69" s="13"/>
      <c r="AD69" s="14"/>
      <c r="AF69" s="30"/>
      <c r="AG69" s="39"/>
      <c r="AI69" s="13">
        <f t="shared" ref="AI69:AI99" si="19">AVERAGE(Y69:AD69)</f>
        <v>795000</v>
      </c>
      <c r="AJ69" s="13"/>
      <c r="AK69" s="19">
        <f>AI69/AH68</f>
        <v>1.0853242320819113E-3</v>
      </c>
    </row>
    <row r="70" spans="1:37" x14ac:dyDescent="0.2">
      <c r="A70" s="39"/>
      <c r="B70" t="s">
        <v>8</v>
      </c>
      <c r="G70">
        <v>72</v>
      </c>
      <c r="H70" s="2">
        <v>8</v>
      </c>
      <c r="J70">
        <v>47</v>
      </c>
      <c r="K70">
        <v>8</v>
      </c>
      <c r="P70" s="30"/>
      <c r="Q70" s="39"/>
      <c r="R70" t="s">
        <v>8</v>
      </c>
      <c r="S70" s="12"/>
      <c r="T70" s="13"/>
      <c r="U70" s="13"/>
      <c r="V70" s="13"/>
      <c r="W70" s="13">
        <f t="shared" si="17"/>
        <v>720000000</v>
      </c>
      <c r="X70" s="14">
        <f t="shared" si="13"/>
        <v>800000000</v>
      </c>
      <c r="Y70" s="12"/>
      <c r="Z70" s="13">
        <f t="shared" si="18"/>
        <v>470000</v>
      </c>
      <c r="AA70" s="13">
        <f t="shared" si="16"/>
        <v>800000</v>
      </c>
      <c r="AB70" s="13"/>
      <c r="AC70" s="13"/>
      <c r="AD70" s="14"/>
      <c r="AF70" s="30"/>
      <c r="AG70" s="39"/>
      <c r="AI70" s="13">
        <f t="shared" si="19"/>
        <v>635000</v>
      </c>
      <c r="AJ70" s="13"/>
      <c r="AK70" s="19">
        <f>AI70/AH68</f>
        <v>8.6689419795221842E-4</v>
      </c>
    </row>
    <row r="71" spans="1:37" x14ac:dyDescent="0.2">
      <c r="A71" s="40"/>
      <c r="B71" s="6" t="s">
        <v>9</v>
      </c>
      <c r="C71" s="7"/>
      <c r="D71" s="6"/>
      <c r="E71" s="6"/>
      <c r="F71" s="6"/>
      <c r="G71" s="6">
        <v>53</v>
      </c>
      <c r="H71" s="8">
        <v>8</v>
      </c>
      <c r="I71" s="7"/>
      <c r="J71" s="6">
        <v>46</v>
      </c>
      <c r="K71" s="6">
        <v>4</v>
      </c>
      <c r="L71" s="6"/>
      <c r="M71" s="6"/>
      <c r="N71" s="8"/>
      <c r="P71" s="30"/>
      <c r="Q71" s="40"/>
      <c r="R71" s="6" t="s">
        <v>9</v>
      </c>
      <c r="S71" s="15"/>
      <c r="T71" s="13"/>
      <c r="U71" s="13"/>
      <c r="V71" s="13"/>
      <c r="W71" s="13">
        <f t="shared" si="17"/>
        <v>530000000</v>
      </c>
      <c r="X71" s="14">
        <f t="shared" si="13"/>
        <v>800000000</v>
      </c>
      <c r="Y71" s="15"/>
      <c r="Z71" s="13">
        <f t="shared" si="18"/>
        <v>460000</v>
      </c>
      <c r="AA71" s="13">
        <f t="shared" si="16"/>
        <v>400000</v>
      </c>
      <c r="AB71" s="13"/>
      <c r="AC71" s="13"/>
      <c r="AD71" s="14"/>
      <c r="AF71" s="30"/>
      <c r="AG71" s="40"/>
      <c r="AI71" s="13">
        <f t="shared" si="19"/>
        <v>430000</v>
      </c>
      <c r="AJ71" s="13"/>
      <c r="AK71" s="19">
        <f>AI71/AH68</f>
        <v>5.8703071672354954E-4</v>
      </c>
    </row>
    <row r="72" spans="1:37" x14ac:dyDescent="0.2">
      <c r="A72" s="38" t="s">
        <v>29</v>
      </c>
      <c r="B72" s="3" t="s">
        <v>6</v>
      </c>
      <c r="C72" s="4"/>
      <c r="D72" s="3"/>
      <c r="E72" s="3"/>
      <c r="F72" s="3"/>
      <c r="G72" s="3">
        <v>59</v>
      </c>
      <c r="H72" s="5">
        <v>6</v>
      </c>
      <c r="I72" s="4"/>
      <c r="J72" s="3">
        <v>26</v>
      </c>
      <c r="K72" s="3">
        <v>3</v>
      </c>
      <c r="L72" s="3"/>
      <c r="M72" s="3"/>
      <c r="N72" s="5"/>
      <c r="P72" s="30"/>
      <c r="Q72" s="38" t="s">
        <v>29</v>
      </c>
      <c r="R72" s="3" t="s">
        <v>6</v>
      </c>
      <c r="S72" s="9"/>
      <c r="T72" s="10"/>
      <c r="U72" s="10"/>
      <c r="V72" s="10"/>
      <c r="W72" s="10">
        <f t="shared" si="17"/>
        <v>590000000</v>
      </c>
      <c r="X72" s="11">
        <f t="shared" si="13"/>
        <v>600000000</v>
      </c>
      <c r="Y72" s="9"/>
      <c r="Z72" s="10">
        <f t="shared" si="18"/>
        <v>260000</v>
      </c>
      <c r="AA72" s="10">
        <f t="shared" si="16"/>
        <v>300000</v>
      </c>
      <c r="AB72" s="10"/>
      <c r="AC72" s="10"/>
      <c r="AD72" s="11"/>
      <c r="AF72" s="30"/>
      <c r="AG72" s="38" t="s">
        <v>29</v>
      </c>
      <c r="AH72" s="13">
        <f>AVERAGE(V72:X75)</f>
        <v>562500000</v>
      </c>
      <c r="AI72" s="13">
        <f t="shared" si="19"/>
        <v>280000</v>
      </c>
      <c r="AJ72" s="13"/>
      <c r="AK72" s="19">
        <f>AI72/AH72</f>
        <v>4.9777777777777776E-4</v>
      </c>
    </row>
    <row r="73" spans="1:37" x14ac:dyDescent="0.2">
      <c r="A73" s="39"/>
      <c r="B73" t="s">
        <v>7</v>
      </c>
      <c r="G73">
        <v>67</v>
      </c>
      <c r="H73" s="2">
        <v>7</v>
      </c>
      <c r="J73">
        <v>11</v>
      </c>
      <c r="K73">
        <v>5</v>
      </c>
      <c r="P73" s="30"/>
      <c r="Q73" s="39"/>
      <c r="R73" t="s">
        <v>7</v>
      </c>
      <c r="S73" s="12"/>
      <c r="T73" s="13"/>
      <c r="U73" s="13"/>
      <c r="V73" s="13"/>
      <c r="W73" s="13">
        <f t="shared" si="17"/>
        <v>670000000</v>
      </c>
      <c r="X73" s="14">
        <f t="shared" si="13"/>
        <v>700000000</v>
      </c>
      <c r="Y73" s="12"/>
      <c r="Z73" s="13">
        <f t="shared" si="18"/>
        <v>110000</v>
      </c>
      <c r="AA73" s="13">
        <f t="shared" si="16"/>
        <v>500000</v>
      </c>
      <c r="AB73" s="13"/>
      <c r="AC73" s="13"/>
      <c r="AD73" s="14"/>
      <c r="AF73" s="30"/>
      <c r="AG73" s="39"/>
      <c r="AI73" s="13">
        <f t="shared" si="19"/>
        <v>305000</v>
      </c>
      <c r="AJ73" s="13"/>
      <c r="AK73" s="19">
        <f>AI73/AH72</f>
        <v>5.4222222222222226E-4</v>
      </c>
    </row>
    <row r="74" spans="1:37" x14ac:dyDescent="0.2">
      <c r="A74" s="39"/>
      <c r="B74" t="s">
        <v>8</v>
      </c>
      <c r="G74">
        <v>55</v>
      </c>
      <c r="H74" s="2">
        <v>4</v>
      </c>
      <c r="J74">
        <v>23</v>
      </c>
      <c r="K74">
        <v>4</v>
      </c>
      <c r="P74" s="30"/>
      <c r="Q74" s="39"/>
      <c r="R74" t="s">
        <v>8</v>
      </c>
      <c r="S74" s="12"/>
      <c r="T74" s="13"/>
      <c r="U74" s="13"/>
      <c r="V74" s="13"/>
      <c r="W74" s="13">
        <f t="shared" si="17"/>
        <v>550000000</v>
      </c>
      <c r="X74" s="14">
        <f t="shared" si="13"/>
        <v>400000000</v>
      </c>
      <c r="Y74" s="12"/>
      <c r="Z74" s="13">
        <f t="shared" si="18"/>
        <v>230000</v>
      </c>
      <c r="AA74" s="13">
        <f t="shared" si="16"/>
        <v>400000</v>
      </c>
      <c r="AB74" s="13"/>
      <c r="AC74" s="13"/>
      <c r="AD74" s="14"/>
      <c r="AF74" s="30"/>
      <c r="AG74" s="39"/>
      <c r="AI74" s="13">
        <f t="shared" si="19"/>
        <v>315000</v>
      </c>
      <c r="AJ74" s="13"/>
      <c r="AK74" s="19">
        <f>AI74/AH72</f>
        <v>5.5999999999999995E-4</v>
      </c>
    </row>
    <row r="75" spans="1:37" x14ac:dyDescent="0.2">
      <c r="A75" s="40"/>
      <c r="B75" s="6" t="s">
        <v>9</v>
      </c>
      <c r="C75" s="7"/>
      <c r="D75" s="6"/>
      <c r="E75" s="6"/>
      <c r="F75" s="6"/>
      <c r="G75" s="6">
        <v>69</v>
      </c>
      <c r="H75" s="8">
        <v>3</v>
      </c>
      <c r="I75" s="7"/>
      <c r="J75" s="6">
        <v>36</v>
      </c>
      <c r="K75" s="6">
        <v>2</v>
      </c>
      <c r="L75" s="6"/>
      <c r="M75" s="6"/>
      <c r="N75" s="8"/>
      <c r="P75" s="30"/>
      <c r="Q75" s="40"/>
      <c r="R75" s="6" t="s">
        <v>9</v>
      </c>
      <c r="S75" s="15"/>
      <c r="T75" s="13"/>
      <c r="U75" s="13"/>
      <c r="V75" s="13"/>
      <c r="W75" s="13">
        <f t="shared" si="17"/>
        <v>690000000</v>
      </c>
      <c r="X75" s="14">
        <f t="shared" si="13"/>
        <v>300000000</v>
      </c>
      <c r="Y75" s="15"/>
      <c r="Z75" s="13">
        <f t="shared" si="18"/>
        <v>360000</v>
      </c>
      <c r="AA75" s="13">
        <f t="shared" si="16"/>
        <v>200000</v>
      </c>
      <c r="AB75" s="13"/>
      <c r="AC75" s="13"/>
      <c r="AD75" s="14"/>
      <c r="AF75" s="30"/>
      <c r="AG75" s="40"/>
      <c r="AI75" s="13">
        <f t="shared" si="19"/>
        <v>280000</v>
      </c>
      <c r="AJ75" s="13"/>
      <c r="AK75" s="19">
        <f>AI75/AH72</f>
        <v>4.9777777777777776E-4</v>
      </c>
    </row>
    <row r="76" spans="1:37" x14ac:dyDescent="0.2">
      <c r="A76" s="41" t="s">
        <v>30</v>
      </c>
      <c r="B76" s="3" t="s">
        <v>6</v>
      </c>
      <c r="C76" s="4"/>
      <c r="D76" s="3"/>
      <c r="E76" s="3"/>
      <c r="F76" s="3"/>
      <c r="G76" s="3">
        <v>26</v>
      </c>
      <c r="H76" s="5">
        <v>4</v>
      </c>
      <c r="I76" s="4"/>
      <c r="J76" s="3"/>
      <c r="K76" s="3"/>
      <c r="L76" s="3"/>
      <c r="M76" s="3">
        <v>15</v>
      </c>
      <c r="N76" s="5">
        <v>5</v>
      </c>
      <c r="P76" s="30"/>
      <c r="Q76" s="41" t="s">
        <v>30</v>
      </c>
      <c r="R76" s="3" t="s">
        <v>6</v>
      </c>
      <c r="S76" s="9"/>
      <c r="T76" s="10"/>
      <c r="U76" s="10"/>
      <c r="V76" s="10"/>
      <c r="W76" s="10">
        <f t="shared" si="17"/>
        <v>260000000</v>
      </c>
      <c r="X76" s="11">
        <f t="shared" si="13"/>
        <v>400000000</v>
      </c>
      <c r="Y76" s="9"/>
      <c r="Z76" s="10"/>
      <c r="AA76" s="10"/>
      <c r="AB76" s="10"/>
      <c r="AC76" s="10">
        <f t="shared" ref="AC76:AC91" si="20">M76*10000000</f>
        <v>150000000</v>
      </c>
      <c r="AD76" s="11">
        <f>N76*100000000</f>
        <v>500000000</v>
      </c>
      <c r="AF76" s="30"/>
      <c r="AG76" s="41" t="s">
        <v>30</v>
      </c>
      <c r="AH76" s="13">
        <f>AVERAGE(V76:X79)</f>
        <v>301250000</v>
      </c>
      <c r="AI76" s="13">
        <f t="shared" si="19"/>
        <v>325000000</v>
      </c>
      <c r="AJ76" s="13"/>
      <c r="AK76" s="19">
        <f>AI76/AH76</f>
        <v>1.0788381742738589</v>
      </c>
    </row>
    <row r="77" spans="1:37" x14ac:dyDescent="0.2">
      <c r="A77" s="42"/>
      <c r="B77" t="s">
        <v>7</v>
      </c>
      <c r="G77">
        <v>43</v>
      </c>
      <c r="H77" s="2">
        <v>2</v>
      </c>
      <c r="M77">
        <v>24</v>
      </c>
      <c r="N77" s="2">
        <v>5</v>
      </c>
      <c r="P77" s="30"/>
      <c r="Q77" s="42"/>
      <c r="R77" t="s">
        <v>7</v>
      </c>
      <c r="S77" s="12"/>
      <c r="T77" s="13"/>
      <c r="U77" s="13"/>
      <c r="V77" s="13"/>
      <c r="W77" s="13">
        <f t="shared" si="17"/>
        <v>430000000</v>
      </c>
      <c r="X77" s="14">
        <f t="shared" si="13"/>
        <v>200000000</v>
      </c>
      <c r="Y77" s="12"/>
      <c r="Z77" s="13"/>
      <c r="AA77" s="13"/>
      <c r="AB77" s="13"/>
      <c r="AC77" s="13">
        <f t="shared" si="20"/>
        <v>240000000</v>
      </c>
      <c r="AD77" s="14">
        <f>N77*100000000</f>
        <v>500000000</v>
      </c>
      <c r="AF77" s="30"/>
      <c r="AG77" s="42"/>
      <c r="AI77" s="13">
        <f t="shared" si="19"/>
        <v>370000000</v>
      </c>
      <c r="AJ77" s="13"/>
      <c r="AK77" s="19">
        <f>AI77/AH76</f>
        <v>1.2282157676348548</v>
      </c>
    </row>
    <row r="78" spans="1:37" x14ac:dyDescent="0.2">
      <c r="A78" s="42"/>
      <c r="B78" t="s">
        <v>8</v>
      </c>
      <c r="G78">
        <v>31</v>
      </c>
      <c r="H78" s="2">
        <v>1</v>
      </c>
      <c r="M78">
        <v>29</v>
      </c>
      <c r="N78" s="2">
        <v>2</v>
      </c>
      <c r="P78" s="30"/>
      <c r="Q78" s="42"/>
      <c r="R78" t="s">
        <v>8</v>
      </c>
      <c r="S78" s="12"/>
      <c r="T78" s="13"/>
      <c r="U78" s="13"/>
      <c r="V78" s="13"/>
      <c r="W78" s="13">
        <f t="shared" si="17"/>
        <v>310000000</v>
      </c>
      <c r="X78" s="14">
        <f t="shared" si="13"/>
        <v>100000000</v>
      </c>
      <c r="Y78" s="12"/>
      <c r="Z78" s="13"/>
      <c r="AA78" s="13"/>
      <c r="AB78" s="13"/>
      <c r="AC78" s="13">
        <f t="shared" si="20"/>
        <v>290000000</v>
      </c>
      <c r="AD78" s="14">
        <f>N78*100000000</f>
        <v>200000000</v>
      </c>
      <c r="AF78" s="30"/>
      <c r="AG78" s="42"/>
      <c r="AI78" s="13">
        <f t="shared" si="19"/>
        <v>245000000</v>
      </c>
      <c r="AJ78" s="13"/>
      <c r="AK78" s="19">
        <f>AI78/AH76</f>
        <v>0.81327800829875518</v>
      </c>
    </row>
    <row r="79" spans="1:37" x14ac:dyDescent="0.2">
      <c r="A79" s="43"/>
      <c r="B79" s="6" t="s">
        <v>9</v>
      </c>
      <c r="C79" s="7"/>
      <c r="D79" s="6"/>
      <c r="E79" s="6"/>
      <c r="F79" s="6"/>
      <c r="G79" s="6">
        <v>41</v>
      </c>
      <c r="H79" s="8">
        <v>3</v>
      </c>
      <c r="I79" s="7"/>
      <c r="J79" s="6"/>
      <c r="K79" s="6"/>
      <c r="L79" s="6"/>
      <c r="M79" s="6">
        <v>22</v>
      </c>
      <c r="N79" s="8"/>
      <c r="P79" s="30"/>
      <c r="Q79" s="43"/>
      <c r="R79" s="6" t="s">
        <v>9</v>
      </c>
      <c r="S79" s="15"/>
      <c r="T79" s="13"/>
      <c r="U79" s="13"/>
      <c r="V79" s="13"/>
      <c r="W79" s="13">
        <f t="shared" si="17"/>
        <v>410000000</v>
      </c>
      <c r="X79" s="14">
        <f t="shared" si="13"/>
        <v>300000000</v>
      </c>
      <c r="Y79" s="15"/>
      <c r="Z79" s="13"/>
      <c r="AA79" s="13"/>
      <c r="AB79" s="13"/>
      <c r="AC79" s="13">
        <f t="shared" si="20"/>
        <v>220000000</v>
      </c>
      <c r="AD79" s="14"/>
      <c r="AF79" s="30"/>
      <c r="AG79" s="43"/>
      <c r="AI79" s="13">
        <f t="shared" si="19"/>
        <v>220000000</v>
      </c>
      <c r="AJ79" s="13"/>
      <c r="AK79" s="19">
        <f>AI79/AH76</f>
        <v>0.73029045643153523</v>
      </c>
    </row>
    <row r="80" spans="1:37" x14ac:dyDescent="0.2">
      <c r="A80" s="41" t="s">
        <v>31</v>
      </c>
      <c r="B80" s="3" t="s">
        <v>6</v>
      </c>
      <c r="C80" s="4"/>
      <c r="D80" s="3"/>
      <c r="E80" s="3"/>
      <c r="F80" s="3"/>
      <c r="G80" s="3">
        <v>28</v>
      </c>
      <c r="H80" s="5">
        <v>2</v>
      </c>
      <c r="I80" s="4"/>
      <c r="J80" s="3"/>
      <c r="K80" s="3"/>
      <c r="L80" s="3"/>
      <c r="M80" s="3">
        <v>19</v>
      </c>
      <c r="N80" s="5"/>
      <c r="P80" s="30"/>
      <c r="Q80" s="41" t="s">
        <v>31</v>
      </c>
      <c r="R80" s="3" t="s">
        <v>6</v>
      </c>
      <c r="S80" s="9"/>
      <c r="T80" s="10"/>
      <c r="U80" s="10"/>
      <c r="V80" s="10"/>
      <c r="W80" s="10">
        <f t="shared" si="17"/>
        <v>280000000</v>
      </c>
      <c r="X80" s="11">
        <f t="shared" si="13"/>
        <v>200000000</v>
      </c>
      <c r="Y80" s="9"/>
      <c r="Z80" s="10"/>
      <c r="AA80" s="10"/>
      <c r="AB80" s="10"/>
      <c r="AC80" s="10">
        <f t="shared" si="20"/>
        <v>190000000</v>
      </c>
      <c r="AD80" s="11"/>
      <c r="AF80" s="30"/>
      <c r="AG80" s="41" t="s">
        <v>31</v>
      </c>
      <c r="AH80" s="13">
        <f>AVERAGE(V80:X83)</f>
        <v>276250000</v>
      </c>
      <c r="AI80" s="13">
        <f t="shared" si="19"/>
        <v>190000000</v>
      </c>
      <c r="AJ80" s="13"/>
      <c r="AK80" s="19">
        <f>AI80/AH80</f>
        <v>0.68778280542986425</v>
      </c>
    </row>
    <row r="81" spans="1:37" x14ac:dyDescent="0.2">
      <c r="A81" s="42"/>
      <c r="B81" t="s">
        <v>7</v>
      </c>
      <c r="G81">
        <v>30</v>
      </c>
      <c r="H81" s="2">
        <v>3</v>
      </c>
      <c r="M81">
        <v>20</v>
      </c>
      <c r="N81" s="2">
        <v>2</v>
      </c>
      <c r="P81" s="30"/>
      <c r="Q81" s="42"/>
      <c r="R81" t="s">
        <v>7</v>
      </c>
      <c r="S81" s="12"/>
      <c r="T81" s="13"/>
      <c r="U81" s="13"/>
      <c r="V81" s="13"/>
      <c r="W81" s="13">
        <f t="shared" si="17"/>
        <v>300000000</v>
      </c>
      <c r="X81" s="14">
        <f t="shared" si="13"/>
        <v>300000000</v>
      </c>
      <c r="Y81" s="12"/>
      <c r="Z81" s="13"/>
      <c r="AA81" s="13"/>
      <c r="AB81" s="13"/>
      <c r="AC81" s="13">
        <f t="shared" si="20"/>
        <v>200000000</v>
      </c>
      <c r="AD81" s="14">
        <f>N81*100000000</f>
        <v>200000000</v>
      </c>
      <c r="AF81" s="30"/>
      <c r="AG81" s="42"/>
      <c r="AI81" s="13">
        <f t="shared" si="19"/>
        <v>200000000</v>
      </c>
      <c r="AJ81" s="13"/>
      <c r="AK81" s="19">
        <f>AI81/AH80</f>
        <v>0.72398190045248867</v>
      </c>
    </row>
    <row r="82" spans="1:37" x14ac:dyDescent="0.2">
      <c r="A82" s="42"/>
      <c r="B82" t="s">
        <v>8</v>
      </c>
      <c r="G82">
        <v>27</v>
      </c>
      <c r="H82" s="2">
        <v>4</v>
      </c>
      <c r="M82">
        <v>26</v>
      </c>
      <c r="N82" s="2">
        <v>2</v>
      </c>
      <c r="P82" s="30"/>
      <c r="Q82" s="42"/>
      <c r="R82" t="s">
        <v>8</v>
      </c>
      <c r="S82" s="12"/>
      <c r="T82" s="13"/>
      <c r="U82" s="13"/>
      <c r="V82" s="13"/>
      <c r="W82" s="13">
        <f t="shared" si="17"/>
        <v>270000000</v>
      </c>
      <c r="X82" s="14">
        <f t="shared" si="13"/>
        <v>400000000</v>
      </c>
      <c r="Y82" s="12"/>
      <c r="Z82" s="13"/>
      <c r="AA82" s="13"/>
      <c r="AB82" s="13"/>
      <c r="AC82" s="13">
        <f t="shared" si="20"/>
        <v>260000000</v>
      </c>
      <c r="AD82" s="14">
        <f>N82*100000000</f>
        <v>200000000</v>
      </c>
      <c r="AF82" s="30"/>
      <c r="AG82" s="42"/>
      <c r="AI82" s="13">
        <f t="shared" si="19"/>
        <v>230000000</v>
      </c>
      <c r="AJ82" s="13"/>
      <c r="AK82" s="19">
        <f>AI82/AH80</f>
        <v>0.83257918552036203</v>
      </c>
    </row>
    <row r="83" spans="1:37" x14ac:dyDescent="0.2">
      <c r="A83" s="43"/>
      <c r="B83" s="6" t="s">
        <v>9</v>
      </c>
      <c r="C83" s="7"/>
      <c r="D83" s="6"/>
      <c r="E83" s="6"/>
      <c r="F83" s="6"/>
      <c r="G83" s="6">
        <v>26</v>
      </c>
      <c r="H83" s="8">
        <v>2</v>
      </c>
      <c r="I83" s="7"/>
      <c r="J83" s="6"/>
      <c r="K83" s="6"/>
      <c r="L83" s="6"/>
      <c r="M83" s="6">
        <v>23</v>
      </c>
      <c r="N83" s="8">
        <v>1</v>
      </c>
      <c r="P83" s="30"/>
      <c r="Q83" s="43"/>
      <c r="R83" s="6" t="s">
        <v>9</v>
      </c>
      <c r="S83" s="15"/>
      <c r="T83" s="13"/>
      <c r="U83" s="13"/>
      <c r="V83" s="13"/>
      <c r="W83" s="13">
        <f t="shared" si="17"/>
        <v>260000000</v>
      </c>
      <c r="X83" s="14">
        <f t="shared" si="13"/>
        <v>200000000</v>
      </c>
      <c r="Y83" s="15"/>
      <c r="Z83" s="13"/>
      <c r="AA83" s="13"/>
      <c r="AB83" s="13"/>
      <c r="AC83" s="13">
        <f t="shared" si="20"/>
        <v>230000000</v>
      </c>
      <c r="AD83" s="14">
        <f>N83*100000000</f>
        <v>100000000</v>
      </c>
      <c r="AF83" s="30"/>
      <c r="AG83" s="43"/>
      <c r="AI83" s="13">
        <f t="shared" si="19"/>
        <v>165000000</v>
      </c>
      <c r="AJ83" s="13"/>
      <c r="AK83" s="19">
        <f>AI83/AH80</f>
        <v>0.59728506787330315</v>
      </c>
    </row>
    <row r="84" spans="1:37" x14ac:dyDescent="0.2">
      <c r="A84" s="41" t="s">
        <v>32</v>
      </c>
      <c r="B84" s="3" t="s">
        <v>6</v>
      </c>
      <c r="C84" s="4"/>
      <c r="D84" s="3"/>
      <c r="E84" s="3"/>
      <c r="F84" s="3"/>
      <c r="G84" s="3">
        <v>26</v>
      </c>
      <c r="H84" s="5">
        <v>5</v>
      </c>
      <c r="I84" s="4"/>
      <c r="J84" s="3"/>
      <c r="K84" s="3"/>
      <c r="L84" s="3">
        <v>148</v>
      </c>
      <c r="M84" s="3">
        <v>23</v>
      </c>
      <c r="N84" s="5"/>
      <c r="P84" s="30"/>
      <c r="Q84" s="41" t="s">
        <v>32</v>
      </c>
      <c r="R84" s="3" t="s">
        <v>6</v>
      </c>
      <c r="S84" s="9"/>
      <c r="T84" s="10"/>
      <c r="U84" s="10"/>
      <c r="V84" s="10"/>
      <c r="W84" s="10">
        <f t="shared" si="17"/>
        <v>260000000</v>
      </c>
      <c r="X84" s="11">
        <f t="shared" si="13"/>
        <v>500000000</v>
      </c>
      <c r="Y84" s="9"/>
      <c r="Z84" s="10"/>
      <c r="AA84" s="10"/>
      <c r="AB84" s="10">
        <f t="shared" ref="AB84:AB91" si="21">L84*1000000</f>
        <v>148000000</v>
      </c>
      <c r="AC84" s="10">
        <f t="shared" si="20"/>
        <v>230000000</v>
      </c>
      <c r="AD84" s="11"/>
      <c r="AF84" s="30"/>
      <c r="AG84" s="41" t="s">
        <v>32</v>
      </c>
      <c r="AH84" s="13">
        <f>AVERAGE(V84:X87)</f>
        <v>351250000</v>
      </c>
      <c r="AI84" s="13">
        <f t="shared" si="19"/>
        <v>189000000</v>
      </c>
      <c r="AJ84" s="13"/>
      <c r="AK84" s="19">
        <f>AI84/AH84</f>
        <v>0.5380782918149466</v>
      </c>
    </row>
    <row r="85" spans="1:37" x14ac:dyDescent="0.2">
      <c r="A85" s="42"/>
      <c r="B85" t="s">
        <v>7</v>
      </c>
      <c r="G85">
        <v>31</v>
      </c>
      <c r="H85" s="2">
        <v>3</v>
      </c>
      <c r="L85">
        <v>139</v>
      </c>
      <c r="M85">
        <v>16</v>
      </c>
      <c r="P85" s="30"/>
      <c r="Q85" s="42"/>
      <c r="R85" t="s">
        <v>7</v>
      </c>
      <c r="S85" s="12"/>
      <c r="T85" s="13"/>
      <c r="U85" s="13"/>
      <c r="V85" s="13"/>
      <c r="W85" s="13">
        <f t="shared" si="17"/>
        <v>310000000</v>
      </c>
      <c r="X85" s="14">
        <f t="shared" si="13"/>
        <v>300000000</v>
      </c>
      <c r="Y85" s="12"/>
      <c r="Z85" s="13"/>
      <c r="AA85" s="13"/>
      <c r="AB85" s="13">
        <f t="shared" si="21"/>
        <v>139000000</v>
      </c>
      <c r="AC85" s="13">
        <f t="shared" si="20"/>
        <v>160000000</v>
      </c>
      <c r="AD85" s="14"/>
      <c r="AF85" s="30"/>
      <c r="AG85" s="42"/>
      <c r="AI85" s="13">
        <f t="shared" si="19"/>
        <v>149500000</v>
      </c>
      <c r="AJ85" s="13"/>
      <c r="AK85" s="19">
        <f>AI85/AH84</f>
        <v>0.42562277580071173</v>
      </c>
    </row>
    <row r="86" spans="1:37" x14ac:dyDescent="0.2">
      <c r="A86" s="42"/>
      <c r="B86" t="s">
        <v>8</v>
      </c>
      <c r="G86">
        <v>31</v>
      </c>
      <c r="H86" s="2">
        <v>7</v>
      </c>
      <c r="L86">
        <v>164</v>
      </c>
      <c r="M86">
        <v>17</v>
      </c>
      <c r="P86" s="30"/>
      <c r="Q86" s="42"/>
      <c r="R86" t="s">
        <v>8</v>
      </c>
      <c r="S86" s="12"/>
      <c r="T86" s="13"/>
      <c r="U86" s="13"/>
      <c r="V86" s="13"/>
      <c r="W86" s="13">
        <f t="shared" si="17"/>
        <v>310000000</v>
      </c>
      <c r="X86" s="14">
        <f t="shared" si="13"/>
        <v>700000000</v>
      </c>
      <c r="Y86" s="12"/>
      <c r="Z86" s="13"/>
      <c r="AA86" s="13"/>
      <c r="AB86" s="13">
        <f t="shared" si="21"/>
        <v>164000000</v>
      </c>
      <c r="AC86" s="13">
        <f t="shared" si="20"/>
        <v>170000000</v>
      </c>
      <c r="AD86" s="14"/>
      <c r="AF86" s="30"/>
      <c r="AG86" s="42"/>
      <c r="AI86" s="13">
        <f t="shared" si="19"/>
        <v>167000000</v>
      </c>
      <c r="AJ86" s="13"/>
      <c r="AK86" s="19">
        <f>AI86/AH84</f>
        <v>0.47544483985765124</v>
      </c>
    </row>
    <row r="87" spans="1:37" x14ac:dyDescent="0.2">
      <c r="A87" s="43"/>
      <c r="B87" s="6" t="s">
        <v>9</v>
      </c>
      <c r="C87" s="7"/>
      <c r="D87" s="6"/>
      <c r="E87" s="6"/>
      <c r="F87" s="6"/>
      <c r="G87" s="6">
        <v>23</v>
      </c>
      <c r="H87" s="8">
        <v>2</v>
      </c>
      <c r="I87" s="7"/>
      <c r="J87" s="6"/>
      <c r="K87" s="6"/>
      <c r="L87" s="6">
        <v>157</v>
      </c>
      <c r="M87" s="6">
        <v>18</v>
      </c>
      <c r="N87" s="8"/>
      <c r="P87" s="30"/>
      <c r="Q87" s="43"/>
      <c r="R87" s="6" t="s">
        <v>9</v>
      </c>
      <c r="S87" s="15"/>
      <c r="T87" s="13"/>
      <c r="U87" s="13"/>
      <c r="V87" s="13"/>
      <c r="W87" s="13">
        <f t="shared" si="17"/>
        <v>230000000</v>
      </c>
      <c r="X87" s="14">
        <f t="shared" si="13"/>
        <v>200000000</v>
      </c>
      <c r="Y87" s="15"/>
      <c r="Z87" s="13"/>
      <c r="AA87" s="13"/>
      <c r="AB87" s="13">
        <f t="shared" si="21"/>
        <v>157000000</v>
      </c>
      <c r="AC87" s="13">
        <f t="shared" si="20"/>
        <v>180000000</v>
      </c>
      <c r="AD87" s="14"/>
      <c r="AF87" s="30"/>
      <c r="AG87" s="43"/>
      <c r="AI87" s="13">
        <f>AVERAGE(Y87:AD87)</f>
        <v>168500000</v>
      </c>
      <c r="AJ87" s="13"/>
      <c r="AK87" s="19">
        <f>AI87/AH84</f>
        <v>0.47971530249110322</v>
      </c>
    </row>
    <row r="88" spans="1:37" x14ac:dyDescent="0.2">
      <c r="A88" s="41" t="s">
        <v>33</v>
      </c>
      <c r="B88" s="3" t="s">
        <v>6</v>
      </c>
      <c r="C88" s="4"/>
      <c r="D88" s="3"/>
      <c r="E88" s="3"/>
      <c r="F88" s="3">
        <v>142</v>
      </c>
      <c r="G88" s="3">
        <v>11</v>
      </c>
      <c r="H88" s="5"/>
      <c r="I88" s="4"/>
      <c r="J88" s="3"/>
      <c r="K88" s="3">
        <v>138</v>
      </c>
      <c r="L88" s="3">
        <v>21</v>
      </c>
      <c r="M88" s="3">
        <v>1</v>
      </c>
      <c r="N88" s="5"/>
      <c r="P88" s="30"/>
      <c r="Q88" s="41" t="s">
        <v>33</v>
      </c>
      <c r="R88" s="3" t="s">
        <v>6</v>
      </c>
      <c r="S88" s="9"/>
      <c r="T88" s="10"/>
      <c r="U88" s="10"/>
      <c r="V88" s="10">
        <f t="shared" ref="V88:V99" si="22">F88*1000000</f>
        <v>142000000</v>
      </c>
      <c r="W88" s="10">
        <f t="shared" si="17"/>
        <v>110000000</v>
      </c>
      <c r="X88" s="11"/>
      <c r="Y88" s="9"/>
      <c r="Z88" s="10"/>
      <c r="AA88" s="10">
        <f>K88*100000</f>
        <v>13800000</v>
      </c>
      <c r="AB88" s="10">
        <f t="shared" si="21"/>
        <v>21000000</v>
      </c>
      <c r="AC88" s="10">
        <f t="shared" si="20"/>
        <v>10000000</v>
      </c>
      <c r="AD88" s="11"/>
      <c r="AF88" s="30"/>
      <c r="AG88" s="41" t="s">
        <v>33</v>
      </c>
      <c r="AH88" s="13">
        <f>AVERAGE(V88:X91)</f>
        <v>141500000</v>
      </c>
      <c r="AI88" s="13">
        <f t="shared" si="19"/>
        <v>14933333.333333334</v>
      </c>
      <c r="AJ88" s="13"/>
      <c r="AK88" s="19">
        <f>AI88/AH88</f>
        <v>0.1055359246171967</v>
      </c>
    </row>
    <row r="89" spans="1:37" x14ac:dyDescent="0.2">
      <c r="A89" s="42"/>
      <c r="B89" t="s">
        <v>7</v>
      </c>
      <c r="F89">
        <v>153</v>
      </c>
      <c r="G89">
        <v>15</v>
      </c>
      <c r="H89" s="2">
        <v>1</v>
      </c>
      <c r="K89">
        <v>143</v>
      </c>
      <c r="L89">
        <v>19</v>
      </c>
      <c r="M89">
        <v>3</v>
      </c>
      <c r="P89" s="30"/>
      <c r="Q89" s="42"/>
      <c r="R89" t="s">
        <v>7</v>
      </c>
      <c r="S89" s="12"/>
      <c r="T89" s="13"/>
      <c r="U89" s="13"/>
      <c r="V89" s="13">
        <f t="shared" si="22"/>
        <v>153000000</v>
      </c>
      <c r="W89" s="13">
        <f t="shared" si="17"/>
        <v>150000000</v>
      </c>
      <c r="X89" s="14">
        <f>H89*100000000</f>
        <v>100000000</v>
      </c>
      <c r="Y89" s="12"/>
      <c r="Z89" s="13"/>
      <c r="AA89" s="13">
        <f>K89*100000</f>
        <v>14300000</v>
      </c>
      <c r="AB89" s="13">
        <f t="shared" si="21"/>
        <v>19000000</v>
      </c>
      <c r="AC89" s="13">
        <f t="shared" si="20"/>
        <v>30000000</v>
      </c>
      <c r="AD89" s="14"/>
      <c r="AF89" s="30"/>
      <c r="AG89" s="42"/>
      <c r="AI89" s="13">
        <f t="shared" si="19"/>
        <v>21100000</v>
      </c>
      <c r="AJ89" s="13"/>
      <c r="AK89" s="19">
        <f>AI89/AH88</f>
        <v>0.14911660777385158</v>
      </c>
    </row>
    <row r="90" spans="1:37" x14ac:dyDescent="0.2">
      <c r="A90" s="42"/>
      <c r="B90" t="s">
        <v>8</v>
      </c>
      <c r="F90">
        <v>154</v>
      </c>
      <c r="G90">
        <v>22</v>
      </c>
      <c r="H90" s="2">
        <v>1</v>
      </c>
      <c r="L90">
        <v>16</v>
      </c>
      <c r="M90">
        <v>2</v>
      </c>
      <c r="P90" s="30"/>
      <c r="Q90" s="42"/>
      <c r="R90" t="s">
        <v>8</v>
      </c>
      <c r="S90" s="12"/>
      <c r="T90" s="13"/>
      <c r="U90" s="13"/>
      <c r="V90" s="13">
        <f t="shared" si="22"/>
        <v>154000000</v>
      </c>
      <c r="W90" s="13">
        <f t="shared" si="17"/>
        <v>220000000</v>
      </c>
      <c r="X90" s="14">
        <f>H90*100000000</f>
        <v>100000000</v>
      </c>
      <c r="Y90" s="12"/>
      <c r="Z90" s="13"/>
      <c r="AA90" s="13"/>
      <c r="AB90" s="13">
        <f t="shared" si="21"/>
        <v>16000000</v>
      </c>
      <c r="AC90" s="13">
        <f t="shared" si="20"/>
        <v>20000000</v>
      </c>
      <c r="AD90" s="14"/>
      <c r="AF90" s="30"/>
      <c r="AG90" s="42"/>
      <c r="AI90" s="13">
        <f t="shared" si="19"/>
        <v>18000000</v>
      </c>
      <c r="AJ90" s="13"/>
      <c r="AK90" s="19">
        <f>AI90/AH88</f>
        <v>0.12720848056537101</v>
      </c>
    </row>
    <row r="91" spans="1:37" x14ac:dyDescent="0.2">
      <c r="A91" s="43"/>
      <c r="B91" s="6" t="s">
        <v>9</v>
      </c>
      <c r="C91" s="7"/>
      <c r="D91" s="6"/>
      <c r="E91" s="6"/>
      <c r="F91" s="6">
        <v>156</v>
      </c>
      <c r="G91" s="6">
        <v>13</v>
      </c>
      <c r="H91" s="8"/>
      <c r="I91" s="7"/>
      <c r="J91" s="6"/>
      <c r="K91" s="6"/>
      <c r="L91" s="6">
        <v>25</v>
      </c>
      <c r="M91" s="6">
        <v>2</v>
      </c>
      <c r="N91" s="8"/>
      <c r="P91" s="30"/>
      <c r="Q91" s="43"/>
      <c r="R91" s="6" t="s">
        <v>9</v>
      </c>
      <c r="S91" s="15"/>
      <c r="T91" s="13"/>
      <c r="U91" s="13"/>
      <c r="V91" s="13">
        <f t="shared" si="22"/>
        <v>156000000</v>
      </c>
      <c r="W91" s="13">
        <f t="shared" si="17"/>
        <v>130000000</v>
      </c>
      <c r="X91" s="14"/>
      <c r="Y91" s="15"/>
      <c r="Z91" s="13"/>
      <c r="AA91" s="13"/>
      <c r="AB91" s="13">
        <f t="shared" si="21"/>
        <v>25000000</v>
      </c>
      <c r="AC91" s="13">
        <f t="shared" si="20"/>
        <v>20000000</v>
      </c>
      <c r="AD91" s="14"/>
      <c r="AF91" s="30"/>
      <c r="AG91" s="43"/>
      <c r="AI91" s="13">
        <f t="shared" si="19"/>
        <v>22500000</v>
      </c>
      <c r="AJ91" s="13"/>
      <c r="AK91" s="19">
        <f>AI91/AH88</f>
        <v>0.15901060070671377</v>
      </c>
    </row>
    <row r="92" spans="1:37" x14ac:dyDescent="0.2">
      <c r="A92" s="41" t="s">
        <v>34</v>
      </c>
      <c r="B92" s="3" t="s">
        <v>6</v>
      </c>
      <c r="C92" s="4"/>
      <c r="D92" s="3"/>
      <c r="E92" s="3"/>
      <c r="F92" s="3">
        <v>120</v>
      </c>
      <c r="G92" s="3">
        <v>13</v>
      </c>
      <c r="H92" s="5">
        <v>1</v>
      </c>
      <c r="I92" s="4"/>
      <c r="J92" s="3">
        <v>61</v>
      </c>
      <c r="K92" s="3">
        <v>9</v>
      </c>
      <c r="L92" s="3"/>
      <c r="M92" s="3"/>
      <c r="N92" s="5"/>
      <c r="P92" s="30"/>
      <c r="Q92" s="41" t="s">
        <v>34</v>
      </c>
      <c r="R92" s="3" t="s">
        <v>6</v>
      </c>
      <c r="S92" s="9"/>
      <c r="T92" s="10"/>
      <c r="U92" s="10"/>
      <c r="V92" s="10">
        <f t="shared" si="22"/>
        <v>120000000</v>
      </c>
      <c r="W92" s="10">
        <f t="shared" si="17"/>
        <v>130000000</v>
      </c>
      <c r="X92" s="11">
        <f>H92*100000000</f>
        <v>100000000</v>
      </c>
      <c r="Y92" s="9"/>
      <c r="Z92" s="10">
        <f t="shared" ref="Z92:Z99" si="23">J92*10000</f>
        <v>610000</v>
      </c>
      <c r="AA92" s="10">
        <f t="shared" ref="AA92:AA99" si="24">K92*100000</f>
        <v>900000</v>
      </c>
      <c r="AB92" s="10"/>
      <c r="AC92" s="10"/>
      <c r="AD92" s="11"/>
      <c r="AF92" s="30"/>
      <c r="AG92" s="41" t="s">
        <v>34</v>
      </c>
      <c r="AH92" s="13">
        <f>AVERAGE(V92:X95)</f>
        <v>171000000</v>
      </c>
      <c r="AI92" s="13">
        <f t="shared" si="19"/>
        <v>755000</v>
      </c>
      <c r="AJ92" s="13"/>
      <c r="AK92" s="19">
        <f>AI92/AH92</f>
        <v>4.4152046783625734E-3</v>
      </c>
    </row>
    <row r="93" spans="1:37" x14ac:dyDescent="0.2">
      <c r="A93" s="42"/>
      <c r="B93" t="s">
        <v>7</v>
      </c>
      <c r="F93">
        <v>127</v>
      </c>
      <c r="G93">
        <v>13</v>
      </c>
      <c r="H93" s="2">
        <v>1</v>
      </c>
      <c r="J93">
        <v>41</v>
      </c>
      <c r="K93">
        <v>9</v>
      </c>
      <c r="P93" s="30"/>
      <c r="Q93" s="42"/>
      <c r="R93" t="s">
        <v>7</v>
      </c>
      <c r="S93" s="12"/>
      <c r="T93" s="13"/>
      <c r="U93" s="13"/>
      <c r="V93" s="13">
        <f t="shared" si="22"/>
        <v>127000000</v>
      </c>
      <c r="W93" s="13">
        <f t="shared" si="17"/>
        <v>130000000</v>
      </c>
      <c r="X93" s="14">
        <f>H93*100000000</f>
        <v>100000000</v>
      </c>
      <c r="Y93" s="12"/>
      <c r="Z93" s="13">
        <f t="shared" si="23"/>
        <v>410000</v>
      </c>
      <c r="AA93" s="13">
        <f t="shared" si="24"/>
        <v>900000</v>
      </c>
      <c r="AB93" s="13"/>
      <c r="AC93" s="13"/>
      <c r="AD93" s="14"/>
      <c r="AF93" s="30"/>
      <c r="AG93" s="42"/>
      <c r="AI93" s="13">
        <f t="shared" si="19"/>
        <v>655000</v>
      </c>
      <c r="AJ93" s="13"/>
      <c r="AK93" s="19">
        <f>AI93/AH92</f>
        <v>3.8304093567251463E-3</v>
      </c>
    </row>
    <row r="94" spans="1:37" x14ac:dyDescent="0.2">
      <c r="A94" s="42"/>
      <c r="B94" t="s">
        <v>8</v>
      </c>
      <c r="F94">
        <v>139</v>
      </c>
      <c r="G94">
        <v>15</v>
      </c>
      <c r="H94" s="2">
        <v>6</v>
      </c>
      <c r="J94">
        <v>46</v>
      </c>
      <c r="K94">
        <v>7</v>
      </c>
      <c r="P94" s="30"/>
      <c r="Q94" s="42"/>
      <c r="R94" t="s">
        <v>8</v>
      </c>
      <c r="S94" s="12"/>
      <c r="T94" s="13"/>
      <c r="U94" s="13"/>
      <c r="V94" s="13">
        <f t="shared" si="22"/>
        <v>139000000</v>
      </c>
      <c r="W94" s="13">
        <f t="shared" si="17"/>
        <v>150000000</v>
      </c>
      <c r="X94" s="14">
        <f>H94*100000000</f>
        <v>600000000</v>
      </c>
      <c r="Y94" s="12"/>
      <c r="Z94" s="13">
        <f t="shared" si="23"/>
        <v>460000</v>
      </c>
      <c r="AA94" s="13">
        <f t="shared" si="24"/>
        <v>700000</v>
      </c>
      <c r="AB94" s="13"/>
      <c r="AC94" s="13"/>
      <c r="AD94" s="14"/>
      <c r="AF94" s="30"/>
      <c r="AG94" s="42"/>
      <c r="AI94" s="13">
        <f t="shared" si="19"/>
        <v>580000</v>
      </c>
      <c r="AJ94" s="13"/>
      <c r="AK94" s="19">
        <f>AI94/AH92</f>
        <v>3.391812865497076E-3</v>
      </c>
    </row>
    <row r="95" spans="1:37" x14ac:dyDescent="0.2">
      <c r="A95" s="43"/>
      <c r="B95" s="6" t="s">
        <v>9</v>
      </c>
      <c r="C95" s="7"/>
      <c r="D95" s="6"/>
      <c r="E95" s="6"/>
      <c r="F95" s="6">
        <v>125</v>
      </c>
      <c r="G95" s="6">
        <v>16</v>
      </c>
      <c r="H95" s="8"/>
      <c r="I95" s="7"/>
      <c r="J95" s="6">
        <v>43</v>
      </c>
      <c r="K95" s="6">
        <v>9</v>
      </c>
      <c r="L95" s="6"/>
      <c r="M95" s="6"/>
      <c r="N95" s="8"/>
      <c r="P95" s="30"/>
      <c r="Q95" s="43"/>
      <c r="R95" s="6" t="s">
        <v>9</v>
      </c>
      <c r="S95" s="15"/>
      <c r="T95" s="13"/>
      <c r="U95" s="13"/>
      <c r="V95" s="13">
        <f t="shared" si="22"/>
        <v>125000000</v>
      </c>
      <c r="W95" s="13">
        <f t="shared" si="17"/>
        <v>160000000</v>
      </c>
      <c r="X95" s="14"/>
      <c r="Y95" s="15"/>
      <c r="Z95" s="13">
        <f t="shared" si="23"/>
        <v>430000</v>
      </c>
      <c r="AA95" s="13">
        <f t="shared" si="24"/>
        <v>900000</v>
      </c>
      <c r="AB95" s="13"/>
      <c r="AC95" s="13"/>
      <c r="AD95" s="14"/>
      <c r="AF95" s="30"/>
      <c r="AG95" s="43"/>
      <c r="AI95" s="13">
        <f t="shared" si="19"/>
        <v>665000</v>
      </c>
      <c r="AJ95" s="13"/>
      <c r="AK95" s="19">
        <f>AI95/AH92</f>
        <v>3.8888888888888888E-3</v>
      </c>
    </row>
    <row r="96" spans="1:37" x14ac:dyDescent="0.2">
      <c r="A96" s="41" t="s">
        <v>35</v>
      </c>
      <c r="B96" s="3" t="s">
        <v>6</v>
      </c>
      <c r="C96" s="4"/>
      <c r="D96" s="3"/>
      <c r="E96" s="3"/>
      <c r="F96" s="3">
        <v>107</v>
      </c>
      <c r="G96" s="3">
        <v>15</v>
      </c>
      <c r="H96" s="5">
        <v>2</v>
      </c>
      <c r="I96" s="4"/>
      <c r="J96" s="3">
        <v>28</v>
      </c>
      <c r="K96" s="3">
        <v>2</v>
      </c>
      <c r="L96" s="3"/>
      <c r="M96" s="3"/>
      <c r="N96" s="5"/>
      <c r="P96" s="30"/>
      <c r="Q96" s="41" t="s">
        <v>35</v>
      </c>
      <c r="R96" s="3" t="s">
        <v>6</v>
      </c>
      <c r="S96" s="9"/>
      <c r="T96" s="10"/>
      <c r="U96" s="10"/>
      <c r="V96" s="10">
        <f t="shared" si="22"/>
        <v>107000000</v>
      </c>
      <c r="W96" s="10">
        <f t="shared" si="17"/>
        <v>150000000</v>
      </c>
      <c r="X96" s="11">
        <f>H96*100000000</f>
        <v>200000000</v>
      </c>
      <c r="Y96" s="9"/>
      <c r="Z96" s="10">
        <f t="shared" si="23"/>
        <v>280000</v>
      </c>
      <c r="AA96" s="10">
        <f t="shared" si="24"/>
        <v>200000</v>
      </c>
      <c r="AB96" s="10"/>
      <c r="AC96" s="10"/>
      <c r="AD96" s="11"/>
      <c r="AF96" s="30"/>
      <c r="AG96" s="41" t="s">
        <v>35</v>
      </c>
      <c r="AH96" s="13">
        <f>AVERAGE(V96:X99)</f>
        <v>156454545.45454547</v>
      </c>
      <c r="AI96" s="13">
        <f t="shared" si="19"/>
        <v>240000</v>
      </c>
      <c r="AJ96" s="13"/>
      <c r="AK96" s="19">
        <f>AI96/AH96</f>
        <v>1.5339918651946542E-3</v>
      </c>
    </row>
    <row r="97" spans="1:37" x14ac:dyDescent="0.2">
      <c r="A97" s="42"/>
      <c r="B97" t="s">
        <v>7</v>
      </c>
      <c r="F97">
        <v>123</v>
      </c>
      <c r="G97">
        <v>12</v>
      </c>
      <c r="J97">
        <v>20</v>
      </c>
      <c r="K97">
        <v>4</v>
      </c>
      <c r="P97" s="30"/>
      <c r="Q97" s="42"/>
      <c r="R97" t="s">
        <v>7</v>
      </c>
      <c r="S97" s="12"/>
      <c r="T97" s="13"/>
      <c r="U97" s="13"/>
      <c r="V97" s="13">
        <f t="shared" si="22"/>
        <v>123000000</v>
      </c>
      <c r="W97" s="13">
        <f t="shared" si="17"/>
        <v>120000000</v>
      </c>
      <c r="X97" s="14"/>
      <c r="Y97" s="12"/>
      <c r="Z97" s="13">
        <f t="shared" si="23"/>
        <v>200000</v>
      </c>
      <c r="AA97" s="13">
        <f t="shared" si="24"/>
        <v>400000</v>
      </c>
      <c r="AB97" s="13"/>
      <c r="AC97" s="13"/>
      <c r="AD97" s="14"/>
      <c r="AF97" s="30"/>
      <c r="AG97" s="42"/>
      <c r="AI97" s="13">
        <f t="shared" si="19"/>
        <v>300000</v>
      </c>
      <c r="AJ97" s="13"/>
      <c r="AK97" s="19">
        <f>AI97/AH96</f>
        <v>1.9174898314933176E-3</v>
      </c>
    </row>
    <row r="98" spans="1:37" x14ac:dyDescent="0.2">
      <c r="A98" s="42"/>
      <c r="B98" t="s">
        <v>8</v>
      </c>
      <c r="F98">
        <v>123</v>
      </c>
      <c r="G98">
        <v>17</v>
      </c>
      <c r="H98" s="2">
        <v>3</v>
      </c>
      <c r="J98">
        <v>28</v>
      </c>
      <c r="K98">
        <v>6</v>
      </c>
      <c r="P98" s="30"/>
      <c r="Q98" s="42"/>
      <c r="R98" t="s">
        <v>8</v>
      </c>
      <c r="S98" s="12"/>
      <c r="T98" s="13"/>
      <c r="U98" s="13"/>
      <c r="V98" s="13">
        <f t="shared" si="22"/>
        <v>123000000</v>
      </c>
      <c r="W98" s="13">
        <f t="shared" si="17"/>
        <v>170000000</v>
      </c>
      <c r="X98" s="14">
        <f>H98*100000000</f>
        <v>300000000</v>
      </c>
      <c r="Y98" s="12"/>
      <c r="Z98" s="13">
        <f t="shared" si="23"/>
        <v>280000</v>
      </c>
      <c r="AA98" s="13">
        <f t="shared" si="24"/>
        <v>600000</v>
      </c>
      <c r="AB98" s="13"/>
      <c r="AC98" s="13"/>
      <c r="AD98" s="14"/>
      <c r="AF98" s="30"/>
      <c r="AG98" s="42"/>
      <c r="AI98" s="13">
        <f t="shared" si="19"/>
        <v>440000</v>
      </c>
      <c r="AJ98" s="13"/>
      <c r="AK98" s="19">
        <f>AI98/AH96</f>
        <v>2.8123184195235325E-3</v>
      </c>
    </row>
    <row r="99" spans="1:37" x14ac:dyDescent="0.2">
      <c r="A99" s="43"/>
      <c r="B99" s="6" t="s">
        <v>9</v>
      </c>
      <c r="C99" s="7"/>
      <c r="D99" s="6"/>
      <c r="E99" s="6"/>
      <c r="F99" s="6">
        <v>118</v>
      </c>
      <c r="G99" s="6">
        <v>11</v>
      </c>
      <c r="H99" s="8">
        <v>2</v>
      </c>
      <c r="I99" s="7"/>
      <c r="J99" s="6">
        <v>26</v>
      </c>
      <c r="K99" s="6">
        <v>5</v>
      </c>
      <c r="L99" s="6"/>
      <c r="M99" s="6"/>
      <c r="N99" s="8"/>
      <c r="P99" s="30"/>
      <c r="Q99" s="43"/>
      <c r="R99" s="6" t="s">
        <v>9</v>
      </c>
      <c r="S99" s="15"/>
      <c r="T99" s="16"/>
      <c r="U99" s="16"/>
      <c r="V99" s="16">
        <f t="shared" si="22"/>
        <v>118000000</v>
      </c>
      <c r="W99" s="16">
        <f t="shared" si="17"/>
        <v>110000000</v>
      </c>
      <c r="X99" s="17">
        <f>H99*100000000</f>
        <v>200000000</v>
      </c>
      <c r="Y99" s="15"/>
      <c r="Z99" s="16">
        <f t="shared" si="23"/>
        <v>260000</v>
      </c>
      <c r="AA99" s="16">
        <f t="shared" si="24"/>
        <v>500000</v>
      </c>
      <c r="AB99" s="16"/>
      <c r="AC99" s="16"/>
      <c r="AD99" s="17"/>
      <c r="AF99" s="30"/>
      <c r="AG99" s="43"/>
      <c r="AI99" s="13">
        <f t="shared" si="19"/>
        <v>380000</v>
      </c>
      <c r="AJ99" s="13"/>
      <c r="AK99" s="19">
        <f>AI99/AH96</f>
        <v>2.428820453224869E-3</v>
      </c>
    </row>
  </sheetData>
  <mergeCells count="78">
    <mergeCell ref="A96:A99"/>
    <mergeCell ref="Q96:Q99"/>
    <mergeCell ref="AG96:AG99"/>
    <mergeCell ref="A88:A91"/>
    <mergeCell ref="Q88:Q91"/>
    <mergeCell ref="AG88:AG91"/>
    <mergeCell ref="A92:A95"/>
    <mergeCell ref="Q92:Q95"/>
    <mergeCell ref="AG92:AG95"/>
    <mergeCell ref="A80:A83"/>
    <mergeCell ref="Q80:Q83"/>
    <mergeCell ref="AG80:AG83"/>
    <mergeCell ref="A84:A87"/>
    <mergeCell ref="Q84:Q87"/>
    <mergeCell ref="AG84:AG87"/>
    <mergeCell ref="A72:A75"/>
    <mergeCell ref="Q72:Q75"/>
    <mergeCell ref="AG72:AG75"/>
    <mergeCell ref="A76:A79"/>
    <mergeCell ref="Q76:Q79"/>
    <mergeCell ref="AG76:AG79"/>
    <mergeCell ref="A64:A67"/>
    <mergeCell ref="Q64:Q67"/>
    <mergeCell ref="AG64:AG67"/>
    <mergeCell ref="A68:A71"/>
    <mergeCell ref="Q68:Q71"/>
    <mergeCell ref="AG68:AG71"/>
    <mergeCell ref="A56:A59"/>
    <mergeCell ref="Q56:Q59"/>
    <mergeCell ref="AG56:AG59"/>
    <mergeCell ref="A60:A63"/>
    <mergeCell ref="Q60:Q63"/>
    <mergeCell ref="AG60:AG63"/>
    <mergeCell ref="A48:A51"/>
    <mergeCell ref="Q48:Q51"/>
    <mergeCell ref="AG48:AG51"/>
    <mergeCell ref="A52:A55"/>
    <mergeCell ref="Q52:Q55"/>
    <mergeCell ref="AG52:AG55"/>
    <mergeCell ref="A40:A43"/>
    <mergeCell ref="Q40:Q43"/>
    <mergeCell ref="AG40:AG43"/>
    <mergeCell ref="A44:A47"/>
    <mergeCell ref="Q44:Q47"/>
    <mergeCell ref="AG44:AG47"/>
    <mergeCell ref="A32:A35"/>
    <mergeCell ref="Q32:Q35"/>
    <mergeCell ref="AG32:AG35"/>
    <mergeCell ref="A36:A39"/>
    <mergeCell ref="Q36:Q39"/>
    <mergeCell ref="AG36:AG39"/>
    <mergeCell ref="A24:A27"/>
    <mergeCell ref="Q24:Q27"/>
    <mergeCell ref="AG24:AG27"/>
    <mergeCell ref="A28:A31"/>
    <mergeCell ref="Q28:Q31"/>
    <mergeCell ref="AG28:AG31"/>
    <mergeCell ref="Q16:Q19"/>
    <mergeCell ref="AG16:AG19"/>
    <mergeCell ref="A20:A23"/>
    <mergeCell ref="Q20:Q23"/>
    <mergeCell ref="AG20:AG23"/>
    <mergeCell ref="A4:A7"/>
    <mergeCell ref="Q4:Q7"/>
    <mergeCell ref="AG4:AG7"/>
    <mergeCell ref="A8:A11"/>
    <mergeCell ref="Q8:Q11"/>
    <mergeCell ref="AG8:AG11"/>
    <mergeCell ref="P1:P99"/>
    <mergeCell ref="AF1:AF99"/>
    <mergeCell ref="C2:H2"/>
    <mergeCell ref="I2:N2"/>
    <mergeCell ref="S2:X2"/>
    <mergeCell ref="Y2:AD2"/>
    <mergeCell ref="A12:A15"/>
    <mergeCell ref="Q12:Q15"/>
    <mergeCell ref="AG12:AG15"/>
    <mergeCell ref="A16:A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A5C-2F1A-E042-BCB0-C84FE17461DF}">
  <dimension ref="A1:E25"/>
  <sheetViews>
    <sheetView tabSelected="1" workbookViewId="0">
      <selection activeCell="E8" sqref="E8"/>
    </sheetView>
  </sheetViews>
  <sheetFormatPr baseColWidth="10" defaultRowHeight="16" x14ac:dyDescent="0.2"/>
  <sheetData>
    <row r="1" spans="1:5" x14ac:dyDescent="0.2">
      <c r="A1" s="26"/>
      <c r="B1" s="26" t="s">
        <v>67</v>
      </c>
      <c r="C1" s="26" t="s">
        <v>68</v>
      </c>
      <c r="D1" s="26" t="s">
        <v>69</v>
      </c>
      <c r="E1" s="26" t="s">
        <v>70</v>
      </c>
    </row>
    <row r="2" spans="1:5" x14ac:dyDescent="0.2">
      <c r="A2" s="26" t="s">
        <v>43</v>
      </c>
      <c r="B2" s="19">
        <v>0.27091633466135456</v>
      </c>
      <c r="C2" s="19">
        <v>0.22310756972111553</v>
      </c>
      <c r="D2" s="19">
        <v>0.30278884462151395</v>
      </c>
      <c r="E2" s="19">
        <v>0.27091633466135456</v>
      </c>
    </row>
    <row r="3" spans="1:5" x14ac:dyDescent="0.2">
      <c r="A3" s="26" t="s">
        <v>44</v>
      </c>
      <c r="B3" s="19">
        <v>0.25082508250825081</v>
      </c>
      <c r="C3" s="19">
        <v>0.22442244224422442</v>
      </c>
      <c r="D3" s="19">
        <v>0.17161716171617161</v>
      </c>
      <c r="E3" s="19">
        <v>0.30363036303630364</v>
      </c>
    </row>
    <row r="4" spans="1:5" x14ac:dyDescent="0.2">
      <c r="A4" s="26" t="s">
        <v>45</v>
      </c>
      <c r="B4" s="19">
        <v>0.22073578595317725</v>
      </c>
      <c r="C4" s="19">
        <v>0.24258639910813826</v>
      </c>
      <c r="D4" s="19">
        <v>0.13779264214046824</v>
      </c>
      <c r="E4" s="19">
        <v>0.10836120401337793</v>
      </c>
    </row>
    <row r="5" spans="1:5" x14ac:dyDescent="0.2">
      <c r="A5" s="26" t="s">
        <v>46</v>
      </c>
      <c r="B5" s="19">
        <v>5.0000000000000001E-3</v>
      </c>
      <c r="C5" s="19">
        <v>3.3333333333333335E-3</v>
      </c>
      <c r="D5" s="19">
        <v>3.3333333333333335E-3</v>
      </c>
      <c r="E5" s="19">
        <v>5.7894736842105266E-3</v>
      </c>
    </row>
    <row r="6" spans="1:5" x14ac:dyDescent="0.2">
      <c r="A6" s="26" t="s">
        <v>47</v>
      </c>
      <c r="B6" s="19">
        <v>4.9523809523809525E-4</v>
      </c>
      <c r="C6" s="19">
        <v>4.4761904761904761E-4</v>
      </c>
      <c r="D6" s="19">
        <v>9.5238095238095238E-4</v>
      </c>
      <c r="E6" s="19">
        <v>8.0000000000000004E-4</v>
      </c>
    </row>
    <row r="7" spans="1:5" x14ac:dyDescent="0.2">
      <c r="A7" s="26" t="s">
        <v>48</v>
      </c>
      <c r="B7" s="19">
        <v>4.419889502762431E-4</v>
      </c>
      <c r="C7" s="19">
        <v>1.005524861878453E-3</v>
      </c>
      <c r="D7" s="19">
        <v>3.8674033149171271E-4</v>
      </c>
      <c r="E7" s="19">
        <v>4.1988950276243092E-4</v>
      </c>
    </row>
    <row r="8" spans="1:5" x14ac:dyDescent="0.2">
      <c r="A8" s="26" t="s">
        <v>49</v>
      </c>
      <c r="B8" s="19">
        <v>1.1327433628318584</v>
      </c>
      <c r="C8" s="19">
        <v>0.79646017699115046</v>
      </c>
      <c r="D8" s="19">
        <v>1.0796460176991149</v>
      </c>
      <c r="E8" s="19">
        <v>1.168141592920354</v>
      </c>
    </row>
    <row r="9" spans="1:5" x14ac:dyDescent="0.2">
      <c r="A9" s="26" t="s">
        <v>50</v>
      </c>
      <c r="B9" s="19">
        <v>0.75471698113207553</v>
      </c>
      <c r="C9" s="19">
        <v>0.94339622641509435</v>
      </c>
      <c r="D9" s="19">
        <v>1.1446540880503144</v>
      </c>
      <c r="E9" s="19">
        <v>1.1069182389937107</v>
      </c>
    </row>
    <row r="10" spans="1:5" x14ac:dyDescent="0.2">
      <c r="A10" s="26" t="s">
        <v>51</v>
      </c>
      <c r="B10" s="19">
        <v>0.43373493975903615</v>
      </c>
      <c r="C10" s="19">
        <v>0.61445783132530118</v>
      </c>
      <c r="D10" s="19">
        <v>0.46987951807228917</v>
      </c>
      <c r="E10" s="19">
        <v>0.39759036144578314</v>
      </c>
    </row>
    <row r="11" spans="1:5" x14ac:dyDescent="0.2">
      <c r="A11" s="26" t="s">
        <v>52</v>
      </c>
      <c r="B11" s="19">
        <v>1.5824915824915825E-2</v>
      </c>
      <c r="C11" s="19">
        <v>1.8518518518518517E-2</v>
      </c>
      <c r="D11" s="19">
        <v>2.7272727272727271E-2</v>
      </c>
      <c r="E11" s="19">
        <v>1.5488215488215488E-2</v>
      </c>
    </row>
    <row r="12" spans="1:5" x14ac:dyDescent="0.2">
      <c r="A12" s="26" t="s">
        <v>53</v>
      </c>
      <c r="B12" s="19">
        <v>6.8250539956803457E-3</v>
      </c>
      <c r="C12" s="19">
        <v>4.1900647948164144E-3</v>
      </c>
      <c r="D12" s="19">
        <v>5.4859611231101515E-3</v>
      </c>
      <c r="E12" s="19">
        <v>3.9308855291576676E-3</v>
      </c>
    </row>
    <row r="13" spans="1:5" x14ac:dyDescent="0.2">
      <c r="A13" s="26" t="s">
        <v>54</v>
      </c>
      <c r="B13" s="19">
        <v>2.8424304840370751E-3</v>
      </c>
      <c r="C13" s="19">
        <v>1.6889804325437693E-3</v>
      </c>
      <c r="D13" s="19">
        <v>2.2657054582904223E-3</v>
      </c>
      <c r="E13" s="19">
        <v>3.4603501544799176E-3</v>
      </c>
    </row>
    <row r="14" spans="1:5" x14ac:dyDescent="0.2">
      <c r="A14" s="26" t="s">
        <v>55</v>
      </c>
      <c r="B14" s="19">
        <v>0.22775800711743771</v>
      </c>
      <c r="C14" s="19">
        <v>0.23487544483985764</v>
      </c>
      <c r="D14" s="19">
        <v>0.33451957295373663</v>
      </c>
      <c r="E14" s="19">
        <v>0.25622775800711745</v>
      </c>
    </row>
    <row r="15" spans="1:5" x14ac:dyDescent="0.2">
      <c r="A15" s="26" t="s">
        <v>56</v>
      </c>
      <c r="B15" s="19">
        <v>0.23763608087091759</v>
      </c>
      <c r="C15" s="19">
        <v>0.17750129600829445</v>
      </c>
      <c r="D15" s="19">
        <v>0.2363919129082426</v>
      </c>
      <c r="E15" s="19">
        <v>0.30482115085536549</v>
      </c>
    </row>
    <row r="16" spans="1:5" x14ac:dyDescent="0.2">
      <c r="A16" s="26" t="s">
        <v>57</v>
      </c>
      <c r="B16" s="19">
        <v>0.21460506706408347</v>
      </c>
      <c r="C16" s="19">
        <v>0.16691505216095381</v>
      </c>
      <c r="D16" s="19">
        <v>0.27421758569299554</v>
      </c>
      <c r="E16" s="19">
        <v>0.17883755588673622</v>
      </c>
    </row>
    <row r="17" spans="1:5" x14ac:dyDescent="0.2">
      <c r="A17" s="26" t="s">
        <v>58</v>
      </c>
      <c r="B17" s="19">
        <v>2.8194014447884417E-2</v>
      </c>
      <c r="C17" s="19">
        <v>2.0474716202270381E-2</v>
      </c>
      <c r="D17" s="19">
        <v>1.4901960784313726E-2</v>
      </c>
      <c r="E17" s="19">
        <v>1.9566563467492259E-2</v>
      </c>
    </row>
    <row r="18" spans="1:5" x14ac:dyDescent="0.2">
      <c r="A18" s="26" t="s">
        <v>59</v>
      </c>
      <c r="B18" s="19">
        <v>5.7337883959044365E-4</v>
      </c>
      <c r="C18" s="19">
        <v>1.0853242320819113E-3</v>
      </c>
      <c r="D18" s="19">
        <v>8.6689419795221842E-4</v>
      </c>
      <c r="E18" s="19">
        <v>5.8703071672354954E-4</v>
      </c>
    </row>
    <row r="19" spans="1:5" x14ac:dyDescent="0.2">
      <c r="A19" s="26" t="s">
        <v>60</v>
      </c>
      <c r="B19" s="19">
        <v>4.9777777777777776E-4</v>
      </c>
      <c r="C19" s="19">
        <v>5.4222222222222226E-4</v>
      </c>
      <c r="D19" s="19">
        <v>5.5999999999999995E-4</v>
      </c>
      <c r="E19" s="19">
        <v>4.9777777777777776E-4</v>
      </c>
    </row>
    <row r="20" spans="1:5" x14ac:dyDescent="0.2">
      <c r="A20" s="26" t="s">
        <v>61</v>
      </c>
      <c r="B20" s="19">
        <v>1.0788381742738589</v>
      </c>
      <c r="C20" s="19">
        <v>1.2282157676348548</v>
      </c>
      <c r="D20" s="19">
        <v>0.81327800829875518</v>
      </c>
      <c r="E20" s="19">
        <v>0.73029045643153523</v>
      </c>
    </row>
    <row r="21" spans="1:5" x14ac:dyDescent="0.2">
      <c r="A21" s="26" t="s">
        <v>62</v>
      </c>
      <c r="B21" s="19">
        <v>0.68778280542986425</v>
      </c>
      <c r="C21" s="19">
        <v>0.72398190045248867</v>
      </c>
      <c r="D21" s="19">
        <v>0.83257918552036203</v>
      </c>
      <c r="E21" s="19">
        <v>0.59728506787330315</v>
      </c>
    </row>
    <row r="22" spans="1:5" x14ac:dyDescent="0.2">
      <c r="A22" s="26" t="s">
        <v>63</v>
      </c>
      <c r="B22" s="19">
        <v>0.5380782918149466</v>
      </c>
      <c r="C22" s="19">
        <v>0.42562277580071173</v>
      </c>
      <c r="D22" s="19">
        <v>0.47544483985765124</v>
      </c>
      <c r="E22" s="19">
        <v>0.47971530249110322</v>
      </c>
    </row>
    <row r="23" spans="1:5" x14ac:dyDescent="0.2">
      <c r="A23" s="26" t="s">
        <v>64</v>
      </c>
      <c r="B23" s="19">
        <v>0.1055359246171967</v>
      </c>
      <c r="C23" s="19">
        <v>0.14911660777385158</v>
      </c>
      <c r="D23" s="19">
        <v>0.12720848056537101</v>
      </c>
      <c r="E23" s="19">
        <v>0.15901060070671377</v>
      </c>
    </row>
    <row r="24" spans="1:5" x14ac:dyDescent="0.2">
      <c r="A24" s="26" t="s">
        <v>65</v>
      </c>
      <c r="B24" s="19">
        <v>4.4152046783625734E-3</v>
      </c>
      <c r="C24" s="19">
        <v>3.8304093567251463E-3</v>
      </c>
      <c r="D24" s="19">
        <v>3.391812865497076E-3</v>
      </c>
      <c r="E24" s="19">
        <v>3.8888888888888888E-3</v>
      </c>
    </row>
    <row r="25" spans="1:5" x14ac:dyDescent="0.2">
      <c r="A25" s="26" t="s">
        <v>66</v>
      </c>
      <c r="B25" s="19">
        <v>1.5339918651946542E-3</v>
      </c>
      <c r="C25" s="19">
        <v>1.9174898314933176E-3</v>
      </c>
      <c r="D25" s="19">
        <v>2.8123184195235325E-3</v>
      </c>
      <c r="E25" s="19">
        <v>2.428820453224869E-3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8A2D-72C7-0A42-B022-806E1BD8653F}">
  <dimension ref="B1:H5"/>
  <sheetViews>
    <sheetView workbookViewId="0">
      <selection activeCell="D13" sqref="D13"/>
    </sheetView>
  </sheetViews>
  <sheetFormatPr baseColWidth="10" defaultRowHeight="16" x14ac:dyDescent="0.2"/>
  <cols>
    <col min="2" max="2" width="12.6640625" bestFit="1" customWidth="1"/>
  </cols>
  <sheetData>
    <row r="1" spans="2:8" x14ac:dyDescent="0.2"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spans="2:8" x14ac:dyDescent="0.2">
      <c r="B2" s="22" t="s">
        <v>77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2:8" x14ac:dyDescent="0.2">
      <c r="B3" s="25" t="s">
        <v>78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</row>
    <row r="4" spans="2:8" x14ac:dyDescent="0.2">
      <c r="B4" s="23" t="s">
        <v>79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</row>
    <row r="5" spans="2:8" x14ac:dyDescent="0.2">
      <c r="B5" s="24" t="s">
        <v>80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fig2D_revision_raw+calc</vt:lpstr>
      <vt:lpstr>fig2D_revision_clean</vt:lpstr>
      <vt:lpstr>Sample_annotations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Hye-In Son</dc:creator>
  <cp:lastModifiedBy>Hye-In Son</cp:lastModifiedBy>
  <dcterms:created xsi:type="dcterms:W3CDTF">2024-04-30T17:41:08Z</dcterms:created>
  <dcterms:modified xsi:type="dcterms:W3CDTF">2024-05-31T00:15:59Z</dcterms:modified>
</cp:coreProperties>
</file>