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0.WBS\Lecture\Spreadsheet Modelling\Workshop\1\"/>
    </mc:Choice>
  </mc:AlternateContent>
  <xr:revisionPtr revIDLastSave="0" documentId="10_ncr:100000_{F896627D-CF66-4464-A901-EC186235E43A}" xr6:coauthVersionLast="31" xr6:coauthVersionMax="31" xr10:uidLastSave="{00000000-0000-0000-0000-000000000000}"/>
  <bookViews>
    <workbookView xWindow="0" yWindow="-12" windowWidth="15192" windowHeight="10332" xr2:uid="{00000000-000D-0000-FFFF-FFFF00000000}"/>
  </bookViews>
  <sheets>
    <sheet name="2015-16_OG" sheetId="3" r:id="rId1"/>
    <sheet name="2015-16_Circular Reference" sheetId="1" r:id="rId2"/>
    <sheet name="2015-16_순환참조" sheetId="2" r:id="rId3"/>
  </sheets>
  <externalReferences>
    <externalReference r:id="rId4"/>
  </externalReferences>
  <definedNames>
    <definedName name="BroughtForward" localSheetId="0">'2015-16_OG'!$B$3:$M$3</definedName>
    <definedName name="BroughtForward">'2015-16_Circular Reference'!$B$3:$M$3</definedName>
    <definedName name="_xlnm.Print_Area" localSheetId="2">'2015-16_순환참조'!$A$1:$P$39</definedName>
    <definedName name="solver_adj" localSheetId="1" hidden="1">'2015-16_Circular Reference'!$B$24</definedName>
    <definedName name="solver_adj" localSheetId="0" hidden="1">'2015-16_OG'!$B$24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st" localSheetId="1" hidden="1">1</definedName>
    <definedName name="solver_est" localSheetId="0" hidden="1">1</definedName>
    <definedName name="solver_itr" localSheetId="1" hidden="1">100</definedName>
    <definedName name="solver_itr" localSheetId="0" hidden="1">100</definedName>
    <definedName name="solver_lin" localSheetId="1" hidden="1">2</definedName>
    <definedName name="solver_lin" localSheetId="0" hidden="1">2</definedName>
    <definedName name="solver_neg" localSheetId="1" hidden="1">2</definedName>
    <definedName name="solver_neg" localSheetId="0" hidden="1">2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'2015-16_Circular Reference'!$M$21</definedName>
    <definedName name="solver_opt" localSheetId="0" hidden="1">'2015-16_OG'!$M$21</definedName>
    <definedName name="solver_pre" localSheetId="1" hidden="1">0.000001</definedName>
    <definedName name="solver_pre" localSheetId="0" hidden="1">0.000001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tim" localSheetId="1" hidden="1">100</definedName>
    <definedName name="solver_tim" localSheetId="0" hidden="1">100</definedName>
    <definedName name="solver_tol" localSheetId="1" hidden="1">0.05</definedName>
    <definedName name="solver_tol" localSheetId="0" hidden="1">0.05</definedName>
    <definedName name="solver_typ" localSheetId="1" hidden="1">3</definedName>
    <definedName name="solver_typ" localSheetId="0" hidden="1">3</definedName>
    <definedName name="solver_val" localSheetId="1" hidden="1">0</definedName>
    <definedName name="solver_val" localSheetId="0" hidden="1">0</definedName>
    <definedName name="TotalIncome" localSheetId="0">'2015-16_OG'!$B$8:$M$8</definedName>
    <definedName name="TotalIncome">'2015-16_Circular Reference'!$B$8:$M$8</definedName>
    <definedName name="TotalSpend" localSheetId="0">'2015-16_OG'!$B$20:$M$20</definedName>
    <definedName name="TotalSpend">'2015-16_Circular Reference'!$B$20:$M$20</definedName>
  </definedNames>
  <calcPr calcId="179017"/>
</workbook>
</file>

<file path=xl/calcChain.xml><?xml version="1.0" encoding="utf-8"?>
<calcChain xmlns="http://schemas.openxmlformats.org/spreadsheetml/2006/main">
  <c r="B15" i="3" l="1"/>
  <c r="N19" i="3"/>
  <c r="H18" i="3"/>
  <c r="E18" i="3"/>
  <c r="B18" i="3"/>
  <c r="N18" i="3" s="1"/>
  <c r="N17" i="3"/>
  <c r="N16" i="3"/>
  <c r="N14" i="3"/>
  <c r="N13" i="3"/>
  <c r="N12" i="3"/>
  <c r="N11" i="3"/>
  <c r="N10" i="3"/>
  <c r="M8" i="3"/>
  <c r="M15" i="3" s="1"/>
  <c r="M20" i="3" s="1"/>
  <c r="L8" i="3"/>
  <c r="L15" i="3" s="1"/>
  <c r="L20" i="3" s="1"/>
  <c r="K8" i="3"/>
  <c r="K15" i="3" s="1"/>
  <c r="K20" i="3" s="1"/>
  <c r="J8" i="3"/>
  <c r="J15" i="3" s="1"/>
  <c r="J20" i="3" s="1"/>
  <c r="I8" i="3"/>
  <c r="I15" i="3" s="1"/>
  <c r="I20" i="3" s="1"/>
  <c r="H8" i="3"/>
  <c r="H15" i="3" s="1"/>
  <c r="H20" i="3" s="1"/>
  <c r="G8" i="3"/>
  <c r="G15" i="3" s="1"/>
  <c r="G20" i="3" s="1"/>
  <c r="F8" i="3"/>
  <c r="F15" i="3" s="1"/>
  <c r="F20" i="3" s="1"/>
  <c r="E8" i="3"/>
  <c r="E15" i="3" s="1"/>
  <c r="E20" i="3" s="1"/>
  <c r="D8" i="3"/>
  <c r="D15" i="3" s="1"/>
  <c r="D20" i="3" s="1"/>
  <c r="C8" i="3"/>
  <c r="C15" i="3" s="1"/>
  <c r="C20" i="3" s="1"/>
  <c r="B8" i="3"/>
  <c r="N7" i="3"/>
  <c r="N6" i="3"/>
  <c r="N5" i="3"/>
  <c r="N8" i="3" l="1"/>
  <c r="O8" i="3" s="1"/>
  <c r="O6" i="3" l="1"/>
  <c r="O5" i="3"/>
  <c r="O7" i="3"/>
  <c r="B8" i="2" l="1"/>
  <c r="N5" i="2" l="1"/>
  <c r="N6" i="2"/>
  <c r="N7" i="2"/>
  <c r="C8" i="2"/>
  <c r="N8" i="2" s="1"/>
  <c r="D8" i="2"/>
  <c r="E8" i="2"/>
  <c r="F8" i="2"/>
  <c r="G8" i="2"/>
  <c r="H8" i="2"/>
  <c r="I8" i="2"/>
  <c r="J8" i="2"/>
  <c r="K8" i="2"/>
  <c r="L8" i="2"/>
  <c r="M8" i="2"/>
  <c r="N10" i="2"/>
  <c r="N11" i="2"/>
  <c r="N12" i="2"/>
  <c r="N13" i="2"/>
  <c r="N14" i="2"/>
  <c r="C15" i="2"/>
  <c r="C20" i="2" s="1"/>
  <c r="D15" i="2"/>
  <c r="D20" i="2" s="1"/>
  <c r="E15" i="2"/>
  <c r="E20" i="2" s="1"/>
  <c r="F15" i="2"/>
  <c r="F20" i="2" s="1"/>
  <c r="G15" i="2"/>
  <c r="H15" i="2"/>
  <c r="H20" i="2" s="1"/>
  <c r="I15" i="2"/>
  <c r="I20" i="2" s="1"/>
  <c r="J15" i="2"/>
  <c r="J20" i="2" s="1"/>
  <c r="K15" i="2"/>
  <c r="K20" i="2" s="1"/>
  <c r="L15" i="2"/>
  <c r="L20" i="2" s="1"/>
  <c r="M15" i="2"/>
  <c r="N16" i="2"/>
  <c r="N17" i="2"/>
  <c r="B18" i="2"/>
  <c r="E18" i="2"/>
  <c r="H18" i="2"/>
  <c r="N18" i="2"/>
  <c r="N19" i="2"/>
  <c r="G20" i="2"/>
  <c r="M20" i="2"/>
  <c r="O7" i="2" l="1"/>
  <c r="O8" i="2"/>
  <c r="O6" i="2"/>
  <c r="O5" i="2"/>
  <c r="H18" i="1"/>
  <c r="E18" i="1"/>
  <c r="B18" i="1"/>
  <c r="N5" i="1" l="1"/>
  <c r="B8" i="1"/>
  <c r="C8" i="1"/>
  <c r="C15" i="1"/>
  <c r="C20" i="1" s="1"/>
  <c r="D8" i="1"/>
  <c r="D15" i="1"/>
  <c r="D20" i="1" s="1"/>
  <c r="E8" i="1"/>
  <c r="E15" i="1"/>
  <c r="F8" i="1"/>
  <c r="F15" i="1" s="1"/>
  <c r="F20" i="1" s="1"/>
  <c r="G8" i="1"/>
  <c r="G15" i="1" s="1"/>
  <c r="G20" i="1" s="1"/>
  <c r="H8" i="1"/>
  <c r="H15" i="1" s="1"/>
  <c r="I8" i="1"/>
  <c r="I15" i="1" s="1"/>
  <c r="I20" i="1" s="1"/>
  <c r="J8" i="1"/>
  <c r="J15" i="1" s="1"/>
  <c r="J20" i="1" s="1"/>
  <c r="K8" i="1"/>
  <c r="K15" i="1" s="1"/>
  <c r="K20" i="1" s="1"/>
  <c r="L8" i="1"/>
  <c r="L15" i="1" s="1"/>
  <c r="L20" i="1" s="1"/>
  <c r="M8" i="1"/>
  <c r="M15" i="1" s="1"/>
  <c r="M20" i="1" s="1"/>
  <c r="N7" i="1"/>
  <c r="N6" i="1"/>
  <c r="N16" i="1"/>
  <c r="N11" i="1"/>
  <c r="N17" i="1"/>
  <c r="N14" i="1"/>
  <c r="N19" i="1"/>
  <c r="N13" i="1"/>
  <c r="N10" i="1"/>
  <c r="N12" i="1"/>
  <c r="H20" i="1" l="1"/>
  <c r="E20" i="1"/>
  <c r="N18" i="1"/>
  <c r="N8" i="1"/>
  <c r="O8" i="1" s="1"/>
  <c r="O7" i="1" l="1"/>
  <c r="O5" i="1"/>
  <c r="O6" i="1"/>
  <c r="N15" i="3" l="1"/>
  <c r="B20" i="3"/>
  <c r="N20" i="3" s="1"/>
  <c r="B21" i="3"/>
  <c r="B22" i="3" s="1"/>
  <c r="C3" i="3"/>
  <c r="C21" i="3" s="1"/>
  <c r="D3" i="3" l="1"/>
  <c r="D21" i="3" s="1"/>
  <c r="C22" i="3"/>
  <c r="O13" i="3"/>
  <c r="O17" i="3"/>
  <c r="O18" i="3"/>
  <c r="O12" i="3"/>
  <c r="O10" i="3"/>
  <c r="O14" i="3"/>
  <c r="O11" i="3"/>
  <c r="O19" i="3"/>
  <c r="O16" i="3"/>
  <c r="O15" i="3"/>
  <c r="O20" i="3" l="1"/>
  <c r="E3" i="3"/>
  <c r="E21" i="3" s="1"/>
  <c r="D22" i="3"/>
  <c r="F3" i="3" l="1"/>
  <c r="F21" i="3" s="1"/>
  <c r="E22" i="3"/>
  <c r="G3" i="3" l="1"/>
  <c r="G21" i="3" s="1"/>
  <c r="F22" i="3"/>
  <c r="G22" i="3" l="1"/>
  <c r="H3" i="3"/>
  <c r="H21" i="3" s="1"/>
  <c r="H22" i="3" l="1"/>
  <c r="I3" i="3"/>
  <c r="I21" i="3" s="1"/>
  <c r="J3" i="3" l="1"/>
  <c r="J21" i="3" s="1"/>
  <c r="I22" i="3"/>
  <c r="J22" i="3" l="1"/>
  <c r="K3" i="3"/>
  <c r="K21" i="3" s="1"/>
  <c r="K22" i="3" l="1"/>
  <c r="L3" i="3"/>
  <c r="L21" i="3" s="1"/>
  <c r="M3" i="3" l="1"/>
  <c r="M21" i="3" s="1"/>
  <c r="M22" i="3" s="1"/>
  <c r="L22" i="3"/>
  <c r="E22" i="1"/>
  <c r="O12" i="2"/>
  <c r="O17" i="2"/>
  <c r="O13" i="2"/>
  <c r="O18" i="2"/>
  <c r="O19" i="2"/>
  <c r="O16" i="2"/>
  <c r="O14" i="2"/>
  <c r="O11" i="2"/>
  <c r="O12" i="1"/>
  <c r="O16" i="1"/>
  <c r="O19" i="1"/>
  <c r="O13" i="1"/>
  <c r="O17" i="1"/>
  <c r="O14" i="1"/>
  <c r="O11" i="1"/>
  <c r="O18" i="1"/>
  <c r="O10" i="1"/>
  <c r="O20" i="1"/>
  <c r="G22" i="2"/>
  <c r="F22" i="2"/>
  <c r="H22" i="1"/>
  <c r="N20" i="1"/>
  <c r="N20" i="2"/>
  <c r="O10" i="2"/>
  <c r="O20" i="2"/>
  <c r="D22" i="1"/>
  <c r="C22" i="2"/>
  <c r="D22" i="2"/>
  <c r="L22" i="1"/>
  <c r="K22" i="1"/>
  <c r="J22" i="2"/>
  <c r="F22" i="1"/>
  <c r="B22" i="2"/>
  <c r="E22" i="2"/>
  <c r="H22" i="2"/>
  <c r="B22" i="1"/>
  <c r="I22" i="1"/>
  <c r="K22" i="2"/>
  <c r="L22" i="2"/>
  <c r="C22" i="1"/>
  <c r="G22" i="1"/>
  <c r="J22" i="1"/>
  <c r="M22" i="1"/>
  <c r="K3" i="1"/>
  <c r="K21" i="1"/>
  <c r="L3" i="1"/>
  <c r="L21" i="1"/>
  <c r="M3" i="1"/>
  <c r="M21" i="1"/>
  <c r="I22" i="2"/>
  <c r="M22" i="2"/>
  <c r="N15" i="1"/>
  <c r="O15" i="1"/>
  <c r="I3" i="2"/>
  <c r="I21" i="2"/>
  <c r="J3" i="2"/>
  <c r="J21" i="2"/>
  <c r="K3" i="2"/>
  <c r="K21" i="2"/>
  <c r="L3" i="2"/>
  <c r="L21" i="2"/>
  <c r="M3" i="2"/>
  <c r="M21" i="2"/>
  <c r="B15" i="2"/>
  <c r="B20" i="2"/>
  <c r="B21" i="2"/>
  <c r="C3" i="2"/>
  <c r="C21" i="2"/>
  <c r="D3" i="2"/>
  <c r="D21" i="2"/>
  <c r="E3" i="2"/>
  <c r="E21" i="2"/>
  <c r="F3" i="2"/>
  <c r="F21" i="2"/>
  <c r="G3" i="2"/>
  <c r="G21" i="2"/>
  <c r="H3" i="2"/>
  <c r="H21" i="2"/>
  <c r="D3" i="1"/>
  <c r="D21" i="1"/>
  <c r="E3" i="1"/>
  <c r="E21" i="1"/>
  <c r="F3" i="1"/>
  <c r="F21" i="1"/>
  <c r="G3" i="1"/>
  <c r="G21" i="1"/>
  <c r="H3" i="1"/>
  <c r="H21" i="1"/>
  <c r="I3" i="1"/>
  <c r="I21" i="1"/>
  <c r="J3" i="1"/>
  <c r="J21" i="1"/>
  <c r="B15" i="1"/>
  <c r="B20" i="1"/>
  <c r="B21" i="1"/>
  <c r="C3" i="1"/>
  <c r="C21" i="1"/>
</calcChain>
</file>

<file path=xl/sharedStrings.xml><?xml version="1.0" encoding="utf-8"?>
<sst xmlns="http://schemas.openxmlformats.org/spreadsheetml/2006/main" count="69" uniqueCount="25">
  <si>
    <t>Budget</t>
  </si>
  <si>
    <t>Total</t>
  </si>
  <si>
    <t>Proportion</t>
  </si>
  <si>
    <t>Brought forward</t>
  </si>
  <si>
    <t>Income</t>
  </si>
  <si>
    <t>Loan</t>
  </si>
  <si>
    <t>Other</t>
  </si>
  <si>
    <t>Total Income</t>
  </si>
  <si>
    <t>Expenditure</t>
  </si>
  <si>
    <t>Car maintenance</t>
  </si>
  <si>
    <t>Clothes</t>
  </si>
  <si>
    <t>Rent/Mortgage</t>
  </si>
  <si>
    <t>Total Spend</t>
  </si>
  <si>
    <t>Balance</t>
  </si>
  <si>
    <t>Regular</t>
  </si>
  <si>
    <t>Food/drink</t>
  </si>
  <si>
    <t>Utility bills</t>
  </si>
  <si>
    <t>Investment %</t>
  </si>
  <si>
    <t>Investment</t>
  </si>
  <si>
    <t>Car fuel</t>
  </si>
  <si>
    <t>University fees</t>
  </si>
  <si>
    <t>Council tax</t>
  </si>
  <si>
    <t>University Fees</t>
  </si>
  <si>
    <t>Council Tax</t>
  </si>
  <si>
    <t>Car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</si>
</sst>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6"/>
      <name val="Arial"/>
      <family val="2"/>
    </font>
    <font>
      <b/>
      <sz val="14"/>
      <color indexed="17"/>
      <name val="Arial"/>
      <family val="2"/>
    </font>
    <font>
      <b/>
      <sz val="10"/>
      <color indexed="17"/>
      <name val="Arial"/>
      <family val="2"/>
    </font>
    <font>
      <sz val="10"/>
      <color indexed="17"/>
      <name val="Arial"/>
      <family val="2"/>
    </font>
    <font>
      <sz val="10"/>
      <color indexed="16"/>
      <name val="Arial"/>
      <family val="2"/>
    </font>
    <font>
      <b/>
      <sz val="10"/>
      <color indexed="17"/>
      <name val="Arial"/>
      <family val="2"/>
    </font>
    <font>
      <sz val="10"/>
      <color rgb="FF0000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47">
    <xf numFmtId="0" fontId="0" fillId="0" borderId="0" xfId="0"/>
    <xf numFmtId="0" fontId="1" fillId="0" borderId="0" xfId="0" applyFont="1"/>
    <xf numFmtId="0" fontId="5" fillId="0" borderId="0" xfId="0" applyFont="1"/>
    <xf numFmtId="15" fontId="0" fillId="0" borderId="0" xfId="0" applyNumberFormat="1"/>
    <xf numFmtId="14" fontId="0" fillId="0" borderId="0" xfId="0" applyNumberFormat="1"/>
    <xf numFmtId="1" fontId="4" fillId="0" borderId="0" xfId="0" applyNumberFormat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17" fontId="7" fillId="0" borderId="0" xfId="0" applyNumberFormat="1" applyFont="1"/>
    <xf numFmtId="0" fontId="7" fillId="0" borderId="0" xfId="0" applyFont="1" applyAlignment="1">
      <alignment horizontal="center"/>
    </xf>
    <xf numFmtId="1" fontId="9" fillId="0" borderId="0" xfId="0" applyNumberFormat="1" applyFont="1"/>
    <xf numFmtId="0" fontId="9" fillId="0" borderId="0" xfId="0" applyFont="1"/>
    <xf numFmtId="38" fontId="9" fillId="0" borderId="0" xfId="0" applyNumberFormat="1" applyFont="1"/>
    <xf numFmtId="38" fontId="10" fillId="0" borderId="0" xfId="0" applyNumberFormat="1" applyFont="1"/>
    <xf numFmtId="0" fontId="11" fillId="0" borderId="0" xfId="0" applyFont="1"/>
    <xf numFmtId="164" fontId="12" fillId="0" borderId="0" xfId="0" applyNumberFormat="1" applyFont="1"/>
    <xf numFmtId="164" fontId="13" fillId="0" borderId="0" xfId="0" applyNumberFormat="1" applyFont="1"/>
    <xf numFmtId="164" fontId="14" fillId="0" borderId="0" xfId="0" applyNumberFormat="1" applyFont="1"/>
    <xf numFmtId="1" fontId="5" fillId="0" borderId="0" xfId="0" applyNumberFormat="1" applyFont="1"/>
    <xf numFmtId="1" fontId="11" fillId="0" borderId="0" xfId="0" applyNumberFormat="1" applyFont="1"/>
    <xf numFmtId="0" fontId="0" fillId="0" borderId="0" xfId="0" applyAlignment="1">
      <alignment horizontal="right" vertical="center"/>
    </xf>
    <xf numFmtId="10" fontId="0" fillId="0" borderId="0" xfId="1" applyNumberFormat="1" applyFont="1"/>
    <xf numFmtId="0" fontId="2" fillId="0" borderId="0" xfId="2"/>
    <xf numFmtId="14" fontId="2" fillId="0" borderId="0" xfId="2" applyNumberFormat="1"/>
    <xf numFmtId="15" fontId="2" fillId="0" borderId="0" xfId="2" applyNumberFormat="1"/>
    <xf numFmtId="164" fontId="0" fillId="0" borderId="0" xfId="1" applyNumberFormat="1" applyFont="1"/>
    <xf numFmtId="0" fontId="5" fillId="0" borderId="0" xfId="2" applyFont="1"/>
    <xf numFmtId="0" fontId="1" fillId="0" borderId="0" xfId="2" applyFont="1"/>
    <xf numFmtId="0" fontId="2" fillId="0" borderId="0" xfId="2" applyAlignment="1">
      <alignment horizontal="right" vertical="center"/>
    </xf>
    <xf numFmtId="38" fontId="10" fillId="0" borderId="0" xfId="2" applyNumberFormat="1" applyFont="1"/>
    <xf numFmtId="38" fontId="9" fillId="0" borderId="0" xfId="2" applyNumberFormat="1" applyFont="1"/>
    <xf numFmtId="0" fontId="7" fillId="0" borderId="0" xfId="2" applyFont="1"/>
    <xf numFmtId="164" fontId="13" fillId="0" borderId="0" xfId="2" applyNumberFormat="1" applyFont="1"/>
    <xf numFmtId="0" fontId="11" fillId="0" borderId="0" xfId="2" applyFont="1"/>
    <xf numFmtId="1" fontId="9" fillId="0" borderId="0" xfId="2" applyNumberFormat="1" applyFont="1"/>
    <xf numFmtId="164" fontId="12" fillId="0" borderId="0" xfId="2" applyNumberFormat="1" applyFont="1"/>
    <xf numFmtId="0" fontId="8" fillId="0" borderId="0" xfId="2" applyFont="1"/>
    <xf numFmtId="1" fontId="15" fillId="0" borderId="0" xfId="2" applyNumberFormat="1" applyFont="1"/>
    <xf numFmtId="0" fontId="9" fillId="0" borderId="0" xfId="2" applyFont="1"/>
    <xf numFmtId="164" fontId="11" fillId="0" borderId="0" xfId="2" applyNumberFormat="1" applyFont="1"/>
    <xf numFmtId="1" fontId="4" fillId="0" borderId="0" xfId="2" applyNumberFormat="1" applyFont="1" applyFill="1"/>
    <xf numFmtId="0" fontId="7" fillId="0" borderId="0" xfId="2" applyFont="1" applyAlignment="1">
      <alignment horizontal="center"/>
    </xf>
    <xf numFmtId="17" fontId="7" fillId="0" borderId="0" xfId="2" applyNumberFormat="1" applyFont="1"/>
    <xf numFmtId="0" fontId="6" fillId="0" borderId="0" xfId="2" applyFont="1"/>
    <xf numFmtId="1" fontId="5" fillId="0" borderId="0" xfId="2" applyNumberFormat="1" applyFont="1"/>
    <xf numFmtId="1" fontId="11" fillId="0" borderId="0" xfId="2" applyNumberFormat="1" applyFont="1"/>
  </cellXfs>
  <cellStyles count="3">
    <cellStyle name="백분율" xfId="1" builtinId="5"/>
    <cellStyle name="표준" xfId="0" builtinId="0"/>
    <cellStyle name="표준 2" xfId="2" xr:uid="{F7B2E72C-2053-4470-BAAE-0BF7F04E94E5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GB"/>
              <a:t>Expenditure 2015-16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E0E3-4685-B8DE-EEC853494FF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E0E3-4685-B8DE-EEC853494FF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E0E3-4685-B8DE-EEC853494FF5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E0E3-4685-B8DE-EEC853494FF5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E0E3-4685-B8DE-EEC853494FF5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E0E3-4685-B8DE-EEC853494FF5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E0E3-4685-B8DE-EEC853494FF5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E0E3-4685-B8DE-EEC853494FF5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8-E0E3-4685-B8DE-EEC853494FF5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9-E0E3-4685-B8DE-EEC853494FF5}"/>
              </c:ext>
            </c:extLst>
          </c:dPt>
          <c:dLbls>
            <c:dLbl>
              <c:idx val="0"/>
              <c:layout>
                <c:manualLayout>
                  <c:x val="0.10778674540682415"/>
                  <c:y val="-8.7517497812773404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0E3-4685-B8DE-EEC853494FF5}"/>
                </c:ext>
              </c:extLst>
            </c:dLbl>
            <c:dLbl>
              <c:idx val="1"/>
              <c:layout>
                <c:manualLayout>
                  <c:x val="9.1294838145231844E-2"/>
                  <c:y val="2.9020851560221639E-3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E3-4685-B8DE-EEC853494FF5}"/>
                </c:ext>
              </c:extLst>
            </c:dLbl>
            <c:dLbl>
              <c:idx val="3"/>
              <c:layout>
                <c:manualLayout>
                  <c:x val="2.574595363079615E-2"/>
                  <c:y val="3.8098571011956836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E3-4685-B8DE-EEC853494FF5}"/>
                </c:ext>
              </c:extLst>
            </c:dLbl>
            <c:dLbl>
              <c:idx val="7"/>
              <c:layout>
                <c:manualLayout>
                  <c:x val="-3.6716097987751529E-2"/>
                  <c:y val="-3.8888888888888888E-3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0E3-4685-B8DE-EEC853494FF5}"/>
                </c:ext>
              </c:extLst>
            </c:dLbl>
            <c:dLbl>
              <c:idx val="8"/>
              <c:layout>
                <c:manualLayout>
                  <c:x val="-4.4810367454068238E-2"/>
                  <c:y val="-1.9880431612715077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0E3-4685-B8DE-EEC853494F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'2015-16_OG'!$A$10:$A$19</c:f>
              <c:strCache>
                <c:ptCount val="10"/>
                <c:pt idx="0">
                  <c:v>Car fuel</c:v>
                </c:pt>
                <c:pt idx="1">
                  <c:v>Car maintenance</c:v>
                </c:pt>
                <c:pt idx="2">
                  <c:v>Clothes</c:v>
                </c:pt>
                <c:pt idx="3">
                  <c:v>Council tax</c:v>
                </c:pt>
                <c:pt idx="4">
                  <c:v>Food/drink</c:v>
                </c:pt>
                <c:pt idx="5">
                  <c:v>Investment</c:v>
                </c:pt>
                <c:pt idx="6">
                  <c:v>Other</c:v>
                </c:pt>
                <c:pt idx="7">
                  <c:v>Rent/Mortgage</c:v>
                </c:pt>
                <c:pt idx="8">
                  <c:v>University fees</c:v>
                </c:pt>
                <c:pt idx="9">
                  <c:v>Utility bills</c:v>
                </c:pt>
              </c:strCache>
            </c:strRef>
          </c:cat>
          <c:val>
            <c:numRef>
              <c:f>'2015-16_OG'!$N$10:$N$19</c:f>
              <c:numCache>
                <c:formatCode>General</c:formatCode>
                <c:ptCount val="10"/>
                <c:pt idx="0">
                  <c:v>1080</c:v>
                </c:pt>
                <c:pt idx="1">
                  <c:v>750</c:v>
                </c:pt>
                <c:pt idx="2">
                  <c:v>300</c:v>
                </c:pt>
                <c:pt idx="3">
                  <c:v>1200</c:v>
                </c:pt>
                <c:pt idx="4">
                  <c:v>2880</c:v>
                </c:pt>
                <c:pt idx="5" formatCode="0">
                  <c:v>4689.9999999999945</c:v>
                </c:pt>
                <c:pt idx="6">
                  <c:v>600</c:v>
                </c:pt>
                <c:pt idx="7">
                  <c:v>7200</c:v>
                </c:pt>
                <c:pt idx="8">
                  <c:v>34400</c:v>
                </c:pt>
                <c:pt idx="9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E3-4685-B8DE-EEC853494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58"/>
      </c:pieChart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GB"/>
              <a:t>Expenditure 2015-16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9EF2-4DD3-8167-D636CA0F7820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9EF2-4DD3-8167-D636CA0F7820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9EF2-4DD3-8167-D636CA0F7820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9EF2-4DD3-8167-D636CA0F7820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9EF2-4DD3-8167-D636CA0F7820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9EF2-4DD3-8167-D636CA0F7820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9EF2-4DD3-8167-D636CA0F7820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9EF2-4DD3-8167-D636CA0F7820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8-9EF2-4DD3-8167-D636CA0F7820}"/>
              </c:ext>
            </c:extLst>
          </c:dPt>
          <c:dPt>
            <c:idx val="9"/>
            <c:bubble3D val="0"/>
            <c:extLst>
              <c:ext xmlns:c16="http://schemas.microsoft.com/office/drawing/2014/chart" uri="{C3380CC4-5D6E-409C-BE32-E72D297353CC}">
                <c16:uniqueId val="{00000009-9EF2-4DD3-8167-D636CA0F7820}"/>
              </c:ext>
            </c:extLst>
          </c:dPt>
          <c:dLbls>
            <c:dLbl>
              <c:idx val="0"/>
              <c:layout>
                <c:manualLayout>
                  <c:x val="0.10778674540682415"/>
                  <c:y val="-8.7517497812773404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F2-4DD3-8167-D636CA0F7820}"/>
                </c:ext>
              </c:extLst>
            </c:dLbl>
            <c:dLbl>
              <c:idx val="1"/>
              <c:layout>
                <c:manualLayout>
                  <c:x val="9.1294838145231844E-2"/>
                  <c:y val="2.9020851560221639E-3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EF2-4DD3-8167-D636CA0F7820}"/>
                </c:ext>
              </c:extLst>
            </c:dLbl>
            <c:dLbl>
              <c:idx val="3"/>
              <c:layout>
                <c:manualLayout>
                  <c:x val="2.574595363079615E-2"/>
                  <c:y val="3.8098571011956836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EF2-4DD3-8167-D636CA0F7820}"/>
                </c:ext>
              </c:extLst>
            </c:dLbl>
            <c:dLbl>
              <c:idx val="7"/>
              <c:layout>
                <c:manualLayout>
                  <c:x val="-3.6716097987751529E-2"/>
                  <c:y val="-3.8888888888888888E-3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EF2-4DD3-8167-D636CA0F7820}"/>
                </c:ext>
              </c:extLst>
            </c:dLbl>
            <c:dLbl>
              <c:idx val="8"/>
              <c:layout>
                <c:manualLayout>
                  <c:x val="-4.4810367454068238E-2"/>
                  <c:y val="-1.9880431612715077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EF2-4DD3-8167-D636CA0F78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'2015-16_Circular Reference'!$A$10:$A$19</c:f>
              <c:strCache>
                <c:ptCount val="10"/>
                <c:pt idx="0">
                  <c:v>Car fuel</c:v>
                </c:pt>
                <c:pt idx="1">
                  <c:v>Car maintenance</c:v>
                </c:pt>
                <c:pt idx="2">
                  <c:v>Clothes</c:v>
                </c:pt>
                <c:pt idx="3">
                  <c:v>Council tax</c:v>
                </c:pt>
                <c:pt idx="4">
                  <c:v>Food/drink</c:v>
                </c:pt>
                <c:pt idx="5">
                  <c:v>Investment</c:v>
                </c:pt>
                <c:pt idx="6">
                  <c:v>Other</c:v>
                </c:pt>
                <c:pt idx="7">
                  <c:v>Rent/Mortgage</c:v>
                </c:pt>
                <c:pt idx="8">
                  <c:v>University fees</c:v>
                </c:pt>
                <c:pt idx="9">
                  <c:v>Utility bills</c:v>
                </c:pt>
              </c:strCache>
            </c:strRef>
          </c:cat>
          <c:val>
            <c:numRef>
              <c:f>'2015-16_Circular Reference'!$N$10:$N$19</c:f>
              <c:numCache>
                <c:formatCode>General</c:formatCode>
                <c:ptCount val="10"/>
                <c:pt idx="0">
                  <c:v>1080</c:v>
                </c:pt>
                <c:pt idx="1">
                  <c:v>750</c:v>
                </c:pt>
                <c:pt idx="2">
                  <c:v>300</c:v>
                </c:pt>
                <c:pt idx="3">
                  <c:v>1200</c:v>
                </c:pt>
                <c:pt idx="4">
                  <c:v>2880</c:v>
                </c:pt>
                <c:pt idx="5" formatCode="0">
                  <c:v>3612.9629629629626</c:v>
                </c:pt>
                <c:pt idx="6">
                  <c:v>600</c:v>
                </c:pt>
                <c:pt idx="7">
                  <c:v>7200</c:v>
                </c:pt>
                <c:pt idx="8">
                  <c:v>34400</c:v>
                </c:pt>
                <c:pt idx="9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F2-4DD3-8167-D636CA0F7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58"/>
      </c:pieChart>
      <c:spPr>
        <a:noFill/>
        <a:ln w="25400">
          <a:noFill/>
        </a:ln>
      </c:spPr>
    </c:plotArea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GB"/>
              <a:t>Expenditure 2015-16</a:t>
            </a:r>
          </a:p>
        </c:rich>
      </c:tx>
      <c:layout>
        <c:manualLayout>
          <c:xMode val="edge"/>
          <c:yMode val="edge"/>
          <c:x val="0.26376375185087803"/>
          <c:y val="2.3121639709566218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FA4-4EFF-85FF-680FD77BFEC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FA4-4EFF-85FF-680FD77BFEC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5FA4-4EFF-85FF-680FD77BFEC1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5FA4-4EFF-85FF-680FD77BFEC1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5FA4-4EFF-85FF-680FD77BFEC1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5FA4-4EFF-85FF-680FD77BFEC1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5FA4-4EFF-85FF-680FD77BFEC1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5FA4-4EFF-85FF-680FD77BFEC1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8-5FA4-4EFF-85FF-680FD77BFEC1}"/>
              </c:ext>
            </c:extLst>
          </c:dPt>
          <c:dLbls>
            <c:dLbl>
              <c:idx val="0"/>
              <c:layout>
                <c:manualLayout>
                  <c:x val="5.1412755795462672E-2"/>
                  <c:y val="-9.2271830886004116E-2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FA4-4EFF-85FF-680FD77BFEC1}"/>
                </c:ext>
              </c:extLst>
            </c:dLbl>
            <c:dLbl>
              <c:idx val="1"/>
              <c:layout>
                <c:manualLayout>
                  <c:x val="0.11343160721262054"/>
                  <c:y val="-5.9834007235582036E-3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A4-4EFF-85FF-680FD77BFEC1}"/>
                </c:ext>
              </c:extLst>
            </c:dLbl>
            <c:dLbl>
              <c:idx val="2"/>
              <c:layout>
                <c:manualLayout>
                  <c:x val="-1.3597891458536236E-2"/>
                  <c:y val="-2.9362275661488262E-3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FA4-4EFF-85FF-680FD77BFEC1}"/>
                </c:ext>
              </c:extLst>
            </c:dLbl>
            <c:dLbl>
              <c:idx val="7"/>
              <c:layout>
                <c:manualLayout>
                  <c:x val="0.17253855846635524"/>
                  <c:y val="0.26801134993260978"/>
                </c:manualLayout>
              </c:layout>
              <c:spPr/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FA4-4EFF-85FF-680FD77BFEC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'2015-16_순환참조'!$A$10:$A$19</c:f>
              <c:strCache>
                <c:ptCount val="10"/>
                <c:pt idx="0">
                  <c:v>Car Fuel</c:v>
                </c:pt>
                <c:pt idx="1">
                  <c:v>Car maintenance</c:v>
                </c:pt>
                <c:pt idx="2">
                  <c:v>Clothes</c:v>
                </c:pt>
                <c:pt idx="3">
                  <c:v>Council Tax</c:v>
                </c:pt>
                <c:pt idx="4">
                  <c:v>Food/drink</c:v>
                </c:pt>
                <c:pt idx="5">
                  <c:v>Investment</c:v>
                </c:pt>
                <c:pt idx="6">
                  <c:v>Other</c:v>
                </c:pt>
                <c:pt idx="7">
                  <c:v>Rent/Mortgage</c:v>
                </c:pt>
                <c:pt idx="8">
                  <c:v>University Fees</c:v>
                </c:pt>
                <c:pt idx="9">
                  <c:v>Utility bills</c:v>
                </c:pt>
              </c:strCache>
            </c:strRef>
          </c:cat>
          <c:val>
            <c:numRef>
              <c:f>'2015-16_순환참조'!$N$10:$N$19</c:f>
              <c:numCache>
                <c:formatCode>General</c:formatCode>
                <c:ptCount val="10"/>
                <c:pt idx="0">
                  <c:v>1080</c:v>
                </c:pt>
                <c:pt idx="1">
                  <c:v>750</c:v>
                </c:pt>
                <c:pt idx="2">
                  <c:v>300</c:v>
                </c:pt>
                <c:pt idx="3">
                  <c:v>1200</c:v>
                </c:pt>
                <c:pt idx="4">
                  <c:v>2880</c:v>
                </c:pt>
                <c:pt idx="6">
                  <c:v>600</c:v>
                </c:pt>
                <c:pt idx="7">
                  <c:v>7200</c:v>
                </c:pt>
                <c:pt idx="8">
                  <c:v>34400</c:v>
                </c:pt>
                <c:pt idx="9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A4-4EFF-85FF-680FD77BF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79"/>
      </c:pieChart>
      <c:spPr>
        <a:noFill/>
        <a:ln w="25400">
          <a:noFill/>
        </a:ln>
      </c:spPr>
    </c:plotArea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23</xdr:row>
      <xdr:rowOff>123825</xdr:rowOff>
    </xdr:from>
    <xdr:to>
      <xdr:col>12</xdr:col>
      <xdr:colOff>466725</xdr:colOff>
      <xdr:row>42</xdr:row>
      <xdr:rowOff>114300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74035524-A81D-4A19-ADBF-4D46E8A38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0.30621</cdr:x>
      <cdr:y>0.42857</cdr:y>
    </cdr:from>
    <cdr:to>
      <cdr:x>0.49746</cdr:x>
      <cdr:y>0.56211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33513" y="1314450"/>
          <a:ext cx="895350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 i="1"/>
            <a:t>Too high!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23</xdr:row>
      <xdr:rowOff>123825</xdr:rowOff>
    </xdr:from>
    <xdr:to>
      <xdr:col>12</xdr:col>
      <xdr:colOff>466725</xdr:colOff>
      <xdr:row>42</xdr:row>
      <xdr:rowOff>114300</xdr:rowOff>
    </xdr:to>
    <xdr:graphicFrame macro="">
      <xdr:nvGraphicFramePr>
        <xdr:cNvPr id="1086" name="Chart 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0.30621</cdr:x>
      <cdr:y>0.42857</cdr:y>
    </cdr:from>
    <cdr:to>
      <cdr:x>0.49746</cdr:x>
      <cdr:y>0.56211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33513" y="1314450"/>
          <a:ext cx="895350" cy="4095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 b="1" i="1"/>
            <a:t>Too high!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22</xdr:row>
      <xdr:rowOff>133351</xdr:rowOff>
    </xdr:from>
    <xdr:to>
      <xdr:col>11</xdr:col>
      <xdr:colOff>266700</xdr:colOff>
      <xdr:row>39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068679-050B-4E17-856B-A42843A16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0.13542</cdr:x>
      <cdr:y>0.24566</cdr:y>
    </cdr:from>
    <cdr:to>
      <cdr:x>0.31771</cdr:x>
      <cdr:y>0.35838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9124" y="674688"/>
          <a:ext cx="833437" cy="3095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100"/>
            <a:t>Too high!</a:t>
          </a:r>
        </a:p>
      </cdr:txBody>
    </cdr:sp>
  </cdr:relSizeAnchor>
  <cdr:relSizeAnchor xmlns:cdr="http://schemas.openxmlformats.org/drawingml/2006/chartDrawing">
    <cdr:from>
      <cdr:x>0.30208</cdr:x>
      <cdr:y>0.34971</cdr:y>
    </cdr:from>
    <cdr:to>
      <cdr:x>0.40625</cdr:x>
      <cdr:y>0.49422</cdr:y>
    </cdr:to>
    <cdr:sp macro="" textlink="">
      <cdr:nvSpPr>
        <cdr:cNvPr id="4" name="Straight Arrow Connector 3"/>
        <cdr:cNvSpPr/>
      </cdr:nvSpPr>
      <cdr:spPr>
        <a:xfrm xmlns:a="http://schemas.openxmlformats.org/drawingml/2006/main">
          <a:off x="1381125" y="960438"/>
          <a:ext cx="476250" cy="396875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arrow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.WBS/Lecture/Spreadsheet%20Modelling/WK%200/Budget1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"/>
    </sheetNames>
    <sheetDataSet>
      <sheetData sheetId="0">
        <row r="10">
          <cell r="A10" t="str">
            <v>Car fuel</v>
          </cell>
          <cell r="N10">
            <v>1080</v>
          </cell>
        </row>
        <row r="11">
          <cell r="A11" t="str">
            <v>Car maintenance</v>
          </cell>
          <cell r="N11">
            <v>750</v>
          </cell>
        </row>
        <row r="12">
          <cell r="A12" t="str">
            <v>Clothes</v>
          </cell>
          <cell r="N12">
            <v>300</v>
          </cell>
        </row>
        <row r="13">
          <cell r="A13" t="str">
            <v>Council tax</v>
          </cell>
          <cell r="N13">
            <v>1200</v>
          </cell>
        </row>
        <row r="14">
          <cell r="A14" t="str">
            <v>Food/drink</v>
          </cell>
          <cell r="N14">
            <v>2880</v>
          </cell>
        </row>
        <row r="15">
          <cell r="A15" t="str">
            <v>Investment</v>
          </cell>
          <cell r="N15">
            <v>4689.9999999999945</v>
          </cell>
        </row>
        <row r="16">
          <cell r="A16" t="str">
            <v>Other</v>
          </cell>
          <cell r="N16">
            <v>600</v>
          </cell>
        </row>
        <row r="17">
          <cell r="A17" t="str">
            <v>Rent/Mortgage</v>
          </cell>
          <cell r="N17">
            <v>7200</v>
          </cell>
        </row>
        <row r="18">
          <cell r="A18" t="str">
            <v>University fees</v>
          </cell>
          <cell r="N18">
            <v>34400</v>
          </cell>
        </row>
        <row r="19">
          <cell r="A19" t="str">
            <v>Utility bills</v>
          </cell>
          <cell r="N19">
            <v>1800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D9CD-0C3E-4AA6-AF17-FF193298E33A}">
  <sheetPr>
    <pageSetUpPr fitToPage="1"/>
  </sheetPr>
  <dimension ref="A1:O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defaultRowHeight="13.2" x14ac:dyDescent="0.25"/>
  <cols>
    <col min="1" max="1" width="17.33203125" style="23" customWidth="1"/>
    <col min="2" max="12" width="8.88671875" style="23"/>
    <col min="13" max="13" width="12.109375" style="23" customWidth="1"/>
    <col min="14" max="14" width="8.88671875" style="23"/>
    <col min="15" max="15" width="11.33203125" style="23" customWidth="1"/>
    <col min="16" max="16384" width="8.88671875" style="23"/>
  </cols>
  <sheetData>
    <row r="1" spans="1:15" ht="17.399999999999999" x14ac:dyDescent="0.3">
      <c r="A1" s="44" t="s">
        <v>0</v>
      </c>
      <c r="B1" s="43">
        <v>42278</v>
      </c>
      <c r="C1" s="43">
        <v>42309</v>
      </c>
      <c r="D1" s="43">
        <v>42339</v>
      </c>
      <c r="E1" s="43">
        <v>42370</v>
      </c>
      <c r="F1" s="43">
        <v>42401</v>
      </c>
      <c r="G1" s="43">
        <v>42430</v>
      </c>
      <c r="H1" s="43">
        <v>42461</v>
      </c>
      <c r="I1" s="43">
        <v>42491</v>
      </c>
      <c r="J1" s="43">
        <v>42522</v>
      </c>
      <c r="K1" s="43">
        <v>42552</v>
      </c>
      <c r="L1" s="43">
        <v>42583</v>
      </c>
      <c r="M1" s="43">
        <v>42614</v>
      </c>
      <c r="N1" s="42" t="s">
        <v>1</v>
      </c>
      <c r="O1" s="32" t="s">
        <v>2</v>
      </c>
    </row>
    <row r="2" spans="1:15" x14ac:dyDescent="0.25">
      <c r="N2" s="28"/>
    </row>
    <row r="3" spans="1:15" x14ac:dyDescent="0.25">
      <c r="A3" s="32" t="s">
        <v>3</v>
      </c>
      <c r="B3" s="41">
        <v>25000</v>
      </c>
      <c r="C3" s="35">
        <f t="shared" ref="C3:M3" si="0">B21</f>
        <v>17713.684210526317</v>
      </c>
      <c r="D3" s="35">
        <f t="shared" si="0"/>
        <v>16313.684210526317</v>
      </c>
      <c r="E3" s="35">
        <f t="shared" si="0"/>
        <v>17570</v>
      </c>
      <c r="F3" s="35">
        <f t="shared" si="0"/>
        <v>10333.684210526317</v>
      </c>
      <c r="G3" s="35">
        <f t="shared" si="0"/>
        <v>9203.6842105263167</v>
      </c>
      <c r="H3" s="35">
        <f t="shared" si="0"/>
        <v>7673.6842105263167</v>
      </c>
      <c r="I3" s="35">
        <f t="shared" si="0"/>
        <v>387.36842105263349</v>
      </c>
      <c r="J3" s="35">
        <f t="shared" si="0"/>
        <v>-812.63157894736651</v>
      </c>
      <c r="K3" s="35">
        <f t="shared" si="0"/>
        <v>243.68421052631811</v>
      </c>
      <c r="L3" s="35">
        <f t="shared" si="0"/>
        <v>-1306.3157894736819</v>
      </c>
      <c r="M3" s="35">
        <f t="shared" si="0"/>
        <v>-199.99999999999727</v>
      </c>
      <c r="N3" s="28"/>
    </row>
    <row r="4" spans="1:15" ht="22.5" customHeight="1" x14ac:dyDescent="0.25">
      <c r="A4" s="32" t="s">
        <v>4</v>
      </c>
      <c r="N4" s="28"/>
    </row>
    <row r="5" spans="1:15" x14ac:dyDescent="0.25">
      <c r="A5" s="37" t="s">
        <v>14</v>
      </c>
      <c r="B5" s="27">
        <v>3000</v>
      </c>
      <c r="C5" s="27"/>
      <c r="D5" s="27">
        <v>3000</v>
      </c>
      <c r="E5" s="27">
        <v>3000</v>
      </c>
      <c r="F5" s="27"/>
      <c r="G5" s="27"/>
      <c r="H5" s="27">
        <v>3000</v>
      </c>
      <c r="I5" s="27"/>
      <c r="J5" s="27">
        <v>3000</v>
      </c>
      <c r="K5" s="27"/>
      <c r="L5" s="27">
        <v>3000</v>
      </c>
      <c r="M5" s="27"/>
      <c r="N5" s="34">
        <f>SUM(B5:M5)</f>
        <v>18000</v>
      </c>
      <c r="O5" s="40">
        <f>N5/N$8</f>
        <v>0.63157894736842102</v>
      </c>
    </row>
    <row r="6" spans="1:15" x14ac:dyDescent="0.25">
      <c r="A6" s="37" t="s">
        <v>5</v>
      </c>
      <c r="B6" s="27">
        <v>3500</v>
      </c>
      <c r="C6" s="27"/>
      <c r="D6" s="27"/>
      <c r="E6" s="27">
        <v>3500</v>
      </c>
      <c r="F6" s="27"/>
      <c r="G6" s="27"/>
      <c r="H6" s="27">
        <v>3500</v>
      </c>
      <c r="I6" s="27"/>
      <c r="J6" s="27"/>
      <c r="K6" s="27"/>
      <c r="L6" s="27"/>
      <c r="M6" s="27"/>
      <c r="N6" s="34">
        <f>SUM(B6:M6)</f>
        <v>10500</v>
      </c>
      <c r="O6" s="40">
        <f>N6/N$8</f>
        <v>0.36842105263157893</v>
      </c>
    </row>
    <row r="7" spans="1:15" x14ac:dyDescent="0.25">
      <c r="A7" s="37" t="s">
        <v>6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34">
        <f>SUM(B7:M7)</f>
        <v>0</v>
      </c>
      <c r="O7" s="40">
        <f>N7/N$8</f>
        <v>0</v>
      </c>
    </row>
    <row r="8" spans="1:15" x14ac:dyDescent="0.25">
      <c r="A8" s="32" t="s">
        <v>7</v>
      </c>
      <c r="B8" s="39">
        <f>SUM(B5:B7)</f>
        <v>6500</v>
      </c>
      <c r="C8" s="39">
        <f t="shared" ref="C8:M8" si="1">SUM(C5:C7)</f>
        <v>0</v>
      </c>
      <c r="D8" s="39">
        <f t="shared" si="1"/>
        <v>3000</v>
      </c>
      <c r="E8" s="39">
        <f t="shared" si="1"/>
        <v>6500</v>
      </c>
      <c r="F8" s="39">
        <f t="shared" si="1"/>
        <v>0</v>
      </c>
      <c r="G8" s="39">
        <f t="shared" si="1"/>
        <v>0</v>
      </c>
      <c r="H8" s="39">
        <f t="shared" si="1"/>
        <v>6500</v>
      </c>
      <c r="I8" s="39">
        <f t="shared" si="1"/>
        <v>0</v>
      </c>
      <c r="J8" s="39">
        <f t="shared" si="1"/>
        <v>3000</v>
      </c>
      <c r="K8" s="39">
        <f t="shared" si="1"/>
        <v>0</v>
      </c>
      <c r="L8" s="39">
        <f t="shared" si="1"/>
        <v>3000</v>
      </c>
      <c r="M8" s="39">
        <f t="shared" si="1"/>
        <v>0</v>
      </c>
      <c r="N8" s="34">
        <f>SUM(TotalIncome)</f>
        <v>28500</v>
      </c>
      <c r="O8" s="33">
        <f>N8/N$8</f>
        <v>1</v>
      </c>
    </row>
    <row r="9" spans="1:15" ht="24.75" customHeight="1" x14ac:dyDescent="0.25">
      <c r="A9" s="32" t="s">
        <v>8</v>
      </c>
      <c r="N9" s="34"/>
    </row>
    <row r="10" spans="1:15" x14ac:dyDescent="0.25">
      <c r="A10" s="37" t="s">
        <v>19</v>
      </c>
      <c r="B10" s="27">
        <v>90</v>
      </c>
      <c r="C10" s="27">
        <v>90</v>
      </c>
      <c r="D10" s="27">
        <v>90</v>
      </c>
      <c r="E10" s="27">
        <v>90</v>
      </c>
      <c r="F10" s="27">
        <v>90</v>
      </c>
      <c r="G10" s="27">
        <v>90</v>
      </c>
      <c r="H10" s="27">
        <v>90</v>
      </c>
      <c r="I10" s="27">
        <v>90</v>
      </c>
      <c r="J10" s="27">
        <v>90</v>
      </c>
      <c r="K10" s="27">
        <v>90</v>
      </c>
      <c r="L10" s="27">
        <v>90</v>
      </c>
      <c r="M10" s="27">
        <v>90</v>
      </c>
      <c r="N10" s="34">
        <f>SUM(B10:M10)</f>
        <v>1080</v>
      </c>
      <c r="O10" s="36">
        <f t="shared" ref="O10:O19" si="2">N10/N$20</f>
        <v>1.9672131147540989E-2</v>
      </c>
    </row>
    <row r="11" spans="1:15" x14ac:dyDescent="0.25">
      <c r="A11" s="37" t="s">
        <v>9</v>
      </c>
      <c r="B11" s="27"/>
      <c r="C11" s="27"/>
      <c r="D11" s="27"/>
      <c r="E11" s="27"/>
      <c r="F11" s="27"/>
      <c r="G11" s="27">
        <v>250</v>
      </c>
      <c r="H11" s="27"/>
      <c r="I11" s="27"/>
      <c r="J11" s="27"/>
      <c r="K11" s="27">
        <v>350</v>
      </c>
      <c r="L11" s="27">
        <v>150</v>
      </c>
      <c r="M11" s="27"/>
      <c r="N11" s="34">
        <f>SUM(B11:M11)</f>
        <v>750</v>
      </c>
      <c r="O11" s="36">
        <f t="shared" si="2"/>
        <v>1.3661202185792353E-2</v>
      </c>
    </row>
    <row r="12" spans="1:15" x14ac:dyDescent="0.25">
      <c r="A12" s="37" t="s">
        <v>10</v>
      </c>
      <c r="B12" s="27">
        <v>50</v>
      </c>
      <c r="C12" s="27"/>
      <c r="D12" s="27">
        <v>50</v>
      </c>
      <c r="E12" s="27"/>
      <c r="F12" s="27">
        <v>50</v>
      </c>
      <c r="G12" s="27"/>
      <c r="H12" s="27">
        <v>50</v>
      </c>
      <c r="I12" s="27"/>
      <c r="J12" s="27">
        <v>50</v>
      </c>
      <c r="K12" s="27"/>
      <c r="L12" s="27">
        <v>50</v>
      </c>
      <c r="M12" s="27"/>
      <c r="N12" s="34">
        <f t="shared" ref="N12:N19" si="3">SUM(B12:M12)</f>
        <v>300</v>
      </c>
      <c r="O12" s="36">
        <f t="shared" si="2"/>
        <v>5.4644808743169416E-3</v>
      </c>
    </row>
    <row r="13" spans="1:15" x14ac:dyDescent="0.25">
      <c r="A13" s="37" t="s">
        <v>21</v>
      </c>
      <c r="B13" s="27">
        <v>120</v>
      </c>
      <c r="C13" s="27">
        <v>120</v>
      </c>
      <c r="D13" s="27">
        <v>120</v>
      </c>
      <c r="E13" s="27">
        <v>120</v>
      </c>
      <c r="F13" s="27"/>
      <c r="G13" s="27"/>
      <c r="H13" s="27">
        <v>120</v>
      </c>
      <c r="I13" s="27">
        <v>120</v>
      </c>
      <c r="J13" s="27">
        <v>120</v>
      </c>
      <c r="K13" s="27">
        <v>120</v>
      </c>
      <c r="L13" s="27">
        <v>120</v>
      </c>
      <c r="M13" s="27">
        <v>120</v>
      </c>
      <c r="N13" s="34">
        <f t="shared" si="3"/>
        <v>1200</v>
      </c>
      <c r="O13" s="36">
        <f t="shared" si="2"/>
        <v>2.1857923497267766E-2</v>
      </c>
    </row>
    <row r="14" spans="1:15" x14ac:dyDescent="0.25">
      <c r="A14" s="37" t="s">
        <v>15</v>
      </c>
      <c r="B14" s="27">
        <v>240</v>
      </c>
      <c r="C14" s="27">
        <v>240</v>
      </c>
      <c r="D14" s="27">
        <v>240</v>
      </c>
      <c r="E14" s="27">
        <v>240</v>
      </c>
      <c r="F14" s="27">
        <v>240</v>
      </c>
      <c r="G14" s="27">
        <v>240</v>
      </c>
      <c r="H14" s="27">
        <v>240</v>
      </c>
      <c r="I14" s="27">
        <v>240</v>
      </c>
      <c r="J14" s="27">
        <v>240</v>
      </c>
      <c r="K14" s="27">
        <v>240</v>
      </c>
      <c r="L14" s="27">
        <v>240</v>
      </c>
      <c r="M14" s="27">
        <v>240</v>
      </c>
      <c r="N14" s="34">
        <f t="shared" si="3"/>
        <v>2880</v>
      </c>
      <c r="O14" s="36">
        <f t="shared" si="2"/>
        <v>5.2459016393442637E-2</v>
      </c>
    </row>
    <row r="15" spans="1:15" x14ac:dyDescent="0.25">
      <c r="A15" s="37" t="s">
        <v>18</v>
      </c>
      <c r="B15" s="45">
        <f t="shared" ref="B15:M15" si="4">$B$24*TotalIncome</f>
        <v>1069.6491228070165</v>
      </c>
      <c r="C15" s="45">
        <f t="shared" si="4"/>
        <v>0</v>
      </c>
      <c r="D15" s="45">
        <f t="shared" si="4"/>
        <v>493.68421052631533</v>
      </c>
      <c r="E15" s="45">
        <f t="shared" si="4"/>
        <v>1069.6491228070165</v>
      </c>
      <c r="F15" s="45">
        <f t="shared" si="4"/>
        <v>0</v>
      </c>
      <c r="G15" s="45">
        <f t="shared" si="4"/>
        <v>0</v>
      </c>
      <c r="H15" s="45">
        <f t="shared" si="4"/>
        <v>1069.6491228070165</v>
      </c>
      <c r="I15" s="45">
        <f t="shared" si="4"/>
        <v>0</v>
      </c>
      <c r="J15" s="45">
        <f t="shared" si="4"/>
        <v>493.68421052631533</v>
      </c>
      <c r="K15" s="45">
        <f t="shared" si="4"/>
        <v>0</v>
      </c>
      <c r="L15" s="45">
        <f t="shared" si="4"/>
        <v>493.68421052631533</v>
      </c>
      <c r="M15" s="45">
        <f t="shared" si="4"/>
        <v>0</v>
      </c>
      <c r="N15" s="46">
        <f>SUM(B15:M15)</f>
        <v>4689.9999999999945</v>
      </c>
      <c r="O15" s="36">
        <f t="shared" si="2"/>
        <v>8.5428051001821423E-2</v>
      </c>
    </row>
    <row r="16" spans="1:15" x14ac:dyDescent="0.25">
      <c r="A16" s="37" t="s">
        <v>6</v>
      </c>
      <c r="B16" s="27"/>
      <c r="C16" s="27">
        <v>200</v>
      </c>
      <c r="D16" s="27"/>
      <c r="E16" s="27"/>
      <c r="F16" s="27"/>
      <c r="G16" s="27">
        <v>200</v>
      </c>
      <c r="H16" s="27"/>
      <c r="I16" s="27"/>
      <c r="J16" s="27">
        <v>200</v>
      </c>
      <c r="K16" s="27"/>
      <c r="L16" s="27"/>
      <c r="M16" s="27"/>
      <c r="N16" s="34">
        <f t="shared" si="3"/>
        <v>600</v>
      </c>
      <c r="O16" s="36">
        <f t="shared" si="2"/>
        <v>1.0928961748633883E-2</v>
      </c>
    </row>
    <row r="17" spans="1:15" x14ac:dyDescent="0.25">
      <c r="A17" s="37" t="s">
        <v>11</v>
      </c>
      <c r="B17" s="27">
        <v>600</v>
      </c>
      <c r="C17" s="27">
        <v>600</v>
      </c>
      <c r="D17" s="27">
        <v>600</v>
      </c>
      <c r="E17" s="27">
        <v>600</v>
      </c>
      <c r="F17" s="27">
        <v>600</v>
      </c>
      <c r="G17" s="27">
        <v>600</v>
      </c>
      <c r="H17" s="27">
        <v>600</v>
      </c>
      <c r="I17" s="27">
        <v>600</v>
      </c>
      <c r="J17" s="27">
        <v>600</v>
      </c>
      <c r="K17" s="27">
        <v>600</v>
      </c>
      <c r="L17" s="27">
        <v>600</v>
      </c>
      <c r="M17" s="27">
        <v>600</v>
      </c>
      <c r="N17" s="34">
        <f t="shared" si="3"/>
        <v>7200</v>
      </c>
      <c r="O17" s="36">
        <f t="shared" si="2"/>
        <v>0.13114754098360659</v>
      </c>
    </row>
    <row r="18" spans="1:15" x14ac:dyDescent="0.25">
      <c r="A18" s="37" t="s">
        <v>20</v>
      </c>
      <c r="B18" s="45">
        <f>34400/3</f>
        <v>11466.666666666666</v>
      </c>
      <c r="C18" s="27"/>
      <c r="D18" s="27"/>
      <c r="E18" s="45">
        <f>34400/3</f>
        <v>11466.666666666666</v>
      </c>
      <c r="F18" s="27"/>
      <c r="G18" s="27"/>
      <c r="H18" s="45">
        <f>34400/3</f>
        <v>11466.666666666666</v>
      </c>
      <c r="I18" s="27"/>
      <c r="J18" s="27"/>
      <c r="K18" s="27"/>
      <c r="L18" s="27"/>
      <c r="M18" s="27"/>
      <c r="N18" s="34">
        <f t="shared" si="3"/>
        <v>34400</v>
      </c>
      <c r="O18" s="36">
        <f t="shared" si="2"/>
        <v>0.62659380692167599</v>
      </c>
    </row>
    <row r="19" spans="1:15" x14ac:dyDescent="0.25">
      <c r="A19" s="37" t="s">
        <v>16</v>
      </c>
      <c r="B19" s="27">
        <v>150</v>
      </c>
      <c r="C19" s="27">
        <v>150</v>
      </c>
      <c r="D19" s="27">
        <v>150</v>
      </c>
      <c r="E19" s="27">
        <v>150</v>
      </c>
      <c r="F19" s="27">
        <v>150</v>
      </c>
      <c r="G19" s="27">
        <v>150</v>
      </c>
      <c r="H19" s="27">
        <v>150</v>
      </c>
      <c r="I19" s="27">
        <v>150</v>
      </c>
      <c r="J19" s="27">
        <v>150</v>
      </c>
      <c r="K19" s="27">
        <v>150</v>
      </c>
      <c r="L19" s="27">
        <v>150</v>
      </c>
      <c r="M19" s="27">
        <v>150</v>
      </c>
      <c r="N19" s="34">
        <f t="shared" si="3"/>
        <v>1800</v>
      </c>
      <c r="O19" s="36">
        <f t="shared" si="2"/>
        <v>3.2786885245901648E-2</v>
      </c>
    </row>
    <row r="20" spans="1:15" x14ac:dyDescent="0.25">
      <c r="A20" s="32" t="s">
        <v>12</v>
      </c>
      <c r="B20" s="35">
        <f t="shared" ref="B20:M20" si="5">SUM(B10:B19)</f>
        <v>13786.315789473683</v>
      </c>
      <c r="C20" s="35">
        <f t="shared" si="5"/>
        <v>1400</v>
      </c>
      <c r="D20" s="35">
        <f t="shared" si="5"/>
        <v>1743.6842105263154</v>
      </c>
      <c r="E20" s="35">
        <f t="shared" si="5"/>
        <v>13736.315789473683</v>
      </c>
      <c r="F20" s="35">
        <f t="shared" si="5"/>
        <v>1130</v>
      </c>
      <c r="G20" s="35">
        <f t="shared" si="5"/>
        <v>1530</v>
      </c>
      <c r="H20" s="35">
        <f t="shared" si="5"/>
        <v>13786.315789473683</v>
      </c>
      <c r="I20" s="35">
        <f t="shared" si="5"/>
        <v>1200</v>
      </c>
      <c r="J20" s="35">
        <f t="shared" si="5"/>
        <v>1943.6842105263154</v>
      </c>
      <c r="K20" s="35">
        <f t="shared" si="5"/>
        <v>1550</v>
      </c>
      <c r="L20" s="35">
        <f t="shared" si="5"/>
        <v>1893.6842105263154</v>
      </c>
      <c r="M20" s="35">
        <f t="shared" si="5"/>
        <v>1200</v>
      </c>
      <c r="N20" s="46">
        <f>SUM(TotalSpend)</f>
        <v>54899.999999999985</v>
      </c>
      <c r="O20" s="33">
        <f>SUM(O10:O19)</f>
        <v>1.0000000000000002</v>
      </c>
    </row>
    <row r="21" spans="1:15" ht="21.75" customHeight="1" x14ac:dyDescent="0.3">
      <c r="A21" s="32" t="s">
        <v>13</v>
      </c>
      <c r="B21" s="31">
        <f t="shared" ref="B21:M21" si="6">BroughtForward+TotalIncome-TotalSpend</f>
        <v>17713.684210526317</v>
      </c>
      <c r="C21" s="31">
        <f t="shared" si="6"/>
        <v>16313.684210526317</v>
      </c>
      <c r="D21" s="31">
        <f t="shared" si="6"/>
        <v>17570</v>
      </c>
      <c r="E21" s="31">
        <f t="shared" si="6"/>
        <v>10333.684210526317</v>
      </c>
      <c r="F21" s="31">
        <f t="shared" si="6"/>
        <v>9203.6842105263167</v>
      </c>
      <c r="G21" s="31">
        <f t="shared" si="6"/>
        <v>7673.6842105263167</v>
      </c>
      <c r="H21" s="31">
        <f t="shared" si="6"/>
        <v>387.36842105263349</v>
      </c>
      <c r="I21" s="31">
        <f t="shared" si="6"/>
        <v>-812.63157894736651</v>
      </c>
      <c r="J21" s="31">
        <f t="shared" si="6"/>
        <v>243.68421052631811</v>
      </c>
      <c r="K21" s="31">
        <f t="shared" si="6"/>
        <v>-1306.3157894736819</v>
      </c>
      <c r="L21" s="31">
        <f t="shared" si="6"/>
        <v>-199.99999999999727</v>
      </c>
      <c r="M21" s="30">
        <f t="shared" si="6"/>
        <v>-1399.9999999999973</v>
      </c>
      <c r="N21" s="28"/>
    </row>
    <row r="22" spans="1:15" x14ac:dyDescent="0.25">
      <c r="A22" s="27"/>
      <c r="B22" s="29" t="str">
        <f>IF(B21&gt;=0,"Credit","Debit")</f>
        <v>Credit</v>
      </c>
      <c r="C22" s="29" t="str">
        <f t="shared" ref="C22:M22" si="7">IF(C21&gt;=0,"Credit","Debit")</f>
        <v>Credit</v>
      </c>
      <c r="D22" s="29" t="str">
        <f t="shared" si="7"/>
        <v>Credit</v>
      </c>
      <c r="E22" s="29" t="str">
        <f t="shared" si="7"/>
        <v>Credit</v>
      </c>
      <c r="F22" s="29" t="str">
        <f t="shared" si="7"/>
        <v>Credit</v>
      </c>
      <c r="G22" s="29" t="str">
        <f t="shared" si="7"/>
        <v>Credit</v>
      </c>
      <c r="H22" s="29" t="str">
        <f t="shared" si="7"/>
        <v>Credit</v>
      </c>
      <c r="I22" s="29" t="str">
        <f t="shared" si="7"/>
        <v>Debit</v>
      </c>
      <c r="J22" s="29" t="str">
        <f t="shared" si="7"/>
        <v>Credit</v>
      </c>
      <c r="K22" s="29" t="str">
        <f t="shared" si="7"/>
        <v>Debit</v>
      </c>
      <c r="L22" s="29" t="str">
        <f t="shared" si="7"/>
        <v>Debit</v>
      </c>
      <c r="M22" s="29" t="str">
        <f t="shared" si="7"/>
        <v>Debit</v>
      </c>
      <c r="N22" s="28"/>
    </row>
    <row r="24" spans="1:15" x14ac:dyDescent="0.25">
      <c r="A24" s="27" t="s">
        <v>17</v>
      </c>
      <c r="B24" s="22">
        <v>0.16456140350877177</v>
      </c>
    </row>
    <row r="28" spans="1:15" x14ac:dyDescent="0.25">
      <c r="A28" s="25"/>
    </row>
    <row r="29" spans="1:15" x14ac:dyDescent="0.25">
      <c r="A29" s="25"/>
    </row>
    <row r="30" spans="1:15" x14ac:dyDescent="0.25">
      <c r="A30" s="24"/>
    </row>
    <row r="31" spans="1:15" x14ac:dyDescent="0.25">
      <c r="A31" s="24"/>
    </row>
  </sheetData>
  <pageMargins left="0.75" right="0.75" top="1" bottom="1" header="0.5" footer="0.5"/>
  <pageSetup paperSize="9" scale="88" orientation="landscape" horizontalDpi="300" verticalDpi="300" r:id="rId1"/>
  <headerFooter alignWithMargins="0">
    <oddHeader>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O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3.2" x14ac:dyDescent="0.25"/>
  <cols>
    <col min="1" max="1" width="17.33203125" customWidth="1"/>
    <col min="13" max="13" width="12.109375" customWidth="1"/>
    <col min="15" max="15" width="11.33203125" customWidth="1"/>
  </cols>
  <sheetData>
    <row r="1" spans="1:15" ht="17.399999999999999" x14ac:dyDescent="0.3">
      <c r="A1" s="6" t="s">
        <v>0</v>
      </c>
      <c r="B1" s="9">
        <v>42278</v>
      </c>
      <c r="C1" s="9">
        <v>42309</v>
      </c>
      <c r="D1" s="9">
        <v>42339</v>
      </c>
      <c r="E1" s="9">
        <v>42370</v>
      </c>
      <c r="F1" s="9">
        <v>42401</v>
      </c>
      <c r="G1" s="9">
        <v>42430</v>
      </c>
      <c r="H1" s="9">
        <v>42461</v>
      </c>
      <c r="I1" s="9">
        <v>42491</v>
      </c>
      <c r="J1" s="9">
        <v>42522</v>
      </c>
      <c r="K1" s="9">
        <v>42552</v>
      </c>
      <c r="L1" s="9">
        <v>42583</v>
      </c>
      <c r="M1" s="9">
        <v>42614</v>
      </c>
      <c r="N1" s="10" t="s">
        <v>1</v>
      </c>
      <c r="O1" s="7" t="s">
        <v>2</v>
      </c>
    </row>
    <row r="2" spans="1:15" x14ac:dyDescent="0.25">
      <c r="N2" s="1"/>
    </row>
    <row r="3" spans="1:15" x14ac:dyDescent="0.25">
      <c r="A3" s="7" t="s">
        <v>3</v>
      </c>
      <c r="B3" s="5">
        <v>25000</v>
      </c>
      <c r="C3" s="11">
        <f t="shared" ref="C3:M3" ca="1" si="0">B21</f>
        <v>17370.370370370372</v>
      </c>
      <c r="D3" s="11">
        <f t="shared" ca="1" si="0"/>
        <v>15970.370370370372</v>
      </c>
      <c r="E3" s="11">
        <f t="shared" ca="1" si="0"/>
        <v>17420.370370370372</v>
      </c>
      <c r="F3" s="11">
        <f t="shared" ca="1" si="0"/>
        <v>10603.703703703706</v>
      </c>
      <c r="G3" s="11">
        <f t="shared" ca="1" si="0"/>
        <v>9473.7037037037135</v>
      </c>
      <c r="H3" s="11">
        <f t="shared" ca="1" si="0"/>
        <v>7943.703703703779</v>
      </c>
      <c r="I3" s="11">
        <f t="shared" ca="1" si="0"/>
        <v>1077.0370370378041</v>
      </c>
      <c r="J3" s="11">
        <f t="shared" ca="1" si="0"/>
        <v>-122.96296295533102</v>
      </c>
      <c r="K3" s="11">
        <f t="shared" ca="1" si="0"/>
        <v>1127.0370371133358</v>
      </c>
      <c r="L3" s="11">
        <f t="shared" ca="1" si="0"/>
        <v>-422.96296219999931</v>
      </c>
      <c r="M3" s="11">
        <f t="shared" ca="1" si="0"/>
        <v>877.0370446666675</v>
      </c>
      <c r="N3" s="1"/>
    </row>
    <row r="4" spans="1:15" ht="22.5" customHeight="1" x14ac:dyDescent="0.25">
      <c r="A4" s="7" t="s">
        <v>4</v>
      </c>
      <c r="N4" s="1"/>
    </row>
    <row r="5" spans="1:15" x14ac:dyDescent="0.25">
      <c r="A5" s="8" t="s">
        <v>14</v>
      </c>
      <c r="B5" s="2">
        <v>3000</v>
      </c>
      <c r="C5" s="2"/>
      <c r="D5" s="2">
        <v>3000</v>
      </c>
      <c r="E5" s="2">
        <v>3000</v>
      </c>
      <c r="F5" s="2"/>
      <c r="G5" s="2"/>
      <c r="H5" s="2">
        <v>3000</v>
      </c>
      <c r="I5" s="2"/>
      <c r="J5" s="2">
        <v>3000</v>
      </c>
      <c r="K5" s="2"/>
      <c r="L5" s="2">
        <v>3000</v>
      </c>
      <c r="M5" s="2"/>
      <c r="N5" s="15">
        <f>SUM(B5:M5)</f>
        <v>18000</v>
      </c>
      <c r="O5" s="18">
        <f>N5/N$8</f>
        <v>0.63157894736842102</v>
      </c>
    </row>
    <row r="6" spans="1:15" x14ac:dyDescent="0.25">
      <c r="A6" s="8" t="s">
        <v>5</v>
      </c>
      <c r="B6" s="2">
        <v>3500</v>
      </c>
      <c r="C6" s="2"/>
      <c r="D6" s="2"/>
      <c r="E6" s="2">
        <v>3500</v>
      </c>
      <c r="F6" s="2"/>
      <c r="G6" s="2"/>
      <c r="H6" s="2">
        <v>3500</v>
      </c>
      <c r="I6" s="2"/>
      <c r="J6" s="2"/>
      <c r="K6" s="2"/>
      <c r="L6" s="2"/>
      <c r="M6" s="2"/>
      <c r="N6" s="15">
        <f>SUM(B6:M6)</f>
        <v>10500</v>
      </c>
      <c r="O6" s="18">
        <f>N6/N$8</f>
        <v>0.36842105263157893</v>
      </c>
    </row>
    <row r="7" spans="1:15" x14ac:dyDescent="0.25">
      <c r="A7" s="8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5">
        <f>SUM(B7:M7)</f>
        <v>0</v>
      </c>
      <c r="O7" s="18">
        <f>N7/N$8</f>
        <v>0</v>
      </c>
    </row>
    <row r="8" spans="1:15" x14ac:dyDescent="0.25">
      <c r="A8" s="7" t="s">
        <v>7</v>
      </c>
      <c r="B8" s="12">
        <f>SUM(B5:B7)</f>
        <v>6500</v>
      </c>
      <c r="C8" s="12">
        <f t="shared" ref="C8:M8" si="1">SUM(C5:C7)</f>
        <v>0</v>
      </c>
      <c r="D8" s="12">
        <f t="shared" si="1"/>
        <v>3000</v>
      </c>
      <c r="E8" s="12">
        <f t="shared" si="1"/>
        <v>6500</v>
      </c>
      <c r="F8" s="12">
        <f t="shared" si="1"/>
        <v>0</v>
      </c>
      <c r="G8" s="12">
        <f t="shared" si="1"/>
        <v>0</v>
      </c>
      <c r="H8" s="12">
        <f t="shared" si="1"/>
        <v>6500</v>
      </c>
      <c r="I8" s="12">
        <f t="shared" si="1"/>
        <v>0</v>
      </c>
      <c r="J8" s="12">
        <f t="shared" si="1"/>
        <v>3000</v>
      </c>
      <c r="K8" s="12">
        <f t="shared" si="1"/>
        <v>0</v>
      </c>
      <c r="L8" s="12">
        <f t="shared" si="1"/>
        <v>3000</v>
      </c>
      <c r="M8" s="12">
        <f t="shared" si="1"/>
        <v>0</v>
      </c>
      <c r="N8" s="15">
        <f>SUM(TotalIncome)</f>
        <v>28500</v>
      </c>
      <c r="O8" s="17">
        <f>N8/N$8</f>
        <v>1</v>
      </c>
    </row>
    <row r="9" spans="1:15" ht="24.75" customHeight="1" x14ac:dyDescent="0.25">
      <c r="A9" s="7" t="s">
        <v>8</v>
      </c>
      <c r="N9" s="15"/>
    </row>
    <row r="10" spans="1:15" x14ac:dyDescent="0.25">
      <c r="A10" s="8" t="s">
        <v>19</v>
      </c>
      <c r="B10" s="2">
        <v>90</v>
      </c>
      <c r="C10" s="2">
        <v>90</v>
      </c>
      <c r="D10" s="2">
        <v>90</v>
      </c>
      <c r="E10" s="2">
        <v>90</v>
      </c>
      <c r="F10" s="2">
        <v>90</v>
      </c>
      <c r="G10" s="2">
        <v>90</v>
      </c>
      <c r="H10" s="2">
        <v>90</v>
      </c>
      <c r="I10" s="2">
        <v>90</v>
      </c>
      <c r="J10" s="2">
        <v>90</v>
      </c>
      <c r="K10" s="2">
        <v>90</v>
      </c>
      <c r="L10" s="2">
        <v>90</v>
      </c>
      <c r="M10" s="2">
        <v>90</v>
      </c>
      <c r="N10" s="15">
        <f>SUM(B10:M10)</f>
        <v>1080</v>
      </c>
      <c r="O10" s="16">
        <f t="shared" ref="O10:O19" ca="1" si="2">N10/N$20</f>
        <v>2.0065784946532529E-2</v>
      </c>
    </row>
    <row r="11" spans="1:15" x14ac:dyDescent="0.25">
      <c r="A11" s="8" t="s">
        <v>9</v>
      </c>
      <c r="B11" s="2"/>
      <c r="C11" s="2"/>
      <c r="D11" s="2"/>
      <c r="E11" s="2"/>
      <c r="F11" s="2"/>
      <c r="G11" s="2">
        <v>250</v>
      </c>
      <c r="H11" s="2"/>
      <c r="I11" s="2"/>
      <c r="J11" s="2"/>
      <c r="K11" s="2">
        <v>350</v>
      </c>
      <c r="L11" s="2">
        <v>150</v>
      </c>
      <c r="M11" s="2"/>
      <c r="N11" s="15">
        <f>SUM(B11:M11)</f>
        <v>750</v>
      </c>
      <c r="O11" s="16">
        <f t="shared" ca="1" si="2"/>
        <v>1.3934572879536479E-2</v>
      </c>
    </row>
    <row r="12" spans="1:15" x14ac:dyDescent="0.25">
      <c r="A12" s="8" t="s">
        <v>10</v>
      </c>
      <c r="B12" s="2">
        <v>50</v>
      </c>
      <c r="C12" s="2"/>
      <c r="D12" s="2">
        <v>50</v>
      </c>
      <c r="E12" s="2"/>
      <c r="F12" s="2">
        <v>50</v>
      </c>
      <c r="G12" s="2"/>
      <c r="H12" s="2">
        <v>50</v>
      </c>
      <c r="I12" s="2"/>
      <c r="J12" s="2">
        <v>50</v>
      </c>
      <c r="K12" s="2"/>
      <c r="L12" s="2">
        <v>50</v>
      </c>
      <c r="M12" s="2"/>
      <c r="N12" s="15">
        <f t="shared" ref="N12:N19" si="3">SUM(B12:M12)</f>
        <v>300</v>
      </c>
      <c r="O12" s="16">
        <f t="shared" ca="1" si="2"/>
        <v>5.5738291518145919E-3</v>
      </c>
    </row>
    <row r="13" spans="1:15" x14ac:dyDescent="0.25">
      <c r="A13" s="8" t="s">
        <v>21</v>
      </c>
      <c r="B13" s="2">
        <v>120</v>
      </c>
      <c r="C13" s="2">
        <v>120</v>
      </c>
      <c r="D13" s="2">
        <v>120</v>
      </c>
      <c r="E13" s="2">
        <v>120</v>
      </c>
      <c r="F13" s="2"/>
      <c r="G13" s="2"/>
      <c r="H13" s="2">
        <v>120</v>
      </c>
      <c r="I13" s="2">
        <v>120</v>
      </c>
      <c r="J13" s="2">
        <v>120</v>
      </c>
      <c r="K13" s="2">
        <v>120</v>
      </c>
      <c r="L13" s="2">
        <v>120</v>
      </c>
      <c r="M13" s="2">
        <v>120</v>
      </c>
      <c r="N13" s="15">
        <f t="shared" si="3"/>
        <v>1200</v>
      </c>
      <c r="O13" s="16">
        <f t="shared" ca="1" si="2"/>
        <v>2.2295316607258368E-2</v>
      </c>
    </row>
    <row r="14" spans="1:15" x14ac:dyDescent="0.25">
      <c r="A14" s="8" t="s">
        <v>15</v>
      </c>
      <c r="B14" s="2">
        <v>240</v>
      </c>
      <c r="C14" s="2">
        <v>240</v>
      </c>
      <c r="D14" s="2">
        <v>240</v>
      </c>
      <c r="E14" s="2">
        <v>240</v>
      </c>
      <c r="F14" s="2">
        <v>240</v>
      </c>
      <c r="G14" s="2">
        <v>240</v>
      </c>
      <c r="H14" s="2">
        <v>240</v>
      </c>
      <c r="I14" s="2">
        <v>240</v>
      </c>
      <c r="J14" s="2">
        <v>240</v>
      </c>
      <c r="K14" s="2">
        <v>240</v>
      </c>
      <c r="L14" s="2">
        <v>240</v>
      </c>
      <c r="M14" s="2">
        <v>240</v>
      </c>
      <c r="N14" s="15">
        <f t="shared" si="3"/>
        <v>2880</v>
      </c>
      <c r="O14" s="16">
        <f t="shared" ca="1" si="2"/>
        <v>5.3508759857420082E-2</v>
      </c>
    </row>
    <row r="15" spans="1:15" x14ac:dyDescent="0.25">
      <c r="A15" s="8" t="s">
        <v>18</v>
      </c>
      <c r="B15" s="19">
        <f ca="1">$B$24*TotalSpend</f>
        <v>1412.9629629629628</v>
      </c>
      <c r="C15" s="19">
        <f t="shared" ref="C15:M15" si="4">$B$24*TotalIncome</f>
        <v>0</v>
      </c>
      <c r="D15" s="19">
        <f t="shared" si="4"/>
        <v>300</v>
      </c>
      <c r="E15" s="19">
        <f t="shared" si="4"/>
        <v>650</v>
      </c>
      <c r="F15" s="19">
        <f t="shared" si="4"/>
        <v>0</v>
      </c>
      <c r="G15" s="19">
        <f t="shared" si="4"/>
        <v>0</v>
      </c>
      <c r="H15" s="19">
        <f t="shared" si="4"/>
        <v>650</v>
      </c>
      <c r="I15" s="19">
        <f t="shared" si="4"/>
        <v>0</v>
      </c>
      <c r="J15" s="19">
        <f t="shared" si="4"/>
        <v>300</v>
      </c>
      <c r="K15" s="19">
        <f t="shared" si="4"/>
        <v>0</v>
      </c>
      <c r="L15" s="19">
        <f t="shared" si="4"/>
        <v>300</v>
      </c>
      <c r="M15" s="19">
        <f t="shared" si="4"/>
        <v>0</v>
      </c>
      <c r="N15" s="20">
        <f ca="1">SUM(B15:M15)</f>
        <v>3612.9629629629626</v>
      </c>
      <c r="O15" s="16">
        <f t="shared" ca="1" si="2"/>
        <v>6.7126794291297948E-2</v>
      </c>
    </row>
    <row r="16" spans="1:15" x14ac:dyDescent="0.25">
      <c r="A16" s="8" t="s">
        <v>6</v>
      </c>
      <c r="B16" s="2"/>
      <c r="C16" s="2">
        <v>200</v>
      </c>
      <c r="D16" s="2"/>
      <c r="E16" s="2"/>
      <c r="F16" s="2"/>
      <c r="G16" s="2">
        <v>200</v>
      </c>
      <c r="H16" s="2"/>
      <c r="I16" s="2"/>
      <c r="J16" s="2">
        <v>200</v>
      </c>
      <c r="K16" s="2"/>
      <c r="L16" s="2"/>
      <c r="M16" s="2"/>
      <c r="N16" s="15">
        <f t="shared" si="3"/>
        <v>600</v>
      </c>
      <c r="O16" s="16">
        <f t="shared" ca="1" si="2"/>
        <v>1.1147658303629184E-2</v>
      </c>
    </row>
    <row r="17" spans="1:15" x14ac:dyDescent="0.25">
      <c r="A17" s="8" t="s">
        <v>11</v>
      </c>
      <c r="B17" s="2">
        <v>600</v>
      </c>
      <c r="C17" s="2">
        <v>600</v>
      </c>
      <c r="D17" s="2">
        <v>600</v>
      </c>
      <c r="E17" s="2">
        <v>600</v>
      </c>
      <c r="F17" s="2">
        <v>600</v>
      </c>
      <c r="G17" s="2">
        <v>600</v>
      </c>
      <c r="H17" s="2">
        <v>600</v>
      </c>
      <c r="I17" s="2">
        <v>600</v>
      </c>
      <c r="J17" s="2">
        <v>600</v>
      </c>
      <c r="K17" s="2">
        <v>600</v>
      </c>
      <c r="L17" s="2">
        <v>600</v>
      </c>
      <c r="M17" s="2">
        <v>600</v>
      </c>
      <c r="N17" s="15">
        <f t="shared" si="3"/>
        <v>7200</v>
      </c>
      <c r="O17" s="16">
        <f t="shared" ca="1" si="2"/>
        <v>0.13377189964355021</v>
      </c>
    </row>
    <row r="18" spans="1:15" x14ac:dyDescent="0.25">
      <c r="A18" s="8" t="s">
        <v>20</v>
      </c>
      <c r="B18" s="19">
        <f>34400/3</f>
        <v>11466.666666666666</v>
      </c>
      <c r="C18" s="2"/>
      <c r="D18" s="2"/>
      <c r="E18" s="19">
        <f>34400/3</f>
        <v>11466.666666666666</v>
      </c>
      <c r="F18" s="2"/>
      <c r="G18" s="2"/>
      <c r="H18" s="19">
        <f>34400/3</f>
        <v>11466.666666666666</v>
      </c>
      <c r="I18" s="2"/>
      <c r="J18" s="2"/>
      <c r="K18" s="2"/>
      <c r="L18" s="2"/>
      <c r="M18" s="2"/>
      <c r="N18" s="15">
        <f t="shared" si="3"/>
        <v>34400</v>
      </c>
      <c r="O18" s="16">
        <f t="shared" ca="1" si="2"/>
        <v>0.63913240940807314</v>
      </c>
    </row>
    <row r="19" spans="1:15" x14ac:dyDescent="0.25">
      <c r="A19" s="8" t="s">
        <v>16</v>
      </c>
      <c r="B19" s="2">
        <v>150</v>
      </c>
      <c r="C19" s="2">
        <v>150</v>
      </c>
      <c r="D19" s="2">
        <v>150</v>
      </c>
      <c r="E19" s="2">
        <v>150</v>
      </c>
      <c r="F19" s="2">
        <v>150</v>
      </c>
      <c r="G19" s="2">
        <v>150</v>
      </c>
      <c r="H19" s="2">
        <v>150</v>
      </c>
      <c r="I19" s="2">
        <v>150</v>
      </c>
      <c r="J19" s="2">
        <v>150</v>
      </c>
      <c r="K19" s="2">
        <v>150</v>
      </c>
      <c r="L19" s="2">
        <v>150</v>
      </c>
      <c r="M19" s="2">
        <v>150</v>
      </c>
      <c r="N19" s="15">
        <f t="shared" si="3"/>
        <v>1800</v>
      </c>
      <c r="O19" s="16">
        <f t="shared" ca="1" si="2"/>
        <v>3.3442974910887553E-2</v>
      </c>
    </row>
    <row r="20" spans="1:15" x14ac:dyDescent="0.25">
      <c r="A20" s="7" t="s">
        <v>12</v>
      </c>
      <c r="B20" s="11">
        <f t="shared" ref="B20:M20" ca="1" si="5">SUM(B10:B19)</f>
        <v>14129.629629629628</v>
      </c>
      <c r="C20" s="11">
        <f t="shared" si="5"/>
        <v>1400</v>
      </c>
      <c r="D20" s="11">
        <f t="shared" si="5"/>
        <v>1550</v>
      </c>
      <c r="E20" s="11">
        <f t="shared" si="5"/>
        <v>13316.666666666666</v>
      </c>
      <c r="F20" s="11">
        <f t="shared" si="5"/>
        <v>1130</v>
      </c>
      <c r="G20" s="11">
        <f t="shared" si="5"/>
        <v>1530</v>
      </c>
      <c r="H20" s="11">
        <f t="shared" si="5"/>
        <v>13366.666666666666</v>
      </c>
      <c r="I20" s="11">
        <f t="shared" si="5"/>
        <v>1200</v>
      </c>
      <c r="J20" s="11">
        <f t="shared" si="5"/>
        <v>1750</v>
      </c>
      <c r="K20" s="11">
        <f t="shared" si="5"/>
        <v>1550</v>
      </c>
      <c r="L20" s="11">
        <f t="shared" si="5"/>
        <v>1700</v>
      </c>
      <c r="M20" s="11">
        <f t="shared" si="5"/>
        <v>1200</v>
      </c>
      <c r="N20" s="20">
        <f ca="1">SUM(TotalSpend)</f>
        <v>53822.962962962956</v>
      </c>
      <c r="O20" s="17">
        <f ca="1">SUM(O10:O19)</f>
        <v>1.0000000000000002</v>
      </c>
    </row>
    <row r="21" spans="1:15" ht="21.75" customHeight="1" x14ac:dyDescent="0.3">
      <c r="A21" s="7" t="s">
        <v>13</v>
      </c>
      <c r="B21" s="13">
        <f t="shared" ref="B21:M21" ca="1" si="6">BroughtForward+TotalIncome-TotalSpend</f>
        <v>17370.370370370372</v>
      </c>
      <c r="C21" s="13">
        <f t="shared" ca="1" si="6"/>
        <v>15970.370370370372</v>
      </c>
      <c r="D21" s="13">
        <f t="shared" ca="1" si="6"/>
        <v>17420.370370370372</v>
      </c>
      <c r="E21" s="13">
        <f t="shared" ca="1" si="6"/>
        <v>10603.703703703706</v>
      </c>
      <c r="F21" s="13">
        <f t="shared" ca="1" si="6"/>
        <v>9473.7037037037062</v>
      </c>
      <c r="G21" s="13">
        <f t="shared" ca="1" si="6"/>
        <v>7943.7037037037135</v>
      </c>
      <c r="H21" s="13">
        <f t="shared" ca="1" si="6"/>
        <v>1077.0370370371129</v>
      </c>
      <c r="I21" s="13">
        <f t="shared" ca="1" si="6"/>
        <v>-122.96296296219589</v>
      </c>
      <c r="J21" s="13">
        <f t="shared" ca="1" si="6"/>
        <v>1127.037037044669</v>
      </c>
      <c r="K21" s="13">
        <f t="shared" ca="1" si="6"/>
        <v>-422.96296288666417</v>
      </c>
      <c r="L21" s="13">
        <f t="shared" ca="1" si="6"/>
        <v>877.03703780000069</v>
      </c>
      <c r="M21" s="14">
        <f t="shared" ca="1" si="6"/>
        <v>-322.9629553333325</v>
      </c>
      <c r="N21" s="1"/>
    </row>
    <row r="22" spans="1:15" x14ac:dyDescent="0.25">
      <c r="A22" s="2"/>
      <c r="B22" s="21" t="str">
        <f ca="1">IF(B21&gt;=0,"Credit","Debit")</f>
        <v>Credit</v>
      </c>
      <c r="C22" s="21" t="str">
        <f t="shared" ref="C22:M22" ca="1" si="7">IF(C21&gt;=0,"Credit","Debit")</f>
        <v>Credit</v>
      </c>
      <c r="D22" s="21" t="str">
        <f t="shared" ca="1" si="7"/>
        <v>Credit</v>
      </c>
      <c r="E22" s="21" t="str">
        <f t="shared" ca="1" si="7"/>
        <v>Credit</v>
      </c>
      <c r="F22" s="21" t="str">
        <f t="shared" ca="1" si="7"/>
        <v>Credit</v>
      </c>
      <c r="G22" s="21" t="str">
        <f t="shared" ca="1" si="7"/>
        <v>Credit</v>
      </c>
      <c r="H22" s="21" t="str">
        <f t="shared" ca="1" si="7"/>
        <v>Credit</v>
      </c>
      <c r="I22" s="21" t="str">
        <f t="shared" ca="1" si="7"/>
        <v>Debit</v>
      </c>
      <c r="J22" s="21" t="str">
        <f t="shared" ca="1" si="7"/>
        <v>Credit</v>
      </c>
      <c r="K22" s="21" t="str">
        <f t="shared" ca="1" si="7"/>
        <v>Debit</v>
      </c>
      <c r="L22" s="21" t="str">
        <f t="shared" ca="1" si="7"/>
        <v>Credit</v>
      </c>
      <c r="M22" s="21" t="str">
        <f t="shared" ca="1" si="7"/>
        <v>Debit</v>
      </c>
      <c r="N22" s="1"/>
    </row>
    <row r="24" spans="1:15" x14ac:dyDescent="0.25">
      <c r="A24" s="2" t="s">
        <v>17</v>
      </c>
      <c r="B24" s="22">
        <v>0.1</v>
      </c>
    </row>
    <row r="28" spans="1:15" x14ac:dyDescent="0.25">
      <c r="A28" s="3"/>
    </row>
    <row r="29" spans="1:15" x14ac:dyDescent="0.25">
      <c r="A29" s="3"/>
    </row>
    <row r="30" spans="1:15" x14ac:dyDescent="0.25">
      <c r="A30" s="4"/>
    </row>
    <row r="31" spans="1:15" x14ac:dyDescent="0.25">
      <c r="A31" s="4"/>
    </row>
  </sheetData>
  <phoneticPr fontId="3" type="noConversion"/>
  <pageMargins left="0.75" right="0.75" top="1" bottom="1" header="0.5" footer="0.5"/>
  <pageSetup paperSize="9" scale="88" orientation="landscape" horizontalDpi="300" verticalDpi="300" r:id="rId1"/>
  <headerFooter alignWithMargins="0">
    <oddHeader>&amp;F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709E-97D0-4F11-AC22-14B2957ADCF2}">
  <sheetPr>
    <pageSetUpPr fitToPage="1"/>
  </sheetPr>
  <dimension ref="A1:O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3.2" x14ac:dyDescent="0.25"/>
  <cols>
    <col min="1" max="1" width="17.33203125" style="23" customWidth="1"/>
    <col min="2" max="12" width="8.88671875" style="23"/>
    <col min="13" max="13" width="10.88671875" style="23" customWidth="1"/>
    <col min="14" max="14" width="8.88671875" style="23"/>
    <col min="15" max="15" width="11.33203125" style="23" customWidth="1"/>
    <col min="16" max="16384" width="8.88671875" style="23"/>
  </cols>
  <sheetData>
    <row r="1" spans="1:15" ht="17.399999999999999" x14ac:dyDescent="0.3">
      <c r="A1" s="44" t="s">
        <v>0</v>
      </c>
      <c r="B1" s="43">
        <v>42278</v>
      </c>
      <c r="C1" s="43">
        <v>42309</v>
      </c>
      <c r="D1" s="43">
        <v>42339</v>
      </c>
      <c r="E1" s="43">
        <v>42370</v>
      </c>
      <c r="F1" s="43">
        <v>42401</v>
      </c>
      <c r="G1" s="43">
        <v>42430</v>
      </c>
      <c r="H1" s="43">
        <v>42461</v>
      </c>
      <c r="I1" s="43">
        <v>42491</v>
      </c>
      <c r="J1" s="43">
        <v>42522</v>
      </c>
      <c r="K1" s="43">
        <v>42552</v>
      </c>
      <c r="L1" s="43">
        <v>42583</v>
      </c>
      <c r="M1" s="43">
        <v>42614</v>
      </c>
      <c r="N1" s="42" t="s">
        <v>1</v>
      </c>
      <c r="O1" s="32" t="s">
        <v>2</v>
      </c>
    </row>
    <row r="2" spans="1:15" x14ac:dyDescent="0.25">
      <c r="N2" s="28"/>
    </row>
    <row r="3" spans="1:15" x14ac:dyDescent="0.25">
      <c r="A3" s="32" t="s">
        <v>3</v>
      </c>
      <c r="B3" s="41">
        <v>25000</v>
      </c>
      <c r="C3" s="35">
        <f t="shared" ref="C3:M3" ca="1" si="0">B21</f>
        <v>35784.333333333336</v>
      </c>
      <c r="D3" s="35">
        <f t="shared" ca="1" si="0"/>
        <v>34384.333333333336</v>
      </c>
      <c r="E3" s="35">
        <f t="shared" ca="1" si="0"/>
        <v>33134.333333333336</v>
      </c>
      <c r="F3" s="35">
        <f t="shared" ca="1" si="0"/>
        <v>23967.666666666672</v>
      </c>
      <c r="G3" s="35">
        <f t="shared" ca="1" si="0"/>
        <v>22837.666666666672</v>
      </c>
      <c r="H3" s="35">
        <f t="shared" ca="1" si="0"/>
        <v>21307.666666666672</v>
      </c>
      <c r="I3" s="35">
        <f t="shared" ca="1" si="0"/>
        <v>12091.000000000005</v>
      </c>
      <c r="J3" s="35">
        <f t="shared" ca="1" si="0"/>
        <v>10891.000000000005</v>
      </c>
      <c r="K3" s="35">
        <f t="shared" ca="1" si="0"/>
        <v>9441.0000000000055</v>
      </c>
      <c r="L3" s="35">
        <f t="shared" ca="1" si="0"/>
        <v>7891.0000000000055</v>
      </c>
      <c r="M3" s="35">
        <f t="shared" ca="1" si="0"/>
        <v>6491.0000000000055</v>
      </c>
      <c r="N3" s="28"/>
    </row>
    <row r="4" spans="1:15" ht="22.5" customHeight="1" x14ac:dyDescent="0.25">
      <c r="A4" s="32" t="s">
        <v>4</v>
      </c>
      <c r="N4" s="28"/>
    </row>
    <row r="5" spans="1:15" x14ac:dyDescent="0.25">
      <c r="A5" s="37" t="s">
        <v>14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34">
        <f>SUM(B5:M5)</f>
        <v>0</v>
      </c>
      <c r="O5" s="40">
        <f>N5/N$8</f>
        <v>0</v>
      </c>
    </row>
    <row r="6" spans="1:15" x14ac:dyDescent="0.25">
      <c r="A6" s="37" t="s">
        <v>5</v>
      </c>
      <c r="B6" s="27">
        <v>3500</v>
      </c>
      <c r="C6" s="27"/>
      <c r="D6" s="27"/>
      <c r="E6" s="27">
        <v>3500</v>
      </c>
      <c r="F6" s="27"/>
      <c r="G6" s="27"/>
      <c r="H6" s="27">
        <v>3500</v>
      </c>
      <c r="I6" s="27"/>
      <c r="J6" s="27"/>
      <c r="K6" s="27"/>
      <c r="L6" s="27"/>
      <c r="M6" s="27"/>
      <c r="N6" s="34">
        <f>SUM(B6:M6)</f>
        <v>10500</v>
      </c>
      <c r="O6" s="40">
        <f>N6/N$8</f>
        <v>0.34426229508196721</v>
      </c>
    </row>
    <row r="7" spans="1:15" x14ac:dyDescent="0.25">
      <c r="A7" s="37" t="s">
        <v>6</v>
      </c>
      <c r="B7" s="27">
        <v>20000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34">
        <f>SUM(B7:M7)</f>
        <v>20000</v>
      </c>
      <c r="O7" s="40">
        <f>N7/N$8</f>
        <v>0.65573770491803274</v>
      </c>
    </row>
    <row r="8" spans="1:15" x14ac:dyDescent="0.25">
      <c r="A8" s="32" t="s">
        <v>7</v>
      </c>
      <c r="B8" s="39">
        <f>SUM(B5:B7)</f>
        <v>23500</v>
      </c>
      <c r="C8" s="39">
        <f t="shared" ref="C8:M8" si="1">SUM(C5:C7)</f>
        <v>0</v>
      </c>
      <c r="D8" s="39">
        <f t="shared" si="1"/>
        <v>0</v>
      </c>
      <c r="E8" s="39">
        <f t="shared" si="1"/>
        <v>3500</v>
      </c>
      <c r="F8" s="39">
        <f t="shared" si="1"/>
        <v>0</v>
      </c>
      <c r="G8" s="39">
        <f t="shared" si="1"/>
        <v>0</v>
      </c>
      <c r="H8" s="39">
        <f t="shared" si="1"/>
        <v>3500</v>
      </c>
      <c r="I8" s="39">
        <f t="shared" si="1"/>
        <v>0</v>
      </c>
      <c r="J8" s="39">
        <f t="shared" si="1"/>
        <v>0</v>
      </c>
      <c r="K8" s="39">
        <f t="shared" si="1"/>
        <v>0</v>
      </c>
      <c r="L8" s="39">
        <f t="shared" si="1"/>
        <v>0</v>
      </c>
      <c r="M8" s="39">
        <f t="shared" si="1"/>
        <v>0</v>
      </c>
      <c r="N8" s="34">
        <f>SUM(B8:M8)</f>
        <v>30500</v>
      </c>
      <c r="O8" s="33">
        <f>N8/N$8</f>
        <v>1</v>
      </c>
    </row>
    <row r="9" spans="1:15" ht="24.75" customHeight="1" x14ac:dyDescent="0.25">
      <c r="A9" s="32" t="s">
        <v>8</v>
      </c>
      <c r="N9" s="34"/>
    </row>
    <row r="10" spans="1:15" x14ac:dyDescent="0.25">
      <c r="A10" s="37" t="s">
        <v>24</v>
      </c>
      <c r="B10" s="27">
        <v>90</v>
      </c>
      <c r="C10" s="27">
        <v>90</v>
      </c>
      <c r="D10" s="27">
        <v>90</v>
      </c>
      <c r="E10" s="27">
        <v>90</v>
      </c>
      <c r="F10" s="27">
        <v>90</v>
      </c>
      <c r="G10" s="27">
        <v>90</v>
      </c>
      <c r="H10" s="27">
        <v>90</v>
      </c>
      <c r="I10" s="27">
        <v>90</v>
      </c>
      <c r="J10" s="27">
        <v>90</v>
      </c>
      <c r="K10" s="27">
        <v>90</v>
      </c>
      <c r="L10" s="27">
        <v>90</v>
      </c>
      <c r="M10" s="27">
        <v>90</v>
      </c>
      <c r="N10" s="34">
        <f>SUM(B10:M10)</f>
        <v>1080</v>
      </c>
      <c r="O10" s="36">
        <f ca="1">N10/N$20</f>
        <v>2.1509659430392351E-2</v>
      </c>
    </row>
    <row r="11" spans="1:15" x14ac:dyDescent="0.25">
      <c r="A11" s="37" t="s">
        <v>9</v>
      </c>
      <c r="B11" s="27"/>
      <c r="C11" s="27"/>
      <c r="D11" s="27"/>
      <c r="E11" s="27"/>
      <c r="F11" s="27"/>
      <c r="G11" s="27">
        <v>250</v>
      </c>
      <c r="H11" s="27"/>
      <c r="I11" s="27"/>
      <c r="J11" s="27"/>
      <c r="K11" s="27">
        <v>350</v>
      </c>
      <c r="L11" s="27">
        <v>150</v>
      </c>
      <c r="M11" s="27"/>
      <c r="N11" s="34">
        <f>SUM(B11:M11)</f>
        <v>750</v>
      </c>
      <c r="O11" s="36">
        <f ca="1">N11/N$20</f>
        <v>1.4937263493328022E-2</v>
      </c>
    </row>
    <row r="12" spans="1:15" x14ac:dyDescent="0.25">
      <c r="A12" s="37" t="s">
        <v>10</v>
      </c>
      <c r="B12" s="27">
        <v>50</v>
      </c>
      <c r="C12" s="27"/>
      <c r="D12" s="27">
        <v>50</v>
      </c>
      <c r="E12" s="27"/>
      <c r="F12" s="27">
        <v>50</v>
      </c>
      <c r="G12" s="27"/>
      <c r="H12" s="27">
        <v>50</v>
      </c>
      <c r="I12" s="27"/>
      <c r="J12" s="27">
        <v>50</v>
      </c>
      <c r="K12" s="27"/>
      <c r="L12" s="27">
        <v>50</v>
      </c>
      <c r="M12" s="27"/>
      <c r="N12" s="34">
        <f>SUM(B12:M12)</f>
        <v>300</v>
      </c>
      <c r="O12" s="36">
        <f ca="1">N12/N$20</f>
        <v>5.9749053973312087E-3</v>
      </c>
    </row>
    <row r="13" spans="1:15" x14ac:dyDescent="0.25">
      <c r="A13" s="37" t="s">
        <v>23</v>
      </c>
      <c r="B13" s="27">
        <v>120</v>
      </c>
      <c r="C13" s="27">
        <v>120</v>
      </c>
      <c r="D13" s="27">
        <v>120</v>
      </c>
      <c r="E13" s="27">
        <v>120</v>
      </c>
      <c r="F13" s="27"/>
      <c r="G13" s="27"/>
      <c r="H13" s="27">
        <v>120</v>
      </c>
      <c r="I13" s="27">
        <v>120</v>
      </c>
      <c r="J13" s="27">
        <v>120</v>
      </c>
      <c r="K13" s="27">
        <v>120</v>
      </c>
      <c r="L13" s="27">
        <v>120</v>
      </c>
      <c r="M13" s="27">
        <v>120</v>
      </c>
      <c r="N13" s="34">
        <f>SUM(B13:M13)</f>
        <v>1200</v>
      </c>
      <c r="O13" s="36">
        <f ca="1">N13/N$20</f>
        <v>2.3899621589324835E-2</v>
      </c>
    </row>
    <row r="14" spans="1:15" x14ac:dyDescent="0.25">
      <c r="A14" s="37" t="s">
        <v>15</v>
      </c>
      <c r="B14" s="27">
        <v>240</v>
      </c>
      <c r="C14" s="27">
        <v>240</v>
      </c>
      <c r="D14" s="27">
        <v>240</v>
      </c>
      <c r="E14" s="27">
        <v>240</v>
      </c>
      <c r="F14" s="27">
        <v>240</v>
      </c>
      <c r="G14" s="27">
        <v>240</v>
      </c>
      <c r="H14" s="27">
        <v>240</v>
      </c>
      <c r="I14" s="27">
        <v>240</v>
      </c>
      <c r="J14" s="27">
        <v>240</v>
      </c>
      <c r="K14" s="27">
        <v>240</v>
      </c>
      <c r="L14" s="27">
        <v>240</v>
      </c>
      <c r="M14" s="27">
        <v>240</v>
      </c>
      <c r="N14" s="34">
        <f>SUM(B14:M14)</f>
        <v>2880</v>
      </c>
      <c r="O14" s="36">
        <f ca="1">N14/N$20</f>
        <v>5.7359091814379606E-2</v>
      </c>
    </row>
    <row r="15" spans="1:15" x14ac:dyDescent="0.25">
      <c r="A15" s="37" t="s">
        <v>18</v>
      </c>
      <c r="B15" s="27">
        <f ca="1">$B$24*B20</f>
        <v>0</v>
      </c>
      <c r="C15" s="27">
        <f t="shared" ref="C15:M15" si="2">$B25*C9</f>
        <v>0</v>
      </c>
      <c r="D15" s="27">
        <f t="shared" si="2"/>
        <v>0</v>
      </c>
      <c r="E15" s="27">
        <f t="shared" si="2"/>
        <v>0</v>
      </c>
      <c r="F15" s="27">
        <f t="shared" si="2"/>
        <v>0</v>
      </c>
      <c r="G15" s="27">
        <f t="shared" si="2"/>
        <v>0</v>
      </c>
      <c r="H15" s="27">
        <f t="shared" si="2"/>
        <v>0</v>
      </c>
      <c r="I15" s="27">
        <f t="shared" si="2"/>
        <v>0</v>
      </c>
      <c r="J15" s="27">
        <f t="shared" si="2"/>
        <v>0</v>
      </c>
      <c r="K15" s="27">
        <f t="shared" si="2"/>
        <v>0</v>
      </c>
      <c r="L15" s="27">
        <f t="shared" si="2"/>
        <v>0</v>
      </c>
      <c r="M15" s="27">
        <f t="shared" si="2"/>
        <v>0</v>
      </c>
      <c r="N15" s="34"/>
      <c r="O15" s="36"/>
    </row>
    <row r="16" spans="1:15" x14ac:dyDescent="0.25">
      <c r="A16" s="37" t="s">
        <v>6</v>
      </c>
      <c r="B16" s="27"/>
      <c r="C16" s="27">
        <v>200</v>
      </c>
      <c r="D16" s="27"/>
      <c r="E16" s="27"/>
      <c r="F16" s="27"/>
      <c r="G16" s="27">
        <v>200</v>
      </c>
      <c r="H16" s="27"/>
      <c r="I16" s="27"/>
      <c r="J16" s="27">
        <v>200</v>
      </c>
      <c r="K16" s="27"/>
      <c r="L16" s="27"/>
      <c r="M16" s="27"/>
      <c r="N16" s="34">
        <f>SUM(B16:M16)</f>
        <v>600</v>
      </c>
      <c r="O16" s="36">
        <f ca="1">N16/N$20</f>
        <v>1.1949810794662417E-2</v>
      </c>
    </row>
    <row r="17" spans="1:15" x14ac:dyDescent="0.25">
      <c r="A17" s="37" t="s">
        <v>11</v>
      </c>
      <c r="B17" s="27">
        <v>600</v>
      </c>
      <c r="C17" s="27">
        <v>600</v>
      </c>
      <c r="D17" s="27">
        <v>600</v>
      </c>
      <c r="E17" s="27">
        <v>600</v>
      </c>
      <c r="F17" s="27">
        <v>600</v>
      </c>
      <c r="G17" s="27">
        <v>600</v>
      </c>
      <c r="H17" s="27">
        <v>600</v>
      </c>
      <c r="I17" s="27">
        <v>600</v>
      </c>
      <c r="J17" s="27">
        <v>600</v>
      </c>
      <c r="K17" s="27">
        <v>600</v>
      </c>
      <c r="L17" s="27">
        <v>600</v>
      </c>
      <c r="M17" s="27">
        <v>600</v>
      </c>
      <c r="N17" s="34">
        <f>SUM(B17:M17)</f>
        <v>7200</v>
      </c>
      <c r="O17" s="36">
        <f ca="1">N17/N$20</f>
        <v>0.14339772953594901</v>
      </c>
    </row>
    <row r="18" spans="1:15" x14ac:dyDescent="0.25">
      <c r="A18" s="37" t="s">
        <v>22</v>
      </c>
      <c r="B18" s="38">
        <f>34400/3</f>
        <v>11466.666666666666</v>
      </c>
      <c r="C18" s="27"/>
      <c r="D18" s="27"/>
      <c r="E18" s="38">
        <f>34400/3</f>
        <v>11466.666666666666</v>
      </c>
      <c r="F18" s="27"/>
      <c r="G18" s="27"/>
      <c r="H18" s="38">
        <f>34400/3</f>
        <v>11466.666666666666</v>
      </c>
      <c r="I18" s="27"/>
      <c r="J18" s="27"/>
      <c r="K18" s="27"/>
      <c r="L18" s="27"/>
      <c r="M18" s="27"/>
      <c r="N18" s="34">
        <f>SUM(B18:M18)</f>
        <v>34400</v>
      </c>
      <c r="O18" s="36">
        <f ca="1">N18/N$20</f>
        <v>0.68512248556064526</v>
      </c>
    </row>
    <row r="19" spans="1:15" x14ac:dyDescent="0.25">
      <c r="A19" s="37" t="s">
        <v>16</v>
      </c>
      <c r="B19" s="27">
        <v>150</v>
      </c>
      <c r="C19" s="27">
        <v>150</v>
      </c>
      <c r="D19" s="27">
        <v>150</v>
      </c>
      <c r="E19" s="27">
        <v>150</v>
      </c>
      <c r="F19" s="27">
        <v>150</v>
      </c>
      <c r="G19" s="27">
        <v>150</v>
      </c>
      <c r="H19" s="27">
        <v>150</v>
      </c>
      <c r="I19" s="27">
        <v>150</v>
      </c>
      <c r="J19" s="27">
        <v>150</v>
      </c>
      <c r="K19" s="27">
        <v>150</v>
      </c>
      <c r="L19" s="27">
        <v>150</v>
      </c>
      <c r="M19" s="27">
        <v>150</v>
      </c>
      <c r="N19" s="34">
        <f>SUM(B19:M19)</f>
        <v>1800</v>
      </c>
      <c r="O19" s="36">
        <f ca="1">N19/N$20</f>
        <v>3.5849432383987252E-2</v>
      </c>
    </row>
    <row r="20" spans="1:15" x14ac:dyDescent="0.25">
      <c r="A20" s="32" t="s">
        <v>12</v>
      </c>
      <c r="B20" s="35">
        <f t="shared" ref="B20:M20" ca="1" si="3">SUM(B10:B19)</f>
        <v>12716.666666666666</v>
      </c>
      <c r="C20" s="35">
        <f t="shared" si="3"/>
        <v>1400</v>
      </c>
      <c r="D20" s="35">
        <f t="shared" si="3"/>
        <v>1250</v>
      </c>
      <c r="E20" s="35">
        <f t="shared" si="3"/>
        <v>12666.666666666666</v>
      </c>
      <c r="F20" s="35">
        <f t="shared" si="3"/>
        <v>1130</v>
      </c>
      <c r="G20" s="35">
        <f t="shared" si="3"/>
        <v>1530</v>
      </c>
      <c r="H20" s="35">
        <f t="shared" si="3"/>
        <v>12716.666666666666</v>
      </c>
      <c r="I20" s="35">
        <f t="shared" si="3"/>
        <v>1200</v>
      </c>
      <c r="J20" s="35">
        <f t="shared" si="3"/>
        <v>1450</v>
      </c>
      <c r="K20" s="35">
        <f t="shared" si="3"/>
        <v>1550</v>
      </c>
      <c r="L20" s="35">
        <f t="shared" si="3"/>
        <v>1400</v>
      </c>
      <c r="M20" s="35">
        <f t="shared" si="3"/>
        <v>1200</v>
      </c>
      <c r="N20" s="34">
        <f ca="1">SUM(B20:M20)</f>
        <v>50210</v>
      </c>
      <c r="O20" s="33">
        <f ca="1">SUM(O10:O19)</f>
        <v>1</v>
      </c>
    </row>
    <row r="21" spans="1:15" ht="21.75" customHeight="1" x14ac:dyDescent="0.3">
      <c r="A21" s="32" t="s">
        <v>13</v>
      </c>
      <c r="B21" s="31">
        <f ca="1">B3+B8-B20</f>
        <v>0</v>
      </c>
      <c r="C21" s="31">
        <f t="shared" ref="C21:M21" ca="1" si="4">C3+C8-C20</f>
        <v>34384.333333333336</v>
      </c>
      <c r="D21" s="31">
        <f t="shared" ca="1" si="4"/>
        <v>33134.333333333336</v>
      </c>
      <c r="E21" s="31">
        <f t="shared" ca="1" si="4"/>
        <v>23967.666666666672</v>
      </c>
      <c r="F21" s="31">
        <f t="shared" ca="1" si="4"/>
        <v>22837.666666666672</v>
      </c>
      <c r="G21" s="31">
        <f t="shared" ca="1" si="4"/>
        <v>21307.666666666672</v>
      </c>
      <c r="H21" s="31">
        <f t="shared" ca="1" si="4"/>
        <v>12091.000000000005</v>
      </c>
      <c r="I21" s="31">
        <f t="shared" ca="1" si="4"/>
        <v>10891.000000000005</v>
      </c>
      <c r="J21" s="31">
        <f t="shared" ca="1" si="4"/>
        <v>9441.0000000000055</v>
      </c>
      <c r="K21" s="31">
        <f t="shared" ca="1" si="4"/>
        <v>7891.0000000000055</v>
      </c>
      <c r="L21" s="31">
        <f t="shared" ca="1" si="4"/>
        <v>6491.0000000000055</v>
      </c>
      <c r="M21" s="30">
        <f t="shared" ca="1" si="4"/>
        <v>5291.0000000000055</v>
      </c>
      <c r="N21" s="28"/>
    </row>
    <row r="22" spans="1:15" x14ac:dyDescent="0.25">
      <c r="A22" s="27"/>
      <c r="B22" s="29" t="str">
        <f t="shared" ref="B22:M22" ca="1" si="5">IF(B21&gt;=0,"Credit","Debit")</f>
        <v>Credit</v>
      </c>
      <c r="C22" s="29" t="str">
        <f t="shared" ca="1" si="5"/>
        <v>Credit</v>
      </c>
      <c r="D22" s="29" t="str">
        <f t="shared" ca="1" si="5"/>
        <v>Credit</v>
      </c>
      <c r="E22" s="29" t="str">
        <f t="shared" ca="1" si="5"/>
        <v>Credit</v>
      </c>
      <c r="F22" s="29" t="str">
        <f t="shared" ca="1" si="5"/>
        <v>Credit</v>
      </c>
      <c r="G22" s="29" t="str">
        <f t="shared" ca="1" si="5"/>
        <v>Credit</v>
      </c>
      <c r="H22" s="29" t="str">
        <f t="shared" ca="1" si="5"/>
        <v>Credit</v>
      </c>
      <c r="I22" s="29" t="str">
        <f t="shared" ca="1" si="5"/>
        <v>Credit</v>
      </c>
      <c r="J22" s="29" t="str">
        <f t="shared" ca="1" si="5"/>
        <v>Credit</v>
      </c>
      <c r="K22" s="29" t="str">
        <f t="shared" ca="1" si="5"/>
        <v>Credit</v>
      </c>
      <c r="L22" s="29" t="str">
        <f t="shared" ca="1" si="5"/>
        <v>Credit</v>
      </c>
      <c r="M22" s="29" t="str">
        <f t="shared" ca="1" si="5"/>
        <v>Credit</v>
      </c>
      <c r="N22" s="28"/>
    </row>
    <row r="24" spans="1:15" x14ac:dyDescent="0.25">
      <c r="A24" s="27" t="s">
        <v>17</v>
      </c>
      <c r="B24" s="26">
        <v>0.1</v>
      </c>
    </row>
    <row r="28" spans="1:15" x14ac:dyDescent="0.25">
      <c r="A28" s="25"/>
    </row>
    <row r="29" spans="1:15" x14ac:dyDescent="0.25">
      <c r="A29" s="25"/>
    </row>
    <row r="30" spans="1:15" x14ac:dyDescent="0.25">
      <c r="A30" s="24"/>
    </row>
    <row r="31" spans="1:15" x14ac:dyDescent="0.25">
      <c r="A31" s="24"/>
    </row>
  </sheetData>
  <conditionalFormatting sqref="B21:L21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pageMargins left="0.74803149606299213" right="0.74803149606299213" top="0.98425196850393704" bottom="0.98425196850393704" header="0.51181102362204722" footer="0.51181102362204722"/>
  <pageSetup paperSize="9" scale="83" orientation="landscape" horizontalDpi="300" verticalDpi="300" r:id="rId1"/>
  <headerFooter alignWithMargins="0">
    <oddHeader>&amp;F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7</vt:i4>
      </vt:variant>
    </vt:vector>
  </HeadingPairs>
  <TitlesOfParts>
    <vt:vector size="10" baseType="lpstr">
      <vt:lpstr>2015-16_OG</vt:lpstr>
      <vt:lpstr>2015-16_Circular Reference</vt:lpstr>
      <vt:lpstr>2015-16_순환참조</vt:lpstr>
      <vt:lpstr>'2015-16_OG'!BroughtForward</vt:lpstr>
      <vt:lpstr>BroughtForward</vt:lpstr>
      <vt:lpstr>'2015-16_순환참조'!Print_Area</vt:lpstr>
      <vt:lpstr>'2015-16_OG'!TotalIncome</vt:lpstr>
      <vt:lpstr>TotalIncome</vt:lpstr>
      <vt:lpstr>'2015-16_OG'!TotalSpend</vt:lpstr>
      <vt:lpstr>TotalSpend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Windows 사용자</cp:lastModifiedBy>
  <cp:lastPrinted>2005-09-19T08:29:55Z</cp:lastPrinted>
  <dcterms:created xsi:type="dcterms:W3CDTF">2006-10-06T09:11:29Z</dcterms:created>
  <dcterms:modified xsi:type="dcterms:W3CDTF">2018-10-14T20:08:19Z</dcterms:modified>
</cp:coreProperties>
</file>