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SIM200 test\"/>
    </mc:Choice>
  </mc:AlternateContent>
  <xr:revisionPtr revIDLastSave="0" documentId="13_ncr:1_{EA7329AB-F901-4089-A9E4-ED9401F2F4D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9" i="1" l="1"/>
  <c r="U57" i="1"/>
  <c r="U55" i="1"/>
  <c r="U53" i="1"/>
  <c r="U51" i="1"/>
  <c r="U49" i="1"/>
  <c r="U47" i="1"/>
  <c r="U45" i="1"/>
  <c r="R59" i="1"/>
  <c r="R57" i="1"/>
  <c r="R55" i="1"/>
  <c r="R53" i="1"/>
  <c r="R51" i="1"/>
  <c r="R49" i="1"/>
  <c r="R47" i="1"/>
  <c r="R45" i="1"/>
  <c r="U43" i="1"/>
  <c r="T43" i="1"/>
  <c r="S43" i="1"/>
  <c r="R43" i="1"/>
  <c r="U41" i="1"/>
  <c r="T41" i="1"/>
  <c r="S41" i="1"/>
  <c r="R41" i="1"/>
  <c r="U39" i="1"/>
  <c r="T39" i="1"/>
  <c r="S39" i="1"/>
  <c r="R39" i="1"/>
  <c r="U37" i="1"/>
  <c r="T37" i="1"/>
  <c r="S37" i="1"/>
  <c r="R37" i="1"/>
  <c r="U35" i="1"/>
  <c r="T35" i="1"/>
  <c r="S35" i="1"/>
  <c r="R35" i="1"/>
  <c r="U33" i="1"/>
  <c r="T33" i="1"/>
  <c r="S33" i="1"/>
  <c r="R33" i="1"/>
  <c r="U31" i="1"/>
  <c r="T31" i="1"/>
  <c r="S31" i="1"/>
  <c r="R31" i="1"/>
  <c r="U29" i="1"/>
  <c r="T29" i="1"/>
  <c r="S29" i="1"/>
  <c r="R29" i="1"/>
  <c r="U27" i="1"/>
  <c r="T27" i="1"/>
  <c r="S27" i="1"/>
  <c r="R27" i="1"/>
  <c r="U25" i="1"/>
  <c r="T25" i="1"/>
  <c r="S25" i="1"/>
  <c r="R25" i="1"/>
  <c r="U23" i="1"/>
  <c r="T23" i="1"/>
  <c r="S23" i="1"/>
  <c r="R23" i="1"/>
  <c r="U21" i="1"/>
  <c r="T21" i="1"/>
  <c r="S21" i="1"/>
  <c r="R21" i="1"/>
  <c r="U19" i="1"/>
  <c r="T19" i="1"/>
  <c r="S19" i="1"/>
  <c r="R19" i="1"/>
  <c r="X17" i="1"/>
  <c r="W17" i="1"/>
  <c r="V17" i="1"/>
  <c r="U17" i="1"/>
  <c r="T17" i="1"/>
  <c r="S17" i="1"/>
  <c r="R17" i="1"/>
  <c r="X15" i="1"/>
  <c r="W15" i="1"/>
  <c r="V15" i="1"/>
  <c r="U15" i="1"/>
  <c r="T15" i="1"/>
  <c r="S15" i="1"/>
  <c r="R15" i="1"/>
  <c r="X13" i="1"/>
  <c r="W13" i="1"/>
  <c r="V13" i="1"/>
  <c r="U13" i="1"/>
  <c r="T13" i="1"/>
  <c r="S13" i="1"/>
  <c r="R13" i="1"/>
  <c r="X9" i="1"/>
  <c r="W9" i="1"/>
  <c r="V9" i="1"/>
  <c r="U9" i="1"/>
  <c r="T9" i="1"/>
  <c r="S9" i="1"/>
  <c r="R9" i="1"/>
  <c r="X7" i="1"/>
  <c r="W7" i="1"/>
  <c r="V7" i="1"/>
  <c r="U7" i="1"/>
  <c r="T7" i="1"/>
  <c r="S7" i="1"/>
  <c r="R7" i="1"/>
  <c r="X5" i="1"/>
  <c r="W5" i="1"/>
  <c r="V5" i="1"/>
  <c r="U5" i="1"/>
  <c r="T5" i="1"/>
  <c r="S5" i="1"/>
  <c r="R5" i="1"/>
  <c r="X3" i="1"/>
  <c r="W3" i="1"/>
  <c r="V3" i="1"/>
  <c r="U3" i="1"/>
  <c r="T3" i="1"/>
  <c r="S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2" i="1"/>
</calcChain>
</file>

<file path=xl/sharedStrings.xml><?xml version="1.0" encoding="utf-8"?>
<sst xmlns="http://schemas.openxmlformats.org/spreadsheetml/2006/main" count="355" uniqueCount="135">
  <si>
    <t>DT</t>
  </si>
  <si>
    <t>0A100101</t>
  </si>
  <si>
    <t>Tx</t>
  </si>
  <si>
    <t>0A100100</t>
  </si>
  <si>
    <t>Rx</t>
  </si>
  <si>
    <t>4D</t>
  </si>
  <si>
    <t>4E</t>
  </si>
  <si>
    <t>4C</t>
  </si>
  <si>
    <t>3A</t>
  </si>
  <si>
    <t>5F</t>
  </si>
  <si>
    <t>9B</t>
  </si>
  <si>
    <t>AF</t>
  </si>
  <si>
    <t>0A</t>
  </si>
  <si>
    <t>1E</t>
  </si>
  <si>
    <t>7B</t>
  </si>
  <si>
    <t>B4</t>
  </si>
  <si>
    <t>0B</t>
  </si>
  <si>
    <t>FD</t>
  </si>
  <si>
    <t>F5</t>
  </si>
  <si>
    <t>B8</t>
  </si>
  <si>
    <t>0C</t>
  </si>
  <si>
    <t>EE</t>
  </si>
  <si>
    <t>7F</t>
  </si>
  <si>
    <t>2C</t>
  </si>
  <si>
    <t>E7</t>
  </si>
  <si>
    <t>2A</t>
  </si>
  <si>
    <t>FF</t>
  </si>
  <si>
    <t>A8</t>
  </si>
  <si>
    <t>FA</t>
  </si>
  <si>
    <t>D3</t>
  </si>
  <si>
    <t>5E</t>
  </si>
  <si>
    <t>C4</t>
  </si>
  <si>
    <t>EA</t>
  </si>
  <si>
    <t>3E</t>
  </si>
  <si>
    <t>BC</t>
  </si>
  <si>
    <t>6F</t>
  </si>
  <si>
    <t>CC</t>
  </si>
  <si>
    <t>E0</t>
  </si>
  <si>
    <t>E1</t>
  </si>
  <si>
    <t>E2</t>
  </si>
  <si>
    <t>E3</t>
  </si>
  <si>
    <t>E4</t>
  </si>
  <si>
    <t>E5</t>
  </si>
  <si>
    <t>E8</t>
  </si>
  <si>
    <t>E6</t>
  </si>
  <si>
    <t>F0</t>
  </si>
  <si>
    <t>F1</t>
  </si>
  <si>
    <t>F4</t>
  </si>
  <si>
    <t>COUNT</t>
    <phoneticPr fontId="1" type="noConversion"/>
  </si>
  <si>
    <t>TIMESTAMP</t>
    <phoneticPr fontId="1" type="noConversion"/>
  </si>
  <si>
    <t>TYPE</t>
    <phoneticPr fontId="1" type="noConversion"/>
  </si>
  <si>
    <t>ID</t>
    <phoneticPr fontId="1" type="noConversion"/>
  </si>
  <si>
    <t>RX/TX</t>
    <phoneticPr fontId="1" type="noConversion"/>
  </si>
  <si>
    <t>DLC</t>
    <phoneticPr fontId="1" type="noConversion"/>
  </si>
  <si>
    <t>BYTE0</t>
    <phoneticPr fontId="1" type="noConversion"/>
  </si>
  <si>
    <t>BYTE1</t>
  </si>
  <si>
    <t>BYTE2</t>
  </si>
  <si>
    <t>BYTE3</t>
  </si>
  <si>
    <t>BYTE4</t>
  </si>
  <si>
    <t>BYTE5</t>
  </si>
  <si>
    <t>BYTE6</t>
  </si>
  <si>
    <t>BYTE7</t>
  </si>
  <si>
    <t>Manufacturer Data - Get part name (part 0)</t>
    <phoneticPr fontId="1" type="noConversion"/>
  </si>
  <si>
    <t>Manufacturer Data - Get part name (part 1)</t>
    <phoneticPr fontId="1" type="noConversion"/>
  </si>
  <si>
    <t>Manufacturer Data - Get part name (part 2)</t>
  </si>
  <si>
    <t>Manufacturer Data - Get part name (part 3)</t>
  </si>
  <si>
    <t>Get FW version</t>
    <phoneticPr fontId="1" type="noConversion"/>
  </si>
  <si>
    <t>Get FW version info (part 0)</t>
    <phoneticPr fontId="1" type="noConversion"/>
  </si>
  <si>
    <t>Get FW version info (part 1)</t>
  </si>
  <si>
    <t>Get FW version info (part 2)</t>
  </si>
  <si>
    <t>Get serial number (part 0)</t>
    <phoneticPr fontId="1" type="noConversion"/>
  </si>
  <si>
    <t>Get serial number (part 1)</t>
  </si>
  <si>
    <t>Get serial number (part 2)</t>
  </si>
  <si>
    <t>Get serial number (part 3)</t>
  </si>
  <si>
    <t>Get high-resolution Vneg</t>
    <phoneticPr fontId="1" type="noConversion"/>
  </si>
  <si>
    <t>Get high-resolution Vpos</t>
    <phoneticPr fontId="1" type="noConversion"/>
  </si>
  <si>
    <t>Get high-resolution Vexc</t>
    <phoneticPr fontId="1" type="noConversion"/>
  </si>
  <si>
    <t>Get high-resolution Vbatt</t>
    <phoneticPr fontId="1" type="noConversion"/>
  </si>
  <si>
    <t>Get high-resolution Vpower</t>
    <phoneticPr fontId="1" type="noConversion"/>
  </si>
  <si>
    <t>Get high-resolution temperature</t>
    <phoneticPr fontId="1" type="noConversion"/>
  </si>
  <si>
    <t>Get high-resolution Vcal_neg</t>
    <phoneticPr fontId="1" type="noConversion"/>
  </si>
  <si>
    <t>Get high-resolution Vcal_pos</t>
    <phoneticPr fontId="1" type="noConversion"/>
  </si>
  <si>
    <t>Get uptime counter</t>
    <phoneticPr fontId="1" type="noConversion"/>
  </si>
  <si>
    <t>Get isolation state</t>
    <phoneticPr fontId="1" type="noConversion"/>
  </si>
  <si>
    <t>Get isolation resistances</t>
    <phoneticPr fontId="1" type="noConversion"/>
  </si>
  <si>
    <t>Get system Y-capacitances</t>
    <phoneticPr fontId="1" type="noConversion"/>
  </si>
  <si>
    <t>Get HV rail measurements</t>
    <phoneticPr fontId="1" type="noConversion"/>
  </si>
  <si>
    <t>Get battery voltage</t>
    <phoneticPr fontId="1" type="noConversion"/>
  </si>
  <si>
    <t>Get error flags</t>
    <phoneticPr fontId="1" type="noConversion"/>
  </si>
  <si>
    <t>Get dynamic electrical isolation</t>
    <phoneticPr fontId="1" type="noConversion"/>
  </si>
  <si>
    <t>Get dynamic capacitive energy</t>
    <phoneticPr fontId="1" type="noConversion"/>
  </si>
  <si>
    <t>Get max voltage setting</t>
    <phoneticPr fontId="1" type="noConversion"/>
  </si>
  <si>
    <t>Get isolation threshold settings</t>
    <phoneticPr fontId="1" type="noConversion"/>
  </si>
  <si>
    <t>Reset command</t>
    <phoneticPr fontId="1" type="noConversion"/>
  </si>
  <si>
    <t>Disable command</t>
    <phoneticPr fontId="1" type="noConversion"/>
  </si>
  <si>
    <t>Setup mode command</t>
    <phoneticPr fontId="1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</si>
  <si>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</si>
  <si>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</si>
  <si>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</si>
  <si>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</si>
  <si>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</si>
  <si>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</si>
  <si>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</si>
  <si>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</si>
  <si>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</si>
  <si>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6F</t>
    <phoneticPr fontId="1" type="noConversion"/>
  </si>
  <si>
    <t>E0</t>
    <phoneticPr fontId="1" type="noConversion"/>
  </si>
  <si>
    <t>E1</t>
    <phoneticPr fontId="1" type="noConversion"/>
  </si>
  <si>
    <t>F0</t>
    <phoneticPr fontId="1" type="noConversion"/>
  </si>
  <si>
    <t>F1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</si>
  <si>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</si>
  <si>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</si>
  <si>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</si>
  <si>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Group</t>
    <phoneticPr fontId="1" type="noConversion"/>
  </si>
  <si>
    <t>Request</t>
    <phoneticPr fontId="1" type="noConversion"/>
  </si>
  <si>
    <t xml:space="preserve">Byte 0 </t>
    <phoneticPr fontId="1" type="noConversion"/>
  </si>
  <si>
    <t>Byte 1</t>
    <phoneticPr fontId="1" type="noConversion"/>
  </si>
  <si>
    <t>Byte 2</t>
    <phoneticPr fontId="1" type="noConversion"/>
  </si>
  <si>
    <t>Manufacturer Data</t>
    <phoneticPr fontId="1" type="noConversion"/>
  </si>
  <si>
    <t>Measurements</t>
    <phoneticPr fontId="1" type="noConversion"/>
  </si>
  <si>
    <t>Electrical isolation</t>
    <phoneticPr fontId="1" type="noConversion"/>
  </si>
  <si>
    <t>Configuration</t>
    <phoneticPr fontId="1" type="noConversion"/>
  </si>
  <si>
    <t>Commands</t>
    <phoneticPr fontId="1" type="noConversion"/>
  </si>
  <si>
    <t>EC</t>
    <phoneticPr fontId="1" type="noConversion"/>
  </si>
  <si>
    <t>00</t>
    <phoneticPr fontId="1" type="noConversion"/>
  </si>
  <si>
    <t>D5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</si>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</sst>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3"/>
  <sheetViews>
    <sheetView topLeftCell="A32" workbookViewId="0">
      <selection activeCell="J56" sqref="J56"/>
    </sheetView>
  </sheetViews>
  <sheetFormatPr defaultRowHeight="16.5" x14ac:dyDescent="0.3"/>
  <cols>
    <col min="1" max="15" width="9" style="1"/>
    <col min="16" max="16" width="42" style="1" bestFit="1" customWidth="1"/>
    <col min="17" max="17" width="9" style="1"/>
    <col min="18" max="18" width="13.125" style="1" customWidth="1"/>
    <col min="19" max="16384" width="9" style="1"/>
  </cols>
  <sheetData>
    <row r="1" spans="2:24" x14ac:dyDescent="0.3"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2:24" x14ac:dyDescent="0.3">
      <c r="B2" s="1">
        <v>1</v>
      </c>
      <c r="C2" s="1">
        <v>9420.6440000000002</v>
      </c>
      <c r="D2" s="1" t="s">
        <v>0</v>
      </c>
      <c r="E2" s="1" t="s">
        <v>1</v>
      </c>
      <c r="F2" s="1" t="s">
        <v>2</v>
      </c>
      <c r="G2" s="1">
        <v>3</v>
      </c>
      <c r="H2" s="4" t="s">
        <v>126</v>
      </c>
      <c r="I2" s="1">
        <v>0</v>
      </c>
      <c r="J2" s="1">
        <v>0</v>
      </c>
      <c r="P2" s="1" t="str">
        <f>_xlfn.XLOOKUP(H2,Sheet2!C:C,Sheet2!B:B,"Error - Not Match")</f>
        <v>Manufacturer Data - Get part name (part 0)</v>
      </c>
      <c r="Q2" s="1" t="str">
        <f>IF(F2="RX","True","False")</f>
        <v>False</v>
      </c>
    </row>
    <row r="3" spans="2:24" x14ac:dyDescent="0.3">
      <c r="B3" s="1">
        <v>2</v>
      </c>
      <c r="C3" s="1">
        <v>9423.0239999999994</v>
      </c>
      <c r="D3" s="1" t="s">
        <v>0</v>
      </c>
      <c r="E3" s="1" t="s">
        <v>3</v>
      </c>
      <c r="F3" s="1" t="s">
        <v>4</v>
      </c>
      <c r="G3" s="1">
        <v>8</v>
      </c>
      <c r="H3" s="4" t="s">
        <v>126</v>
      </c>
      <c r="I3" s="1">
        <v>53</v>
      </c>
      <c r="J3" s="1">
        <v>49</v>
      </c>
      <c r="K3" s="1" t="s">
        <v>5</v>
      </c>
      <c r="L3" s="1">
        <v>32</v>
      </c>
      <c r="M3" s="1">
        <v>30</v>
      </c>
      <c r="N3" s="1">
        <v>30</v>
      </c>
      <c r="O3" s="1">
        <v>0</v>
      </c>
      <c r="P3" s="1" t="str">
        <f>_xlfn.XLOOKUP(H3,Sheet2!C:C,Sheet2!B:B,"Error - Not Match")</f>
        <v>Manufacturer Data - Get part name (part 0)</v>
      </c>
      <c r="Q3" s="1" t="str">
        <f>IF(F3="RX","True","False")</f>
        <v>True</v>
      </c>
      <c r="R3" s="1" t="str">
        <f>CHAR(HEX2DEC(I3))</f>
        <v>S</v>
      </c>
      <c r="S3" s="1" t="str">
        <f>CHAR(HEX2DEC(J3))</f>
        <v>I</v>
      </c>
      <c r="T3" s="1" t="str">
        <f>CHAR(HEX2DEC(K3))</f>
        <v>M</v>
      </c>
      <c r="U3" s="1" t="str">
        <f>CHAR(HEX2DEC(L3))</f>
        <v>2</v>
      </c>
      <c r="V3" s="1" t="str">
        <f>CHAR(HEX2DEC(M3))</f>
        <v>0</v>
      </c>
      <c r="W3" s="1" t="str">
        <f>CHAR(HEX2DEC(N3))</f>
        <v>0</v>
      </c>
      <c r="X3" s="1" t="e">
        <f>CHAR(HEX2DEC(O3))</f>
        <v>#VALUE!</v>
      </c>
    </row>
    <row r="4" spans="2:24" x14ac:dyDescent="0.3">
      <c r="B4" s="1">
        <v>3</v>
      </c>
      <c r="C4" s="1">
        <v>12510.191999999999</v>
      </c>
      <c r="D4" s="1" t="s">
        <v>0</v>
      </c>
      <c r="E4" s="1" t="s">
        <v>1</v>
      </c>
      <c r="F4" s="1" t="s">
        <v>2</v>
      </c>
      <c r="G4" s="1">
        <v>3</v>
      </c>
      <c r="H4" s="4" t="s">
        <v>127</v>
      </c>
      <c r="I4" s="1">
        <v>0</v>
      </c>
      <c r="J4" s="1">
        <v>0</v>
      </c>
      <c r="P4" s="1" t="str">
        <f>_xlfn.XLOOKUP(H4,Sheet2!C:C,Sheet2!B:B,"Error - Not Match")</f>
        <v>Manufacturer Data - Get part name (part 1)</v>
      </c>
      <c r="Q4" s="1" t="str">
        <f t="shared" ref="Q4:Q63" si="0">IF(F4="RX","True","False")</f>
        <v>False</v>
      </c>
    </row>
    <row r="5" spans="2:24" x14ac:dyDescent="0.3">
      <c r="B5" s="1">
        <v>4</v>
      </c>
      <c r="C5" s="1">
        <v>12515.236000000001</v>
      </c>
      <c r="D5" s="1" t="s">
        <v>0</v>
      </c>
      <c r="E5" s="1" t="s">
        <v>3</v>
      </c>
      <c r="F5" s="1" t="s">
        <v>4</v>
      </c>
      <c r="G5" s="1">
        <v>8</v>
      </c>
      <c r="H5" s="4" t="s">
        <v>127</v>
      </c>
      <c r="I5" s="1">
        <v>20</v>
      </c>
      <c r="J5" s="1">
        <v>78</v>
      </c>
      <c r="K5" s="1" t="s">
        <v>6</v>
      </c>
      <c r="L5" s="1">
        <v>78</v>
      </c>
      <c r="M5" s="1">
        <v>0</v>
      </c>
      <c r="N5" s="1">
        <v>0</v>
      </c>
      <c r="O5" s="1">
        <v>0</v>
      </c>
      <c r="P5" s="1" t="str">
        <f>_xlfn.XLOOKUP(H5,Sheet2!C:C,Sheet2!B:B,"Error - Not Match")</f>
        <v>Manufacturer Data - Get part name (part 1)</v>
      </c>
      <c r="Q5" s="1" t="str">
        <f t="shared" si="0"/>
        <v>True</v>
      </c>
      <c r="R5" s="1" t="str">
        <f>CHAR(HEX2DEC(I5))</f>
        <v xml:space="preserve"> </v>
      </c>
      <c r="S5" s="1" t="str">
        <f>CHAR(HEX2DEC(J5))</f>
        <v>x</v>
      </c>
      <c r="T5" s="1" t="str">
        <f>CHAR(HEX2DEC(K5))</f>
        <v>N</v>
      </c>
      <c r="U5" s="1" t="str">
        <f>CHAR(HEX2DEC(L5))</f>
        <v>x</v>
      </c>
      <c r="V5" s="1" t="e">
        <f>CHAR(HEX2DEC(M5))</f>
        <v>#VALUE!</v>
      </c>
      <c r="W5" s="1" t="e">
        <f>CHAR(HEX2DEC(N5))</f>
        <v>#VALUE!</v>
      </c>
      <c r="X5" s="1" t="e">
        <f>CHAR(HEX2DEC(O5))</f>
        <v>#VALUE!</v>
      </c>
    </row>
    <row r="6" spans="2:24" x14ac:dyDescent="0.3">
      <c r="B6" s="1">
        <v>5</v>
      </c>
      <c r="C6" s="1">
        <v>14765.511</v>
      </c>
      <c r="D6" s="1" t="s">
        <v>0</v>
      </c>
      <c r="E6" s="1" t="s">
        <v>1</v>
      </c>
      <c r="F6" s="1" t="s">
        <v>2</v>
      </c>
      <c r="G6" s="1">
        <v>3</v>
      </c>
      <c r="H6" s="4" t="s">
        <v>128</v>
      </c>
      <c r="I6" s="1">
        <v>0</v>
      </c>
      <c r="J6" s="1">
        <v>0</v>
      </c>
      <c r="P6" s="1" t="str">
        <f>_xlfn.XLOOKUP(H6,Sheet2!C:C,Sheet2!B:B,"Error - Not Match")</f>
        <v>Manufacturer Data - Get part name (part 2)</v>
      </c>
      <c r="Q6" s="1" t="str">
        <f t="shared" si="0"/>
        <v>False</v>
      </c>
    </row>
    <row r="7" spans="2:24" x14ac:dyDescent="0.3">
      <c r="B7" s="1">
        <v>6</v>
      </c>
      <c r="C7" s="1">
        <v>14768.014999999999</v>
      </c>
      <c r="D7" s="1" t="s">
        <v>0</v>
      </c>
      <c r="E7" s="1" t="s">
        <v>3</v>
      </c>
      <c r="F7" s="1" t="s">
        <v>4</v>
      </c>
      <c r="G7" s="1">
        <v>8</v>
      </c>
      <c r="H7" s="4" t="s">
        <v>128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tr">
        <f>_xlfn.XLOOKUP(H7,Sheet2!C:C,Sheet2!B:B,"Error - Not Match")</f>
        <v>Manufacturer Data - Get part name (part 2)</v>
      </c>
      <c r="Q7" s="1" t="str">
        <f t="shared" si="0"/>
        <v>True</v>
      </c>
      <c r="R7" s="1" t="e">
        <f>CHAR(HEX2DEC(I7))</f>
        <v>#VALUE!</v>
      </c>
      <c r="S7" s="1" t="e">
        <f>CHAR(HEX2DEC(J7))</f>
        <v>#VALUE!</v>
      </c>
      <c r="T7" s="1" t="e">
        <f>CHAR(HEX2DEC(K7))</f>
        <v>#VALUE!</v>
      </c>
      <c r="U7" s="1" t="e">
        <f>CHAR(HEX2DEC(L7))</f>
        <v>#VALUE!</v>
      </c>
      <c r="V7" s="1" t="e">
        <f>CHAR(HEX2DEC(M7))</f>
        <v>#VALUE!</v>
      </c>
      <c r="W7" s="1" t="e">
        <f>CHAR(HEX2DEC(N7))</f>
        <v>#VALUE!</v>
      </c>
      <c r="X7" s="1" t="e">
        <f>CHAR(HEX2DEC(O7))</f>
        <v>#VALUE!</v>
      </c>
    </row>
    <row r="8" spans="2:24" x14ac:dyDescent="0.3">
      <c r="B8" s="1">
        <v>7</v>
      </c>
      <c r="C8" s="1">
        <v>16602.27</v>
      </c>
      <c r="D8" s="1" t="s">
        <v>0</v>
      </c>
      <c r="E8" s="1" t="s">
        <v>1</v>
      </c>
      <c r="F8" s="1" t="s">
        <v>2</v>
      </c>
      <c r="G8" s="1">
        <v>3</v>
      </c>
      <c r="H8" s="4" t="s">
        <v>129</v>
      </c>
      <c r="I8" s="1">
        <v>0</v>
      </c>
      <c r="J8" s="1">
        <v>0</v>
      </c>
      <c r="P8" s="1" t="str">
        <f>_xlfn.XLOOKUP(H8,Sheet2!C:C,Sheet2!B:B,"Error - Not Match")</f>
        <v>Manufacturer Data - Get part name (part 3)</v>
      </c>
      <c r="Q8" s="1" t="str">
        <f t="shared" si="0"/>
        <v>False</v>
      </c>
    </row>
    <row r="9" spans="2:24" x14ac:dyDescent="0.3">
      <c r="B9" s="1">
        <v>8</v>
      </c>
      <c r="C9" s="1">
        <v>16606.151999999998</v>
      </c>
      <c r="D9" s="1" t="s">
        <v>0</v>
      </c>
      <c r="E9" s="1" t="s">
        <v>3</v>
      </c>
      <c r="F9" s="1" t="s">
        <v>4</v>
      </c>
      <c r="G9" s="1">
        <v>8</v>
      </c>
      <c r="H9" s="4" t="s">
        <v>129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 t="str">
        <f>_xlfn.XLOOKUP(H9,Sheet2!C:C,Sheet2!B:B,"Error - Not Match")</f>
        <v>Manufacturer Data - Get part name (part 3)</v>
      </c>
      <c r="Q9" s="1" t="str">
        <f t="shared" si="0"/>
        <v>True</v>
      </c>
      <c r="R9" s="1" t="e">
        <f>CHAR(HEX2DEC(I9))</f>
        <v>#VALUE!</v>
      </c>
      <c r="S9" s="1" t="e">
        <f>CHAR(HEX2DEC(J9))</f>
        <v>#VALUE!</v>
      </c>
      <c r="T9" s="1" t="e">
        <f>CHAR(HEX2DEC(K9))</f>
        <v>#VALUE!</v>
      </c>
      <c r="U9" s="1" t="e">
        <f>CHAR(HEX2DEC(L9))</f>
        <v>#VALUE!</v>
      </c>
      <c r="V9" s="1" t="e">
        <f>CHAR(HEX2DEC(M9))</f>
        <v>#VALUE!</v>
      </c>
      <c r="W9" s="1" t="e">
        <f>CHAR(HEX2DEC(N9))</f>
        <v>#VALUE!</v>
      </c>
      <c r="X9" s="1" t="e">
        <f>CHAR(HEX2DEC(O9))</f>
        <v>#VALUE!</v>
      </c>
    </row>
    <row r="10" spans="2:24" x14ac:dyDescent="0.3">
      <c r="B10" s="1">
        <v>9</v>
      </c>
      <c r="C10" s="1">
        <v>18902.083999999999</v>
      </c>
      <c r="D10" s="1" t="s">
        <v>0</v>
      </c>
      <c r="E10" s="1" t="s">
        <v>1</v>
      </c>
      <c r="F10" s="1" t="s">
        <v>2</v>
      </c>
      <c r="G10" s="1">
        <v>3</v>
      </c>
      <c r="H10" s="4" t="s">
        <v>130</v>
      </c>
      <c r="I10" s="1">
        <v>0</v>
      </c>
      <c r="J10" s="1">
        <v>0</v>
      </c>
      <c r="P10" s="1" t="str">
        <f>_xlfn.XLOOKUP(H10,Sheet2!C:C,Sheet2!B:B,"Error - Not Match")</f>
        <v>Get FW version</v>
      </c>
      <c r="Q10" s="1" t="str">
        <f t="shared" si="0"/>
        <v>False</v>
      </c>
    </row>
    <row r="11" spans="2:24" x14ac:dyDescent="0.3">
      <c r="B11" s="1">
        <v>10</v>
      </c>
      <c r="C11" s="1">
        <v>18904.072</v>
      </c>
      <c r="D11" s="1" t="s">
        <v>0</v>
      </c>
      <c r="E11" s="1" t="s">
        <v>3</v>
      </c>
      <c r="F11" s="1" t="s">
        <v>4</v>
      </c>
      <c r="G11" s="1">
        <v>8</v>
      </c>
      <c r="H11" s="4" t="s">
        <v>130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tr">
        <f>_xlfn.XLOOKUP(H11,Sheet2!C:C,Sheet2!B:B,"Error - Not Match")</f>
        <v>Get FW version</v>
      </c>
      <c r="Q11" s="1" t="str">
        <f t="shared" si="0"/>
        <v>True</v>
      </c>
    </row>
    <row r="12" spans="2:24" x14ac:dyDescent="0.3">
      <c r="B12" s="1">
        <v>11</v>
      </c>
      <c r="C12" s="1">
        <v>69870.036999999997</v>
      </c>
      <c r="D12" s="1" t="s">
        <v>0</v>
      </c>
      <c r="E12" s="1" t="s">
        <v>1</v>
      </c>
      <c r="F12" s="1" t="s">
        <v>2</v>
      </c>
      <c r="G12" s="1">
        <v>3</v>
      </c>
      <c r="H12" s="4" t="s">
        <v>131</v>
      </c>
      <c r="I12" s="1">
        <v>0</v>
      </c>
      <c r="J12" s="1">
        <v>0</v>
      </c>
      <c r="P12" s="1" t="str">
        <f>_xlfn.XLOOKUP(H12,Sheet2!C:C,Sheet2!B:B,"Error - Not Match")</f>
        <v>Get FW version info (part 0)</v>
      </c>
      <c r="Q12" s="1" t="str">
        <f t="shared" si="0"/>
        <v>False</v>
      </c>
    </row>
    <row r="13" spans="2:24" x14ac:dyDescent="0.3">
      <c r="B13" s="1">
        <v>12</v>
      </c>
      <c r="C13" s="1">
        <v>69875.182000000001</v>
      </c>
      <c r="D13" s="1" t="s">
        <v>0</v>
      </c>
      <c r="E13" s="1" t="s">
        <v>3</v>
      </c>
      <c r="F13" s="1" t="s">
        <v>4</v>
      </c>
      <c r="G13" s="1">
        <v>8</v>
      </c>
      <c r="H13" s="4" t="s">
        <v>131</v>
      </c>
      <c r="I13" s="1">
        <v>55</v>
      </c>
      <c r="J13" s="1" t="s">
        <v>7</v>
      </c>
      <c r="K13" s="1" t="s">
        <v>8</v>
      </c>
      <c r="L13" s="1">
        <v>0</v>
      </c>
      <c r="M13" s="1">
        <v>0</v>
      </c>
      <c r="N13" s="1">
        <v>0</v>
      </c>
      <c r="O13" s="1">
        <v>0</v>
      </c>
      <c r="P13" s="1" t="str">
        <f>_xlfn.XLOOKUP(H13,Sheet2!C:C,Sheet2!B:B,"Error - Not Match")</f>
        <v>Get FW version info (part 0)</v>
      </c>
      <c r="Q13" s="1" t="str">
        <f t="shared" si="0"/>
        <v>True</v>
      </c>
      <c r="R13" s="1" t="str">
        <f>CHAR(HEX2DEC(I13))</f>
        <v>U</v>
      </c>
      <c r="S13" s="1" t="str">
        <f>CHAR(HEX2DEC(J13))</f>
        <v>L</v>
      </c>
      <c r="T13" s="1" t="str">
        <f>CHAR(HEX2DEC(K13))</f>
        <v>:</v>
      </c>
      <c r="U13" s="1" t="e">
        <f>CHAR(HEX2DEC(L13))</f>
        <v>#VALUE!</v>
      </c>
      <c r="V13" s="1" t="e">
        <f>CHAR(HEX2DEC(M13))</f>
        <v>#VALUE!</v>
      </c>
      <c r="W13" s="1" t="e">
        <f>CHAR(HEX2DEC(N13))</f>
        <v>#VALUE!</v>
      </c>
      <c r="X13" s="1" t="e">
        <f>CHAR(HEX2DEC(O13))</f>
        <v>#VALUE!</v>
      </c>
    </row>
    <row r="14" spans="2:24" x14ac:dyDescent="0.3">
      <c r="B14" s="1">
        <v>13</v>
      </c>
      <c r="C14" s="1">
        <v>71846.482000000004</v>
      </c>
      <c r="D14" s="1" t="s">
        <v>0</v>
      </c>
      <c r="E14" s="1" t="s">
        <v>1</v>
      </c>
      <c r="F14" s="1" t="s">
        <v>2</v>
      </c>
      <c r="G14" s="1">
        <v>3</v>
      </c>
      <c r="H14" s="4" t="s">
        <v>132</v>
      </c>
      <c r="I14" s="1">
        <v>0</v>
      </c>
      <c r="J14" s="1">
        <v>0</v>
      </c>
      <c r="P14" s="1" t="str">
        <f>_xlfn.XLOOKUP(H14,Sheet2!C:C,Sheet2!B:B,"Error - Not Match")</f>
        <v>Get FW version info (part 1)</v>
      </c>
      <c r="Q14" s="1" t="str">
        <f t="shared" si="0"/>
        <v>False</v>
      </c>
    </row>
    <row r="15" spans="2:24" x14ac:dyDescent="0.3">
      <c r="B15" s="1">
        <v>14</v>
      </c>
      <c r="C15" s="1">
        <v>71848.317999999999</v>
      </c>
      <c r="D15" s="1" t="s">
        <v>0</v>
      </c>
      <c r="E15" s="1" t="s">
        <v>3</v>
      </c>
      <c r="F15" s="1" t="s">
        <v>4</v>
      </c>
      <c r="G15" s="1">
        <v>8</v>
      </c>
      <c r="H15" s="4" t="s">
        <v>132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 t="str">
        <f>_xlfn.XLOOKUP(H15,Sheet2!C:C,Sheet2!B:B,"Error - Not Match")</f>
        <v>Get FW version info (part 1)</v>
      </c>
      <c r="Q15" s="1" t="str">
        <f t="shared" si="0"/>
        <v>True</v>
      </c>
      <c r="R15" s="1" t="e">
        <f>CHAR(HEX2DEC(I15))</f>
        <v>#VALUE!</v>
      </c>
      <c r="S15" s="1" t="e">
        <f>CHAR(HEX2DEC(J15))</f>
        <v>#VALUE!</v>
      </c>
      <c r="T15" s="1" t="e">
        <f>CHAR(HEX2DEC(K15))</f>
        <v>#VALUE!</v>
      </c>
      <c r="U15" s="1" t="e">
        <f>CHAR(HEX2DEC(L15))</f>
        <v>#VALUE!</v>
      </c>
      <c r="V15" s="1" t="e">
        <f>CHAR(HEX2DEC(M15))</f>
        <v>#VALUE!</v>
      </c>
      <c r="W15" s="1" t="e">
        <f>CHAR(HEX2DEC(N15))</f>
        <v>#VALUE!</v>
      </c>
      <c r="X15" s="1" t="e">
        <f>CHAR(HEX2DEC(O15))</f>
        <v>#VALUE!</v>
      </c>
    </row>
    <row r="16" spans="2:24" x14ac:dyDescent="0.3">
      <c r="B16" s="1">
        <v>15</v>
      </c>
      <c r="C16" s="1">
        <v>76949.89</v>
      </c>
      <c r="D16" s="1" t="s">
        <v>0</v>
      </c>
      <c r="E16" s="1" t="s">
        <v>1</v>
      </c>
      <c r="F16" s="1" t="s">
        <v>2</v>
      </c>
      <c r="G16" s="1">
        <v>3</v>
      </c>
      <c r="H16" s="4" t="s">
        <v>133</v>
      </c>
      <c r="I16" s="1">
        <v>0</v>
      </c>
      <c r="J16" s="1">
        <v>0</v>
      </c>
      <c r="P16" s="1" t="str">
        <f>_xlfn.XLOOKUP(H16,Sheet2!C:C,Sheet2!B:B,"Error - Not Match")</f>
        <v>Get FW version info (part 2)</v>
      </c>
      <c r="Q16" s="1" t="str">
        <f t="shared" si="0"/>
        <v>False</v>
      </c>
    </row>
    <row r="17" spans="2:24" x14ac:dyDescent="0.3">
      <c r="B17" s="1">
        <v>16</v>
      </c>
      <c r="C17" s="1">
        <v>76953.471999999994</v>
      </c>
      <c r="D17" s="1" t="s">
        <v>0</v>
      </c>
      <c r="E17" s="1" t="s">
        <v>3</v>
      </c>
      <c r="F17" s="1" t="s">
        <v>4</v>
      </c>
      <c r="G17" s="1">
        <v>8</v>
      </c>
      <c r="H17" s="4" t="s">
        <v>133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 t="str">
        <f>_xlfn.XLOOKUP(H17,Sheet2!C:C,Sheet2!B:B,"Error - Not Match")</f>
        <v>Get FW version info (part 2)</v>
      </c>
      <c r="Q17" s="1" t="str">
        <f t="shared" si="0"/>
        <v>True</v>
      </c>
      <c r="R17" s="1" t="e">
        <f>CHAR(HEX2DEC(I17))</f>
        <v>#VALUE!</v>
      </c>
      <c r="S17" s="1" t="e">
        <f>CHAR(HEX2DEC(J17))</f>
        <v>#VALUE!</v>
      </c>
      <c r="T17" s="1" t="e">
        <f>CHAR(HEX2DEC(K17))</f>
        <v>#VALUE!</v>
      </c>
      <c r="U17" s="1" t="e">
        <f>CHAR(HEX2DEC(L17))</f>
        <v>#VALUE!</v>
      </c>
      <c r="V17" s="1" t="e">
        <f>CHAR(HEX2DEC(M17))</f>
        <v>#VALUE!</v>
      </c>
      <c r="W17" s="1" t="e">
        <f>CHAR(HEX2DEC(N17))</f>
        <v>#VALUE!</v>
      </c>
      <c r="X17" s="1" t="e">
        <f>CHAR(HEX2DEC(O17))</f>
        <v>#VALUE!</v>
      </c>
    </row>
    <row r="18" spans="2:24" x14ac:dyDescent="0.3">
      <c r="B18" s="1">
        <v>17</v>
      </c>
      <c r="C18" s="1">
        <v>78616.411999999997</v>
      </c>
      <c r="D18" s="1" t="s">
        <v>0</v>
      </c>
      <c r="E18" s="1" t="s">
        <v>1</v>
      </c>
      <c r="F18" s="1" t="s">
        <v>2</v>
      </c>
      <c r="G18" s="1">
        <v>3</v>
      </c>
      <c r="H18" s="4" t="s">
        <v>134</v>
      </c>
      <c r="I18" s="1">
        <v>0</v>
      </c>
      <c r="J18" s="1">
        <v>0</v>
      </c>
      <c r="P18" s="1" t="str">
        <f>_xlfn.XLOOKUP(H18,Sheet2!C:C,Sheet2!B:B,"Error - Not Match")</f>
        <v>Get serial number (part 0)</v>
      </c>
      <c r="Q18" s="1" t="str">
        <f t="shared" si="0"/>
        <v>False</v>
      </c>
    </row>
    <row r="19" spans="2:24" x14ac:dyDescent="0.3">
      <c r="B19" s="1">
        <v>18</v>
      </c>
      <c r="C19" s="1">
        <v>78621.879000000001</v>
      </c>
      <c r="D19" s="1" t="s">
        <v>0</v>
      </c>
      <c r="E19" s="1" t="s">
        <v>3</v>
      </c>
      <c r="F19" s="1" t="s">
        <v>4</v>
      </c>
      <c r="G19" s="1">
        <v>8</v>
      </c>
      <c r="H19" s="4" t="s">
        <v>134</v>
      </c>
      <c r="I19" s="1">
        <v>41</v>
      </c>
      <c r="J19" s="1" t="s">
        <v>9</v>
      </c>
      <c r="K19" s="1" t="s">
        <v>10</v>
      </c>
      <c r="L19" s="1" t="s">
        <v>11</v>
      </c>
      <c r="M19" s="1">
        <v>0</v>
      </c>
      <c r="N19" s="1">
        <v>0</v>
      </c>
      <c r="O19" s="1">
        <v>0</v>
      </c>
      <c r="P19" s="1" t="str">
        <f>_xlfn.XLOOKUP(H19,Sheet2!C:C,Sheet2!B:B,"Error - Not Match")</f>
        <v>Get serial number (part 0)</v>
      </c>
      <c r="Q19" s="1" t="str">
        <f t="shared" si="0"/>
        <v>True</v>
      </c>
      <c r="R19" s="1" t="str">
        <f>HEX2BIN(I19)</f>
        <v>1000001</v>
      </c>
      <c r="S19" s="1" t="str">
        <f>HEX2BIN(J19)</f>
        <v>1011111</v>
      </c>
      <c r="T19" s="1" t="str">
        <f>HEX2BIN(K19)</f>
        <v>10011011</v>
      </c>
      <c r="U19" s="1" t="str">
        <f>HEX2BIN(L19)</f>
        <v>10101111</v>
      </c>
    </row>
    <row r="20" spans="2:24" x14ac:dyDescent="0.3">
      <c r="B20" s="1">
        <v>19</v>
      </c>
      <c r="C20" s="1">
        <v>79621.732000000004</v>
      </c>
      <c r="D20" s="1" t="s">
        <v>0</v>
      </c>
      <c r="E20" s="1" t="s">
        <v>1</v>
      </c>
      <c r="F20" s="1" t="s">
        <v>2</v>
      </c>
      <c r="G20" s="1">
        <v>3</v>
      </c>
      <c r="H20" s="1" t="s">
        <v>12</v>
      </c>
      <c r="I20" s="1">
        <v>0</v>
      </c>
      <c r="J20" s="1">
        <v>0</v>
      </c>
      <c r="P20" s="1" t="str">
        <f>_xlfn.XLOOKUP(H20,Sheet2!C:C,Sheet2!B:B,"Error - Not Match")</f>
        <v>Get serial number (part 1)</v>
      </c>
      <c r="Q20" s="1" t="str">
        <f t="shared" si="0"/>
        <v>False</v>
      </c>
    </row>
    <row r="21" spans="2:24" x14ac:dyDescent="0.3">
      <c r="B21" s="1">
        <v>20</v>
      </c>
      <c r="C21" s="1">
        <v>79625.857000000004</v>
      </c>
      <c r="D21" s="1" t="s">
        <v>0</v>
      </c>
      <c r="E21" s="1" t="s">
        <v>3</v>
      </c>
      <c r="F21" s="1" t="s">
        <v>4</v>
      </c>
      <c r="G21" s="1">
        <v>8</v>
      </c>
      <c r="H21" s="1" t="s">
        <v>12</v>
      </c>
      <c r="I21" s="1" t="s">
        <v>13</v>
      </c>
      <c r="J21" s="1" t="s">
        <v>14</v>
      </c>
      <c r="K21" s="1" t="s">
        <v>15</v>
      </c>
      <c r="L21" s="1">
        <v>21</v>
      </c>
      <c r="M21" s="1">
        <v>0</v>
      </c>
      <c r="N21" s="1">
        <v>0</v>
      </c>
      <c r="O21" s="1">
        <v>0</v>
      </c>
      <c r="P21" s="1" t="str">
        <f>_xlfn.XLOOKUP(H21,Sheet2!C:C,Sheet2!B:B,"Error - Not Match")</f>
        <v>Get serial number (part 1)</v>
      </c>
      <c r="Q21" s="1" t="str">
        <f t="shared" si="0"/>
        <v>True</v>
      </c>
      <c r="R21" s="1" t="str">
        <f>HEX2BIN(I21)</f>
        <v>11110</v>
      </c>
      <c r="S21" s="1" t="str">
        <f>HEX2BIN(J21)</f>
        <v>1111011</v>
      </c>
      <c r="T21" s="1" t="str">
        <f>HEX2BIN(K21)</f>
        <v>10110100</v>
      </c>
      <c r="U21" s="1" t="str">
        <f>HEX2BIN(L21)</f>
        <v>100001</v>
      </c>
    </row>
    <row r="22" spans="2:24" x14ac:dyDescent="0.3">
      <c r="B22" s="1">
        <v>21</v>
      </c>
      <c r="C22" s="1">
        <v>80845.914999999994</v>
      </c>
      <c r="D22" s="1" t="s">
        <v>0</v>
      </c>
      <c r="E22" s="1" t="s">
        <v>1</v>
      </c>
      <c r="F22" s="1" t="s">
        <v>2</v>
      </c>
      <c r="G22" s="1">
        <v>3</v>
      </c>
      <c r="H22" s="1" t="s">
        <v>16</v>
      </c>
      <c r="I22" s="1">
        <v>0</v>
      </c>
      <c r="J22" s="1">
        <v>0</v>
      </c>
      <c r="P22" s="1" t="str">
        <f>_xlfn.XLOOKUP(H22,Sheet2!C:C,Sheet2!B:B,"Error - Not Match")</f>
        <v>Get serial number (part 2)</v>
      </c>
      <c r="Q22" s="1" t="str">
        <f t="shared" si="0"/>
        <v>False</v>
      </c>
    </row>
    <row r="23" spans="2:24" x14ac:dyDescent="0.3">
      <c r="B23" s="1">
        <v>22</v>
      </c>
      <c r="C23" s="1">
        <v>80849.706999999995</v>
      </c>
      <c r="D23" s="1" t="s">
        <v>0</v>
      </c>
      <c r="E23" s="1" t="s">
        <v>3</v>
      </c>
      <c r="F23" s="1" t="s">
        <v>4</v>
      </c>
      <c r="G23" s="1">
        <v>8</v>
      </c>
      <c r="H23" s="1" t="s">
        <v>16</v>
      </c>
      <c r="I23" s="1" t="s">
        <v>17</v>
      </c>
      <c r="J23" s="1" t="s">
        <v>18</v>
      </c>
      <c r="K23" s="1">
        <v>73</v>
      </c>
      <c r="L23" s="1" t="s">
        <v>19</v>
      </c>
      <c r="M23" s="1">
        <v>0</v>
      </c>
      <c r="N23" s="1">
        <v>0</v>
      </c>
      <c r="O23" s="1">
        <v>0</v>
      </c>
      <c r="P23" s="1" t="str">
        <f>_xlfn.XLOOKUP(H23,Sheet2!C:C,Sheet2!B:B,"Error - Not Match")</f>
        <v>Get serial number (part 2)</v>
      </c>
      <c r="Q23" s="1" t="str">
        <f t="shared" si="0"/>
        <v>True</v>
      </c>
      <c r="R23" s="1" t="str">
        <f>HEX2BIN(I23)</f>
        <v>11111101</v>
      </c>
      <c r="S23" s="1" t="str">
        <f>HEX2BIN(J23)</f>
        <v>11110101</v>
      </c>
      <c r="T23" s="1" t="str">
        <f>HEX2BIN(K23)</f>
        <v>1110011</v>
      </c>
      <c r="U23" s="1" t="str">
        <f>HEX2BIN(L23)</f>
        <v>10111000</v>
      </c>
    </row>
    <row r="24" spans="2:24" x14ac:dyDescent="0.3">
      <c r="B24" s="1">
        <v>23</v>
      </c>
      <c r="C24" s="1">
        <v>83332.323999999993</v>
      </c>
      <c r="D24" s="1" t="s">
        <v>0</v>
      </c>
      <c r="E24" s="1" t="s">
        <v>1</v>
      </c>
      <c r="F24" s="1" t="s">
        <v>2</v>
      </c>
      <c r="G24" s="1">
        <v>3</v>
      </c>
      <c r="H24" s="1" t="s">
        <v>20</v>
      </c>
      <c r="I24" s="1">
        <v>0</v>
      </c>
      <c r="J24" s="1">
        <v>0</v>
      </c>
      <c r="P24" s="1" t="str">
        <f>_xlfn.XLOOKUP(H24,Sheet2!C:C,Sheet2!B:B,"Error - Not Match")</f>
        <v>Get serial number (part 3)</v>
      </c>
      <c r="Q24" s="1" t="str">
        <f t="shared" si="0"/>
        <v>False</v>
      </c>
    </row>
    <row r="25" spans="2:24" x14ac:dyDescent="0.3">
      <c r="B25" s="1">
        <v>24</v>
      </c>
      <c r="C25" s="1">
        <v>83337.335999999996</v>
      </c>
      <c r="D25" s="1" t="s">
        <v>0</v>
      </c>
      <c r="E25" s="1" t="s">
        <v>3</v>
      </c>
      <c r="F25" s="1" t="s">
        <v>4</v>
      </c>
      <c r="G25" s="1">
        <v>8</v>
      </c>
      <c r="H25" s="1" t="s">
        <v>20</v>
      </c>
      <c r="I25" s="1">
        <v>54</v>
      </c>
      <c r="J25" s="1">
        <v>56</v>
      </c>
      <c r="K25" s="1" t="s">
        <v>21</v>
      </c>
      <c r="L25" s="1" t="s">
        <v>22</v>
      </c>
      <c r="M25" s="1">
        <v>0</v>
      </c>
      <c r="N25" s="1">
        <v>0</v>
      </c>
      <c r="O25" s="1">
        <v>0</v>
      </c>
      <c r="P25" s="1" t="str">
        <f>_xlfn.XLOOKUP(H25,Sheet2!C:C,Sheet2!B:B,"Error - Not Match")</f>
        <v>Get serial number (part 3)</v>
      </c>
      <c r="Q25" s="1" t="str">
        <f t="shared" si="0"/>
        <v>True</v>
      </c>
      <c r="R25" s="1" t="str">
        <f>HEX2BIN(I25)</f>
        <v>1010100</v>
      </c>
      <c r="S25" s="1" t="str">
        <f>HEX2BIN(J25)</f>
        <v>1010110</v>
      </c>
      <c r="T25" s="1" t="str">
        <f>HEX2BIN(K25)</f>
        <v>11101110</v>
      </c>
      <c r="U25" s="1" t="str">
        <f>HEX2BIN(L25)</f>
        <v>1111111</v>
      </c>
    </row>
    <row r="26" spans="2:24" x14ac:dyDescent="0.3">
      <c r="B26" s="1">
        <v>25</v>
      </c>
      <c r="C26" s="1">
        <v>84348.13</v>
      </c>
      <c r="D26" s="1" t="s">
        <v>0</v>
      </c>
      <c r="E26" s="1" t="s">
        <v>1</v>
      </c>
      <c r="F26" s="1" t="s">
        <v>2</v>
      </c>
      <c r="G26" s="1">
        <v>3</v>
      </c>
      <c r="H26" s="1">
        <v>60</v>
      </c>
      <c r="I26" s="1">
        <v>0</v>
      </c>
      <c r="J26" s="1">
        <v>0</v>
      </c>
      <c r="P26" s="1" t="str">
        <f>_xlfn.XLOOKUP(H26,Sheet2!C:C,Sheet2!B:B,"Error - Not Match")</f>
        <v>Get high-resolution Vneg</v>
      </c>
      <c r="Q26" s="1" t="str">
        <f t="shared" si="0"/>
        <v>False</v>
      </c>
    </row>
    <row r="27" spans="2:24" x14ac:dyDescent="0.3">
      <c r="B27" s="1">
        <v>26</v>
      </c>
      <c r="C27" s="1">
        <v>84351.315000000002</v>
      </c>
      <c r="D27" s="1" t="s">
        <v>0</v>
      </c>
      <c r="E27" s="1" t="s">
        <v>3</v>
      </c>
      <c r="F27" s="1" t="s">
        <v>4</v>
      </c>
      <c r="G27" s="1">
        <v>8</v>
      </c>
      <c r="H27" s="1">
        <v>60</v>
      </c>
      <c r="I27" s="1">
        <v>0</v>
      </c>
      <c r="J27" s="1">
        <v>0</v>
      </c>
      <c r="K27" s="1" t="s">
        <v>23</v>
      </c>
      <c r="L27" s="1" t="s">
        <v>24</v>
      </c>
      <c r="M27" s="1">
        <v>0</v>
      </c>
      <c r="N27" s="1">
        <v>0</v>
      </c>
      <c r="O27" s="1">
        <v>0</v>
      </c>
      <c r="P27" s="1" t="str">
        <f>_xlfn.XLOOKUP(H27,Sheet2!C:C,Sheet2!B:B,"Error - Not Match")</f>
        <v>Get high-resolution Vneg</v>
      </c>
      <c r="Q27" s="1" t="str">
        <f t="shared" si="0"/>
        <v>True</v>
      </c>
      <c r="R27" s="1" t="str">
        <f>HEX2BIN(I27)</f>
        <v>0</v>
      </c>
      <c r="S27" s="1" t="str">
        <f>HEX2BIN(J27)</f>
        <v>0</v>
      </c>
      <c r="T27" s="1" t="str">
        <f>HEX2BIN(K27)</f>
        <v>101100</v>
      </c>
      <c r="U27" s="1" t="str">
        <f>HEX2BIN(L27)</f>
        <v>11100111</v>
      </c>
    </row>
    <row r="28" spans="2:24" x14ac:dyDescent="0.3">
      <c r="B28" s="1">
        <v>27</v>
      </c>
      <c r="C28" s="1">
        <v>86469.923999999999</v>
      </c>
      <c r="D28" s="1" t="s">
        <v>0</v>
      </c>
      <c r="E28" s="1" t="s">
        <v>1</v>
      </c>
      <c r="F28" s="1" t="s">
        <v>2</v>
      </c>
      <c r="G28" s="1">
        <v>3</v>
      </c>
      <c r="H28" s="1">
        <v>61</v>
      </c>
      <c r="I28" s="1">
        <v>0</v>
      </c>
      <c r="J28" s="1">
        <v>0</v>
      </c>
      <c r="P28" s="1" t="str">
        <f>_xlfn.XLOOKUP(H28,Sheet2!C:C,Sheet2!B:B,"Error - Not Match")</f>
        <v>Get high-resolution Vpos</v>
      </c>
      <c r="Q28" s="1" t="str">
        <f t="shared" si="0"/>
        <v>False</v>
      </c>
    </row>
    <row r="29" spans="2:24" x14ac:dyDescent="0.3">
      <c r="B29" s="1">
        <v>28</v>
      </c>
      <c r="C29" s="1">
        <v>86474.115999999995</v>
      </c>
      <c r="D29" s="1" t="s">
        <v>0</v>
      </c>
      <c r="E29" s="1" t="s">
        <v>3</v>
      </c>
      <c r="F29" s="1" t="s">
        <v>4</v>
      </c>
      <c r="G29" s="1">
        <v>8</v>
      </c>
      <c r="H29" s="1">
        <v>61</v>
      </c>
      <c r="I29" s="1">
        <v>0</v>
      </c>
      <c r="J29" s="1">
        <v>0</v>
      </c>
      <c r="K29" s="1" t="s">
        <v>25</v>
      </c>
      <c r="L29" s="1">
        <v>39</v>
      </c>
      <c r="M29" s="1">
        <v>0</v>
      </c>
      <c r="N29" s="1">
        <v>0</v>
      </c>
      <c r="O29" s="1">
        <v>0</v>
      </c>
      <c r="P29" s="1" t="str">
        <f>_xlfn.XLOOKUP(H29,Sheet2!C:C,Sheet2!B:B,"Error - Not Match")</f>
        <v>Get high-resolution Vpos</v>
      </c>
      <c r="Q29" s="1" t="str">
        <f t="shared" si="0"/>
        <v>True</v>
      </c>
      <c r="R29" s="1" t="str">
        <f>HEX2BIN(I29)</f>
        <v>0</v>
      </c>
      <c r="S29" s="1" t="str">
        <f>HEX2BIN(J29)</f>
        <v>0</v>
      </c>
      <c r="T29" s="1" t="str">
        <f>HEX2BIN(K29)</f>
        <v>101010</v>
      </c>
      <c r="U29" s="1" t="str">
        <f>HEX2BIN(L29)</f>
        <v>111001</v>
      </c>
    </row>
    <row r="30" spans="2:24" x14ac:dyDescent="0.3">
      <c r="B30" s="1">
        <v>29</v>
      </c>
      <c r="C30" s="1">
        <v>87376.084000000003</v>
      </c>
      <c r="D30" s="1" t="s">
        <v>0</v>
      </c>
      <c r="E30" s="1" t="s">
        <v>1</v>
      </c>
      <c r="F30" s="1" t="s">
        <v>2</v>
      </c>
      <c r="G30" s="1">
        <v>3</v>
      </c>
      <c r="H30" s="1">
        <v>62</v>
      </c>
      <c r="I30" s="1">
        <v>0</v>
      </c>
      <c r="J30" s="1">
        <v>0</v>
      </c>
      <c r="P30" s="1" t="str">
        <f>_xlfn.XLOOKUP(H30,Sheet2!C:C,Sheet2!B:B,"Error - Not Match")</f>
        <v>Get high-resolution Vexc</v>
      </c>
      <c r="Q30" s="1" t="str">
        <f t="shared" si="0"/>
        <v>False</v>
      </c>
    </row>
    <row r="31" spans="2:24" x14ac:dyDescent="0.3">
      <c r="B31" s="1">
        <v>30</v>
      </c>
      <c r="C31" s="1">
        <v>87378.313999999998</v>
      </c>
      <c r="D31" s="1" t="s">
        <v>0</v>
      </c>
      <c r="E31" s="1" t="s">
        <v>3</v>
      </c>
      <c r="F31" s="1" t="s">
        <v>4</v>
      </c>
      <c r="G31" s="1">
        <v>8</v>
      </c>
      <c r="H31" s="1">
        <v>62</v>
      </c>
      <c r="I31" s="1" t="s">
        <v>26</v>
      </c>
      <c r="J31" s="1" t="s">
        <v>26</v>
      </c>
      <c r="K31" s="1" t="s">
        <v>17</v>
      </c>
      <c r="L31" s="1" t="s">
        <v>27</v>
      </c>
      <c r="M31" s="1">
        <v>0</v>
      </c>
      <c r="N31" s="1">
        <v>0</v>
      </c>
      <c r="O31" s="1">
        <v>0</v>
      </c>
      <c r="P31" s="1" t="str">
        <f>_xlfn.XLOOKUP(H31,Sheet2!C:C,Sheet2!B:B,"Error - Not Match")</f>
        <v>Get high-resolution Vexc</v>
      </c>
      <c r="Q31" s="1" t="str">
        <f t="shared" si="0"/>
        <v>True</v>
      </c>
      <c r="R31" s="1" t="str">
        <f>HEX2BIN(I31)</f>
        <v>11111111</v>
      </c>
      <c r="S31" s="1" t="str">
        <f>HEX2BIN(J31)</f>
        <v>11111111</v>
      </c>
      <c r="T31" s="1" t="str">
        <f>HEX2BIN(K31)</f>
        <v>11111101</v>
      </c>
      <c r="U31" s="1" t="str">
        <f>HEX2BIN(L31)</f>
        <v>10101000</v>
      </c>
    </row>
    <row r="32" spans="2:24" x14ac:dyDescent="0.3">
      <c r="B32" s="1">
        <v>31</v>
      </c>
      <c r="C32" s="1">
        <v>88190.24</v>
      </c>
      <c r="D32" s="1" t="s">
        <v>0</v>
      </c>
      <c r="E32" s="1" t="s">
        <v>1</v>
      </c>
      <c r="F32" s="1" t="s">
        <v>2</v>
      </c>
      <c r="G32" s="1">
        <v>3</v>
      </c>
      <c r="H32" s="1">
        <v>63</v>
      </c>
      <c r="I32" s="1">
        <v>0</v>
      </c>
      <c r="J32" s="1">
        <v>0</v>
      </c>
      <c r="P32" s="1" t="str">
        <f>_xlfn.XLOOKUP(H32,Sheet2!C:C,Sheet2!B:B,"Error - Not Match")</f>
        <v>Get high-resolution Vbatt</v>
      </c>
      <c r="Q32" s="1" t="str">
        <f t="shared" si="0"/>
        <v>False</v>
      </c>
    </row>
    <row r="33" spans="2:21" x14ac:dyDescent="0.3">
      <c r="B33" s="1">
        <v>32</v>
      </c>
      <c r="C33" s="1">
        <v>88192.471000000005</v>
      </c>
      <c r="D33" s="1" t="s">
        <v>0</v>
      </c>
      <c r="E33" s="1" t="s">
        <v>3</v>
      </c>
      <c r="F33" s="1" t="s">
        <v>4</v>
      </c>
      <c r="G33" s="1">
        <v>8</v>
      </c>
      <c r="H33" s="1">
        <v>63</v>
      </c>
      <c r="I33" s="1" t="s">
        <v>26</v>
      </c>
      <c r="J33" s="1" t="s">
        <v>26</v>
      </c>
      <c r="K33" s="1" t="s">
        <v>28</v>
      </c>
      <c r="L33" s="1" t="s">
        <v>29</v>
      </c>
      <c r="M33" s="1">
        <v>0</v>
      </c>
      <c r="N33" s="1">
        <v>0</v>
      </c>
      <c r="O33" s="1">
        <v>0</v>
      </c>
      <c r="P33" s="1" t="str">
        <f>_xlfn.XLOOKUP(H33,Sheet2!C:C,Sheet2!B:B,"Error - Not Match")</f>
        <v>Get high-resolution Vbatt</v>
      </c>
      <c r="Q33" s="1" t="str">
        <f t="shared" si="0"/>
        <v>True</v>
      </c>
      <c r="R33" s="1" t="str">
        <f>HEX2BIN(I33)</f>
        <v>11111111</v>
      </c>
      <c r="S33" s="1" t="str">
        <f>HEX2BIN(J33)</f>
        <v>11111111</v>
      </c>
      <c r="T33" s="1" t="str">
        <f>HEX2BIN(K33)</f>
        <v>11111010</v>
      </c>
      <c r="U33" s="1" t="str">
        <f>HEX2BIN(L33)</f>
        <v>11010011</v>
      </c>
    </row>
    <row r="34" spans="2:21" x14ac:dyDescent="0.3">
      <c r="B34" s="1">
        <v>33</v>
      </c>
      <c r="C34" s="1">
        <v>90784.277000000002</v>
      </c>
      <c r="D34" s="1" t="s">
        <v>0</v>
      </c>
      <c r="E34" s="1" t="s">
        <v>1</v>
      </c>
      <c r="F34" s="1" t="s">
        <v>2</v>
      </c>
      <c r="G34" s="1">
        <v>3</v>
      </c>
      <c r="H34" s="1">
        <v>64</v>
      </c>
      <c r="I34" s="1">
        <v>0</v>
      </c>
      <c r="J34" s="1">
        <v>0</v>
      </c>
      <c r="P34" s="1" t="str">
        <f>_xlfn.XLOOKUP(H34,Sheet2!C:C,Sheet2!B:B,"Error - Not Match")</f>
        <v>Get high-resolution Vpower</v>
      </c>
      <c r="Q34" s="1" t="str">
        <f t="shared" si="0"/>
        <v>False</v>
      </c>
    </row>
    <row r="35" spans="2:21" x14ac:dyDescent="0.3">
      <c r="B35" s="1">
        <v>34</v>
      </c>
      <c r="C35" s="1">
        <v>90784.650999999998</v>
      </c>
      <c r="D35" s="1" t="s">
        <v>0</v>
      </c>
      <c r="E35" s="1" t="s">
        <v>3</v>
      </c>
      <c r="F35" s="1" t="s">
        <v>4</v>
      </c>
      <c r="G35" s="1">
        <v>8</v>
      </c>
      <c r="H35" s="1">
        <v>64</v>
      </c>
      <c r="I35" s="1">
        <v>0</v>
      </c>
      <c r="J35" s="1" t="s">
        <v>30</v>
      </c>
      <c r="K35" s="1" t="s">
        <v>31</v>
      </c>
      <c r="L35" s="1" t="s">
        <v>32</v>
      </c>
      <c r="M35" s="1">
        <v>0</v>
      </c>
      <c r="N35" s="1">
        <v>0</v>
      </c>
      <c r="O35" s="1">
        <v>0</v>
      </c>
      <c r="P35" s="1" t="str">
        <f>_xlfn.XLOOKUP(H35,Sheet2!C:C,Sheet2!B:B,"Error - Not Match")</f>
        <v>Get high-resolution Vpower</v>
      </c>
      <c r="Q35" s="1" t="str">
        <f t="shared" si="0"/>
        <v>True</v>
      </c>
      <c r="R35" s="1" t="str">
        <f>HEX2BIN(I35)</f>
        <v>0</v>
      </c>
      <c r="S35" s="1" t="str">
        <f>HEX2BIN(J35)</f>
        <v>1011110</v>
      </c>
      <c r="T35" s="1" t="str">
        <f>HEX2BIN(K35)</f>
        <v>11000100</v>
      </c>
      <c r="U35" s="1" t="str">
        <f>HEX2BIN(L35)</f>
        <v>11101010</v>
      </c>
    </row>
    <row r="36" spans="2:21" x14ac:dyDescent="0.3">
      <c r="B36" s="1">
        <v>35</v>
      </c>
      <c r="C36" s="1">
        <v>92038.251000000004</v>
      </c>
      <c r="D36" s="1" t="s">
        <v>0</v>
      </c>
      <c r="E36" s="1" t="s">
        <v>1</v>
      </c>
      <c r="F36" s="1" t="s">
        <v>2</v>
      </c>
      <c r="G36" s="1">
        <v>3</v>
      </c>
      <c r="H36" s="1">
        <v>65</v>
      </c>
      <c r="I36" s="1">
        <v>0</v>
      </c>
      <c r="J36" s="1">
        <v>0</v>
      </c>
      <c r="P36" s="1" t="str">
        <f>_xlfn.XLOOKUP(H36,Sheet2!C:C,Sheet2!B:B,"Error - Not Match")</f>
        <v>Get high-resolution temperature</v>
      </c>
      <c r="Q36" s="1" t="str">
        <f t="shared" si="0"/>
        <v>False</v>
      </c>
    </row>
    <row r="37" spans="2:21" x14ac:dyDescent="0.3">
      <c r="B37" s="1">
        <v>36</v>
      </c>
      <c r="C37" s="1">
        <v>92038.388000000006</v>
      </c>
      <c r="D37" s="1" t="s">
        <v>0</v>
      </c>
      <c r="E37" s="1" t="s">
        <v>3</v>
      </c>
      <c r="F37" s="1" t="s">
        <v>4</v>
      </c>
      <c r="G37" s="1">
        <v>8</v>
      </c>
      <c r="H37" s="1">
        <v>65</v>
      </c>
      <c r="I37" s="1">
        <v>0</v>
      </c>
      <c r="J37" s="1">
        <v>0</v>
      </c>
      <c r="K37" s="1">
        <v>88</v>
      </c>
      <c r="L37" s="1" t="s">
        <v>33</v>
      </c>
      <c r="M37" s="1">
        <v>0</v>
      </c>
      <c r="N37" s="1">
        <v>0</v>
      </c>
      <c r="O37" s="1">
        <v>0</v>
      </c>
      <c r="P37" s="1" t="str">
        <f>_xlfn.XLOOKUP(H37,Sheet2!C:C,Sheet2!B:B,"Error - Not Match")</f>
        <v>Get high-resolution temperature</v>
      </c>
      <c r="Q37" s="1" t="str">
        <f t="shared" si="0"/>
        <v>True</v>
      </c>
      <c r="R37" s="1" t="str">
        <f>HEX2BIN(I37)</f>
        <v>0</v>
      </c>
      <c r="S37" s="1" t="str">
        <f>HEX2BIN(J37)</f>
        <v>0</v>
      </c>
      <c r="T37" s="1" t="str">
        <f>HEX2BIN(K37)</f>
        <v>10001000</v>
      </c>
      <c r="U37" s="1" t="str">
        <f>HEX2BIN(L37)</f>
        <v>111110</v>
      </c>
    </row>
    <row r="38" spans="2:21" x14ac:dyDescent="0.3">
      <c r="B38" s="1">
        <v>37</v>
      </c>
      <c r="C38" s="1">
        <v>93123.95</v>
      </c>
      <c r="D38" s="1" t="s">
        <v>0</v>
      </c>
      <c r="E38" s="1" t="s">
        <v>1</v>
      </c>
      <c r="F38" s="1" t="s">
        <v>2</v>
      </c>
      <c r="G38" s="1">
        <v>3</v>
      </c>
      <c r="H38" s="1">
        <v>66</v>
      </c>
      <c r="I38" s="1">
        <v>0</v>
      </c>
      <c r="J38" s="1">
        <v>0</v>
      </c>
      <c r="P38" s="1" t="str">
        <f>_xlfn.XLOOKUP(H38,Sheet2!C:C,Sheet2!B:B,"Error - Not Match")</f>
        <v>Get high-resolution Vcal_neg</v>
      </c>
      <c r="Q38" s="1" t="str">
        <f t="shared" si="0"/>
        <v>False</v>
      </c>
    </row>
    <row r="39" spans="2:21" x14ac:dyDescent="0.3">
      <c r="B39" s="1">
        <v>38</v>
      </c>
      <c r="C39" s="1">
        <v>93127.237999999998</v>
      </c>
      <c r="D39" s="1" t="s">
        <v>0</v>
      </c>
      <c r="E39" s="1" t="s">
        <v>3</v>
      </c>
      <c r="F39" s="1" t="s">
        <v>4</v>
      </c>
      <c r="G39" s="1">
        <v>8</v>
      </c>
      <c r="H39" s="1">
        <v>66</v>
      </c>
      <c r="I39" s="1">
        <v>0</v>
      </c>
      <c r="J39" s="1">
        <v>0</v>
      </c>
      <c r="K39" s="1">
        <v>31</v>
      </c>
      <c r="L39" s="1" t="s">
        <v>34</v>
      </c>
      <c r="M39" s="1">
        <v>0</v>
      </c>
      <c r="N39" s="1">
        <v>0</v>
      </c>
      <c r="O39" s="1">
        <v>0</v>
      </c>
      <c r="P39" s="1" t="str">
        <f>_xlfn.XLOOKUP(H39,Sheet2!C:C,Sheet2!B:B,"Error - Not Match")</f>
        <v>Get high-resolution Vcal_neg</v>
      </c>
      <c r="Q39" s="1" t="str">
        <f t="shared" si="0"/>
        <v>True</v>
      </c>
      <c r="R39" s="1" t="str">
        <f>HEX2BIN(I39)</f>
        <v>0</v>
      </c>
      <c r="S39" s="1" t="str">
        <f>HEX2BIN(J39)</f>
        <v>0</v>
      </c>
      <c r="T39" s="1" t="str">
        <f>HEX2BIN(K39)</f>
        <v>110001</v>
      </c>
      <c r="U39" s="1" t="str">
        <f>HEX2BIN(L39)</f>
        <v>10111100</v>
      </c>
    </row>
    <row r="40" spans="2:21" x14ac:dyDescent="0.3">
      <c r="B40" s="1">
        <v>39</v>
      </c>
      <c r="C40" s="1">
        <v>94007.017000000007</v>
      </c>
      <c r="D40" s="1" t="s">
        <v>0</v>
      </c>
      <c r="E40" s="1" t="s">
        <v>1</v>
      </c>
      <c r="F40" s="1" t="s">
        <v>2</v>
      </c>
      <c r="G40" s="1">
        <v>3</v>
      </c>
      <c r="H40" s="1">
        <v>67</v>
      </c>
      <c r="I40" s="1">
        <v>0</v>
      </c>
      <c r="J40" s="1">
        <v>0</v>
      </c>
      <c r="P40" s="1" t="str">
        <f>_xlfn.XLOOKUP(H40,Sheet2!C:C,Sheet2!B:B,"Error - Not Match")</f>
        <v>Get high-resolution Vcal_pos</v>
      </c>
      <c r="Q40" s="1" t="str">
        <f t="shared" si="0"/>
        <v>False</v>
      </c>
    </row>
    <row r="41" spans="2:21" x14ac:dyDescent="0.3">
      <c r="B41" s="1">
        <v>40</v>
      </c>
      <c r="C41" s="1">
        <v>94011.451000000001</v>
      </c>
      <c r="D41" s="1" t="s">
        <v>0</v>
      </c>
      <c r="E41" s="1" t="s">
        <v>3</v>
      </c>
      <c r="F41" s="1" t="s">
        <v>4</v>
      </c>
      <c r="G41" s="1">
        <v>8</v>
      </c>
      <c r="H41" s="1">
        <v>67</v>
      </c>
      <c r="I41" s="1">
        <v>0</v>
      </c>
      <c r="J41" s="1">
        <v>0</v>
      </c>
      <c r="K41" s="1" t="s">
        <v>23</v>
      </c>
      <c r="L41" s="1">
        <v>95</v>
      </c>
      <c r="M41" s="1">
        <v>0</v>
      </c>
      <c r="N41" s="1">
        <v>0</v>
      </c>
      <c r="O41" s="1">
        <v>0</v>
      </c>
      <c r="P41" s="1" t="str">
        <f>_xlfn.XLOOKUP(H41,Sheet2!C:C,Sheet2!B:B,"Error - Not Match")</f>
        <v>Get high-resolution Vcal_pos</v>
      </c>
      <c r="Q41" s="1" t="str">
        <f t="shared" si="0"/>
        <v>True</v>
      </c>
      <c r="R41" s="1" t="str">
        <f>HEX2BIN(I41)</f>
        <v>0</v>
      </c>
      <c r="S41" s="1" t="str">
        <f>HEX2BIN(J41)</f>
        <v>0</v>
      </c>
      <c r="T41" s="1" t="str">
        <f>HEX2BIN(K41)</f>
        <v>101100</v>
      </c>
      <c r="U41" s="1" t="str">
        <f>HEX2BIN(L41)</f>
        <v>10010101</v>
      </c>
    </row>
    <row r="42" spans="2:21" x14ac:dyDescent="0.3">
      <c r="B42" s="1">
        <v>41</v>
      </c>
      <c r="C42" s="1">
        <v>94974.396999999997</v>
      </c>
      <c r="D42" s="1" t="s">
        <v>0</v>
      </c>
      <c r="E42" s="1" t="s">
        <v>1</v>
      </c>
      <c r="F42" s="1" t="s">
        <v>2</v>
      </c>
      <c r="G42" s="1">
        <v>3</v>
      </c>
      <c r="H42" s="1" t="s">
        <v>35</v>
      </c>
      <c r="I42" s="1">
        <v>0</v>
      </c>
      <c r="J42" s="1">
        <v>0</v>
      </c>
      <c r="P42" s="1" t="str">
        <f>_xlfn.XLOOKUP(H42,Sheet2!C:C,Sheet2!B:B,"Error - Not Match")</f>
        <v>Get uptime counter</v>
      </c>
      <c r="Q42" s="1" t="str">
        <f t="shared" si="0"/>
        <v>False</v>
      </c>
    </row>
    <row r="43" spans="2:21" x14ac:dyDescent="0.3">
      <c r="B43" s="1">
        <v>42</v>
      </c>
      <c r="C43" s="1">
        <v>94975.463000000003</v>
      </c>
      <c r="D43" s="1" t="s">
        <v>0</v>
      </c>
      <c r="E43" s="1" t="s">
        <v>3</v>
      </c>
      <c r="F43" s="1" t="s">
        <v>4</v>
      </c>
      <c r="G43" s="1">
        <v>8</v>
      </c>
      <c r="H43" s="1" t="s">
        <v>35</v>
      </c>
      <c r="I43" s="1">
        <v>0</v>
      </c>
      <c r="J43" s="1">
        <v>2</v>
      </c>
      <c r="K43" s="1">
        <v>88</v>
      </c>
      <c r="L43" s="1" t="s">
        <v>36</v>
      </c>
      <c r="M43" s="1">
        <v>0</v>
      </c>
      <c r="N43" s="1">
        <v>0</v>
      </c>
      <c r="O43" s="1">
        <v>0</v>
      </c>
      <c r="P43" s="1" t="str">
        <f>_xlfn.XLOOKUP(H43,Sheet2!C:C,Sheet2!B:B,"Error - Not Match")</f>
        <v>Get uptime counter</v>
      </c>
      <c r="Q43" s="1" t="str">
        <f t="shared" si="0"/>
        <v>True</v>
      </c>
      <c r="R43" s="1" t="str">
        <f>HEX2BIN(I43)</f>
        <v>0</v>
      </c>
      <c r="S43" s="1" t="str">
        <f>HEX2BIN(J43)</f>
        <v>10</v>
      </c>
      <c r="T43" s="1" t="str">
        <f>HEX2BIN(K43)</f>
        <v>10001000</v>
      </c>
      <c r="U43" s="1" t="str">
        <f>HEX2BIN(L43)</f>
        <v>11001100</v>
      </c>
    </row>
    <row r="44" spans="2:21" x14ac:dyDescent="0.3">
      <c r="B44" s="1">
        <v>43</v>
      </c>
      <c r="C44" s="1">
        <v>99675.523000000001</v>
      </c>
      <c r="D44" s="1" t="s">
        <v>0</v>
      </c>
      <c r="E44" s="1" t="s">
        <v>1</v>
      </c>
      <c r="F44" s="1" t="s">
        <v>2</v>
      </c>
      <c r="G44" s="1">
        <v>3</v>
      </c>
      <c r="H44" s="1" t="s">
        <v>37</v>
      </c>
      <c r="I44" s="1">
        <v>0</v>
      </c>
      <c r="J44" s="1">
        <v>0</v>
      </c>
      <c r="P44" s="1" t="str">
        <f>_xlfn.XLOOKUP(H44,Sheet2!C:C,Sheet2!B:B,"Error - Not Match")</f>
        <v>Get isolation state</v>
      </c>
      <c r="Q44" s="1" t="str">
        <f t="shared" si="0"/>
        <v>False</v>
      </c>
    </row>
    <row r="45" spans="2:21" x14ac:dyDescent="0.3">
      <c r="B45" s="1">
        <v>44</v>
      </c>
      <c r="C45" s="1">
        <v>99675.676999999996</v>
      </c>
      <c r="D45" s="1" t="s">
        <v>0</v>
      </c>
      <c r="E45" s="1" t="s">
        <v>3</v>
      </c>
      <c r="F45" s="1" t="s">
        <v>4</v>
      </c>
      <c r="G45" s="1">
        <v>8</v>
      </c>
      <c r="H45" s="1" t="s">
        <v>37</v>
      </c>
      <c r="I45" s="1">
        <v>85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 t="str">
        <f>_xlfn.XLOOKUP(H45,Sheet2!C:C,Sheet2!B:B,"Error - Not Match")</f>
        <v>Get isolation state</v>
      </c>
      <c r="Q45" s="1" t="str">
        <f t="shared" si="0"/>
        <v>True</v>
      </c>
      <c r="R45" s="1">
        <f>HEX2DEC(I45)</f>
        <v>133</v>
      </c>
      <c r="U45" s="1">
        <f>HEX2DEC(L45)</f>
        <v>0</v>
      </c>
    </row>
    <row r="46" spans="2:21" x14ac:dyDescent="0.3">
      <c r="B46" s="1">
        <v>45</v>
      </c>
      <c r="C46" s="1">
        <v>100713.334</v>
      </c>
      <c r="D46" s="1" t="s">
        <v>0</v>
      </c>
      <c r="E46" s="1" t="s">
        <v>1</v>
      </c>
      <c r="F46" s="1" t="s">
        <v>2</v>
      </c>
      <c r="G46" s="1">
        <v>3</v>
      </c>
      <c r="H46" s="1" t="s">
        <v>38</v>
      </c>
      <c r="I46" s="1">
        <v>0</v>
      </c>
      <c r="J46" s="1">
        <v>0</v>
      </c>
      <c r="P46" s="1" t="str">
        <f>_xlfn.XLOOKUP(H46,Sheet2!C:C,Sheet2!B:B,"Error - Not Match")</f>
        <v>Get isolation resistances</v>
      </c>
      <c r="Q46" s="1" t="str">
        <f t="shared" si="0"/>
        <v>False</v>
      </c>
    </row>
    <row r="47" spans="2:21" x14ac:dyDescent="0.3">
      <c r="B47" s="1">
        <v>46</v>
      </c>
      <c r="C47" s="1">
        <v>100714.577</v>
      </c>
      <c r="D47" s="1" t="s">
        <v>0</v>
      </c>
      <c r="E47" s="1" t="s">
        <v>3</v>
      </c>
      <c r="F47" s="1" t="s">
        <v>4</v>
      </c>
      <c r="G47" s="1">
        <v>8</v>
      </c>
      <c r="H47" s="1" t="s">
        <v>38</v>
      </c>
      <c r="I47" s="1">
        <v>85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 t="str">
        <f>_xlfn.XLOOKUP(H47,Sheet2!C:C,Sheet2!B:B,"Error - Not Match")</f>
        <v>Get isolation resistances</v>
      </c>
      <c r="Q47" s="1" t="str">
        <f t="shared" si="0"/>
        <v>True</v>
      </c>
      <c r="R47" s="1">
        <f>HEX2DEC(I47)</f>
        <v>133</v>
      </c>
      <c r="U47" s="1">
        <f>HEX2DEC(L47)</f>
        <v>0</v>
      </c>
    </row>
    <row r="48" spans="2:21" x14ac:dyDescent="0.3">
      <c r="B48" s="1">
        <v>47</v>
      </c>
      <c r="C48" s="1">
        <v>101277.29</v>
      </c>
      <c r="D48" s="1" t="s">
        <v>0</v>
      </c>
      <c r="E48" s="1" t="s">
        <v>1</v>
      </c>
      <c r="F48" s="1" t="s">
        <v>2</v>
      </c>
      <c r="G48" s="1">
        <v>3</v>
      </c>
      <c r="H48" s="1" t="s">
        <v>39</v>
      </c>
      <c r="I48" s="1">
        <v>0</v>
      </c>
      <c r="J48" s="1">
        <v>0</v>
      </c>
      <c r="P48" s="1" t="str">
        <f>_xlfn.XLOOKUP(H48,Sheet2!C:C,Sheet2!B:B,"Error - Not Match")</f>
        <v>Get system Y-capacitances</v>
      </c>
      <c r="Q48" s="1" t="str">
        <f t="shared" si="0"/>
        <v>False</v>
      </c>
    </row>
    <row r="49" spans="2:21" x14ac:dyDescent="0.3">
      <c r="B49" s="1">
        <v>48</v>
      </c>
      <c r="C49" s="1">
        <v>101279.174</v>
      </c>
      <c r="D49" s="1" t="s">
        <v>0</v>
      </c>
      <c r="E49" s="1" t="s">
        <v>3</v>
      </c>
      <c r="F49" s="1" t="s">
        <v>4</v>
      </c>
      <c r="G49" s="1">
        <v>8</v>
      </c>
      <c r="H49" s="1" t="s">
        <v>39</v>
      </c>
      <c r="I49" s="1">
        <v>85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 t="str">
        <f>_xlfn.XLOOKUP(H49,Sheet2!C:C,Sheet2!B:B,"Error - Not Match")</f>
        <v>Get system Y-capacitances</v>
      </c>
      <c r="Q49" s="1" t="str">
        <f t="shared" si="0"/>
        <v>True</v>
      </c>
      <c r="R49" s="1">
        <f>HEX2DEC(I49)</f>
        <v>133</v>
      </c>
      <c r="U49" s="1">
        <f>HEX2DEC(L49)</f>
        <v>0</v>
      </c>
    </row>
    <row r="50" spans="2:21" x14ac:dyDescent="0.3">
      <c r="B50" s="1">
        <v>49</v>
      </c>
      <c r="C50" s="1">
        <v>101797.414</v>
      </c>
      <c r="D50" s="1" t="s">
        <v>0</v>
      </c>
      <c r="E50" s="1" t="s">
        <v>1</v>
      </c>
      <c r="F50" s="1" t="s">
        <v>2</v>
      </c>
      <c r="G50" s="1">
        <v>3</v>
      </c>
      <c r="H50" s="1" t="s">
        <v>40</v>
      </c>
      <c r="I50" s="1">
        <v>0</v>
      </c>
      <c r="J50" s="1">
        <v>0</v>
      </c>
      <c r="P50" s="1" t="str">
        <f>_xlfn.XLOOKUP(H50,Sheet2!C:C,Sheet2!B:B,"Error - Not Match")</f>
        <v>Get HV rail measurements</v>
      </c>
      <c r="Q50" s="1" t="str">
        <f t="shared" si="0"/>
        <v>False</v>
      </c>
    </row>
    <row r="51" spans="2:21" x14ac:dyDescent="0.3">
      <c r="B51" s="1">
        <v>50</v>
      </c>
      <c r="C51" s="1">
        <v>101798.65700000001</v>
      </c>
      <c r="D51" s="1" t="s">
        <v>0</v>
      </c>
      <c r="E51" s="1" t="s">
        <v>3</v>
      </c>
      <c r="F51" s="1" t="s">
        <v>4</v>
      </c>
      <c r="G51" s="1">
        <v>8</v>
      </c>
      <c r="H51" s="1" t="s">
        <v>40</v>
      </c>
      <c r="I51" s="1">
        <v>85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 t="str">
        <f>_xlfn.XLOOKUP(H51,Sheet2!C:C,Sheet2!B:B,"Error - Not Match")</f>
        <v>Get HV rail measurements</v>
      </c>
      <c r="Q51" s="1" t="str">
        <f t="shared" si="0"/>
        <v>True</v>
      </c>
      <c r="R51" s="1">
        <f>HEX2DEC(I51)</f>
        <v>133</v>
      </c>
      <c r="U51" s="1">
        <f>HEX2DEC(L51)</f>
        <v>0</v>
      </c>
    </row>
    <row r="52" spans="2:21" x14ac:dyDescent="0.3">
      <c r="B52" s="1">
        <v>51</v>
      </c>
      <c r="C52" s="1">
        <v>102455.505</v>
      </c>
      <c r="D52" s="1" t="s">
        <v>0</v>
      </c>
      <c r="E52" s="1" t="s">
        <v>1</v>
      </c>
      <c r="F52" s="1" t="s">
        <v>2</v>
      </c>
      <c r="G52" s="1">
        <v>3</v>
      </c>
      <c r="H52" s="1" t="s">
        <v>41</v>
      </c>
      <c r="I52" s="1">
        <v>0</v>
      </c>
      <c r="J52" s="1">
        <v>0</v>
      </c>
      <c r="P52" s="1" t="str">
        <f>_xlfn.XLOOKUP(H52,Sheet2!C:C,Sheet2!B:B,"Error - Not Match")</f>
        <v>Get battery voltage</v>
      </c>
      <c r="Q52" s="1" t="str">
        <f t="shared" si="0"/>
        <v>False</v>
      </c>
    </row>
    <row r="53" spans="2:21" x14ac:dyDescent="0.3">
      <c r="B53" s="1">
        <v>52</v>
      </c>
      <c r="C53" s="1">
        <v>102457.969</v>
      </c>
      <c r="D53" s="1" t="s">
        <v>0</v>
      </c>
      <c r="E53" s="1" t="s">
        <v>3</v>
      </c>
      <c r="F53" s="1" t="s">
        <v>4</v>
      </c>
      <c r="G53" s="1">
        <v>8</v>
      </c>
      <c r="H53" s="1" t="s">
        <v>41</v>
      </c>
      <c r="I53" s="1">
        <v>85</v>
      </c>
      <c r="J53" s="1">
        <v>0</v>
      </c>
      <c r="K53" s="1">
        <v>0</v>
      </c>
      <c r="L53" s="1">
        <v>0</v>
      </c>
      <c r="M53" s="1">
        <v>5</v>
      </c>
      <c r="N53" s="1">
        <v>53</v>
      </c>
      <c r="O53" s="1">
        <v>0</v>
      </c>
      <c r="P53" s="1" t="str">
        <f>_xlfn.XLOOKUP(H53,Sheet2!C:C,Sheet2!B:B,"Error - Not Match")</f>
        <v>Get battery voltage</v>
      </c>
      <c r="Q53" s="1" t="str">
        <f t="shared" si="0"/>
        <v>True</v>
      </c>
      <c r="R53" s="1">
        <f>HEX2DEC(I53)</f>
        <v>133</v>
      </c>
      <c r="U53" s="1">
        <f>HEX2DEC(L53)</f>
        <v>0</v>
      </c>
    </row>
    <row r="54" spans="2:21" x14ac:dyDescent="0.3">
      <c r="B54" s="1">
        <v>53</v>
      </c>
      <c r="C54" s="1">
        <v>103035.541</v>
      </c>
      <c r="D54" s="1" t="s">
        <v>0</v>
      </c>
      <c r="E54" s="1" t="s">
        <v>1</v>
      </c>
      <c r="F54" s="1" t="s">
        <v>2</v>
      </c>
      <c r="G54" s="1">
        <v>3</v>
      </c>
      <c r="H54" s="1" t="s">
        <v>42</v>
      </c>
      <c r="I54" s="1">
        <v>0</v>
      </c>
      <c r="J54" s="1">
        <v>0</v>
      </c>
      <c r="P54" s="1" t="str">
        <f>_xlfn.XLOOKUP(H54,Sheet2!C:C,Sheet2!B:B,"Error - Not Match")</f>
        <v>Get error flags</v>
      </c>
      <c r="Q54" s="1" t="str">
        <f t="shared" si="0"/>
        <v>False</v>
      </c>
    </row>
    <row r="55" spans="2:21" x14ac:dyDescent="0.3">
      <c r="B55" s="1">
        <v>54</v>
      </c>
      <c r="C55" s="1">
        <v>103037.318</v>
      </c>
      <c r="D55" s="1" t="s">
        <v>0</v>
      </c>
      <c r="E55" s="1" t="s">
        <v>3</v>
      </c>
      <c r="F55" s="1" t="s">
        <v>4</v>
      </c>
      <c r="G55" s="1">
        <v>8</v>
      </c>
      <c r="H55" s="1" t="s">
        <v>42</v>
      </c>
      <c r="I55" s="1">
        <v>85</v>
      </c>
      <c r="J55" s="1">
        <v>0</v>
      </c>
      <c r="K55" s="1" t="s">
        <v>43</v>
      </c>
      <c r="L55" s="1">
        <v>0</v>
      </c>
      <c r="M55" s="1">
        <v>0</v>
      </c>
      <c r="N55" s="1">
        <v>0</v>
      </c>
      <c r="O55" s="1">
        <v>0</v>
      </c>
      <c r="P55" s="1" t="str">
        <f>_xlfn.XLOOKUP(H55,Sheet2!C:C,Sheet2!B:B,"Error - Not Match")</f>
        <v>Get error flags</v>
      </c>
      <c r="Q55" s="1" t="str">
        <f t="shared" si="0"/>
        <v>True</v>
      </c>
      <c r="R55" s="1">
        <f>HEX2DEC(I55)</f>
        <v>133</v>
      </c>
      <c r="U55" s="1">
        <f>HEX2DEC(L55)</f>
        <v>0</v>
      </c>
    </row>
    <row r="56" spans="2:21" x14ac:dyDescent="0.3">
      <c r="B56" s="1">
        <v>55</v>
      </c>
      <c r="C56" s="1">
        <v>103795.34600000001</v>
      </c>
      <c r="D56" s="1" t="s">
        <v>0</v>
      </c>
      <c r="E56" s="1" t="s">
        <v>1</v>
      </c>
      <c r="F56" s="1" t="s">
        <v>2</v>
      </c>
      <c r="G56" s="1">
        <v>3</v>
      </c>
      <c r="H56" s="1" t="s">
        <v>44</v>
      </c>
      <c r="I56" s="1">
        <v>0</v>
      </c>
      <c r="J56" s="1">
        <v>0</v>
      </c>
      <c r="P56" s="1" t="str">
        <f>_xlfn.XLOOKUP(H56,Sheet2!C:C,Sheet2!B:B,"Error - Not Match")</f>
        <v>Get dynamic electrical isolation</v>
      </c>
      <c r="Q56" s="1" t="str">
        <f t="shared" si="0"/>
        <v>False</v>
      </c>
    </row>
    <row r="57" spans="2:21" x14ac:dyDescent="0.3">
      <c r="B57" s="1">
        <v>56</v>
      </c>
      <c r="C57" s="1">
        <v>103796.74400000001</v>
      </c>
      <c r="D57" s="1" t="s">
        <v>0</v>
      </c>
      <c r="E57" s="1" t="s">
        <v>3</v>
      </c>
      <c r="F57" s="1" t="s">
        <v>4</v>
      </c>
      <c r="G57" s="1">
        <v>8</v>
      </c>
      <c r="H57" s="1" t="s">
        <v>44</v>
      </c>
      <c r="I57" s="1">
        <v>85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 t="str">
        <f>_xlfn.XLOOKUP(H57,Sheet2!C:C,Sheet2!B:B,"Error - Not Match")</f>
        <v>Get dynamic electrical isolation</v>
      </c>
      <c r="Q57" s="1" t="str">
        <f t="shared" si="0"/>
        <v>True</v>
      </c>
      <c r="R57" s="1">
        <f>HEX2DEC(I57)</f>
        <v>133</v>
      </c>
      <c r="U57" s="1">
        <f>HEX2DEC(L57)</f>
        <v>0</v>
      </c>
    </row>
    <row r="58" spans="2:21" x14ac:dyDescent="0.3">
      <c r="B58" s="1">
        <v>57</v>
      </c>
      <c r="C58" s="1">
        <v>105391.49800000001</v>
      </c>
      <c r="D58" s="1" t="s">
        <v>0</v>
      </c>
      <c r="E58" s="1" t="s">
        <v>1</v>
      </c>
      <c r="F58" s="1" t="s">
        <v>2</v>
      </c>
      <c r="G58" s="1">
        <v>3</v>
      </c>
      <c r="H58" s="1" t="s">
        <v>24</v>
      </c>
      <c r="I58" s="1">
        <v>0</v>
      </c>
      <c r="J58" s="1">
        <v>0</v>
      </c>
      <c r="P58" s="1" t="str">
        <f>_xlfn.XLOOKUP(H58,Sheet2!C:C,Sheet2!B:B,"Error - Not Match")</f>
        <v>Get dynamic capacitive energy</v>
      </c>
      <c r="Q58" s="1" t="str">
        <f t="shared" si="0"/>
        <v>False</v>
      </c>
    </row>
    <row r="59" spans="2:21" x14ac:dyDescent="0.3">
      <c r="B59" s="1">
        <v>58</v>
      </c>
      <c r="C59" s="1">
        <v>105395.258</v>
      </c>
      <c r="D59" s="1" t="s">
        <v>0</v>
      </c>
      <c r="E59" s="1" t="s">
        <v>3</v>
      </c>
      <c r="F59" s="1" t="s">
        <v>4</v>
      </c>
      <c r="G59" s="1">
        <v>8</v>
      </c>
      <c r="H59" s="1" t="s">
        <v>24</v>
      </c>
      <c r="I59" s="1">
        <v>85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 t="str">
        <f>_xlfn.XLOOKUP(H59,Sheet2!C:C,Sheet2!B:B,"Error - Not Match")</f>
        <v>Get dynamic capacitive energy</v>
      </c>
      <c r="Q59" s="1" t="str">
        <f t="shared" si="0"/>
        <v>True</v>
      </c>
      <c r="R59" s="1">
        <f>HEX2DEC(I59)</f>
        <v>133</v>
      </c>
      <c r="U59" s="1">
        <f>HEX2DEC(L59)</f>
        <v>0</v>
      </c>
    </row>
    <row r="60" spans="2:21" x14ac:dyDescent="0.3">
      <c r="B60" s="1">
        <v>59</v>
      </c>
      <c r="C60" s="1">
        <v>106320.501</v>
      </c>
      <c r="D60" s="1" t="s">
        <v>0</v>
      </c>
      <c r="E60" s="1" t="s">
        <v>1</v>
      </c>
      <c r="F60" s="1" t="s">
        <v>2</v>
      </c>
      <c r="G60" s="1">
        <v>3</v>
      </c>
      <c r="H60" s="1" t="s">
        <v>45</v>
      </c>
      <c r="I60" s="1">
        <v>0</v>
      </c>
      <c r="J60" s="1">
        <v>0</v>
      </c>
      <c r="P60" s="1" t="str">
        <f>_xlfn.XLOOKUP(H60,Sheet2!C:C,Sheet2!B:B,"Error - Not Match")</f>
        <v>Get max voltage setting</v>
      </c>
      <c r="Q60" s="1" t="str">
        <f t="shared" si="0"/>
        <v>False</v>
      </c>
    </row>
    <row r="61" spans="2:21" x14ac:dyDescent="0.3">
      <c r="B61" s="1">
        <v>60</v>
      </c>
      <c r="C61" s="1">
        <v>106324.47</v>
      </c>
      <c r="D61" s="1" t="s">
        <v>0</v>
      </c>
      <c r="E61" s="1" t="s">
        <v>3</v>
      </c>
      <c r="F61" s="1" t="s">
        <v>4</v>
      </c>
      <c r="G61" s="1">
        <v>8</v>
      </c>
      <c r="H61" s="1" t="s">
        <v>45</v>
      </c>
      <c r="I61" s="1">
        <v>5</v>
      </c>
      <c r="J61" s="1">
        <v>53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 t="str">
        <f>_xlfn.XLOOKUP(H61,Sheet2!C:C,Sheet2!B:B,"Error - Not Match")</f>
        <v>Get max voltage setting</v>
      </c>
      <c r="Q61" s="1" t="str">
        <f t="shared" si="0"/>
        <v>True</v>
      </c>
    </row>
    <row r="62" spans="2:21" x14ac:dyDescent="0.3">
      <c r="B62" s="1">
        <v>61</v>
      </c>
      <c r="C62" s="1">
        <v>107211.416</v>
      </c>
      <c r="D62" s="1" t="s">
        <v>0</v>
      </c>
      <c r="E62" s="1" t="s">
        <v>1</v>
      </c>
      <c r="F62" s="1" t="s">
        <v>2</v>
      </c>
      <c r="G62" s="1">
        <v>3</v>
      </c>
      <c r="H62" s="1" t="s">
        <v>46</v>
      </c>
      <c r="I62" s="1">
        <v>0</v>
      </c>
      <c r="J62" s="1">
        <v>0</v>
      </c>
      <c r="P62" s="1" t="str">
        <f>_xlfn.XLOOKUP(H62,Sheet2!C:C,Sheet2!B:B,"Error - Not Match")</f>
        <v>Get isolation threshold settings</v>
      </c>
      <c r="Q62" s="1" t="str">
        <f t="shared" si="0"/>
        <v>False</v>
      </c>
    </row>
    <row r="63" spans="2:21" x14ac:dyDescent="0.3">
      <c r="B63" s="1">
        <v>62</v>
      </c>
      <c r="C63" s="1">
        <v>107213.713</v>
      </c>
      <c r="D63" s="1" t="s">
        <v>0</v>
      </c>
      <c r="E63" s="1" t="s">
        <v>3</v>
      </c>
      <c r="F63" s="1" t="s">
        <v>4</v>
      </c>
      <c r="G63" s="1">
        <v>8</v>
      </c>
      <c r="H63" s="1" t="s">
        <v>46</v>
      </c>
      <c r="I63" s="1">
        <v>0</v>
      </c>
      <c r="J63" s="1">
        <v>64</v>
      </c>
      <c r="K63" s="1">
        <v>1</v>
      </c>
      <c r="L63" s="1" t="s">
        <v>47</v>
      </c>
      <c r="M63" s="1">
        <v>0</v>
      </c>
      <c r="N63" s="1">
        <v>0</v>
      </c>
      <c r="O63" s="1">
        <v>0</v>
      </c>
      <c r="P63" s="1" t="str">
        <f>_xlfn.XLOOKUP(H63,Sheet2!C:C,Sheet2!B:B,"Error - Not Match")</f>
        <v>Get isolation threshold settings</v>
      </c>
      <c r="Q63" s="1" t="str">
        <f t="shared" si="0"/>
        <v>True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6CF1-2D68-4D28-85D8-E5973A52C9DC}">
  <dimension ref="A1:E35"/>
  <sheetViews>
    <sheetView tabSelected="1" topLeftCell="A10" zoomScaleNormal="100" workbookViewId="0">
      <selection activeCell="I26" sqref="I26"/>
    </sheetView>
  </sheetViews>
  <sheetFormatPr defaultRowHeight="16.5" x14ac:dyDescent="0.3"/>
  <cols>
    <col min="1" max="1" width="18.5" bestFit="1" customWidth="1"/>
    <col min="2" max="2" width="42" style="2" bestFit="1" customWidth="1"/>
    <col min="3" max="3" width="9" style="1"/>
  </cols>
  <sheetData>
    <row r="1" spans="1:5" x14ac:dyDescent="0.3">
      <c r="A1" s="1" t="s">
        <v>113</v>
      </c>
      <c r="B1" s="2" t="s">
        <v>114</v>
      </c>
      <c r="C1" s="1" t="s">
        <v>115</v>
      </c>
      <c r="D1" s="1" t="s">
        <v>116</v>
      </c>
      <c r="E1" s="1" t="s">
        <v>117</v>
      </c>
    </row>
    <row r="2" spans="1:5" ht="15.75" customHeight="1" x14ac:dyDescent="0.3">
      <c r="A2" s="3" t="s">
        <v>118</v>
      </c>
      <c r="B2" s="2" t="s">
        <v>62</v>
      </c>
      <c r="C2" s="1" t="s">
        <v>96</v>
      </c>
      <c r="D2" s="1"/>
      <c r="E2" s="1"/>
    </row>
    <row r="3" spans="1:5" x14ac:dyDescent="0.3">
      <c r="A3" s="3"/>
      <c r="B3" s="2" t="s">
        <v>63</v>
      </c>
      <c r="C3" s="1" t="s">
        <v>97</v>
      </c>
      <c r="D3" s="1"/>
      <c r="E3" s="1"/>
    </row>
    <row r="4" spans="1:5" x14ac:dyDescent="0.3">
      <c r="A4" s="3"/>
      <c r="B4" s="2" t="s">
        <v>64</v>
      </c>
      <c r="C4" s="1" t="s">
        <v>98</v>
      </c>
      <c r="D4" s="1"/>
      <c r="E4" s="1"/>
    </row>
    <row r="5" spans="1:5" x14ac:dyDescent="0.3">
      <c r="A5" s="3"/>
      <c r="B5" s="2" t="s">
        <v>65</v>
      </c>
      <c r="C5" s="1" t="s">
        <v>99</v>
      </c>
      <c r="D5" s="1"/>
      <c r="E5" s="1"/>
    </row>
    <row r="6" spans="1:5" x14ac:dyDescent="0.3">
      <c r="A6" s="3"/>
      <c r="B6" s="2" t="s">
        <v>66</v>
      </c>
      <c r="C6" s="1" t="s">
        <v>100</v>
      </c>
      <c r="D6" s="1"/>
      <c r="E6" s="1"/>
    </row>
    <row r="7" spans="1:5" x14ac:dyDescent="0.3">
      <c r="A7" s="3"/>
      <c r="B7" s="2" t="s">
        <v>67</v>
      </c>
      <c r="C7" s="1" t="s">
        <v>101</v>
      </c>
      <c r="D7" s="1"/>
      <c r="E7" s="1"/>
    </row>
    <row r="8" spans="1:5" x14ac:dyDescent="0.3">
      <c r="A8" s="3"/>
      <c r="B8" s="2" t="s">
        <v>68</v>
      </c>
      <c r="C8" s="1" t="s">
        <v>102</v>
      </c>
      <c r="D8" s="1"/>
      <c r="E8" s="1"/>
    </row>
    <row r="9" spans="1:5" x14ac:dyDescent="0.3">
      <c r="A9" s="3"/>
      <c r="B9" s="2" t="s">
        <v>69</v>
      </c>
      <c r="C9" s="1" t="s">
        <v>103</v>
      </c>
      <c r="D9" s="1"/>
      <c r="E9" s="1"/>
    </row>
    <row r="10" spans="1:5" x14ac:dyDescent="0.3">
      <c r="A10" s="3"/>
      <c r="B10" s="2" t="s">
        <v>70</v>
      </c>
      <c r="C10" s="1" t="s">
        <v>104</v>
      </c>
      <c r="D10" s="1"/>
      <c r="E10" s="1"/>
    </row>
    <row r="11" spans="1:5" x14ac:dyDescent="0.3">
      <c r="A11" s="3"/>
      <c r="B11" s="2" t="s">
        <v>71</v>
      </c>
      <c r="C11" s="1" t="s">
        <v>12</v>
      </c>
      <c r="D11" s="1"/>
      <c r="E11" s="1"/>
    </row>
    <row r="12" spans="1:5" x14ac:dyDescent="0.3">
      <c r="A12" s="3"/>
      <c r="B12" s="2" t="s">
        <v>72</v>
      </c>
      <c r="C12" s="1" t="s">
        <v>16</v>
      </c>
      <c r="D12" s="1"/>
      <c r="E12" s="1"/>
    </row>
    <row r="13" spans="1:5" x14ac:dyDescent="0.3">
      <c r="A13" s="3"/>
      <c r="B13" s="2" t="s">
        <v>73</v>
      </c>
      <c r="C13" s="1" t="s">
        <v>20</v>
      </c>
      <c r="D13" s="1"/>
      <c r="E13" s="1"/>
    </row>
    <row r="14" spans="1:5" x14ac:dyDescent="0.3">
      <c r="A14" s="3" t="s">
        <v>119</v>
      </c>
      <c r="B14" s="2" t="s">
        <v>74</v>
      </c>
      <c r="C14" s="1">
        <v>60</v>
      </c>
      <c r="D14" s="1"/>
      <c r="E14" s="1"/>
    </row>
    <row r="15" spans="1:5" x14ac:dyDescent="0.3">
      <c r="A15" s="3"/>
      <c r="B15" s="2" t="s">
        <v>75</v>
      </c>
      <c r="C15" s="1">
        <v>61</v>
      </c>
      <c r="D15" s="1"/>
      <c r="E15" s="1"/>
    </row>
    <row r="16" spans="1:5" x14ac:dyDescent="0.3">
      <c r="A16" s="3"/>
      <c r="B16" s="2" t="s">
        <v>76</v>
      </c>
      <c r="C16" s="1">
        <v>62</v>
      </c>
      <c r="D16" s="1"/>
      <c r="E16" s="1"/>
    </row>
    <row r="17" spans="1:5" x14ac:dyDescent="0.3">
      <c r="A17" s="3"/>
      <c r="B17" s="2" t="s">
        <v>77</v>
      </c>
      <c r="C17" s="1">
        <v>63</v>
      </c>
      <c r="D17" s="1"/>
      <c r="E17" s="1"/>
    </row>
    <row r="18" spans="1:5" x14ac:dyDescent="0.3">
      <c r="A18" s="3"/>
      <c r="B18" s="2" t="s">
        <v>78</v>
      </c>
      <c r="C18" s="1">
        <v>64</v>
      </c>
      <c r="D18" s="1"/>
      <c r="E18" s="1"/>
    </row>
    <row r="19" spans="1:5" x14ac:dyDescent="0.3">
      <c r="A19" s="3"/>
      <c r="B19" s="2" t="s">
        <v>79</v>
      </c>
      <c r="C19" s="1">
        <v>65</v>
      </c>
      <c r="D19" s="1"/>
      <c r="E19" s="1"/>
    </row>
    <row r="20" spans="1:5" x14ac:dyDescent="0.3">
      <c r="A20" s="3"/>
      <c r="B20" s="2" t="s">
        <v>80</v>
      </c>
      <c r="C20" s="1">
        <v>66</v>
      </c>
      <c r="D20" s="1"/>
      <c r="E20" s="1"/>
    </row>
    <row r="21" spans="1:5" x14ac:dyDescent="0.3">
      <c r="A21" s="3"/>
      <c r="B21" s="2" t="s">
        <v>81</v>
      </c>
      <c r="C21" s="1">
        <v>67</v>
      </c>
      <c r="D21" s="1"/>
      <c r="E21" s="1"/>
    </row>
    <row r="22" spans="1:5" x14ac:dyDescent="0.3">
      <c r="A22" s="3"/>
      <c r="B22" s="2" t="s">
        <v>82</v>
      </c>
      <c r="C22" s="1" t="s">
        <v>105</v>
      </c>
      <c r="D22" s="1"/>
      <c r="E22" s="1"/>
    </row>
    <row r="23" spans="1:5" x14ac:dyDescent="0.3">
      <c r="A23" s="3" t="s">
        <v>120</v>
      </c>
      <c r="B23" s="2" t="s">
        <v>83</v>
      </c>
      <c r="C23" s="1" t="s">
        <v>106</v>
      </c>
      <c r="D23" s="1"/>
      <c r="E23" s="1"/>
    </row>
    <row r="24" spans="1:5" x14ac:dyDescent="0.3">
      <c r="A24" s="3"/>
      <c r="B24" s="2" t="s">
        <v>84</v>
      </c>
      <c r="C24" s="1" t="s">
        <v>107</v>
      </c>
      <c r="D24" s="1"/>
      <c r="E24" s="1"/>
    </row>
    <row r="25" spans="1:5" x14ac:dyDescent="0.3">
      <c r="A25" s="3"/>
      <c r="B25" s="2" t="s">
        <v>85</v>
      </c>
      <c r="C25" s="1" t="s">
        <v>39</v>
      </c>
      <c r="D25" s="1"/>
      <c r="E25" s="1"/>
    </row>
    <row r="26" spans="1:5" x14ac:dyDescent="0.3">
      <c r="A26" s="3"/>
      <c r="B26" s="2" t="s">
        <v>86</v>
      </c>
      <c r="C26" s="1" t="s">
        <v>40</v>
      </c>
      <c r="D26" s="1"/>
      <c r="E26" s="1"/>
    </row>
    <row r="27" spans="1:5" x14ac:dyDescent="0.3">
      <c r="A27" s="3"/>
      <c r="B27" s="2" t="s">
        <v>87</v>
      </c>
      <c r="C27" s="1" t="s">
        <v>41</v>
      </c>
      <c r="D27" s="1"/>
      <c r="E27" s="1"/>
    </row>
    <row r="28" spans="1:5" x14ac:dyDescent="0.3">
      <c r="A28" s="3"/>
      <c r="B28" s="2" t="s">
        <v>88</v>
      </c>
      <c r="C28" s="1" t="s">
        <v>42</v>
      </c>
      <c r="D28" s="1"/>
      <c r="E28" s="1"/>
    </row>
    <row r="29" spans="1:5" x14ac:dyDescent="0.3">
      <c r="A29" s="3"/>
      <c r="B29" s="2" t="s">
        <v>89</v>
      </c>
      <c r="C29" s="1" t="s">
        <v>44</v>
      </c>
      <c r="D29" s="1"/>
      <c r="E29" s="1"/>
    </row>
    <row r="30" spans="1:5" x14ac:dyDescent="0.3">
      <c r="A30" s="3"/>
      <c r="B30" s="2" t="s">
        <v>90</v>
      </c>
      <c r="C30" s="1" t="s">
        <v>24</v>
      </c>
      <c r="D30" s="1"/>
      <c r="E30" s="1"/>
    </row>
    <row r="31" spans="1:5" x14ac:dyDescent="0.3">
      <c r="A31" s="3" t="s">
        <v>121</v>
      </c>
      <c r="B31" s="2" t="s">
        <v>91</v>
      </c>
      <c r="C31" s="1" t="s">
        <v>108</v>
      </c>
      <c r="D31" s="1"/>
      <c r="E31" s="1"/>
    </row>
    <row r="32" spans="1:5" x14ac:dyDescent="0.3">
      <c r="A32" s="3"/>
      <c r="B32" s="2" t="s">
        <v>92</v>
      </c>
      <c r="C32" s="1" t="s">
        <v>109</v>
      </c>
      <c r="D32" s="1"/>
      <c r="E32" s="1"/>
    </row>
    <row r="33" spans="1:5" x14ac:dyDescent="0.3">
      <c r="A33" s="3" t="s">
        <v>122</v>
      </c>
      <c r="B33" s="2" t="s">
        <v>93</v>
      </c>
      <c r="C33" s="1" t="s">
        <v>110</v>
      </c>
      <c r="D33" s="1" t="s">
        <v>96</v>
      </c>
      <c r="E33" s="1">
        <v>23</v>
      </c>
    </row>
    <row r="34" spans="1:5" x14ac:dyDescent="0.3">
      <c r="A34" s="3"/>
      <c r="B34" s="2" t="s">
        <v>94</v>
      </c>
      <c r="C34" s="1" t="s">
        <v>111</v>
      </c>
      <c r="D34" s="1" t="s">
        <v>123</v>
      </c>
      <c r="E34" s="4" t="s">
        <v>124</v>
      </c>
    </row>
    <row r="35" spans="1:5" x14ac:dyDescent="0.3">
      <c r="A35" s="3"/>
      <c r="B35" s="2" t="s">
        <v>95</v>
      </c>
      <c r="C35" s="1" t="s">
        <v>112</v>
      </c>
      <c r="D35" s="1">
        <v>28</v>
      </c>
      <c r="E35" s="1" t="s">
        <v>125</v>
      </c>
    </row>
  </sheetData>
  <mergeCells count="5">
    <mergeCell ref="A2:A13"/>
    <mergeCell ref="A14:A22"/>
    <mergeCell ref="A23:A30"/>
    <mergeCell ref="A31:A32"/>
    <mergeCell ref="A33:A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박형은</cp:lastModifiedBy>
  <dcterms:created xsi:type="dcterms:W3CDTF">2015-06-05T18:19:34Z</dcterms:created>
  <dcterms:modified xsi:type="dcterms:W3CDTF">2025-05-23T05:11:43Z</dcterms:modified>
</cp:coreProperties>
</file>