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3D13BA-A4F7-4C36-B6CB-8473BBF87C3C}" xr6:coauthVersionLast="47" xr6:coauthVersionMax="47" xr10:uidLastSave="{00000000-0000-0000-0000-000000000000}"/>
  <bookViews>
    <workbookView xWindow="-108" yWindow="-108" windowWidth="23256" windowHeight="12576" xr2:uid="{D37EAD4B-E8B4-4756-B518-5BB5C3CE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L11" i="1" a="1"/>
  <c r="L11" i="1" s="1"/>
  <c r="N5" i="1" s="1"/>
  <c r="N8" i="1" a="1"/>
  <c r="N8" i="1" s="1"/>
  <c r="M8" i="1"/>
  <c r="L8" i="1"/>
  <c r="F68" i="1"/>
  <c r="F69" i="1"/>
  <c r="F70" i="1"/>
  <c r="F71" i="1"/>
  <c r="E64" i="1"/>
  <c r="E65" i="1"/>
  <c r="E66" i="1"/>
  <c r="E67" i="1"/>
  <c r="E68" i="1"/>
  <c r="E69" i="1"/>
  <c r="E70" i="1"/>
  <c r="E71" i="1"/>
  <c r="I39" i="1"/>
  <c r="I46" i="1"/>
  <c r="H3" i="1"/>
  <c r="H4" i="1"/>
  <c r="H5" i="1"/>
  <c r="H6" i="1"/>
  <c r="H7" i="1"/>
  <c r="H8" i="1"/>
  <c r="H9" i="1"/>
  <c r="H10" i="1"/>
  <c r="H11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H73" i="1"/>
  <c r="H74" i="1"/>
  <c r="H75" i="1"/>
  <c r="H76" i="1"/>
  <c r="H77" i="1"/>
  <c r="H78" i="1"/>
  <c r="H79" i="1"/>
  <c r="H2" i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7" i="1" s="1"/>
  <c r="C58" i="1"/>
  <c r="D58" i="1" s="1"/>
  <c r="E58" i="1" s="1"/>
  <c r="F58" i="1" s="1"/>
  <c r="C59" i="1"/>
  <c r="D59" i="1" s="1"/>
  <c r="E59" i="1" s="1"/>
  <c r="F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C12" i="1"/>
  <c r="D12" i="1" s="1"/>
  <c r="E12" i="1" s="1"/>
  <c r="B74" i="1" l="1"/>
  <c r="C73" i="1" s="1"/>
  <c r="D72" i="1" s="1"/>
  <c r="E72" i="1" s="1"/>
  <c r="B76" i="1"/>
  <c r="B77" i="1"/>
  <c r="B78" i="1"/>
  <c r="B79" i="1"/>
  <c r="B80" i="1"/>
  <c r="B75" i="1"/>
  <c r="F7" i="1"/>
  <c r="F35" i="1"/>
  <c r="F34" i="1"/>
  <c r="F6" i="1"/>
  <c r="F33" i="1"/>
  <c r="F5" i="1"/>
  <c r="F23" i="1"/>
  <c r="F11" i="1"/>
  <c r="F3" i="1"/>
  <c r="F32" i="1"/>
  <c r="F4" i="1"/>
  <c r="F47" i="1"/>
  <c r="F46" i="1"/>
  <c r="F22" i="1"/>
  <c r="F10" i="1"/>
  <c r="F2" i="1"/>
  <c r="F56" i="1"/>
  <c r="F45" i="1"/>
  <c r="F21" i="1"/>
  <c r="F9" i="1"/>
  <c r="F44" i="1"/>
  <c r="F20" i="1"/>
  <c r="F8" i="1"/>
  <c r="C79" i="1" l="1"/>
  <c r="C83" i="1"/>
  <c r="D83" i="1" s="1"/>
  <c r="C78" i="1"/>
  <c r="D78" i="1" s="1"/>
  <c r="E78" i="1" s="1"/>
  <c r="F48" i="1"/>
  <c r="F72" i="1"/>
  <c r="C80" i="1"/>
  <c r="C77" i="1"/>
  <c r="C81" i="1"/>
  <c r="C76" i="1"/>
  <c r="C74" i="1"/>
  <c r="D73" i="1" s="1"/>
  <c r="E73" i="1" s="1"/>
  <c r="F73" i="1" s="1"/>
  <c r="C75" i="1"/>
  <c r="D75" i="1" s="1"/>
  <c r="E75" i="1" s="1"/>
  <c r="F75" i="1" s="1"/>
  <c r="C82" i="1"/>
  <c r="D80" i="1" l="1"/>
  <c r="D82" i="1"/>
  <c r="D77" i="1"/>
  <c r="E77" i="1" s="1"/>
  <c r="F65" i="1" s="1"/>
  <c r="F78" i="1"/>
  <c r="F66" i="1"/>
  <c r="D76" i="1"/>
  <c r="E76" i="1" s="1"/>
  <c r="F52" i="1" s="1"/>
  <c r="D79" i="1"/>
  <c r="E79" i="1" s="1"/>
  <c r="D81" i="1"/>
  <c r="D74" i="1"/>
  <c r="E74" i="1" s="1"/>
  <c r="F74" i="1" s="1"/>
  <c r="F64" i="1"/>
  <c r="F51" i="1"/>
  <c r="F15" i="1"/>
  <c r="F39" i="1"/>
  <c r="F63" i="1"/>
  <c r="F29" i="1"/>
  <c r="F77" i="1" l="1"/>
  <c r="F53" i="1"/>
  <c r="F41" i="1"/>
  <c r="F28" i="1"/>
  <c r="F40" i="1"/>
  <c r="F16" i="1"/>
  <c r="F17" i="1"/>
  <c r="F76" i="1"/>
  <c r="F67" i="1"/>
  <c r="F79" i="1"/>
  <c r="F31" i="1"/>
  <c r="F55" i="1"/>
  <c r="F43" i="1"/>
  <c r="F19" i="1"/>
  <c r="F30" i="1"/>
  <c r="F18" i="1"/>
  <c r="F42" i="1"/>
  <c r="F54" i="1"/>
  <c r="F27" i="1"/>
  <c r="I72" i="1"/>
  <c r="F24" i="1"/>
  <c r="F60" i="1"/>
  <c r="F12" i="1"/>
  <c r="F36" i="1" l="1"/>
  <c r="I73" i="1"/>
  <c r="F37" i="1"/>
  <c r="F13" i="1" l="1"/>
  <c r="F61" i="1"/>
  <c r="F25" i="1"/>
  <c r="F49" i="1"/>
  <c r="L2" i="1" l="1"/>
  <c r="G73" i="1" s="1"/>
  <c r="G61" i="1" l="1"/>
  <c r="G76" i="1"/>
  <c r="G75" i="1"/>
  <c r="G77" i="1"/>
  <c r="G67" i="1"/>
  <c r="G72" i="1"/>
  <c r="G56" i="1"/>
  <c r="G60" i="1"/>
  <c r="G59" i="1"/>
  <c r="G24" i="1"/>
  <c r="G54" i="1"/>
  <c r="G78" i="1"/>
  <c r="G48" i="1"/>
  <c r="G29" i="1"/>
  <c r="G52" i="1"/>
  <c r="G30" i="1"/>
  <c r="G55" i="1"/>
  <c r="G23" i="1"/>
  <c r="G44" i="1"/>
  <c r="G40" i="1"/>
  <c r="G6" i="1"/>
  <c r="G43" i="1"/>
  <c r="G12" i="1"/>
  <c r="G58" i="1"/>
  <c r="G65" i="1"/>
  <c r="G63" i="1"/>
  <c r="G45" i="1"/>
  <c r="G22" i="1"/>
  <c r="G41" i="1"/>
  <c r="G69" i="1"/>
  <c r="G68" i="1"/>
  <c r="G32" i="1"/>
  <c r="G28" i="1"/>
  <c r="G10" i="1"/>
  <c r="G7" i="1"/>
  <c r="G34" i="1"/>
  <c r="G79" i="1"/>
  <c r="G27" i="1"/>
  <c r="G8" i="1"/>
  <c r="G35" i="1"/>
  <c r="G33" i="1"/>
  <c r="G70" i="1"/>
  <c r="G18" i="1"/>
  <c r="G4" i="1"/>
  <c r="G15" i="1"/>
  <c r="G42" i="1"/>
  <c r="G64" i="1"/>
  <c r="G9" i="1"/>
  <c r="G57" i="1"/>
  <c r="G20" i="1"/>
  <c r="G17" i="1"/>
  <c r="G46" i="1"/>
  <c r="G39" i="1"/>
  <c r="G47" i="1"/>
  <c r="G11" i="1"/>
  <c r="G2" i="1"/>
  <c r="G21" i="1"/>
  <c r="G5" i="1"/>
  <c r="G66" i="1"/>
  <c r="G36" i="1"/>
  <c r="G3" i="1"/>
  <c r="G51" i="1"/>
  <c r="G53" i="1"/>
  <c r="G71" i="1"/>
  <c r="G31" i="1"/>
  <c r="G16" i="1"/>
  <c r="G19" i="1"/>
  <c r="G37" i="1"/>
  <c r="G13" i="1"/>
  <c r="G25" i="1"/>
  <c r="G49" i="1"/>
  <c r="I74" i="1"/>
  <c r="I75" i="1"/>
  <c r="I76" i="1"/>
  <c r="I77" i="1"/>
  <c r="I78" i="1"/>
  <c r="I79" i="1"/>
  <c r="F50" i="1"/>
  <c r="G50" i="1" s="1"/>
  <c r="F62" i="1" l="1"/>
  <c r="G62" i="1" s="1"/>
  <c r="G74" i="1"/>
  <c r="F26" i="1"/>
  <c r="G26" i="1" s="1"/>
  <c r="F38" i="1"/>
  <c r="G38" i="1" s="1"/>
  <c r="F14" i="1"/>
  <c r="G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<sst xmlns="http://schemas.openxmlformats.org/spreadsheetml/2006/main" count="19" uniqueCount="19">
  <si>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t</t>
  </si>
  <si>
    <r>
      <t>total</t>
    </r>
    <r>
      <rPr>
        <sz val="11"/>
        <color theme="1"/>
        <rFont val="Microsoft YaHei"/>
        <family val="1"/>
        <charset val="134"/>
      </rPr>
      <t>(Yt)</t>
    </r>
    <phoneticPr fontId="2" type="noConversion"/>
  </si>
  <si>
    <t>temp</t>
    <phoneticPr fontId="2" type="noConversion"/>
  </si>
  <si>
    <t>CMA(12)</t>
    <phoneticPr fontId="2" type="noConversion"/>
  </si>
  <si>
    <t>SF</t>
    <phoneticPr fontId="2" type="noConversion"/>
  </si>
  <si>
    <t>SI temp</t>
    <phoneticPr fontId="2" type="noConversion"/>
  </si>
  <si>
    <t>SI</t>
    <phoneticPr fontId="2" type="noConversion"/>
  </si>
  <si>
    <t>sum</t>
    <phoneticPr fontId="2" type="noConversion"/>
  </si>
  <si>
    <t>y-intercept</t>
    <phoneticPr fontId="2" type="noConversion"/>
  </si>
  <si>
    <t>slope</t>
    <phoneticPr fontId="2" type="noConversion"/>
  </si>
  <si>
    <t>CMAT</t>
    <phoneticPr fontId="2" type="noConversion"/>
  </si>
  <si>
    <t>CF</t>
    <phoneticPr fontId="2" type="noConversion"/>
  </si>
  <si>
    <t>b0</t>
    <phoneticPr fontId="2" type="noConversion"/>
  </si>
  <si>
    <t>b1</t>
    <phoneticPr fontId="2" type="noConversion"/>
  </si>
  <si>
    <t>n</t>
    <phoneticPr fontId="2" type="noConversion"/>
  </si>
  <si>
    <t>Sum of X</t>
    <phoneticPr fontId="2" type="noConversion"/>
  </si>
  <si>
    <t>Sum of Y</t>
    <phoneticPr fontId="2" type="noConversion"/>
  </si>
  <si>
    <t>sum of X^2</t>
    <phoneticPr fontId="2" type="noConversion"/>
  </si>
  <si>
    <t>Sum of X*Y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</si>
</sst>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1"/>
      <charset val="134"/>
    </font>
    <font>
      <sz val="11"/>
      <color rgb="FFFF000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3" borderId="0" xfId="0" applyFill="1"/>
    <xf numFmtId="0" fontId="5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4891-5F60-48A0-A735-866232586FEA}">
  <dimension ref="A1:N83"/>
  <sheetViews>
    <sheetView tabSelected="1" zoomScaleNormal="100" workbookViewId="0">
      <selection activeCell="K16" sqref="K16"/>
    </sheetView>
  </sheetViews>
  <sheetFormatPr defaultRowHeight="15" x14ac:dyDescent="0.3"/>
  <cols>
    <col min="1" max="1" width="8.75" customWidth="1"/>
    <col min="2" max="2" width="16.75" customWidth="1"/>
    <col min="3" max="3" width="15.875" customWidth="1"/>
    <col min="4" max="4" width="17.875" customWidth="1"/>
    <col min="5" max="5" width="19" customWidth="1"/>
    <col min="6" max="6" width="16.625" customWidth="1"/>
    <col min="7" max="7" width="14" customWidth="1"/>
    <col min="8" max="8" width="16.25" customWidth="1"/>
    <col min="9" max="9" width="19" customWidth="1"/>
    <col min="10" max="11" width="17.375" customWidth="1"/>
    <col min="12" max="12" width="16.25" customWidth="1"/>
    <col min="13" max="13" width="19" customWidth="1"/>
    <col min="14" max="14" width="22.125" customWidth="1"/>
  </cols>
  <sheetData>
    <row r="1" spans="1:14" ht="15.6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L1" s="8" t="s">
        <v>7</v>
      </c>
      <c r="M1" s="8" t="s">
        <v>8</v>
      </c>
      <c r="N1" s="8" t="s">
        <v>9</v>
      </c>
    </row>
    <row r="2" spans="1:14" x14ac:dyDescent="0.3">
      <c r="A2" s="3">
        <v>1</v>
      </c>
      <c r="B2" s="1">
        <v>360838</v>
      </c>
      <c r="F2">
        <f>MEDIAN(E14,E26,E38,E50,E62)</f>
        <v>0.97304583030079184</v>
      </c>
      <c r="G2">
        <f>F2*12/$L$2</f>
        <v>0.96297959108196229</v>
      </c>
      <c r="H2">
        <f>$M$2+$N$2*A2</f>
        <v>2740310.56073</v>
      </c>
      <c r="L2" s="9">
        <f>SUM(F2:F13)</f>
        <v>12.125438661156085</v>
      </c>
      <c r="M2" s="9">
        <v>2831882.7549999999</v>
      </c>
      <c r="N2" s="9">
        <v>-91572.194270000007</v>
      </c>
    </row>
    <row r="3" spans="1:14" x14ac:dyDescent="0.3">
      <c r="A3">
        <v>2</v>
      </c>
      <c r="B3" s="1">
        <v>257664</v>
      </c>
      <c r="F3">
        <f t="shared" ref="F3:F11" si="0">MEDIAN(E15,E27,E39,E51,E63)</f>
        <v>0.75451583309290626</v>
      </c>
      <c r="G3">
        <f t="shared" ref="G3:G66" si="1">F3*12/$L$2</f>
        <v>0.74671030468530808</v>
      </c>
      <c r="H3">
        <f t="shared" ref="H3:H66" si="2">$M$2+$N$2*A3</f>
        <v>2648738.3664599997</v>
      </c>
    </row>
    <row r="4" spans="1:14" ht="15.6" x14ac:dyDescent="0.35">
      <c r="A4">
        <v>3</v>
      </c>
      <c r="B4" s="1">
        <v>367516</v>
      </c>
      <c r="F4">
        <f t="shared" si="0"/>
        <v>1.0217520475175539</v>
      </c>
      <c r="G4">
        <f t="shared" si="1"/>
        <v>1.0111819384719591</v>
      </c>
      <c r="H4">
        <f t="shared" si="2"/>
        <v>2557166.1721899998</v>
      </c>
      <c r="L4" s="10" t="s">
        <v>14</v>
      </c>
      <c r="M4" s="10" t="s">
        <v>12</v>
      </c>
      <c r="N4" s="10" t="s">
        <v>13</v>
      </c>
    </row>
    <row r="5" spans="1:14" x14ac:dyDescent="0.3">
      <c r="A5">
        <v>4</v>
      </c>
      <c r="B5" s="1">
        <v>365565</v>
      </c>
      <c r="F5">
        <f t="shared" si="0"/>
        <v>0.98620909704786586</v>
      </c>
      <c r="G5">
        <f t="shared" si="1"/>
        <v>0.97600668275089386</v>
      </c>
      <c r="H5">
        <f t="shared" si="2"/>
        <v>2465593.97792</v>
      </c>
      <c r="L5" s="11">
        <v>72</v>
      </c>
      <c r="M5" s="11">
        <f>(M8/72)-(N5*(L8/72))</f>
        <v>384535.99569640064</v>
      </c>
      <c r="N5" s="11">
        <f>(((L5*L11)-(L8*M8))/((L5*N8)-(L8)^2))</f>
        <v>345.84296417776062</v>
      </c>
    </row>
    <row r="6" spans="1:14" x14ac:dyDescent="0.3">
      <c r="A6">
        <v>5</v>
      </c>
      <c r="B6" s="1">
        <v>362264</v>
      </c>
      <c r="F6">
        <f t="shared" si="0"/>
        <v>1.021694384823125</v>
      </c>
      <c r="G6">
        <f t="shared" si="1"/>
        <v>1.011124872302851</v>
      </c>
      <c r="H6">
        <f t="shared" si="2"/>
        <v>2374021.7836499996</v>
      </c>
      <c r="L6" s="11"/>
      <c r="M6" s="11"/>
      <c r="N6" s="11"/>
    </row>
    <row r="7" spans="1:14" ht="15.6" x14ac:dyDescent="0.35">
      <c r="A7">
        <v>6</v>
      </c>
      <c r="B7" s="1">
        <v>367972</v>
      </c>
      <c r="F7">
        <f t="shared" si="0"/>
        <v>0.99109672281853034</v>
      </c>
      <c r="G7">
        <f t="shared" si="1"/>
        <v>0.98084374563059529</v>
      </c>
      <c r="H7">
        <f t="shared" si="2"/>
        <v>2282449.5893799998</v>
      </c>
      <c r="L7" s="10" t="s">
        <v>15</v>
      </c>
      <c r="M7" s="10" t="s">
        <v>16</v>
      </c>
      <c r="N7" s="10" t="s">
        <v>17</v>
      </c>
    </row>
    <row r="8" spans="1:14" x14ac:dyDescent="0.3">
      <c r="A8">
        <v>7</v>
      </c>
      <c r="B8" s="1">
        <v>380154</v>
      </c>
      <c r="F8">
        <f t="shared" si="0"/>
        <v>1.011462791016505</v>
      </c>
      <c r="G8">
        <f t="shared" si="1"/>
        <v>1.0009991251764594</v>
      </c>
      <c r="H8">
        <f t="shared" si="2"/>
        <v>2190877.3951099999</v>
      </c>
      <c r="L8" s="11">
        <f>SUM(A2:A73)</f>
        <v>2628</v>
      </c>
      <c r="M8" s="11">
        <f>SUM(B2:B73)</f>
        <v>28595467</v>
      </c>
      <c r="N8" s="11" cm="1">
        <f t="array" ref="N8">SUM((A2:A73)^2)</f>
        <v>127020</v>
      </c>
    </row>
    <row r="9" spans="1:14" x14ac:dyDescent="0.3">
      <c r="A9">
        <v>8</v>
      </c>
      <c r="B9" s="1">
        <v>374117</v>
      </c>
      <c r="F9">
        <f t="shared" si="0"/>
        <v>1.0070463549692998</v>
      </c>
      <c r="G9">
        <f t="shared" si="1"/>
        <v>0.99662837752373812</v>
      </c>
      <c r="H9">
        <f t="shared" si="2"/>
        <v>2099305.2008400001</v>
      </c>
      <c r="L9" s="11"/>
      <c r="M9" s="11"/>
      <c r="N9" s="11"/>
    </row>
    <row r="10" spans="1:14" ht="15.6" x14ac:dyDescent="0.35">
      <c r="A10">
        <v>9</v>
      </c>
      <c r="B10" s="1">
        <v>394182</v>
      </c>
      <c r="F10">
        <f t="shared" si="0"/>
        <v>1.0365939233405517</v>
      </c>
      <c r="G10">
        <f t="shared" si="1"/>
        <v>1.0258702738677354</v>
      </c>
      <c r="H10">
        <f t="shared" si="2"/>
        <v>2007733.0065699997</v>
      </c>
      <c r="L10" s="10" t="s">
        <v>18</v>
      </c>
      <c r="M10" s="11"/>
      <c r="N10" s="11"/>
    </row>
    <row r="11" spans="1:14" x14ac:dyDescent="0.3">
      <c r="A11">
        <v>10</v>
      </c>
      <c r="B11" s="1">
        <v>420173</v>
      </c>
      <c r="F11">
        <f t="shared" si="0"/>
        <v>1.0689661730203301</v>
      </c>
      <c r="G11">
        <f t="shared" si="1"/>
        <v>1.0579076299595853</v>
      </c>
      <c r="H11">
        <f t="shared" si="2"/>
        <v>1916160.8122999999</v>
      </c>
      <c r="L11" s="11" cm="1">
        <f t="array" ref="L11">SUM(A2:A73*B2:B73)</f>
        <v>1054489570</v>
      </c>
      <c r="M11" s="11"/>
      <c r="N11" s="11"/>
    </row>
    <row r="12" spans="1:14" x14ac:dyDescent="0.3">
      <c r="A12">
        <v>11</v>
      </c>
      <c r="B12" s="1">
        <v>436075</v>
      </c>
      <c r="C12">
        <f>AVERAGE(B2:B13)</f>
        <v>376752.25</v>
      </c>
      <c r="D12">
        <f>AVERAGE(C12:C13)</f>
        <v>377268.66666666663</v>
      </c>
      <c r="E12">
        <f>B12/D12</f>
        <v>1.15587388651412</v>
      </c>
      <c r="F12">
        <f>MEDIAN(E12,E24,E36,E48,E60,E72)</f>
        <v>1.1328043067879077</v>
      </c>
      <c r="G12">
        <f t="shared" si="1"/>
        <v>1.1210853529779699</v>
      </c>
      <c r="H12">
        <f t="shared" si="2"/>
        <v>1824588.6180299998</v>
      </c>
      <c r="I12">
        <f>D12/H12</f>
        <v>0.20676916590327191</v>
      </c>
    </row>
    <row r="13" spans="1:14" x14ac:dyDescent="0.3">
      <c r="A13">
        <v>12</v>
      </c>
      <c r="B13" s="1">
        <v>434507</v>
      </c>
      <c r="C13">
        <f t="shared" ref="C13:C77" si="3">AVERAGE(B3:B14)</f>
        <v>377785.08333333331</v>
      </c>
      <c r="D13">
        <f t="shared" ref="D13:D76" si="4">AVERAGE(C13:C14)</f>
        <v>379313.875</v>
      </c>
      <c r="E13">
        <f t="shared" ref="E13:E76" si="5">B13/D13</f>
        <v>1.1455077935126945</v>
      </c>
      <c r="F13">
        <f>MEDIAN(E13,E25,E37,E49,E61,E73)</f>
        <v>1.1202511964207189</v>
      </c>
      <c r="G13">
        <f t="shared" si="1"/>
        <v>1.1086621055709434</v>
      </c>
      <c r="H13">
        <f t="shared" si="2"/>
        <v>1733016.4237599997</v>
      </c>
      <c r="I13">
        <f t="shared" ref="I13:I76" si="6">D13/H13</f>
        <v>0.21887494532627122</v>
      </c>
    </row>
    <row r="14" spans="1:14" x14ac:dyDescent="0.3">
      <c r="A14" s="3">
        <v>13</v>
      </c>
      <c r="B14" s="1">
        <v>373232</v>
      </c>
      <c r="C14">
        <f t="shared" si="3"/>
        <v>380842.66666666669</v>
      </c>
      <c r="D14">
        <f t="shared" si="4"/>
        <v>383570.83333333337</v>
      </c>
      <c r="E14">
        <f t="shared" si="5"/>
        <v>0.97304583030079184</v>
      </c>
      <c r="F14">
        <f t="shared" ref="F14:F77" si="7">MEDIAN(E14,E26,E38,E50,E62,E74)</f>
        <v>0.96769135510562565</v>
      </c>
      <c r="G14">
        <f t="shared" si="1"/>
        <v>0.95768050837348817</v>
      </c>
      <c r="H14">
        <f t="shared" si="2"/>
        <v>1641444.2294899998</v>
      </c>
      <c r="I14">
        <f t="shared" si="6"/>
        <v>0.23367887037655227</v>
      </c>
    </row>
    <row r="15" spans="1:14" x14ac:dyDescent="0.3">
      <c r="A15">
        <v>14</v>
      </c>
      <c r="B15" s="1">
        <v>294355</v>
      </c>
      <c r="C15">
        <f t="shared" si="3"/>
        <v>386299</v>
      </c>
      <c r="D15">
        <f t="shared" si="4"/>
        <v>387646.58333333337</v>
      </c>
      <c r="E15">
        <f t="shared" si="5"/>
        <v>0.75933856418614976</v>
      </c>
      <c r="F15">
        <f t="shared" si="7"/>
        <v>0.75692719863952806</v>
      </c>
      <c r="G15">
        <f t="shared" si="1"/>
        <v>0.7490967244568385</v>
      </c>
      <c r="H15">
        <f t="shared" si="2"/>
        <v>1549872.0352199997</v>
      </c>
      <c r="I15">
        <f t="shared" si="6"/>
        <v>0.25011521888535015</v>
      </c>
    </row>
    <row r="16" spans="1:14" x14ac:dyDescent="0.3">
      <c r="A16">
        <v>15</v>
      </c>
      <c r="B16" s="1">
        <v>432992</v>
      </c>
      <c r="C16">
        <f t="shared" si="3"/>
        <v>388994.16666666669</v>
      </c>
      <c r="D16">
        <f t="shared" si="4"/>
        <v>390931.45833333337</v>
      </c>
      <c r="E16">
        <f t="shared" si="5"/>
        <v>1.1075905782716597</v>
      </c>
      <c r="F16">
        <f t="shared" si="7"/>
        <v>1.0156010529498793</v>
      </c>
      <c r="G16">
        <f t="shared" si="1"/>
        <v>1.0050945764494574</v>
      </c>
      <c r="H16">
        <f t="shared" si="2"/>
        <v>1458299.8409499999</v>
      </c>
      <c r="I16">
        <f t="shared" si="6"/>
        <v>0.26807344234410918</v>
      </c>
    </row>
    <row r="17" spans="1:9" x14ac:dyDescent="0.3">
      <c r="A17">
        <v>16</v>
      </c>
      <c r="B17" s="1">
        <v>397907</v>
      </c>
      <c r="C17">
        <f t="shared" si="3"/>
        <v>392868.75</v>
      </c>
      <c r="D17">
        <f t="shared" si="4"/>
        <v>394629.91666666663</v>
      </c>
      <c r="E17">
        <f t="shared" si="5"/>
        <v>1.0083041938660251</v>
      </c>
      <c r="F17">
        <f t="shared" si="7"/>
        <v>0.97130473177807608</v>
      </c>
      <c r="G17">
        <f t="shared" si="1"/>
        <v>0.96125650436679688</v>
      </c>
      <c r="H17">
        <f t="shared" si="2"/>
        <v>1366727.6466799998</v>
      </c>
      <c r="I17">
        <f t="shared" si="6"/>
        <v>0.28874071408834517</v>
      </c>
    </row>
    <row r="18" spans="1:9" x14ac:dyDescent="0.3">
      <c r="A18">
        <v>17</v>
      </c>
      <c r="B18" s="1">
        <v>408759</v>
      </c>
      <c r="C18">
        <f t="shared" si="3"/>
        <v>396391.08333333331</v>
      </c>
      <c r="D18">
        <f t="shared" si="4"/>
        <v>398162.16666666663</v>
      </c>
      <c r="E18">
        <f t="shared" si="5"/>
        <v>1.0266143652523492</v>
      </c>
      <c r="F18">
        <f t="shared" si="7"/>
        <v>1.0118782588854378</v>
      </c>
      <c r="G18">
        <f t="shared" si="1"/>
        <v>1.0014102949960852</v>
      </c>
      <c r="H18">
        <f t="shared" si="2"/>
        <v>1275155.4524099997</v>
      </c>
      <c r="I18">
        <f t="shared" si="6"/>
        <v>0.31224598217743094</v>
      </c>
    </row>
    <row r="19" spans="1:9" x14ac:dyDescent="0.3">
      <c r="A19">
        <v>18</v>
      </c>
      <c r="B19" s="1">
        <v>410240</v>
      </c>
      <c r="C19">
        <f t="shared" si="3"/>
        <v>399933.25</v>
      </c>
      <c r="D19">
        <f t="shared" si="4"/>
        <v>401505.04166666663</v>
      </c>
      <c r="E19">
        <f t="shared" si="5"/>
        <v>1.0217555383540744</v>
      </c>
      <c r="F19">
        <f t="shared" si="7"/>
        <v>0.97401735330784989</v>
      </c>
      <c r="G19">
        <f t="shared" si="1"/>
        <v>0.96394106360353315</v>
      </c>
      <c r="H19">
        <f t="shared" si="2"/>
        <v>1183583.2581399998</v>
      </c>
      <c r="I19">
        <f t="shared" si="6"/>
        <v>0.33922838879761741</v>
      </c>
    </row>
    <row r="20" spans="1:9" x14ac:dyDescent="0.3">
      <c r="A20">
        <v>19</v>
      </c>
      <c r="B20" s="1">
        <v>422660</v>
      </c>
      <c r="C20">
        <f t="shared" si="3"/>
        <v>403076.83333333331</v>
      </c>
      <c r="D20">
        <f t="shared" si="4"/>
        <v>404497.91666666663</v>
      </c>
      <c r="E20">
        <f t="shared" si="5"/>
        <v>1.0449003136604536</v>
      </c>
      <c r="F20">
        <f t="shared" si="7"/>
        <v>1.011462791016505</v>
      </c>
      <c r="G20">
        <f t="shared" si="1"/>
        <v>1.0009991251764594</v>
      </c>
      <c r="H20">
        <f t="shared" si="2"/>
        <v>1092011.0638699997</v>
      </c>
      <c r="I20">
        <f t="shared" si="6"/>
        <v>0.37041558464907709</v>
      </c>
    </row>
    <row r="21" spans="1:9" x14ac:dyDescent="0.3">
      <c r="A21">
        <v>20</v>
      </c>
      <c r="B21" s="1">
        <v>411840</v>
      </c>
      <c r="C21">
        <f t="shared" si="3"/>
        <v>405919</v>
      </c>
      <c r="D21">
        <f t="shared" si="4"/>
        <v>406326</v>
      </c>
      <c r="E21">
        <f t="shared" si="5"/>
        <v>1.0135703843711699</v>
      </c>
      <c r="F21">
        <f t="shared" si="7"/>
        <v>1.0070463549692998</v>
      </c>
      <c r="G21">
        <f t="shared" si="1"/>
        <v>0.99662837752373812</v>
      </c>
      <c r="H21">
        <f t="shared" si="2"/>
        <v>1000438.8695999999</v>
      </c>
      <c r="I21">
        <f t="shared" si="6"/>
        <v>0.40614775409761833</v>
      </c>
    </row>
    <row r="22" spans="1:9" x14ac:dyDescent="0.3">
      <c r="A22">
        <v>21</v>
      </c>
      <c r="B22" s="1">
        <v>428288</v>
      </c>
      <c r="C22">
        <f t="shared" si="3"/>
        <v>406733</v>
      </c>
      <c r="D22">
        <f t="shared" si="4"/>
        <v>407965.875</v>
      </c>
      <c r="E22">
        <f t="shared" si="5"/>
        <v>1.04981329627141</v>
      </c>
      <c r="F22">
        <f t="shared" si="7"/>
        <v>1.0365939233405517</v>
      </c>
      <c r="G22">
        <f t="shared" si="1"/>
        <v>1.0258702738677354</v>
      </c>
      <c r="H22">
        <f t="shared" si="2"/>
        <v>908866.67532999977</v>
      </c>
      <c r="I22">
        <f t="shared" si="6"/>
        <v>0.44887318027352247</v>
      </c>
    </row>
    <row r="23" spans="1:9" x14ac:dyDescent="0.3">
      <c r="A23">
        <v>22</v>
      </c>
      <c r="B23" s="1">
        <v>429941</v>
      </c>
      <c r="C23">
        <f t="shared" si="3"/>
        <v>409198.75</v>
      </c>
      <c r="D23">
        <f t="shared" si="4"/>
        <v>410325.54166666663</v>
      </c>
      <c r="E23">
        <f t="shared" si="5"/>
        <v>1.0478046242348429</v>
      </c>
      <c r="F23">
        <f t="shared" si="7"/>
        <v>1.0689661730203301</v>
      </c>
      <c r="G23">
        <f t="shared" si="1"/>
        <v>1.0579076299595853</v>
      </c>
      <c r="H23">
        <f t="shared" si="2"/>
        <v>817294.48105999967</v>
      </c>
      <c r="I23">
        <f t="shared" si="6"/>
        <v>0.50205348399574423</v>
      </c>
    </row>
    <row r="24" spans="1:9" x14ac:dyDescent="0.3">
      <c r="A24">
        <v>23</v>
      </c>
      <c r="B24" s="1">
        <v>465664</v>
      </c>
      <c r="C24">
        <f t="shared" si="3"/>
        <v>411452.33333333331</v>
      </c>
      <c r="D24">
        <f t="shared" si="4"/>
        <v>412960.125</v>
      </c>
      <c r="E24">
        <f t="shared" si="5"/>
        <v>1.1276246102453595</v>
      </c>
      <c r="F24">
        <f t="shared" si="7"/>
        <v>1.1276246102453595</v>
      </c>
      <c r="G24">
        <f t="shared" si="1"/>
        <v>1.1159592408225643</v>
      </c>
      <c r="H24">
        <f t="shared" si="2"/>
        <v>725722.28678999981</v>
      </c>
      <c r="I24">
        <f t="shared" si="6"/>
        <v>0.56903326867168003</v>
      </c>
    </row>
    <row r="25" spans="1:9" x14ac:dyDescent="0.3">
      <c r="A25">
        <v>24</v>
      </c>
      <c r="B25" s="1">
        <v>461550</v>
      </c>
      <c r="C25">
        <f t="shared" si="3"/>
        <v>414467.91666666669</v>
      </c>
      <c r="D25">
        <f t="shared" si="4"/>
        <v>415283.625</v>
      </c>
      <c r="E25">
        <f t="shared" si="5"/>
        <v>1.1114091002263815</v>
      </c>
      <c r="F25">
        <f t="shared" si="7"/>
        <v>1.1173978077325286</v>
      </c>
      <c r="G25">
        <f t="shared" si="1"/>
        <v>1.1058382354236329</v>
      </c>
      <c r="H25">
        <f t="shared" si="2"/>
        <v>634150.09251999948</v>
      </c>
      <c r="I25">
        <f t="shared" si="6"/>
        <v>0.65486645811204858</v>
      </c>
    </row>
    <row r="26" spans="1:9" x14ac:dyDescent="0.3">
      <c r="A26" s="3">
        <v>25</v>
      </c>
      <c r="B26" s="1">
        <v>409419</v>
      </c>
      <c r="C26">
        <f t="shared" si="3"/>
        <v>416099.33333333331</v>
      </c>
      <c r="D26">
        <f t="shared" si="4"/>
        <v>415630.54166666663</v>
      </c>
      <c r="E26">
        <f t="shared" si="5"/>
        <v>0.98505513660820376</v>
      </c>
      <c r="F26">
        <f t="shared" si="7"/>
        <v>0.96233687991045935</v>
      </c>
      <c r="G26">
        <f t="shared" si="1"/>
        <v>0.95238142566501416</v>
      </c>
      <c r="H26">
        <f t="shared" si="2"/>
        <v>542577.89824999962</v>
      </c>
      <c r="I26">
        <f t="shared" si="6"/>
        <v>0.76602925221837848</v>
      </c>
    </row>
    <row r="27" spans="1:9" x14ac:dyDescent="0.3">
      <c r="A27">
        <v>26</v>
      </c>
      <c r="B27" s="1">
        <v>313932</v>
      </c>
      <c r="C27">
        <f t="shared" si="3"/>
        <v>415161.75</v>
      </c>
      <c r="D27">
        <f t="shared" si="4"/>
        <v>416070.79166666663</v>
      </c>
      <c r="E27">
        <f t="shared" si="5"/>
        <v>0.75451583309290626</v>
      </c>
      <c r="F27">
        <f t="shared" si="7"/>
        <v>0.75451583309290626</v>
      </c>
      <c r="G27">
        <f t="shared" si="1"/>
        <v>0.74671030468530808</v>
      </c>
      <c r="H27">
        <f t="shared" si="2"/>
        <v>451005.70397999976</v>
      </c>
      <c r="I27">
        <f t="shared" si="6"/>
        <v>0.92253997675629762</v>
      </c>
    </row>
    <row r="28" spans="1:9" x14ac:dyDescent="0.3">
      <c r="A28">
        <v>27</v>
      </c>
      <c r="B28" s="1">
        <v>421741</v>
      </c>
      <c r="C28">
        <f t="shared" si="3"/>
        <v>416979.83333333331</v>
      </c>
      <c r="D28">
        <f t="shared" si="4"/>
        <v>417792.83333333331</v>
      </c>
      <c r="E28">
        <f t="shared" si="5"/>
        <v>1.0094500583822046</v>
      </c>
      <c r="F28">
        <f t="shared" si="7"/>
        <v>1.0094500583822046</v>
      </c>
      <c r="G28">
        <f t="shared" si="1"/>
        <v>0.99900721442695561</v>
      </c>
      <c r="H28">
        <f t="shared" si="2"/>
        <v>359433.5097099999</v>
      </c>
      <c r="I28">
        <f t="shared" si="6"/>
        <v>1.1623647268459172</v>
      </c>
    </row>
    <row r="29" spans="1:9" x14ac:dyDescent="0.3">
      <c r="A29">
        <v>28</v>
      </c>
      <c r="B29" s="1">
        <v>419724</v>
      </c>
      <c r="C29">
        <f t="shared" si="3"/>
        <v>418605.83333333331</v>
      </c>
      <c r="D29">
        <f t="shared" si="4"/>
        <v>418846.25</v>
      </c>
      <c r="E29">
        <f t="shared" si="5"/>
        <v>1.0020956377190915</v>
      </c>
      <c r="F29">
        <f t="shared" si="7"/>
        <v>0.95640036650828619</v>
      </c>
      <c r="G29">
        <f t="shared" si="1"/>
        <v>0.9465063259826999</v>
      </c>
      <c r="H29">
        <f t="shared" si="2"/>
        <v>267861.31543999957</v>
      </c>
      <c r="I29">
        <f t="shared" si="6"/>
        <v>1.5636683084005116</v>
      </c>
    </row>
    <row r="30" spans="1:9" x14ac:dyDescent="0.3">
      <c r="A30">
        <v>29</v>
      </c>
      <c r="B30" s="1">
        <v>428271</v>
      </c>
      <c r="C30">
        <f t="shared" si="3"/>
        <v>419086.66666666669</v>
      </c>
      <c r="D30">
        <f t="shared" si="4"/>
        <v>419177.20833333337</v>
      </c>
      <c r="E30">
        <f t="shared" si="5"/>
        <v>1.021694384823125</v>
      </c>
      <c r="F30">
        <f t="shared" si="7"/>
        <v>1.0020621329477506</v>
      </c>
      <c r="G30">
        <f t="shared" si="1"/>
        <v>0.99169571768931963</v>
      </c>
      <c r="H30">
        <f t="shared" si="2"/>
        <v>176289.12116999971</v>
      </c>
      <c r="I30">
        <f t="shared" si="6"/>
        <v>2.3777826195475273</v>
      </c>
    </row>
    <row r="31" spans="1:9" x14ac:dyDescent="0.3">
      <c r="A31">
        <v>30</v>
      </c>
      <c r="B31" s="1">
        <v>416010</v>
      </c>
      <c r="C31">
        <f t="shared" si="3"/>
        <v>419267.75</v>
      </c>
      <c r="D31">
        <f t="shared" si="4"/>
        <v>419747.125</v>
      </c>
      <c r="E31">
        <f t="shared" si="5"/>
        <v>0.99109672281853034</v>
      </c>
      <c r="F31">
        <f t="shared" si="7"/>
        <v>0.95693798379716943</v>
      </c>
      <c r="G31">
        <f t="shared" si="1"/>
        <v>0.94703838157647124</v>
      </c>
      <c r="H31">
        <f t="shared" si="2"/>
        <v>84716.926899999846</v>
      </c>
      <c r="I31">
        <f t="shared" si="6"/>
        <v>4.954701974677044</v>
      </c>
    </row>
    <row r="32" spans="1:9" x14ac:dyDescent="0.3">
      <c r="A32">
        <v>31</v>
      </c>
      <c r="B32" s="1">
        <v>424833</v>
      </c>
      <c r="C32">
        <f t="shared" si="3"/>
        <v>420226.5</v>
      </c>
      <c r="D32">
        <f t="shared" si="4"/>
        <v>420018.41666666663</v>
      </c>
      <c r="E32">
        <f t="shared" si="5"/>
        <v>1.011462791016505</v>
      </c>
      <c r="F32">
        <f t="shared" si="7"/>
        <v>1.0033558595942866</v>
      </c>
      <c r="G32">
        <f t="shared" si="1"/>
        <v>0.99297606062719346</v>
      </c>
      <c r="H32">
        <f t="shared" si="2"/>
        <v>-6855.2673700004816</v>
      </c>
      <c r="I32">
        <f t="shared" si="6"/>
        <v>-61.269443480019525</v>
      </c>
    </row>
    <row r="33" spans="1:9" x14ac:dyDescent="0.3">
      <c r="A33">
        <v>32</v>
      </c>
      <c r="B33" s="1">
        <v>423345</v>
      </c>
      <c r="C33">
        <f t="shared" si="3"/>
        <v>419810.33333333331</v>
      </c>
      <c r="D33">
        <f t="shared" si="4"/>
        <v>420382.83333333331</v>
      </c>
      <c r="E33">
        <f t="shared" si="5"/>
        <v>1.0070463549692998</v>
      </c>
      <c r="F33">
        <f t="shared" si="7"/>
        <v>1.0012300528022631</v>
      </c>
      <c r="G33">
        <f t="shared" si="1"/>
        <v>0.99087224548143682</v>
      </c>
      <c r="H33">
        <f t="shared" si="2"/>
        <v>-98427.461640000343</v>
      </c>
      <c r="I33">
        <f t="shared" si="6"/>
        <v>-4.2709913100358996</v>
      </c>
    </row>
    <row r="34" spans="1:9" x14ac:dyDescent="0.3">
      <c r="A34">
        <v>33</v>
      </c>
      <c r="B34" s="1">
        <v>423294</v>
      </c>
      <c r="C34">
        <f t="shared" si="3"/>
        <v>420955.33333333331</v>
      </c>
      <c r="D34">
        <f t="shared" si="4"/>
        <v>420526.875</v>
      </c>
      <c r="E34">
        <f t="shared" si="5"/>
        <v>1.0065801383086397</v>
      </c>
      <c r="F34">
        <f t="shared" si="7"/>
        <v>1.0234743945273235</v>
      </c>
      <c r="G34">
        <f t="shared" si="1"/>
        <v>1.0128864676601232</v>
      </c>
      <c r="H34">
        <f t="shared" si="2"/>
        <v>-189999.65591000021</v>
      </c>
      <c r="I34">
        <f t="shared" si="6"/>
        <v>-2.2133033503976285</v>
      </c>
    </row>
    <row r="35" spans="1:9" x14ac:dyDescent="0.3">
      <c r="A35">
        <v>34</v>
      </c>
      <c r="B35" s="1">
        <v>443681</v>
      </c>
      <c r="C35">
        <f t="shared" si="3"/>
        <v>420098.41666666669</v>
      </c>
      <c r="D35">
        <f t="shared" si="4"/>
        <v>419126.45833333337</v>
      </c>
      <c r="E35">
        <f t="shared" si="5"/>
        <v>1.0585850431974835</v>
      </c>
      <c r="F35">
        <f t="shared" si="7"/>
        <v>1.0766417705280205</v>
      </c>
      <c r="G35">
        <f t="shared" si="1"/>
        <v>1.065503822779178</v>
      </c>
      <c r="H35">
        <f t="shared" si="2"/>
        <v>-281571.85018000053</v>
      </c>
      <c r="I35">
        <f t="shared" si="6"/>
        <v>-1.488524005739204</v>
      </c>
    </row>
    <row r="36" spans="1:9" x14ac:dyDescent="0.3">
      <c r="A36">
        <v>35</v>
      </c>
      <c r="B36" s="1">
        <v>455381</v>
      </c>
      <c r="C36">
        <f t="shared" si="3"/>
        <v>418154.5</v>
      </c>
      <c r="D36">
        <f t="shared" si="4"/>
        <v>417460.04166666663</v>
      </c>
      <c r="E36">
        <f t="shared" si="5"/>
        <v>1.0908373366273281</v>
      </c>
      <c r="F36">
        <f t="shared" si="7"/>
        <v>1.1321548539826125</v>
      </c>
      <c r="G36">
        <f t="shared" si="1"/>
        <v>1.1204426188154106</v>
      </c>
      <c r="H36">
        <f t="shared" si="2"/>
        <v>-373144.04445000039</v>
      </c>
      <c r="I36">
        <f t="shared" si="6"/>
        <v>-1.1187637800356327</v>
      </c>
    </row>
    <row r="37" spans="1:9" x14ac:dyDescent="0.3">
      <c r="A37">
        <v>36</v>
      </c>
      <c r="B37" s="1">
        <v>438223</v>
      </c>
      <c r="C37">
        <f t="shared" si="3"/>
        <v>416765.58333333331</v>
      </c>
      <c r="D37">
        <f t="shared" si="4"/>
        <v>414910.20833333331</v>
      </c>
      <c r="E37">
        <f t="shared" si="5"/>
        <v>1.0561875586535039</v>
      </c>
      <c r="F37">
        <f t="shared" si="7"/>
        <v>1.1202511964207189</v>
      </c>
      <c r="G37">
        <f t="shared" si="1"/>
        <v>1.1086621055709434</v>
      </c>
      <c r="H37">
        <f t="shared" si="2"/>
        <v>-464716.23872000026</v>
      </c>
      <c r="I37">
        <f t="shared" si="6"/>
        <v>-0.89282485474608952</v>
      </c>
    </row>
    <row r="38" spans="1:9" x14ac:dyDescent="0.3">
      <c r="A38" s="3">
        <v>37</v>
      </c>
      <c r="B38" s="1">
        <v>392752</v>
      </c>
      <c r="C38">
        <f t="shared" si="3"/>
        <v>413054.83333333331</v>
      </c>
      <c r="D38">
        <f t="shared" si="4"/>
        <v>413074.25</v>
      </c>
      <c r="E38">
        <f t="shared" si="5"/>
        <v>0.9508024283769807</v>
      </c>
      <c r="F38">
        <f t="shared" si="7"/>
        <v>0.95656965414372008</v>
      </c>
      <c r="G38">
        <f t="shared" si="1"/>
        <v>0.94667386232360895</v>
      </c>
      <c r="H38">
        <f t="shared" si="2"/>
        <v>-556288.43299000058</v>
      </c>
      <c r="I38">
        <f t="shared" si="6"/>
        <v>-0.74255408795714639</v>
      </c>
    </row>
    <row r="39" spans="1:9" x14ac:dyDescent="0.3">
      <c r="A39">
        <v>38</v>
      </c>
      <c r="B39" s="1">
        <v>269403</v>
      </c>
      <c r="C39">
        <f t="shared" si="3"/>
        <v>413093.66666666669</v>
      </c>
      <c r="D39">
        <f t="shared" si="4"/>
        <v>411648.25</v>
      </c>
      <c r="E39">
        <f t="shared" si="5"/>
        <v>0.65444952091986297</v>
      </c>
      <c r="F39">
        <f t="shared" si="7"/>
        <v>0.72988267964031217</v>
      </c>
      <c r="G39">
        <f t="shared" si="1"/>
        <v>0.72233198323306425</v>
      </c>
      <c r="H39">
        <f t="shared" si="2"/>
        <v>-647860.62726000044</v>
      </c>
      <c r="I39">
        <f t="shared" si="6"/>
        <v>-0.6353963069819285</v>
      </c>
    </row>
    <row r="40" spans="1:9" x14ac:dyDescent="0.3">
      <c r="A40">
        <v>39</v>
      </c>
      <c r="B40" s="1">
        <v>422207</v>
      </c>
      <c r="C40">
        <f t="shared" si="3"/>
        <v>410202.83333333331</v>
      </c>
      <c r="D40">
        <f t="shared" si="4"/>
        <v>408847.45833333331</v>
      </c>
      <c r="E40">
        <f t="shared" si="5"/>
        <v>1.0326761030168241</v>
      </c>
      <c r="F40">
        <f t="shared" si="7"/>
        <v>1.0070447289673139</v>
      </c>
      <c r="G40">
        <f t="shared" si="1"/>
        <v>0.99662676834287678</v>
      </c>
      <c r="H40">
        <f t="shared" si="2"/>
        <v>-739432.82153000031</v>
      </c>
      <c r="I40">
        <f t="shared" si="6"/>
        <v>-0.5529203552086922</v>
      </c>
    </row>
    <row r="41" spans="1:9" x14ac:dyDescent="0.3">
      <c r="A41">
        <v>40</v>
      </c>
      <c r="B41" s="1">
        <v>385034</v>
      </c>
      <c r="C41">
        <f t="shared" si="3"/>
        <v>407492.08333333331</v>
      </c>
      <c r="D41">
        <f t="shared" si="4"/>
        <v>405955.91666666663</v>
      </c>
      <c r="E41">
        <f t="shared" si="5"/>
        <v>0.94846258963668273</v>
      </c>
      <c r="F41">
        <f t="shared" si="7"/>
        <v>0.95243147807248452</v>
      </c>
      <c r="G41">
        <f t="shared" si="1"/>
        <v>0.94257849602449872</v>
      </c>
      <c r="H41">
        <f t="shared" si="2"/>
        <v>-831005.01580000017</v>
      </c>
      <c r="I41">
        <f t="shared" si="6"/>
        <v>-0.48851199324694444</v>
      </c>
    </row>
    <row r="42" spans="1:9" x14ac:dyDescent="0.3">
      <c r="A42">
        <v>41</v>
      </c>
      <c r="B42" s="1">
        <v>395742</v>
      </c>
      <c r="C42">
        <f t="shared" si="3"/>
        <v>404419.75</v>
      </c>
      <c r="D42">
        <f t="shared" si="4"/>
        <v>403052.375</v>
      </c>
      <c r="E42">
        <f t="shared" si="5"/>
        <v>0.98186246886648421</v>
      </c>
      <c r="F42">
        <f t="shared" si="7"/>
        <v>0.99196230090711746</v>
      </c>
      <c r="G42">
        <f t="shared" si="1"/>
        <v>0.98170036924259862</v>
      </c>
      <c r="H42">
        <f t="shared" si="2"/>
        <v>-922577.2100700005</v>
      </c>
      <c r="I42">
        <f t="shared" si="6"/>
        <v>-0.436876578567791</v>
      </c>
    </row>
    <row r="43" spans="1:9" x14ac:dyDescent="0.3">
      <c r="A43">
        <v>42</v>
      </c>
      <c r="B43" s="1">
        <v>379142</v>
      </c>
      <c r="C43">
        <f t="shared" si="3"/>
        <v>401685</v>
      </c>
      <c r="D43">
        <f t="shared" si="4"/>
        <v>399809.75</v>
      </c>
      <c r="E43">
        <f t="shared" si="5"/>
        <v>0.94830603805935199</v>
      </c>
      <c r="F43">
        <f t="shared" si="7"/>
        <v>0.95438982016389506</v>
      </c>
      <c r="G43">
        <f t="shared" si="1"/>
        <v>0.94451657890575647</v>
      </c>
      <c r="H43">
        <f t="shared" si="2"/>
        <v>-1014149.4043400004</v>
      </c>
      <c r="I43">
        <f t="shared" si="6"/>
        <v>-0.39423160758073189</v>
      </c>
    </row>
    <row r="44" spans="1:9" x14ac:dyDescent="0.3">
      <c r="A44">
        <v>43</v>
      </c>
      <c r="B44" s="1">
        <v>392016</v>
      </c>
      <c r="C44">
        <f t="shared" si="3"/>
        <v>397934.5</v>
      </c>
      <c r="D44">
        <f t="shared" si="4"/>
        <v>396844.16666666663</v>
      </c>
      <c r="E44">
        <f t="shared" si="5"/>
        <v>0.9878335954709343</v>
      </c>
      <c r="F44">
        <f t="shared" si="7"/>
        <v>0.99524892817206811</v>
      </c>
      <c r="G44">
        <f t="shared" si="1"/>
        <v>0.98495299607792719</v>
      </c>
      <c r="H44">
        <f t="shared" si="2"/>
        <v>-1105721.5986100002</v>
      </c>
      <c r="I44">
        <f t="shared" si="6"/>
        <v>-0.35890061943760382</v>
      </c>
    </row>
    <row r="45" spans="1:9" x14ac:dyDescent="0.3">
      <c r="A45">
        <v>44</v>
      </c>
      <c r="B45" s="1">
        <v>378339</v>
      </c>
      <c r="C45">
        <f t="shared" si="3"/>
        <v>395753.83333333331</v>
      </c>
      <c r="D45">
        <f t="shared" si="4"/>
        <v>394734.95833333331</v>
      </c>
      <c r="E45">
        <f t="shared" si="5"/>
        <v>0.95846337400021264</v>
      </c>
      <c r="F45">
        <f t="shared" si="7"/>
        <v>0.99541375063522641</v>
      </c>
      <c r="G45">
        <f t="shared" si="1"/>
        <v>0.98511611343913541</v>
      </c>
      <c r="H45">
        <f t="shared" si="2"/>
        <v>-1197293.7928800005</v>
      </c>
      <c r="I45">
        <f t="shared" si="6"/>
        <v>-0.32968930489803006</v>
      </c>
    </row>
    <row r="46" spans="1:9" x14ac:dyDescent="0.3">
      <c r="A46">
        <v>45</v>
      </c>
      <c r="B46" s="1">
        <v>397126</v>
      </c>
      <c r="C46">
        <f t="shared" si="3"/>
        <v>393716.08333333331</v>
      </c>
      <c r="D46">
        <f t="shared" si="4"/>
        <v>393055.95833333331</v>
      </c>
      <c r="E46">
        <f t="shared" si="5"/>
        <v>1.0103548657140953</v>
      </c>
      <c r="F46">
        <f t="shared" si="7"/>
        <v>1.0365939233405517</v>
      </c>
      <c r="G46">
        <f t="shared" si="1"/>
        <v>1.0258702738677354</v>
      </c>
      <c r="H46">
        <f t="shared" si="2"/>
        <v>-1288865.9871500004</v>
      </c>
      <c r="I46">
        <f t="shared" si="6"/>
        <v>-0.30496262780778061</v>
      </c>
    </row>
    <row r="47" spans="1:9" x14ac:dyDescent="0.3">
      <c r="A47">
        <v>46</v>
      </c>
      <c r="B47" s="1">
        <v>419228</v>
      </c>
      <c r="C47">
        <f t="shared" si="3"/>
        <v>392395.83333333331</v>
      </c>
      <c r="D47">
        <f t="shared" si="4"/>
        <v>392180.79166666663</v>
      </c>
      <c r="E47">
        <f t="shared" si="5"/>
        <v>1.0689661730203301</v>
      </c>
      <c r="F47">
        <f t="shared" si="7"/>
        <v>1.0843173680357108</v>
      </c>
      <c r="G47">
        <f t="shared" si="1"/>
        <v>1.0731000155987704</v>
      </c>
      <c r="H47">
        <f t="shared" si="2"/>
        <v>-1380438.1814200003</v>
      </c>
      <c r="I47">
        <f t="shared" si="6"/>
        <v>-0.28409877164020941</v>
      </c>
    </row>
    <row r="48" spans="1:9" x14ac:dyDescent="0.3">
      <c r="A48">
        <v>47</v>
      </c>
      <c r="B48" s="1">
        <v>439538</v>
      </c>
      <c r="C48">
        <f t="shared" si="3"/>
        <v>391965.75</v>
      </c>
      <c r="D48">
        <f t="shared" si="4"/>
        <v>390240.58333333337</v>
      </c>
      <c r="E48">
        <f t="shared" si="5"/>
        <v>1.126325704634769</v>
      </c>
      <c r="F48">
        <f>MEDIAN(E48,E60,E72,E84,E96,E108)</f>
        <v>1.1379840033304558</v>
      </c>
      <c r="G48">
        <f t="shared" si="1"/>
        <v>1.1262114651333754</v>
      </c>
      <c r="H48">
        <f t="shared" si="2"/>
        <v>-1472010.3756900001</v>
      </c>
      <c r="I48">
        <f t="shared" si="6"/>
        <v>-0.26510722327647274</v>
      </c>
    </row>
    <row r="49" spans="1:9" x14ac:dyDescent="0.3">
      <c r="A49">
        <v>48</v>
      </c>
      <c r="B49" s="1">
        <v>433062</v>
      </c>
      <c r="C49">
        <f t="shared" si="3"/>
        <v>388515.41666666669</v>
      </c>
      <c r="D49">
        <f t="shared" si="4"/>
        <v>387562.95833333337</v>
      </c>
      <c r="E49">
        <f t="shared" si="5"/>
        <v>1.1173978077325286</v>
      </c>
      <c r="F49">
        <f t="shared" si="7"/>
        <v>1.1231045851089094</v>
      </c>
      <c r="G49">
        <f t="shared" si="1"/>
        <v>1.1114859757182542</v>
      </c>
      <c r="H49">
        <f t="shared" si="2"/>
        <v>-1563582.5699600009</v>
      </c>
      <c r="I49">
        <f t="shared" si="6"/>
        <v>-0.24786855889756298</v>
      </c>
    </row>
    <row r="50" spans="1:9" x14ac:dyDescent="0.3">
      <c r="A50" s="3">
        <v>49</v>
      </c>
      <c r="B50" s="1">
        <v>351348</v>
      </c>
      <c r="C50">
        <f t="shared" si="3"/>
        <v>386610.5</v>
      </c>
      <c r="D50">
        <f t="shared" si="4"/>
        <v>384629.41666666663</v>
      </c>
      <c r="E50">
        <f t="shared" si="5"/>
        <v>0.91347147351574132</v>
      </c>
      <c r="F50">
        <f t="shared" si="7"/>
        <v>0.96233687991045935</v>
      </c>
      <c r="G50">
        <f t="shared" si="1"/>
        <v>0.95238142566501416</v>
      </c>
      <c r="H50">
        <f t="shared" si="2"/>
        <v>-1655154.7642300008</v>
      </c>
      <c r="I50">
        <f t="shared" si="6"/>
        <v>-0.23238275053124785</v>
      </c>
    </row>
    <row r="51" spans="1:9" x14ac:dyDescent="0.3">
      <c r="A51">
        <v>50</v>
      </c>
      <c r="B51" s="1">
        <v>246544</v>
      </c>
      <c r="C51">
        <f t="shared" si="3"/>
        <v>382648.33333333331</v>
      </c>
      <c r="D51">
        <f t="shared" si="4"/>
        <v>380545.125</v>
      </c>
      <c r="E51">
        <f t="shared" si="5"/>
        <v>0.64787060404465835</v>
      </c>
      <c r="F51">
        <f t="shared" si="7"/>
        <v>0.80531583836076126</v>
      </c>
      <c r="G51">
        <f t="shared" si="1"/>
        <v>0.79698477971664172</v>
      </c>
      <c r="H51">
        <f t="shared" si="2"/>
        <v>-1746726.9585000006</v>
      </c>
      <c r="I51">
        <f t="shared" si="6"/>
        <v>-0.21786182617046948</v>
      </c>
    </row>
    <row r="52" spans="1:9" x14ac:dyDescent="0.3">
      <c r="A52">
        <v>51</v>
      </c>
      <c r="B52" s="1">
        <v>374661</v>
      </c>
      <c r="C52">
        <f t="shared" si="3"/>
        <v>378441.91666666669</v>
      </c>
      <c r="D52">
        <f t="shared" si="4"/>
        <v>377554.04166666669</v>
      </c>
      <c r="E52">
        <f t="shared" si="5"/>
        <v>0.9923374104170738</v>
      </c>
      <c r="F52">
        <f t="shared" si="7"/>
        <v>0.9923374104170738</v>
      </c>
      <c r="G52">
        <f t="shared" si="1"/>
        <v>0.98207159821379419</v>
      </c>
      <c r="H52">
        <f t="shared" si="2"/>
        <v>-1838299.1527700005</v>
      </c>
      <c r="I52">
        <f t="shared" si="6"/>
        <v>-0.20538226387025077</v>
      </c>
    </row>
    <row r="53" spans="1:9" x14ac:dyDescent="0.3">
      <c r="A53">
        <v>52</v>
      </c>
      <c r="B53" s="1">
        <v>334557</v>
      </c>
      <c r="C53">
        <f t="shared" si="3"/>
        <v>376666.16666666669</v>
      </c>
      <c r="D53">
        <f t="shared" si="4"/>
        <v>375633.875</v>
      </c>
      <c r="E53">
        <f t="shared" si="5"/>
        <v>0.89064651051505939</v>
      </c>
      <c r="F53">
        <f t="shared" si="7"/>
        <v>0.95640036650828619</v>
      </c>
      <c r="G53">
        <f t="shared" si="1"/>
        <v>0.9465063259826999</v>
      </c>
      <c r="H53">
        <f t="shared" si="2"/>
        <v>-1929871.3470400004</v>
      </c>
      <c r="I53">
        <f t="shared" si="6"/>
        <v>-0.1946419255232428</v>
      </c>
    </row>
    <row r="54" spans="1:9" x14ac:dyDescent="0.3">
      <c r="A54">
        <v>53</v>
      </c>
      <c r="B54" s="1">
        <v>374433</v>
      </c>
      <c r="C54">
        <f t="shared" si="3"/>
        <v>374601.58333333331</v>
      </c>
      <c r="D54">
        <f t="shared" si="4"/>
        <v>373662.45833333331</v>
      </c>
      <c r="E54">
        <f t="shared" si="5"/>
        <v>1.0020621329477506</v>
      </c>
      <c r="F54">
        <f t="shared" si="7"/>
        <v>1.0020621329477506</v>
      </c>
      <c r="G54">
        <f t="shared" si="1"/>
        <v>0.99169571768931963</v>
      </c>
      <c r="H54">
        <f t="shared" si="2"/>
        <v>-2021443.5413100002</v>
      </c>
      <c r="I54">
        <f t="shared" si="6"/>
        <v>-0.18484931718210673</v>
      </c>
    </row>
    <row r="55" spans="1:9" x14ac:dyDescent="0.3">
      <c r="A55">
        <v>54</v>
      </c>
      <c r="B55" s="1">
        <v>354367</v>
      </c>
      <c r="C55">
        <f t="shared" si="3"/>
        <v>372723.33333333331</v>
      </c>
      <c r="D55">
        <f t="shared" si="4"/>
        <v>372296.16666666663</v>
      </c>
      <c r="E55">
        <f t="shared" si="5"/>
        <v>0.95184165653062069</v>
      </c>
      <c r="F55">
        <f t="shared" si="7"/>
        <v>0.95693798379716943</v>
      </c>
      <c r="G55">
        <f t="shared" si="1"/>
        <v>0.94703838157647124</v>
      </c>
      <c r="H55">
        <f t="shared" si="2"/>
        <v>-2113015.7355800001</v>
      </c>
      <c r="I55">
        <f t="shared" si="6"/>
        <v>-0.17619185716308702</v>
      </c>
    </row>
    <row r="56" spans="1:9" x14ac:dyDescent="0.3">
      <c r="A56">
        <v>55</v>
      </c>
      <c r="B56" s="1">
        <v>369477</v>
      </c>
      <c r="C56">
        <f t="shared" si="3"/>
        <v>371869</v>
      </c>
      <c r="D56">
        <f t="shared" si="4"/>
        <v>371240.79166666663</v>
      </c>
      <c r="E56">
        <f t="shared" si="5"/>
        <v>0.99524892817206811</v>
      </c>
      <c r="F56">
        <f t="shared" si="7"/>
        <v>1.0155801925517163</v>
      </c>
      <c r="G56">
        <f t="shared" si="1"/>
        <v>1.0050739318538306</v>
      </c>
      <c r="H56">
        <f t="shared" si="2"/>
        <v>-2204587.9298500009</v>
      </c>
      <c r="I56">
        <f t="shared" si="6"/>
        <v>-0.16839464039518973</v>
      </c>
    </row>
    <row r="57" spans="1:9" x14ac:dyDescent="0.3">
      <c r="A57">
        <v>56</v>
      </c>
      <c r="B57" s="1">
        <v>368087</v>
      </c>
      <c r="C57">
        <f t="shared" si="3"/>
        <v>370612.58333333331</v>
      </c>
      <c r="D57">
        <f t="shared" si="4"/>
        <v>369782.91666666663</v>
      </c>
      <c r="E57">
        <f t="shared" si="5"/>
        <v>0.99541375063522641</v>
      </c>
      <c r="F57">
        <f t="shared" si="7"/>
        <v>1.0200987238642252</v>
      </c>
      <c r="G57">
        <f t="shared" si="1"/>
        <v>1.0095457185879311</v>
      </c>
      <c r="H57">
        <f t="shared" si="2"/>
        <v>-2296160.1241200007</v>
      </c>
      <c r="I57">
        <f t="shared" si="6"/>
        <v>-0.16104404600632338</v>
      </c>
    </row>
    <row r="58" spans="1:9" x14ac:dyDescent="0.3">
      <c r="A58">
        <v>57</v>
      </c>
      <c r="B58" s="1">
        <v>382049</v>
      </c>
      <c r="C58">
        <f t="shared" si="3"/>
        <v>368953.25</v>
      </c>
      <c r="D58">
        <f t="shared" si="4"/>
        <v>368561.875</v>
      </c>
      <c r="E58">
        <f t="shared" si="5"/>
        <v>1.0365939233405517</v>
      </c>
      <c r="F58">
        <f t="shared" si="7"/>
        <v>1.0677513425116283</v>
      </c>
      <c r="G58">
        <f t="shared" si="1"/>
        <v>1.0567053669725048</v>
      </c>
      <c r="H58">
        <f t="shared" si="2"/>
        <v>-2387732.3183900006</v>
      </c>
      <c r="I58">
        <f t="shared" si="6"/>
        <v>-0.1543564461398729</v>
      </c>
    </row>
    <row r="59" spans="1:9" x14ac:dyDescent="0.3">
      <c r="A59">
        <v>58</v>
      </c>
      <c r="B59" s="1">
        <v>399316</v>
      </c>
      <c r="C59">
        <f t="shared" si="3"/>
        <v>368170.5</v>
      </c>
      <c r="D59">
        <f t="shared" si="4"/>
        <v>368264.875</v>
      </c>
      <c r="E59">
        <f t="shared" si="5"/>
        <v>1.0843173680357108</v>
      </c>
      <c r="F59">
        <f t="shared" si="7"/>
        <v>1.0947355014620404</v>
      </c>
      <c r="G59">
        <f t="shared" si="1"/>
        <v>1.0834103725771493</v>
      </c>
      <c r="H59">
        <f t="shared" si="2"/>
        <v>-2479304.5126600005</v>
      </c>
      <c r="I59">
        <f t="shared" si="6"/>
        <v>-0.14853555628989493</v>
      </c>
    </row>
    <row r="60" spans="1:9" x14ac:dyDescent="0.3">
      <c r="A60">
        <v>59</v>
      </c>
      <c r="B60" s="1">
        <v>430145</v>
      </c>
      <c r="C60">
        <f t="shared" si="3"/>
        <v>368359.25</v>
      </c>
      <c r="D60">
        <f t="shared" si="4"/>
        <v>370657.20833333337</v>
      </c>
      <c r="E60">
        <f t="shared" si="5"/>
        <v>1.160492741889884</v>
      </c>
      <c r="F60">
        <f t="shared" si="7"/>
        <v>1.1492383726101698</v>
      </c>
      <c r="G60">
        <f t="shared" si="1"/>
        <v>1.1373494070363936</v>
      </c>
      <c r="H60">
        <f t="shared" si="2"/>
        <v>-2570876.7069300003</v>
      </c>
      <c r="I60">
        <f t="shared" si="6"/>
        <v>-0.14417541196518593</v>
      </c>
    </row>
    <row r="61" spans="1:9" x14ac:dyDescent="0.3">
      <c r="A61">
        <v>60</v>
      </c>
      <c r="B61" s="1">
        <v>435327</v>
      </c>
      <c r="C61">
        <f t="shared" si="3"/>
        <v>372955.16666666669</v>
      </c>
      <c r="D61">
        <f t="shared" si="4"/>
        <v>375487.29166666669</v>
      </c>
      <c r="E61">
        <f t="shared" si="5"/>
        <v>1.1593654689822501</v>
      </c>
      <c r="F61">
        <f t="shared" si="7"/>
        <v>1.1412350270455798</v>
      </c>
      <c r="G61">
        <f t="shared" si="1"/>
        <v>1.1294288567405313</v>
      </c>
      <c r="H61">
        <f t="shared" si="2"/>
        <v>-2662448.9012000002</v>
      </c>
      <c r="I61">
        <f t="shared" si="6"/>
        <v>-0.14103079743518446</v>
      </c>
    </row>
    <row r="62" spans="1:9" x14ac:dyDescent="0.3">
      <c r="A62" s="3">
        <v>61</v>
      </c>
      <c r="B62" s="1">
        <v>406499</v>
      </c>
      <c r="C62">
        <f t="shared" si="3"/>
        <v>378019.41666666669</v>
      </c>
      <c r="D62">
        <f t="shared" si="4"/>
        <v>378804.29166666669</v>
      </c>
      <c r="E62">
        <f t="shared" si="5"/>
        <v>1.073110862106345</v>
      </c>
      <c r="F62">
        <f t="shared" si="7"/>
        <v>1.0177238710084022</v>
      </c>
      <c r="G62">
        <f t="shared" si="1"/>
        <v>1.0071954337804074</v>
      </c>
      <c r="H62">
        <f t="shared" si="2"/>
        <v>-2754021.095470001</v>
      </c>
      <c r="I62">
        <f t="shared" si="6"/>
        <v>-0.13754589327211381</v>
      </c>
    </row>
    <row r="63" spans="1:9" x14ac:dyDescent="0.3">
      <c r="A63">
        <v>62</v>
      </c>
      <c r="B63" s="1">
        <v>307315</v>
      </c>
      <c r="C63">
        <f t="shared" si="3"/>
        <v>379589.16666666669</v>
      </c>
      <c r="D63">
        <f t="shared" si="4"/>
        <v>381608.04166666669</v>
      </c>
      <c r="E63">
        <f t="shared" si="5"/>
        <v>0.80531583836076126</v>
      </c>
      <c r="F63">
        <f t="shared" si="7"/>
        <v>0.88213122782323294</v>
      </c>
      <c r="G63">
        <f t="shared" si="1"/>
        <v>0.87300550765142604</v>
      </c>
      <c r="H63">
        <f t="shared" si="2"/>
        <v>-2845593.2897400009</v>
      </c>
      <c r="I63">
        <f t="shared" si="6"/>
        <v>-0.13410491339102568</v>
      </c>
    </row>
    <row r="64" spans="1:9" x14ac:dyDescent="0.3">
      <c r="A64">
        <v>63</v>
      </c>
      <c r="B64" s="1">
        <v>393498</v>
      </c>
      <c r="C64">
        <f t="shared" si="3"/>
        <v>383626.91666666669</v>
      </c>
      <c r="D64">
        <f t="shared" si="4"/>
        <v>385120.83333333337</v>
      </c>
      <c r="E64">
        <f t="shared" si="5"/>
        <v>1.0217520475175539</v>
      </c>
      <c r="F64">
        <f t="shared" si="7"/>
        <v>0.98941614218921015</v>
      </c>
      <c r="G64">
        <f t="shared" si="1"/>
        <v>0.97918055074623633</v>
      </c>
      <c r="H64">
        <f t="shared" si="2"/>
        <v>-2937165.4840100007</v>
      </c>
      <c r="I64">
        <f t="shared" si="6"/>
        <v>-0.1311198961822003</v>
      </c>
    </row>
    <row r="65" spans="1:9" x14ac:dyDescent="0.3">
      <c r="A65">
        <v>64</v>
      </c>
      <c r="B65" s="1">
        <v>383010</v>
      </c>
      <c r="C65">
        <f t="shared" si="3"/>
        <v>386614.75</v>
      </c>
      <c r="D65">
        <f t="shared" si="4"/>
        <v>388365.91666666663</v>
      </c>
      <c r="E65">
        <f t="shared" si="5"/>
        <v>0.98620909704786586</v>
      </c>
      <c r="F65">
        <f t="shared" si="7"/>
        <v>0.97130473177807608</v>
      </c>
      <c r="G65">
        <f t="shared" si="1"/>
        <v>0.96125650436679688</v>
      </c>
      <c r="H65">
        <f t="shared" si="2"/>
        <v>-3028737.6782800006</v>
      </c>
      <c r="I65">
        <f t="shared" si="6"/>
        <v>-0.12822699022492334</v>
      </c>
    </row>
    <row r="66" spans="1:9" x14ac:dyDescent="0.3">
      <c r="A66">
        <v>65</v>
      </c>
      <c r="B66" s="1">
        <v>410287</v>
      </c>
      <c r="C66">
        <f t="shared" si="3"/>
        <v>390117.08333333331</v>
      </c>
      <c r="D66">
        <f t="shared" si="4"/>
        <v>392060.16666666663</v>
      </c>
      <c r="E66">
        <f t="shared" si="5"/>
        <v>1.046489888244194</v>
      </c>
      <c r="F66">
        <f t="shared" si="7"/>
        <v>1.0013438936541434</v>
      </c>
      <c r="G66">
        <f t="shared" si="1"/>
        <v>0.99098490864033273</v>
      </c>
      <c r="H66">
        <f t="shared" si="2"/>
        <v>-3120309.8725500004</v>
      </c>
      <c r="I66">
        <f t="shared" si="6"/>
        <v>-0.12564783072210217</v>
      </c>
    </row>
    <row r="67" spans="1:9" x14ac:dyDescent="0.3">
      <c r="A67">
        <v>66</v>
      </c>
      <c r="B67" s="1">
        <v>396395</v>
      </c>
      <c r="C67">
        <f t="shared" si="3"/>
        <v>394003.25</v>
      </c>
      <c r="D67">
        <f t="shared" si="4"/>
        <v>396386.70833333337</v>
      </c>
      <c r="E67">
        <f t="shared" si="5"/>
        <v>1.0000209181248825</v>
      </c>
      <c r="F67">
        <f t="shared" si="7"/>
        <v>0.97847945096102595</v>
      </c>
      <c r="G67">
        <f t="shared" ref="G67:G79" si="8">F67*12/$L$2</f>
        <v>0.96835700048915241</v>
      </c>
      <c r="H67">
        <f t="shared" ref="H67:H79" si="9">$M$2+$N$2*A67</f>
        <v>-3211882.0668200003</v>
      </c>
      <c r="I67">
        <f t="shared" si="6"/>
        <v>-0.12341259737652366</v>
      </c>
    </row>
    <row r="68" spans="1:9" x14ac:dyDescent="0.3">
      <c r="A68">
        <v>67</v>
      </c>
      <c r="B68" s="1">
        <v>416111</v>
      </c>
      <c r="C68">
        <f t="shared" si="3"/>
        <v>398770.16666666669</v>
      </c>
      <c r="D68">
        <f t="shared" si="4"/>
        <v>401685.875</v>
      </c>
      <c r="E68">
        <f t="shared" si="5"/>
        <v>1.0359114569313645</v>
      </c>
      <c r="F68">
        <f t="shared" si="7"/>
        <v>1.0359114569313645</v>
      </c>
      <c r="G68">
        <f t="shared" si="8"/>
        <v>1.0251948676297342</v>
      </c>
      <c r="H68">
        <f t="shared" si="9"/>
        <v>-3303454.2610900002</v>
      </c>
      <c r="I68">
        <f t="shared" si="6"/>
        <v>-0.12159571262459698</v>
      </c>
    </row>
    <row r="69" spans="1:9" x14ac:dyDescent="0.3">
      <c r="A69">
        <v>68</v>
      </c>
      <c r="B69" s="1">
        <v>425290</v>
      </c>
      <c r="C69">
        <f t="shared" si="3"/>
        <v>404601.58333333331</v>
      </c>
      <c r="D69">
        <f t="shared" si="4"/>
        <v>407060.33333333331</v>
      </c>
      <c r="E69">
        <f t="shared" si="5"/>
        <v>1.0447836970932238</v>
      </c>
      <c r="F69">
        <f t="shared" si="7"/>
        <v>1.0447836970932238</v>
      </c>
      <c r="G69">
        <f t="shared" si="8"/>
        <v>1.0339753237367268</v>
      </c>
      <c r="H69">
        <f t="shared" si="9"/>
        <v>-3395026.455360001</v>
      </c>
      <c r="I69">
        <f t="shared" si="6"/>
        <v>-0.11989901660138008</v>
      </c>
    </row>
    <row r="70" spans="1:9" x14ac:dyDescent="0.3">
      <c r="A70">
        <v>69</v>
      </c>
      <c r="B70" s="1">
        <v>452026</v>
      </c>
      <c r="C70">
        <f t="shared" si="3"/>
        <v>409519.08333333331</v>
      </c>
      <c r="D70">
        <f t="shared" si="4"/>
        <v>411340.79166666663</v>
      </c>
      <c r="E70">
        <f t="shared" si="5"/>
        <v>1.0989087616827047</v>
      </c>
      <c r="F70">
        <f t="shared" si="7"/>
        <v>1.0989087616827047</v>
      </c>
      <c r="G70">
        <f t="shared" si="8"/>
        <v>1.0875404600772742</v>
      </c>
      <c r="H70">
        <f t="shared" si="9"/>
        <v>-3486598.6496300008</v>
      </c>
      <c r="I70">
        <f t="shared" si="6"/>
        <v>-0.11797767193832828</v>
      </c>
    </row>
    <row r="71" spans="1:9" x14ac:dyDescent="0.3">
      <c r="A71">
        <v>70</v>
      </c>
      <c r="B71" s="1">
        <v>458326</v>
      </c>
      <c r="C71">
        <f t="shared" si="3"/>
        <v>413162.5</v>
      </c>
      <c r="D71">
        <f t="shared" si="4"/>
        <v>414717</v>
      </c>
      <c r="E71">
        <f t="shared" si="5"/>
        <v>1.1051536348883697</v>
      </c>
      <c r="F71">
        <f t="shared" si="7"/>
        <v>1.1051536348883697</v>
      </c>
      <c r="G71">
        <f t="shared" si="8"/>
        <v>1.0937207295555278</v>
      </c>
      <c r="H71">
        <f t="shared" si="9"/>
        <v>-3578170.8439000007</v>
      </c>
      <c r="I71">
        <f t="shared" si="6"/>
        <v>-0.11590195608099649</v>
      </c>
    </row>
    <row r="72" spans="1:9" x14ac:dyDescent="0.3">
      <c r="A72">
        <v>71</v>
      </c>
      <c r="B72" s="1">
        <v>473866</v>
      </c>
      <c r="C72">
        <f t="shared" si="3"/>
        <v>416271.5</v>
      </c>
      <c r="D72">
        <f t="shared" si="4"/>
        <v>416408.31383672403</v>
      </c>
      <c r="E72">
        <f t="shared" si="5"/>
        <v>1.1379840033304558</v>
      </c>
      <c r="F72">
        <f t="shared" si="7"/>
        <v>1.1379840033304558</v>
      </c>
      <c r="G72">
        <f t="shared" si="8"/>
        <v>1.1262114651333754</v>
      </c>
      <c r="H72">
        <f t="shared" si="9"/>
        <v>-3669743.0381700005</v>
      </c>
      <c r="I72">
        <f t="shared" si="6"/>
        <v>-0.11347070067455604</v>
      </c>
    </row>
    <row r="73" spans="1:9" x14ac:dyDescent="0.3">
      <c r="A73">
        <v>72</v>
      </c>
      <c r="B73" s="1">
        <v>472635</v>
      </c>
      <c r="C73">
        <f t="shared" si="3"/>
        <v>416545.12767344806</v>
      </c>
      <c r="D73">
        <f t="shared" si="4"/>
        <v>420829.01830034622</v>
      </c>
      <c r="E73">
        <f t="shared" si="5"/>
        <v>1.1231045851089094</v>
      </c>
      <c r="F73">
        <f t="shared" si="7"/>
        <v>1.1231045851089094</v>
      </c>
      <c r="G73">
        <f t="shared" si="8"/>
        <v>1.1114859757182542</v>
      </c>
      <c r="H73">
        <f t="shared" si="9"/>
        <v>-3761315.2324400004</v>
      </c>
      <c r="I73">
        <f t="shared" si="6"/>
        <v>-0.11188347487358843</v>
      </c>
    </row>
    <row r="74" spans="1:9" s="4" customFormat="1" x14ac:dyDescent="0.3">
      <c r="A74" s="6">
        <v>73</v>
      </c>
      <c r="B74" s="7">
        <f>$M$5+$N$5*A74</f>
        <v>409782.53208137717</v>
      </c>
      <c r="C74" s="6">
        <f t="shared" si="3"/>
        <v>425112.90892724431</v>
      </c>
      <c r="D74" s="6">
        <f t="shared" si="4"/>
        <v>425820.25134431652</v>
      </c>
      <c r="E74" s="6">
        <f t="shared" si="5"/>
        <v>0.96233687991045935</v>
      </c>
      <c r="F74" s="6">
        <f t="shared" si="7"/>
        <v>0.96233687991045935</v>
      </c>
      <c r="G74" s="6">
        <f t="shared" si="8"/>
        <v>0.95238142566501416</v>
      </c>
      <c r="H74" s="6">
        <f t="shared" si="9"/>
        <v>-3852887.4267100003</v>
      </c>
      <c r="I74" s="6">
        <f t="shared" si="6"/>
        <v>-0.11051977495951044</v>
      </c>
    </row>
    <row r="75" spans="1:9" x14ac:dyDescent="0.3">
      <c r="A75">
        <v>74</v>
      </c>
      <c r="B75" s="5">
        <f t="shared" ref="B75:B80" si="10">$M$5+$N$5*A75</f>
        <v>410128.37504555495</v>
      </c>
      <c r="C75">
        <f t="shared" si="3"/>
        <v>426527.59376138868</v>
      </c>
      <c r="D75">
        <f t="shared" si="4"/>
        <v>427686.34630196833</v>
      </c>
      <c r="E75">
        <f t="shared" si="5"/>
        <v>0.95894661728570463</v>
      </c>
      <c r="F75">
        <f t="shared" si="7"/>
        <v>0.95894661728570463</v>
      </c>
      <c r="G75">
        <f t="shared" si="8"/>
        <v>0.94902623558621024</v>
      </c>
      <c r="H75">
        <f t="shared" si="9"/>
        <v>-3944459.6209800011</v>
      </c>
      <c r="I75">
        <f t="shared" si="6"/>
        <v>-0.1084271072334389</v>
      </c>
    </row>
    <row r="76" spans="1:9" x14ac:dyDescent="0.3">
      <c r="A76">
        <v>75</v>
      </c>
      <c r="B76" s="5">
        <f t="shared" si="10"/>
        <v>410474.21800973266</v>
      </c>
      <c r="C76">
        <f t="shared" si="3"/>
        <v>428845.09884254797</v>
      </c>
      <c r="D76">
        <f t="shared" si="4"/>
        <v>428881.71983996837</v>
      </c>
      <c r="E76">
        <f t="shared" si="5"/>
        <v>0.95708023686086641</v>
      </c>
      <c r="F76">
        <f t="shared" si="7"/>
        <v>0.95708023686086641</v>
      </c>
      <c r="G76">
        <f t="shared" si="8"/>
        <v>0.94717916302051353</v>
      </c>
      <c r="H76">
        <f t="shared" si="9"/>
        <v>-4036031.8152500009</v>
      </c>
      <c r="I76">
        <f t="shared" si="6"/>
        <v>-0.10626321581991852</v>
      </c>
    </row>
    <row r="77" spans="1:9" x14ac:dyDescent="0.3">
      <c r="A77">
        <v>76</v>
      </c>
      <c r="B77" s="5">
        <f t="shared" si="10"/>
        <v>410820.06097391044</v>
      </c>
      <c r="C77">
        <f t="shared" si="3"/>
        <v>428918.34083738871</v>
      </c>
      <c r="D77">
        <f t="shared" ref="D77:D84" si="11">AVERAGE(C77:C78)</f>
        <v>429548.20529164979</v>
      </c>
      <c r="E77">
        <f t="shared" ref="E77:E79" si="12">B77/D77</f>
        <v>0.95640036650828619</v>
      </c>
      <c r="F77">
        <f t="shared" si="7"/>
        <v>0.95640036650828619</v>
      </c>
      <c r="G77">
        <f t="shared" si="8"/>
        <v>0.9465063259826999</v>
      </c>
      <c r="H77">
        <f t="shared" si="9"/>
        <v>-4127604.0095200008</v>
      </c>
      <c r="I77">
        <f t="shared" ref="I77:I79" si="13">D77/H77</f>
        <v>-0.10406720322514706</v>
      </c>
    </row>
    <row r="78" spans="1:9" x14ac:dyDescent="0.3">
      <c r="A78">
        <v>77</v>
      </c>
      <c r="B78" s="5">
        <f t="shared" si="10"/>
        <v>411165.90393808822</v>
      </c>
      <c r="C78">
        <f t="shared" ref="C78:C83" si="14">AVERAGE(B68:B79)</f>
        <v>430178.06974591082</v>
      </c>
      <c r="D78">
        <f t="shared" si="11"/>
        <v>430000.84432367934</v>
      </c>
      <c r="E78">
        <f t="shared" si="12"/>
        <v>0.9561978990640928</v>
      </c>
      <c r="F78">
        <f t="shared" ref="F78:F79" si="15">MEDIAN(E78,E90,E102,E114,E126,E138)</f>
        <v>0.9561978990640928</v>
      </c>
      <c r="G78">
        <f t="shared" si="8"/>
        <v>0.9463059530808845</v>
      </c>
      <c r="H78">
        <f t="shared" si="9"/>
        <v>-4219176.2037900006</v>
      </c>
      <c r="I78">
        <f t="shared" si="13"/>
        <v>-0.10191582990476157</v>
      </c>
    </row>
    <row r="79" spans="1:9" x14ac:dyDescent="0.3">
      <c r="A79">
        <v>78</v>
      </c>
      <c r="B79" s="5">
        <f t="shared" si="10"/>
        <v>411511.74690226599</v>
      </c>
      <c r="C79">
        <f t="shared" si="14"/>
        <v>429823.6189014478</v>
      </c>
      <c r="D79">
        <f t="shared" si="11"/>
        <v>430029.69248787721</v>
      </c>
      <c r="E79">
        <f t="shared" si="12"/>
        <v>0.95693798379716943</v>
      </c>
      <c r="F79">
        <f t="shared" si="15"/>
        <v>0.95693798379716943</v>
      </c>
      <c r="G79">
        <f t="shared" si="8"/>
        <v>0.94703838157647124</v>
      </c>
      <c r="H79">
        <f t="shared" si="9"/>
        <v>-4310748.3980600005</v>
      </c>
      <c r="I79">
        <f t="shared" si="13"/>
        <v>-9.9757548522527273E-2</v>
      </c>
    </row>
    <row r="80" spans="1:9" x14ac:dyDescent="0.3">
      <c r="A80">
        <v>79</v>
      </c>
      <c r="B80" s="5">
        <f t="shared" si="10"/>
        <v>411857.58986644371</v>
      </c>
      <c r="C80">
        <f t="shared" si="14"/>
        <v>430235.76607430668</v>
      </c>
      <c r="D80">
        <f t="shared" si="11"/>
        <v>429146.25437802204</v>
      </c>
    </row>
    <row r="81" spans="3:4" x14ac:dyDescent="0.3">
      <c r="C81">
        <f t="shared" si="14"/>
        <v>428056.74268173735</v>
      </c>
      <c r="D81">
        <f t="shared" si="11"/>
        <v>426375.1172751672</v>
      </c>
    </row>
    <row r="82" spans="3:4" x14ac:dyDescent="0.3">
      <c r="C82">
        <f t="shared" si="14"/>
        <v>424693.49186859705</v>
      </c>
      <c r="D82">
        <f t="shared" si="11"/>
        <v>421620.21011038433</v>
      </c>
    </row>
    <row r="83" spans="3:4" x14ac:dyDescent="0.3">
      <c r="C83">
        <f t="shared" si="14"/>
        <v>418546.92835217161</v>
      </c>
      <c r="D83">
        <f t="shared" si="11"/>
        <v>418546.92835217161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user</cp:lastModifiedBy>
  <dcterms:created xsi:type="dcterms:W3CDTF">2022-04-23T03:07:18Z</dcterms:created>
  <dcterms:modified xsi:type="dcterms:W3CDTF">2022-04-24T03:50:59Z</dcterms:modified>
</cp:coreProperties>
</file>