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shtm-my.sharepoint.com/personal/lsh1800717_lshtm_ac_uk/Documents/SNU/"/>
    </mc:Choice>
  </mc:AlternateContent>
  <xr:revisionPtr revIDLastSave="139" documentId="8_{4EAA20AE-F55B-4E8C-AFA9-227BC131AC65}" xr6:coauthVersionLast="47" xr6:coauthVersionMax="47" xr10:uidLastSave="{72F6349F-F1CA-7448-A3A3-5F8B3C35229C}"/>
  <bookViews>
    <workbookView xWindow="1780" yWindow="3100" windowWidth="28800" windowHeight="16540" activeTab="1" xr2:uid="{00000000-000D-0000-FFFF-FFFF00000000}"/>
  </bookViews>
  <sheets>
    <sheet name="모델" sheetId="1" r:id="rId1"/>
    <sheet name="자료요청" sheetId="3" r:id="rId2"/>
    <sheet name="table" sheetId="4" r:id="rId3"/>
    <sheet name="rates" sheetId="5" r:id="rId4"/>
  </sheets>
  <definedNames>
    <definedName name="_xlnm.Print_Area" localSheetId="1">자료요청!$A$1:$K$49</definedName>
    <definedName name="TreeData" localSheetId="0">모델!$ALN$995:$ALU$1009</definedName>
    <definedName name="TreeDiag" localSheetId="0">모델!$B$5:$T$29</definedName>
    <definedName name="TreeOption" localSheetId="0">모델!$ALN$985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4" l="1"/>
  <c r="I7" i="4"/>
  <c r="I8" i="4"/>
  <c r="I9" i="4"/>
  <c r="I10" i="4"/>
  <c r="I11" i="4"/>
  <c r="I12" i="4"/>
  <c r="I13" i="4"/>
  <c r="I14" i="4"/>
  <c r="I15" i="4"/>
  <c r="I16" i="4"/>
  <c r="I34" i="4" s="1"/>
  <c r="I35" i="4" s="1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5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4" i="4"/>
  <c r="L36" i="4"/>
  <c r="AC18" i="4"/>
  <c r="AC26" i="4"/>
  <c r="AB18" i="4"/>
  <c r="W8" i="4"/>
  <c r="X8" i="4" s="1"/>
  <c r="Y8" i="4" s="1"/>
  <c r="Z8" i="4" s="1"/>
  <c r="W9" i="4"/>
  <c r="AB9" i="4" s="1"/>
  <c r="W10" i="4"/>
  <c r="X10" i="4" s="1"/>
  <c r="W11" i="4"/>
  <c r="AB11" i="4" s="1"/>
  <c r="W12" i="4"/>
  <c r="X12" i="4" s="1"/>
  <c r="W13" i="4"/>
  <c r="AB13" i="4" s="1"/>
  <c r="W14" i="4"/>
  <c r="AB14" i="4" s="1"/>
  <c r="X14" i="4"/>
  <c r="AC14" i="4" s="1"/>
  <c r="Y14" i="4"/>
  <c r="AD14" i="4" s="1"/>
  <c r="W15" i="4"/>
  <c r="AB15" i="4" s="1"/>
  <c r="W16" i="4"/>
  <c r="AB16" i="4" s="1"/>
  <c r="W17" i="4"/>
  <c r="X17" i="4" s="1"/>
  <c r="W18" i="4"/>
  <c r="X18" i="4"/>
  <c r="Y18" i="4" s="1"/>
  <c r="AD18" i="4" s="1"/>
  <c r="W19" i="4"/>
  <c r="AB19" i="4" s="1"/>
  <c r="W20" i="4"/>
  <c r="AB20" i="4" s="1"/>
  <c r="X20" i="4"/>
  <c r="AC20" i="4" s="1"/>
  <c r="Y20" i="4"/>
  <c r="Z20" i="4" s="1"/>
  <c r="W21" i="4"/>
  <c r="AB21" i="4" s="1"/>
  <c r="W22" i="4"/>
  <c r="X22" i="4" s="1"/>
  <c r="W23" i="4"/>
  <c r="AB23" i="4" s="1"/>
  <c r="W24" i="4"/>
  <c r="AB24" i="4" s="1"/>
  <c r="X24" i="4"/>
  <c r="AC24" i="4" s="1"/>
  <c r="W25" i="4"/>
  <c r="AB25" i="4" s="1"/>
  <c r="W26" i="4"/>
  <c r="AB26" i="4" s="1"/>
  <c r="X26" i="4"/>
  <c r="Y26" i="4"/>
  <c r="AD26" i="4" s="1"/>
  <c r="W27" i="4"/>
  <c r="AB27" i="4" s="1"/>
  <c r="W28" i="4"/>
  <c r="AB28" i="4" s="1"/>
  <c r="W29" i="4"/>
  <c r="X29" i="4" s="1"/>
  <c r="W30" i="4"/>
  <c r="AB30" i="4" s="1"/>
  <c r="X30" i="4"/>
  <c r="AC30" i="4" s="1"/>
  <c r="W31" i="4"/>
  <c r="AB31" i="4" s="1"/>
  <c r="W32" i="4"/>
  <c r="AB32" i="4" s="1"/>
  <c r="X32" i="4"/>
  <c r="AC32" i="4" s="1"/>
  <c r="Y32" i="4"/>
  <c r="Z32" i="4" s="1"/>
  <c r="W33" i="4"/>
  <c r="X33" i="4" s="1"/>
  <c r="Y33" i="4" s="1"/>
  <c r="Z33" i="4" s="1"/>
  <c r="W34" i="4"/>
  <c r="X34" i="4" s="1"/>
  <c r="Y34" i="4" s="1"/>
  <c r="Z34" i="4" s="1"/>
  <c r="AB8" i="4"/>
  <c r="AB12" i="4"/>
  <c r="W6" i="4"/>
  <c r="X6" i="4" s="1"/>
  <c r="Y6" i="4" s="1"/>
  <c r="Z6" i="4" s="1"/>
  <c r="W7" i="4"/>
  <c r="X7" i="4" s="1"/>
  <c r="Y7" i="4" s="1"/>
  <c r="Z7" i="4" s="1"/>
  <c r="W5" i="4"/>
  <c r="X5" i="4" s="1"/>
  <c r="Y5" i="4" s="1"/>
  <c r="Z5" i="4" s="1"/>
  <c r="W4" i="4"/>
  <c r="X4" i="4" s="1"/>
  <c r="Y4" i="4" s="1"/>
  <c r="Z4" i="4" s="1"/>
  <c r="AE4" i="4" s="1"/>
  <c r="S34" i="4"/>
  <c r="S35" i="4" s="1"/>
  <c r="S36" i="4" s="1"/>
  <c r="T34" i="4"/>
  <c r="T35" i="4" s="1"/>
  <c r="T36" i="4" s="1"/>
  <c r="U34" i="4"/>
  <c r="U35" i="4" s="1"/>
  <c r="U36" i="4" s="1"/>
  <c r="R34" i="4"/>
  <c r="R35" i="4" s="1"/>
  <c r="R36" i="4" s="1"/>
  <c r="G25" i="3"/>
  <c r="G44" i="3"/>
  <c r="G45" i="3"/>
  <c r="G43" i="3"/>
  <c r="J4" i="3"/>
  <c r="F9" i="3"/>
  <c r="Y10" i="4" l="1"/>
  <c r="AC10" i="4"/>
  <c r="AC12" i="4"/>
  <c r="Y12" i="4"/>
  <c r="Z12" i="4" s="1"/>
  <c r="AC22" i="4"/>
  <c r="Y22" i="4"/>
  <c r="AB17" i="4"/>
  <c r="AB4" i="4"/>
  <c r="Y30" i="4"/>
  <c r="AD30" i="4" s="1"/>
  <c r="Y24" i="4"/>
  <c r="Z24" i="4" s="1"/>
  <c r="AD8" i="4"/>
  <c r="AB22" i="4"/>
  <c r="AB10" i="4"/>
  <c r="AC8" i="4"/>
  <c r="X28" i="4"/>
  <c r="X16" i="4"/>
  <c r="Y29" i="4"/>
  <c r="AC29" i="4"/>
  <c r="Y17" i="4"/>
  <c r="AC17" i="4"/>
  <c r="X31" i="4"/>
  <c r="X27" i="4"/>
  <c r="X23" i="4"/>
  <c r="X19" i="4"/>
  <c r="X15" i="4"/>
  <c r="X11" i="4"/>
  <c r="AD4" i="4"/>
  <c r="AD32" i="4"/>
  <c r="AD20" i="4"/>
  <c r="R38" i="4"/>
  <c r="Z26" i="4"/>
  <c r="Z18" i="4"/>
  <c r="Z14" i="4"/>
  <c r="AC7" i="4"/>
  <c r="AD7" i="4"/>
  <c r="AB29" i="4"/>
  <c r="AC6" i="4"/>
  <c r="AD6" i="4"/>
  <c r="AC5" i="4"/>
  <c r="AD5" i="4"/>
  <c r="AD12" i="4"/>
  <c r="X25" i="4"/>
  <c r="X21" i="4"/>
  <c r="X13" i="4"/>
  <c r="X9" i="4"/>
  <c r="AC4" i="4"/>
  <c r="R37" i="4"/>
  <c r="R39" i="4"/>
  <c r="AB7" i="4"/>
  <c r="AB6" i="4"/>
  <c r="A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5" i="4"/>
  <c r="Z30" i="4" l="1"/>
  <c r="Z22" i="4"/>
  <c r="AD22" i="4"/>
  <c r="Y16" i="4"/>
  <c r="AC16" i="4"/>
  <c r="Y28" i="4"/>
  <c r="AC28" i="4"/>
  <c r="AD24" i="4"/>
  <c r="Z10" i="4"/>
  <c r="AD10" i="4"/>
  <c r="Y9" i="4"/>
  <c r="AC9" i="4"/>
  <c r="Y23" i="4"/>
  <c r="AC23" i="4"/>
  <c r="Y25" i="4"/>
  <c r="AC25" i="4"/>
  <c r="Y27" i="4"/>
  <c r="AC27" i="4"/>
  <c r="Y15" i="4"/>
  <c r="AC15" i="4"/>
  <c r="Y21" i="4"/>
  <c r="AC21" i="4"/>
  <c r="Y13" i="4"/>
  <c r="AC13" i="4"/>
  <c r="Z17" i="4"/>
  <c r="AD17" i="4"/>
  <c r="Y11" i="4"/>
  <c r="AC11" i="4"/>
  <c r="Y19" i="4"/>
  <c r="AC19" i="4"/>
  <c r="Y31" i="4"/>
  <c r="AC31" i="4"/>
  <c r="Z29" i="4"/>
  <c r="AD29" i="4"/>
  <c r="F11" i="3"/>
  <c r="F10" i="3"/>
  <c r="J6" i="3"/>
  <c r="J5" i="3"/>
  <c r="Z28" i="4" l="1"/>
  <c r="AD28" i="4"/>
  <c r="Z16" i="4"/>
  <c r="AD16" i="4"/>
  <c r="Z25" i="4"/>
  <c r="AD25" i="4"/>
  <c r="Z11" i="4"/>
  <c r="AD11" i="4"/>
  <c r="Z21" i="4"/>
  <c r="AD21" i="4"/>
  <c r="Z15" i="4"/>
  <c r="AD15" i="4"/>
  <c r="Z27" i="4"/>
  <c r="AD27" i="4"/>
  <c r="Z23" i="4"/>
  <c r="AD23" i="4"/>
  <c r="Z31" i="4"/>
  <c r="AD31" i="4"/>
  <c r="Z19" i="4"/>
  <c r="AD19" i="4"/>
  <c r="Z13" i="4"/>
  <c r="AD13" i="4"/>
  <c r="Z9" i="4"/>
  <c r="AD9" i="4"/>
  <c r="D26" i="3"/>
  <c r="C26" i="3"/>
  <c r="B26" i="3"/>
  <c r="B16" i="3" l="1"/>
  <c r="B17" i="3"/>
  <c r="B15" i="3"/>
  <c r="D15" i="3" s="1"/>
  <c r="I16" i="3"/>
  <c r="C16" i="3" s="1"/>
  <c r="I17" i="3"/>
  <c r="C17" i="3" s="1"/>
  <c r="I15" i="3"/>
  <c r="C15" i="3" s="1"/>
  <c r="B5" i="3"/>
  <c r="B6" i="3"/>
  <c r="B4" i="3"/>
  <c r="H5" i="3"/>
  <c r="H6" i="3"/>
  <c r="H4" i="3"/>
  <c r="C4" i="3" l="1"/>
  <c r="G9" i="3"/>
  <c r="C5" i="3"/>
  <c r="G10" i="3"/>
  <c r="C6" i="3"/>
  <c r="G11" i="3"/>
  <c r="D7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Hyolim</author>
  </authors>
  <commentList>
    <comment ref="A34" authorId="0" shapeId="0" xr:uid="{00000000-0006-0000-0100-000001000000}">
      <text>
        <r>
          <rPr>
            <b/>
            <sz val="9"/>
            <color rgb="FF000000"/>
            <rFont val="Tahoma"/>
            <family val="2"/>
          </rPr>
          <t>Hyolim: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&lt;1cm </t>
        </r>
        <r>
          <rPr>
            <sz val="9"/>
            <color rgb="FF000000"/>
            <rFont val="돋움"/>
            <family val="2"/>
            <charset val="129"/>
          </rPr>
          <t>대비</t>
        </r>
        <r>
          <rPr>
            <sz val="9"/>
            <color rgb="FF000000"/>
            <rFont val="Tahoma"/>
            <family val="2"/>
          </rPr>
          <t xml:space="preserve"> WF </t>
        </r>
        <r>
          <rPr>
            <sz val="9"/>
            <color rgb="FF000000"/>
            <rFont val="돋움"/>
            <family val="2"/>
            <charset val="129"/>
          </rPr>
          <t>가</t>
        </r>
        <r>
          <rPr>
            <sz val="9"/>
            <color rgb="FF000000"/>
            <rFont val="Tahoma"/>
            <family val="2"/>
          </rPr>
          <t xml:space="preserve"> cancer, death </t>
        </r>
        <r>
          <rPr>
            <sz val="9"/>
            <color rgb="FF000000"/>
            <rFont val="돋움"/>
            <family val="2"/>
            <charset val="129"/>
          </rPr>
          <t>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진행할</t>
        </r>
        <r>
          <rPr>
            <sz val="9"/>
            <color rgb="FF000000"/>
            <rFont val="Tahoma"/>
            <family val="2"/>
          </rPr>
          <t xml:space="preserve"> hazard  </t>
        </r>
      </text>
    </comment>
    <comment ref="A35" authorId="0" shapeId="0" xr:uid="{00000000-0006-0000-0100-000002000000}">
      <text>
        <r>
          <rPr>
            <b/>
            <sz val="9"/>
            <color rgb="FF000000"/>
            <rFont val="Tahoma"/>
            <family val="2"/>
          </rPr>
          <t>Hyolim: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&lt;1cm </t>
        </r>
        <r>
          <rPr>
            <sz val="9"/>
            <color rgb="FF000000"/>
            <rFont val="돋움"/>
            <family val="2"/>
            <charset val="129"/>
          </rPr>
          <t>대비</t>
        </r>
        <r>
          <rPr>
            <sz val="9"/>
            <color rgb="FF000000"/>
            <rFont val="Tahoma"/>
            <family val="2"/>
          </rPr>
          <t xml:space="preserve"> Cancer </t>
        </r>
        <r>
          <rPr>
            <sz val="9"/>
            <color rgb="FF000000"/>
            <rFont val="돋움"/>
            <family val="2"/>
            <charset val="129"/>
          </rPr>
          <t>가</t>
        </r>
        <r>
          <rPr>
            <sz val="9"/>
            <color rgb="FF000000"/>
            <rFont val="Tahoma"/>
            <family val="2"/>
          </rPr>
          <t xml:space="preserve"> death </t>
        </r>
        <r>
          <rPr>
            <sz val="9"/>
            <color rgb="FF000000"/>
            <rFont val="돋움"/>
            <family val="2"/>
            <charset val="129"/>
          </rPr>
          <t>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진행할</t>
        </r>
        <r>
          <rPr>
            <sz val="9"/>
            <color rgb="FF000000"/>
            <rFont val="Tahoma"/>
            <family val="2"/>
          </rPr>
          <t xml:space="preserve"> hazard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D34" authorId="0" shapeId="0" xr:uid="{00000000-0006-0000-0200-000001000000}">
      <text>
        <r>
          <rPr>
            <b/>
            <sz val="9"/>
            <color rgb="FF000000"/>
            <rFont val="Tahoma"/>
            <family val="2"/>
          </rPr>
          <t xml:space="preserve">Windows </t>
        </r>
        <r>
          <rPr>
            <b/>
            <sz val="9"/>
            <color rgb="FF000000"/>
            <rFont val="돋움"/>
            <family val="2"/>
            <charset val="129"/>
          </rPr>
          <t>사용자</t>
        </r>
        <r>
          <rPr>
            <b/>
            <sz val="9"/>
            <color rgb="FF000000"/>
            <rFont val="Tahoma"/>
            <family val="2"/>
          </rPr>
          <t>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worrisome </t>
        </r>
        <r>
          <rPr>
            <sz val="9"/>
            <color rgb="FF000000"/>
            <rFont val="돋움"/>
            <family val="2"/>
            <charset val="129"/>
          </rPr>
          <t>에서</t>
        </r>
        <r>
          <rPr>
            <sz val="9"/>
            <color rgb="FF000000"/>
            <rFont val="Tahoma"/>
            <family val="2"/>
          </rPr>
          <t xml:space="preserve"> cancer </t>
        </r>
        <r>
          <rPr>
            <sz val="9"/>
            <color rgb="FF000000"/>
            <rFont val="돋움"/>
            <family val="2"/>
            <charset val="129"/>
          </rPr>
          <t>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진행한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환자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수</t>
        </r>
      </text>
    </comment>
  </commentList>
</comments>
</file>

<file path=xl/sharedStrings.xml><?xml version="1.0" encoding="utf-8"?>
<sst xmlns="http://schemas.openxmlformats.org/spreadsheetml/2006/main" count="277" uniqueCount="171">
  <si>
    <t>ID</t>
    <phoneticPr fontId="2" type="noConversion"/>
  </si>
  <si>
    <t>PARENT</t>
    <phoneticPr fontId="2" type="noConversion"/>
  </si>
  <si>
    <t>TYPE</t>
    <phoneticPr fontId="2" type="noConversion"/>
  </si>
  <si>
    <t>ROW</t>
    <phoneticPr fontId="2" type="noConversion"/>
  </si>
  <si>
    <t>COL</t>
    <phoneticPr fontId="2" type="noConversion"/>
  </si>
  <si>
    <t>LABEL</t>
    <phoneticPr fontId="2" type="noConversion"/>
  </si>
  <si>
    <t>VALUE</t>
    <phoneticPr fontId="2" type="noConversion"/>
  </si>
  <si>
    <t>PROP</t>
    <phoneticPr fontId="2" type="noConversion"/>
  </si>
  <si>
    <t>T</t>
    <phoneticPr fontId="2" type="noConversion"/>
  </si>
  <si>
    <t>D</t>
    <phoneticPr fontId="2" type="noConversion"/>
  </si>
  <si>
    <t>E</t>
    <phoneticPr fontId="2" type="noConversion"/>
  </si>
  <si>
    <t>WF</t>
  </si>
  <si>
    <t>WF</t>
    <phoneticPr fontId="2" type="noConversion"/>
  </si>
  <si>
    <t>No WF</t>
  </si>
  <si>
    <t>No WF</t>
    <phoneticPr fontId="2" type="noConversion"/>
  </si>
  <si>
    <t>&lt;1cm</t>
    <phoneticPr fontId="2" type="noConversion"/>
  </si>
  <si>
    <t>Surgery</t>
  </si>
  <si>
    <t>Surgery</t>
    <phoneticPr fontId="2" type="noConversion"/>
  </si>
  <si>
    <t>Surveillance</t>
  </si>
  <si>
    <t>Surveillance</t>
    <phoneticPr fontId="2" type="noConversion"/>
  </si>
  <si>
    <t>Complication</t>
    <phoneticPr fontId="2" type="noConversion"/>
  </si>
  <si>
    <t>No complication</t>
    <phoneticPr fontId="2" type="noConversion"/>
  </si>
  <si>
    <t>Death</t>
    <phoneticPr fontId="2" type="noConversion"/>
  </si>
  <si>
    <t>Markov disease progression</t>
  </si>
  <si>
    <t>Markov disease progression</t>
    <phoneticPr fontId="2" type="noConversion"/>
  </si>
  <si>
    <t>surgery (due to severe condition?)</t>
    <phoneticPr fontId="2" type="noConversion"/>
  </si>
  <si>
    <t>no surgery</t>
    <phoneticPr fontId="2" type="noConversion"/>
  </si>
  <si>
    <t>Decision 9</t>
    <phoneticPr fontId="2" type="noConversion"/>
  </si>
  <si>
    <t>TP1</t>
    <phoneticPr fontId="2" type="noConversion"/>
  </si>
  <si>
    <t>TP2</t>
    <phoneticPr fontId="2" type="noConversion"/>
  </si>
  <si>
    <t>TP3</t>
    <phoneticPr fontId="2" type="noConversion"/>
  </si>
  <si>
    <t>TP4</t>
    <phoneticPr fontId="2" type="noConversion"/>
  </si>
  <si>
    <t>TP5</t>
    <phoneticPr fontId="2" type="noConversion"/>
  </si>
  <si>
    <t>TP9</t>
    <phoneticPr fontId="2" type="noConversion"/>
  </si>
  <si>
    <t>TP10</t>
    <phoneticPr fontId="2" type="noConversion"/>
  </si>
  <si>
    <t>TP11</t>
    <phoneticPr fontId="2" type="noConversion"/>
  </si>
  <si>
    <t>TP12</t>
    <phoneticPr fontId="2" type="noConversion"/>
  </si>
  <si>
    <t>1-2cm</t>
    <phoneticPr fontId="2" type="noConversion"/>
  </si>
  <si>
    <t>2-3cm</t>
    <phoneticPr fontId="2" type="noConversion"/>
  </si>
  <si>
    <t>** Same tree structures for different cyst sizes</t>
    <phoneticPr fontId="2" type="noConversion"/>
  </si>
  <si>
    <t>Surgery Markov</t>
    <phoneticPr fontId="2" type="noConversion"/>
  </si>
  <si>
    <t>surveillance</t>
    <phoneticPr fontId="2" type="noConversion"/>
  </si>
  <si>
    <t>&lt;3cm</t>
    <phoneticPr fontId="2" type="noConversion"/>
  </si>
  <si>
    <t>1) surgery to death</t>
    <phoneticPr fontId="2" type="noConversion"/>
  </si>
  <si>
    <t>3) surgery -&gt; complication -&gt; cancer -&gt; death</t>
    <phoneticPr fontId="2" type="noConversion"/>
  </si>
  <si>
    <t>4) surgery -&gt; no complication -&gt; death</t>
    <phoneticPr fontId="2" type="noConversion"/>
  </si>
  <si>
    <t>5) surgery -&gt; no complication -&gt; cancer -&gt; death</t>
    <phoneticPr fontId="2" type="noConversion"/>
  </si>
  <si>
    <t xml:space="preserve">2) surgery -&gt; complication -&gt; death </t>
    <phoneticPr fontId="2" type="noConversion"/>
  </si>
  <si>
    <t>1+2+3+4+5 = 1</t>
    <phoneticPr fontId="2" type="noConversion"/>
  </si>
  <si>
    <t>(probability of death from surgery)</t>
    <phoneticPr fontId="2" type="noConversion"/>
  </si>
  <si>
    <t>(probability of death from complication after surgery)</t>
    <phoneticPr fontId="2" type="noConversion"/>
  </si>
  <si>
    <t>(probability of natural death after surgery w/o complication)</t>
    <phoneticPr fontId="2" type="noConversion"/>
  </si>
  <si>
    <t>(probability of death due to cancer after surgery)</t>
    <phoneticPr fontId="2" type="noConversion"/>
  </si>
  <si>
    <t>(probablity of death due to to cancer after surgery w/o complication)</t>
    <phoneticPr fontId="2" type="noConversion"/>
  </si>
  <si>
    <t>Transition probabilities for surgery nodes</t>
    <phoneticPr fontId="2" type="noConversion"/>
  </si>
  <si>
    <t>growth -&gt; surgery</t>
    <phoneticPr fontId="2" type="noConversion"/>
  </si>
  <si>
    <t>1) &lt;1cm -&gt; WF</t>
    <phoneticPr fontId="2" type="noConversion"/>
  </si>
  <si>
    <t>1-TP2</t>
    <phoneticPr fontId="2" type="noConversion"/>
  </si>
  <si>
    <t>1-TP4</t>
    <phoneticPr fontId="2" type="noConversion"/>
  </si>
  <si>
    <t>1-TP5</t>
    <phoneticPr fontId="2" type="noConversion"/>
  </si>
  <si>
    <t>(probability of developing WF from cyst size &lt;1cm)</t>
    <phoneticPr fontId="2" type="noConversion"/>
  </si>
  <si>
    <t>(probability of having surgery among patients with csyt size &lt;1cm)</t>
    <phoneticPr fontId="2" type="noConversion"/>
  </si>
  <si>
    <t>Transition probabilities for surveillance + WF nodes</t>
    <phoneticPr fontId="2" type="noConversion"/>
  </si>
  <si>
    <t>(probability of cyst size growing to 1-2cm during surveillance + surgery)</t>
    <phoneticPr fontId="2" type="noConversion"/>
  </si>
  <si>
    <t>(probability of cyst size growing to 1-2cm but no surgery until death)</t>
    <phoneticPr fontId="2" type="noConversion"/>
  </si>
  <si>
    <t>1) &lt;1cm -&gt; 1-2cm w/o WF</t>
    <phoneticPr fontId="2" type="noConversion"/>
  </si>
  <si>
    <t>2) &lt;1cm -&gt; 1-2cm + WF</t>
    <phoneticPr fontId="2" type="noConversion"/>
  </si>
  <si>
    <t xml:space="preserve"> =&gt; go to Decision tree 2</t>
    <phoneticPr fontId="2" type="noConversion"/>
  </si>
  <si>
    <t>Decision tree 1</t>
    <phoneticPr fontId="2" type="noConversion"/>
  </si>
  <si>
    <t>Decision tree 2</t>
    <phoneticPr fontId="2" type="noConversion"/>
  </si>
  <si>
    <t>Decision tree 3</t>
    <phoneticPr fontId="2" type="noConversion"/>
  </si>
  <si>
    <t>Decision tree 4</t>
    <phoneticPr fontId="2" type="noConversion"/>
  </si>
  <si>
    <t xml:space="preserve">2) 1-2cm WF -&gt; surgery </t>
    <phoneticPr fontId="2" type="noConversion"/>
  </si>
  <si>
    <t xml:space="preserve">3) 1-2cm WF -&gt; surveillance -&gt; growth to cyst size 1-2cm </t>
    <phoneticPr fontId="2" type="noConversion"/>
  </si>
  <si>
    <t xml:space="preserve">2) &lt;1cm WF -&gt; surgery </t>
    <phoneticPr fontId="2" type="noConversion"/>
  </si>
  <si>
    <t xml:space="preserve">3) &lt;1cm WF -&gt; surveillance -&gt; growth to cyst size 1-2cm </t>
    <phoneticPr fontId="2" type="noConversion"/>
  </si>
  <si>
    <t>4) &lt;1cm WF -&gt; surveillance -&gt; keep surveillance and death</t>
    <phoneticPr fontId="2" type="noConversion"/>
  </si>
  <si>
    <t>1) 1-2cm -&gt; WF</t>
    <phoneticPr fontId="2" type="noConversion"/>
  </si>
  <si>
    <t>4) 1-2cm WF -&gt; surveillance -&gt; keep surveillance and death</t>
    <phoneticPr fontId="2" type="noConversion"/>
  </si>
  <si>
    <t>1) 2-3cm -&gt; WF</t>
    <phoneticPr fontId="2" type="noConversion"/>
  </si>
  <si>
    <t xml:space="preserve">2) 2-3cm WF -&gt; surgery </t>
    <phoneticPr fontId="2" type="noConversion"/>
  </si>
  <si>
    <t xml:space="preserve">3) 2-3cm WF -&gt; surveillance -&gt; growth to cyst size 1-2cm </t>
    <phoneticPr fontId="2" type="noConversion"/>
  </si>
  <si>
    <t>4) 2-3cm WF -&gt; surveillance -&gt; keep surveillance and death</t>
    <phoneticPr fontId="2" type="noConversion"/>
  </si>
  <si>
    <t xml:space="preserve">각 cyst size 별 WF 로 발전할 확률 및 WF 발전 시 수술을 진행할 확률 </t>
    <phoneticPr fontId="2" type="noConversion"/>
  </si>
  <si>
    <t>3) &lt;1cm -&gt; &lt;1cm + WF</t>
    <phoneticPr fontId="2" type="noConversion"/>
  </si>
  <si>
    <t xml:space="preserve">Transition probabilities for No WF (cyst 사이즈 증가 or 유지) </t>
    <phoneticPr fontId="2" type="noConversion"/>
  </si>
  <si>
    <t>rapid growth</t>
    <phoneticPr fontId="2" type="noConversion"/>
  </si>
  <si>
    <t>stay</t>
    <phoneticPr fontId="2" type="noConversion"/>
  </si>
  <si>
    <t>surgery</t>
    <phoneticPr fontId="2" type="noConversion"/>
  </si>
  <si>
    <t>rate1</t>
    <phoneticPr fontId="2" type="noConversion"/>
  </si>
  <si>
    <t>rate2</t>
    <phoneticPr fontId="2" type="noConversion"/>
  </si>
  <si>
    <t xml:space="preserve">No WF </t>
    <phoneticPr fontId="2" type="noConversion"/>
  </si>
  <si>
    <t>&lt;1cm+WF</t>
    <phoneticPr fontId="2" type="noConversion"/>
  </si>
  <si>
    <t>1st surgery</t>
    <phoneticPr fontId="2" type="noConversion"/>
  </si>
  <si>
    <t>1-2cm+WF</t>
    <phoneticPr fontId="2" type="noConversion"/>
  </si>
  <si>
    <t>2-3cm+WF</t>
    <phoneticPr fontId="2" type="noConversion"/>
  </si>
  <si>
    <t xml:space="preserve">Rapid growth </t>
    <phoneticPr fontId="2" type="noConversion"/>
  </si>
  <si>
    <t>2nd surgery</t>
    <phoneticPr fontId="2" type="noConversion"/>
  </si>
  <si>
    <t>Cancer</t>
    <phoneticPr fontId="2" type="noConversion"/>
  </si>
  <si>
    <t>Hazard ratio of 1-2cm vs. &lt;1cm</t>
    <phoneticPr fontId="2" type="noConversion"/>
  </si>
  <si>
    <t>Hazard ratio of 2-3cm vs. &lt;1cm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</si>
  <si>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</si>
  <si>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</si>
  <si>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</si>
  <si>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check: a+b+c=1</t>
    <phoneticPr fontId="2" type="noConversion"/>
  </si>
  <si>
    <t>over 3cm</t>
    <phoneticPr fontId="2" type="noConversion"/>
  </si>
  <si>
    <t>Total</t>
    <phoneticPr fontId="2" type="noConversion"/>
  </si>
  <si>
    <t>WF</t>
    <phoneticPr fontId="2" type="noConversion"/>
  </si>
  <si>
    <t>No WF</t>
    <phoneticPr fontId="2" type="noConversion"/>
  </si>
  <si>
    <t>final surgery</t>
    <phoneticPr fontId="2" type="noConversion"/>
  </si>
  <si>
    <t>WF(initial)</t>
    <phoneticPr fontId="2" type="noConversion"/>
  </si>
  <si>
    <t>1.593 (1.277-1.987)</t>
    <phoneticPr fontId="2" type="noConversion"/>
  </si>
  <si>
    <t>4.491 (3.514-5.741)</t>
    <phoneticPr fontId="2" type="noConversion"/>
  </si>
  <si>
    <t>final WF positive</t>
    <phoneticPr fontId="2" type="noConversion"/>
  </si>
  <si>
    <t>2.406 (1.330-4.352)</t>
    <phoneticPr fontId="2" type="noConversion"/>
  </si>
  <si>
    <t>6.149 (3.356-11.265)</t>
    <phoneticPr fontId="2" type="noConversion"/>
  </si>
  <si>
    <t>1.310 (0.911-1.883)</t>
    <phoneticPr fontId="2" type="noConversion"/>
  </si>
  <si>
    <t>2.425 (1.625-3.618)</t>
    <phoneticPr fontId="2" type="noConversion"/>
  </si>
  <si>
    <t>malignancy +</t>
    <phoneticPr fontId="2" type="noConversion"/>
  </si>
  <si>
    <t>death (all reason)</t>
    <phoneticPr fontId="2" type="noConversion"/>
  </si>
  <si>
    <t>Hazard ratio of WF vs. 1cm</t>
    <phoneticPr fontId="2" type="noConversion"/>
  </si>
  <si>
    <t>Hazard ratio of Cancer vs. 1cm</t>
    <phoneticPr fontId="2" type="noConversion"/>
  </si>
  <si>
    <t>r_H1H2</t>
    <phoneticPr fontId="2" type="noConversion"/>
  </si>
  <si>
    <t>r_H1H3</t>
    <phoneticPr fontId="2" type="noConversion"/>
  </si>
  <si>
    <t>r_H2H3</t>
    <phoneticPr fontId="2" type="noConversion"/>
  </si>
  <si>
    <t xml:space="preserve">rate of transitioning from &lt;1cm to 1-2cm </t>
  </si>
  <si>
    <t>rate of transitioning form &lt;1cm to 2-3cm</t>
  </si>
  <si>
    <t>rate of transitioning from 1-2cm to 2-3cm</t>
  </si>
  <si>
    <t>r_NocompComp</t>
    <phoneticPr fontId="2" type="noConversion"/>
  </si>
  <si>
    <t>r_NocompCancer</t>
    <phoneticPr fontId="2" type="noConversion"/>
  </si>
  <si>
    <t>r_NocompDeath</t>
    <phoneticPr fontId="2" type="noConversion"/>
  </si>
  <si>
    <t>description</t>
    <phoneticPr fontId="2" type="noConversion"/>
  </si>
  <si>
    <t>수술직후 Complication 으로 진행한 cohort 의 비율 (가능하다면 cyst size 별로)</t>
    <phoneticPr fontId="2" type="noConversion"/>
  </si>
  <si>
    <t>수술직후 Cancer 로 진행한 cohort 의 비율 (가능하다면 cyst size 별로)</t>
    <phoneticPr fontId="2" type="noConversion"/>
  </si>
  <si>
    <t>수술직후 Death 를 경험한 cohort 의 비율 (가능하다면 cyste size 별로)</t>
    <phoneticPr fontId="2" type="noConversion"/>
  </si>
  <si>
    <t>Nocomp 대비 Complication 을 겪은후 Cancer 로 진행할 hazard</t>
    <phoneticPr fontId="2" type="noConversion"/>
  </si>
  <si>
    <t>hr_CompCancer</t>
    <phoneticPr fontId="2" type="noConversion"/>
  </si>
  <si>
    <t>hr_CompDeath</t>
    <phoneticPr fontId="2" type="noConversion"/>
  </si>
  <si>
    <t>No comp 대비 Complication 을 겪은 후 Death 로 진행할 hazard</t>
    <phoneticPr fontId="2" type="noConversion"/>
  </si>
  <si>
    <t>hr_CancerDeath</t>
    <phoneticPr fontId="2" type="noConversion"/>
  </si>
  <si>
    <t>No comp 대비 Cancer 을 겪은 후 Death 로 진행할 hazard</t>
    <phoneticPr fontId="2" type="noConversion"/>
  </si>
  <si>
    <t>value</t>
    <phoneticPr fontId="2" type="noConversion"/>
  </si>
  <si>
    <r>
      <t xml:space="preserve">Question) Death 를 </t>
    </r>
    <r>
      <rPr>
        <b/>
        <sz val="11"/>
        <color theme="1"/>
        <rFont val="맑은 고딕"/>
        <family val="3"/>
        <charset val="129"/>
        <scheme val="minor"/>
      </rPr>
      <t>all -cause mortality</t>
    </r>
    <r>
      <rPr>
        <sz val="11"/>
        <color theme="1"/>
        <rFont val="맑은 고딕"/>
        <family val="2"/>
        <charset val="129"/>
        <scheme val="minor"/>
      </rPr>
      <t xml:space="preserve"> 로 해야할지, case fatality rate 으로 해야할지?</t>
    </r>
    <phoneticPr fontId="2" type="noConversion"/>
  </si>
  <si>
    <t>IPMN related death</t>
    <phoneticPr fontId="2" type="noConversion"/>
  </si>
  <si>
    <t>Cycle</t>
    <phoneticPr fontId="2" type="noConversion"/>
  </si>
  <si>
    <t>month</t>
    <phoneticPr fontId="2" type="noConversion"/>
  </si>
  <si>
    <t>survival rate (%)</t>
    <phoneticPr fontId="2" type="noConversion"/>
  </si>
  <si>
    <t>number of patients</t>
    <phoneticPr fontId="2" type="noConversion"/>
  </si>
  <si>
    <t>time to malignanacy progression</t>
    <phoneticPr fontId="2" type="noConversion"/>
  </si>
  <si>
    <t>group별 malignancy rate?</t>
    <phoneticPr fontId="2" type="noConversion"/>
  </si>
  <si>
    <t>IPMN survival rate</t>
    <phoneticPr fontId="2" type="noConversion"/>
  </si>
  <si>
    <t>&lt;1</t>
    <phoneticPr fontId="2" type="noConversion"/>
  </si>
  <si>
    <t>&gt;3</t>
    <phoneticPr fontId="2" type="noConversion"/>
  </si>
  <si>
    <t>%</t>
    <phoneticPr fontId="2" type="noConversion"/>
  </si>
  <si>
    <t>n</t>
    <phoneticPr fontId="2" type="noConversion"/>
  </si>
  <si>
    <t xml:space="preserve">IPMN with worissome feature로 수술 한 사람중 malignanacy  </t>
    <phoneticPr fontId="2" type="noConversion"/>
  </si>
  <si>
    <t>pancreatectomy 받을 사람중 complication 발생</t>
    <phoneticPr fontId="2" type="noConversion"/>
  </si>
  <si>
    <t>pancreatectomy postop mortality</t>
    <phoneticPr fontId="2" type="noConversion"/>
  </si>
  <si>
    <t>total</t>
    <phoneticPr fontId="2" type="noConversion"/>
  </si>
  <si>
    <t>event</t>
    <phoneticPr fontId="2" type="noConversion"/>
  </si>
  <si>
    <t>size</t>
    <phoneticPr fontId="2" type="noConversion"/>
  </si>
  <si>
    <t>survival</t>
    <phoneticPr fontId="2" type="noConversion"/>
  </si>
  <si>
    <t>%</t>
    <phoneticPr fontId="2" type="noConversion"/>
  </si>
  <si>
    <t>average TP</t>
    <phoneticPr fontId="2" type="noConversion"/>
  </si>
  <si>
    <t>A to B (survival rate of A - survival rate of B)</t>
    <phoneticPr fontId="2" type="noConversion"/>
  </si>
  <si>
    <t>B to C</t>
    <phoneticPr fontId="2" type="noConversion"/>
  </si>
  <si>
    <t xml:space="preserve">C to D 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</si>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</sst>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m&quot;월&quot;\ d&quot;일&quot;"/>
  </numFmts>
  <fonts count="9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9"/>
      <color rgb="FF000000"/>
      <name val="돋움"/>
      <family val="2"/>
      <charset val="129"/>
    </font>
    <font>
      <b/>
      <sz val="9"/>
      <color rgb="FF000000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2" borderId="0" xfId="0" applyFont="1" applyFill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table!$J$4:$J$33</c:f>
              <c:numCache>
                <c:formatCode>General</c:formatCode>
                <c:ptCount val="30"/>
                <c:pt idx="0">
                  <c:v>990</c:v>
                </c:pt>
                <c:pt idx="1">
                  <c:v>927</c:v>
                </c:pt>
                <c:pt idx="2">
                  <c:v>859</c:v>
                </c:pt>
                <c:pt idx="3">
                  <c:v>804</c:v>
                </c:pt>
                <c:pt idx="4">
                  <c:v>749</c:v>
                </c:pt>
                <c:pt idx="5">
                  <c:v>700</c:v>
                </c:pt>
                <c:pt idx="6">
                  <c:v>657</c:v>
                </c:pt>
                <c:pt idx="7">
                  <c:v>634</c:v>
                </c:pt>
                <c:pt idx="8">
                  <c:v>607</c:v>
                </c:pt>
                <c:pt idx="9">
                  <c:v>576</c:v>
                </c:pt>
                <c:pt idx="10">
                  <c:v>556</c:v>
                </c:pt>
                <c:pt idx="11">
                  <c:v>527</c:v>
                </c:pt>
                <c:pt idx="12">
                  <c:v>506</c:v>
                </c:pt>
                <c:pt idx="13">
                  <c:v>487</c:v>
                </c:pt>
                <c:pt idx="14">
                  <c:v>472</c:v>
                </c:pt>
                <c:pt idx="15">
                  <c:v>465</c:v>
                </c:pt>
                <c:pt idx="16">
                  <c:v>454</c:v>
                </c:pt>
                <c:pt idx="17">
                  <c:v>441</c:v>
                </c:pt>
                <c:pt idx="18">
                  <c:v>430</c:v>
                </c:pt>
                <c:pt idx="19">
                  <c:v>421</c:v>
                </c:pt>
                <c:pt idx="20">
                  <c:v>407</c:v>
                </c:pt>
                <c:pt idx="21">
                  <c:v>401</c:v>
                </c:pt>
                <c:pt idx="22">
                  <c:v>394</c:v>
                </c:pt>
                <c:pt idx="23">
                  <c:v>387</c:v>
                </c:pt>
                <c:pt idx="24">
                  <c:v>384</c:v>
                </c:pt>
                <c:pt idx="25">
                  <c:v>379</c:v>
                </c:pt>
                <c:pt idx="26">
                  <c:v>374</c:v>
                </c:pt>
                <c:pt idx="27">
                  <c:v>369</c:v>
                </c:pt>
                <c:pt idx="28">
                  <c:v>362</c:v>
                </c:pt>
                <c:pt idx="29">
                  <c:v>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CB-A745-937D-4A4013DD7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3176143"/>
        <c:axId val="253149311"/>
      </c:barChart>
      <c:catAx>
        <c:axId val="253176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253149311"/>
        <c:crosses val="autoZero"/>
        <c:auto val="1"/>
        <c:lblAlgn val="ctr"/>
        <c:lblOffset val="100"/>
        <c:noMultiLvlLbl val="0"/>
      </c:catAx>
      <c:valAx>
        <c:axId val="25314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253176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ore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table!$F$4:$F$33</c:f>
              <c:numCache>
                <c:formatCode>General</c:formatCode>
                <c:ptCount val="30"/>
                <c:pt idx="0">
                  <c:v>98.5</c:v>
                </c:pt>
                <c:pt idx="1">
                  <c:v>95.3</c:v>
                </c:pt>
                <c:pt idx="2">
                  <c:v>92.1</c:v>
                </c:pt>
                <c:pt idx="3">
                  <c:v>89</c:v>
                </c:pt>
                <c:pt idx="4">
                  <c:v>87.3</c:v>
                </c:pt>
                <c:pt idx="5">
                  <c:v>85.9</c:v>
                </c:pt>
                <c:pt idx="6">
                  <c:v>83.6</c:v>
                </c:pt>
                <c:pt idx="7">
                  <c:v>82.5</c:v>
                </c:pt>
                <c:pt idx="8">
                  <c:v>81</c:v>
                </c:pt>
                <c:pt idx="9">
                  <c:v>79.099999999999994</c:v>
                </c:pt>
                <c:pt idx="10">
                  <c:v>78.099999999999994</c:v>
                </c:pt>
                <c:pt idx="11">
                  <c:v>76.5</c:v>
                </c:pt>
                <c:pt idx="12">
                  <c:v>74.7</c:v>
                </c:pt>
                <c:pt idx="13">
                  <c:v>72.099999999999994</c:v>
                </c:pt>
                <c:pt idx="14">
                  <c:v>69.2</c:v>
                </c:pt>
                <c:pt idx="15">
                  <c:v>67.599999999999994</c:v>
                </c:pt>
                <c:pt idx="16">
                  <c:v>66.3</c:v>
                </c:pt>
                <c:pt idx="17">
                  <c:v>64.2</c:v>
                </c:pt>
                <c:pt idx="18">
                  <c:v>62.6</c:v>
                </c:pt>
                <c:pt idx="19">
                  <c:v>61.4</c:v>
                </c:pt>
                <c:pt idx="20">
                  <c:v>57.3</c:v>
                </c:pt>
                <c:pt idx="21">
                  <c:v>54.4</c:v>
                </c:pt>
                <c:pt idx="22">
                  <c:v>53.6</c:v>
                </c:pt>
                <c:pt idx="23">
                  <c:v>49</c:v>
                </c:pt>
                <c:pt idx="24">
                  <c:v>49</c:v>
                </c:pt>
                <c:pt idx="25">
                  <c:v>47.9</c:v>
                </c:pt>
                <c:pt idx="26">
                  <c:v>43.4</c:v>
                </c:pt>
                <c:pt idx="27">
                  <c:v>39.700000000000003</c:v>
                </c:pt>
                <c:pt idx="28">
                  <c:v>36.799999999999997</c:v>
                </c:pt>
                <c:pt idx="29">
                  <c:v>33.6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9F-964E-8F1A-8540EC9A26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9319936"/>
        <c:axId val="1730184720"/>
      </c:lineChart>
      <c:catAx>
        <c:axId val="18793199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1730184720"/>
        <c:crosses val="autoZero"/>
        <c:auto val="1"/>
        <c:lblAlgn val="ctr"/>
        <c:lblOffset val="100"/>
        <c:noMultiLvlLbl val="0"/>
      </c:catAx>
      <c:valAx>
        <c:axId val="173018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1879319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ore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table!$AC$4:$AC$32</c:f>
              <c:numCache>
                <c:formatCode>General</c:formatCode>
                <c:ptCount val="29"/>
                <c:pt idx="0">
                  <c:v>2.6493799323562571E-2</c:v>
                </c:pt>
                <c:pt idx="1">
                  <c:v>2.4022346368715083E-2</c:v>
                </c:pt>
                <c:pt idx="2">
                  <c:v>2.7548209366391185E-2</c:v>
                </c:pt>
                <c:pt idx="3">
                  <c:v>2.197802197802198E-2</c:v>
                </c:pt>
                <c:pt idx="4">
                  <c:v>2.6702997275204358E-2</c:v>
                </c:pt>
                <c:pt idx="5">
                  <c:v>2.7247956403269755E-2</c:v>
                </c:pt>
                <c:pt idx="6">
                  <c:v>3.0634573304157548E-2</c:v>
                </c:pt>
                <c:pt idx="7">
                  <c:v>2.3398328690807799E-2</c:v>
                </c:pt>
                <c:pt idx="8">
                  <c:v>2.9775280898876405E-2</c:v>
                </c:pt>
                <c:pt idx="9">
                  <c:v>2.7872582480091012E-2</c:v>
                </c:pt>
                <c:pt idx="10">
                  <c:v>2.8918449971081551E-2</c:v>
                </c:pt>
                <c:pt idx="11">
                  <c:v>2.5175644028103045E-2</c:v>
                </c:pt>
                <c:pt idx="12">
                  <c:v>2.3724792408066429E-2</c:v>
                </c:pt>
                <c:pt idx="13">
                  <c:v>2.4624624624624624E-2</c:v>
                </c:pt>
                <c:pt idx="14">
                  <c:v>2.1964612568639415E-2</c:v>
                </c:pt>
                <c:pt idx="15">
                  <c:v>2.8571428571428571E-2</c:v>
                </c:pt>
                <c:pt idx="16">
                  <c:v>2.4126984126984129E-2</c:v>
                </c:pt>
                <c:pt idx="17">
                  <c:v>2.3870967741935485E-2</c:v>
                </c:pt>
                <c:pt idx="18">
                  <c:v>2.5590551181102362E-2</c:v>
                </c:pt>
                <c:pt idx="19">
                  <c:v>2.1419009370816599E-2</c:v>
                </c:pt>
                <c:pt idx="20">
                  <c:v>1.7615176151761516E-2</c:v>
                </c:pt>
                <c:pt idx="21">
                  <c:v>1.304945054945055E-2</c:v>
                </c:pt>
                <c:pt idx="22">
                  <c:v>2.1468144044321329E-2</c:v>
                </c:pt>
                <c:pt idx="23">
                  <c:v>2.2535211267605635E-2</c:v>
                </c:pt>
                <c:pt idx="24">
                  <c:v>1.509705248023005E-2</c:v>
                </c:pt>
                <c:pt idx="25">
                  <c:v>1.2363636363636363E-2</c:v>
                </c:pt>
                <c:pt idx="26">
                  <c:v>1.3939838591342627E-2</c:v>
                </c:pt>
                <c:pt idx="27">
                  <c:v>1.630837657524092E-2</c:v>
                </c:pt>
                <c:pt idx="28">
                  <c:v>1.6491754122938532E-2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F9-46CD-9542-A7FBA452D4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4657231"/>
        <c:axId val="1208296751"/>
      </c:lineChart>
      <c:catAx>
        <c:axId val="1744657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1208296751"/>
        <c:crosses val="autoZero"/>
        <c:auto val="1"/>
        <c:lblAlgn val="ctr"/>
        <c:lblOffset val="100"/>
        <c:noMultiLvlLbl val="0"/>
      </c:catAx>
      <c:valAx>
        <c:axId val="1208296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1744657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ore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12700</xdr:colOff>
      <xdr:row>8</xdr:row>
      <xdr:rowOff>12700</xdr:rowOff>
    </xdr:from>
    <xdr:to>
      <xdr:col>10</xdr:col>
      <xdr:colOff>196850</xdr:colOff>
      <xdr:row>8</xdr:row>
      <xdr:rowOff>196850</xdr:rowOff>
    </xdr:to>
    <xdr:sp macro="" textlink="">
      <xdr:nvSpPr>
        <xdr:cNvPr id="568" name="직사각형 567">
          <a:extLst>
            <a:ext uri="{FF2B5EF4-FFF2-40B4-BE49-F238E27FC236}">
              <a16:creationId xmlns:a16="http://schemas.microsoft.com/office/drawing/2014/main" id="{6A7064F9-8937-E333-2D6A-C2F6871B324B}"/>
            </a:ext>
          </a:extLst>
        </xdr:cNvPr>
        <xdr:cNvSpPr/>
      </xdr:nvSpPr>
      <xdr:spPr>
        <a:xfrm>
          <a:off x="5384800" y="1689100"/>
          <a:ext cx="184150" cy="184150"/>
        </a:xfrm>
        <a:prstGeom prst="rect">
          <a:avLst/>
        </a:prstGeom>
        <a:ln w="12700">
          <a:solidFill>
            <a:srgbClr val="7F7F7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0</xdr:colOff>
      <xdr:row>8</xdr:row>
      <xdr:rowOff>104775</xdr:rowOff>
    </xdr:from>
    <xdr:to>
      <xdr:col>8</xdr:col>
      <xdr:colOff>0</xdr:colOff>
      <xdr:row>13</xdr:row>
      <xdr:rowOff>104775</xdr:rowOff>
    </xdr:to>
    <xdr:cxnSp macro="">
      <xdr:nvCxnSpPr>
        <xdr:cNvPr id="569" name="직선 연결선 568">
          <a:extLst>
            <a:ext uri="{FF2B5EF4-FFF2-40B4-BE49-F238E27FC236}">
              <a16:creationId xmlns:a16="http://schemas.microsoft.com/office/drawing/2014/main" id="{22C482CD-ED1C-5A0C-A46E-1717577DE440}"/>
            </a:ext>
          </a:extLst>
        </xdr:cNvPr>
        <xdr:cNvCxnSpPr/>
      </xdr:nvCxnSpPr>
      <xdr:spPr>
        <a:xfrm flipV="1">
          <a:off x="3571875" y="1781175"/>
          <a:ext cx="428625" cy="104775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8</xdr:row>
      <xdr:rowOff>104775</xdr:rowOff>
    </xdr:from>
    <xdr:to>
      <xdr:col>10</xdr:col>
      <xdr:colOff>0</xdr:colOff>
      <xdr:row>8</xdr:row>
      <xdr:rowOff>104775</xdr:rowOff>
    </xdr:to>
    <xdr:cxnSp macro="">
      <xdr:nvCxnSpPr>
        <xdr:cNvPr id="570" name="직선 연결선 569">
          <a:extLst>
            <a:ext uri="{FF2B5EF4-FFF2-40B4-BE49-F238E27FC236}">
              <a16:creationId xmlns:a16="http://schemas.microsoft.com/office/drawing/2014/main" id="{39E28E27-8037-21E7-C138-7A21D18CF50E}"/>
            </a:ext>
          </a:extLst>
        </xdr:cNvPr>
        <xdr:cNvCxnSpPr/>
      </xdr:nvCxnSpPr>
      <xdr:spPr>
        <a:xfrm>
          <a:off x="4000500" y="1781175"/>
          <a:ext cx="13716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12700</xdr:colOff>
      <xdr:row>16</xdr:row>
      <xdr:rowOff>12700</xdr:rowOff>
    </xdr:from>
    <xdr:to>
      <xdr:col>14</xdr:col>
      <xdr:colOff>196850</xdr:colOff>
      <xdr:row>16</xdr:row>
      <xdr:rowOff>196850</xdr:rowOff>
    </xdr:to>
    <xdr:sp macro="" textlink="">
      <xdr:nvSpPr>
        <xdr:cNvPr id="574" name="직사각형 573">
          <a:extLst>
            <a:ext uri="{FF2B5EF4-FFF2-40B4-BE49-F238E27FC236}">
              <a16:creationId xmlns:a16="http://schemas.microsoft.com/office/drawing/2014/main" id="{690D6BB7-8071-37D8-A629-B89F1757DE7A}"/>
            </a:ext>
          </a:extLst>
        </xdr:cNvPr>
        <xdr:cNvSpPr/>
      </xdr:nvSpPr>
      <xdr:spPr>
        <a:xfrm>
          <a:off x="9204325" y="3365500"/>
          <a:ext cx="184150" cy="184150"/>
        </a:xfrm>
        <a:prstGeom prst="rect">
          <a:avLst/>
        </a:prstGeom>
        <a:ln w="12700">
          <a:solidFill>
            <a:srgbClr val="7F7F7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0</xdr:colOff>
      <xdr:row>16</xdr:row>
      <xdr:rowOff>104775</xdr:rowOff>
    </xdr:from>
    <xdr:to>
      <xdr:col>12</xdr:col>
      <xdr:colOff>0</xdr:colOff>
      <xdr:row>18</xdr:row>
      <xdr:rowOff>104775</xdr:rowOff>
    </xdr:to>
    <xdr:cxnSp macro="">
      <xdr:nvCxnSpPr>
        <xdr:cNvPr id="575" name="직선 연결선 574">
          <a:extLst>
            <a:ext uri="{FF2B5EF4-FFF2-40B4-BE49-F238E27FC236}">
              <a16:creationId xmlns:a16="http://schemas.microsoft.com/office/drawing/2014/main" id="{C608EC00-D20A-F9EA-37C4-4AD7730F8392}"/>
            </a:ext>
          </a:extLst>
        </xdr:cNvPr>
        <xdr:cNvCxnSpPr/>
      </xdr:nvCxnSpPr>
      <xdr:spPr>
        <a:xfrm flipV="1">
          <a:off x="5572125" y="3457575"/>
          <a:ext cx="428625" cy="41910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16</xdr:row>
      <xdr:rowOff>104775</xdr:rowOff>
    </xdr:from>
    <xdr:to>
      <xdr:col>14</xdr:col>
      <xdr:colOff>0</xdr:colOff>
      <xdr:row>16</xdr:row>
      <xdr:rowOff>104775</xdr:rowOff>
    </xdr:to>
    <xdr:cxnSp macro="">
      <xdr:nvCxnSpPr>
        <xdr:cNvPr id="576" name="직선 연결선 575">
          <a:extLst>
            <a:ext uri="{FF2B5EF4-FFF2-40B4-BE49-F238E27FC236}">
              <a16:creationId xmlns:a16="http://schemas.microsoft.com/office/drawing/2014/main" id="{5EA0EBF1-C9F9-E7F9-F6DB-5C5F300D561E}"/>
            </a:ext>
          </a:extLst>
        </xdr:cNvPr>
        <xdr:cNvCxnSpPr/>
      </xdr:nvCxnSpPr>
      <xdr:spPr>
        <a:xfrm>
          <a:off x="6000750" y="3457575"/>
          <a:ext cx="3190875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12700</xdr:colOff>
      <xdr:row>21</xdr:row>
      <xdr:rowOff>12700</xdr:rowOff>
    </xdr:from>
    <xdr:to>
      <xdr:col>14</xdr:col>
      <xdr:colOff>196850</xdr:colOff>
      <xdr:row>21</xdr:row>
      <xdr:rowOff>196850</xdr:rowOff>
    </xdr:to>
    <xdr:sp macro="" textlink="">
      <xdr:nvSpPr>
        <xdr:cNvPr id="580" name="직사각형 579">
          <a:extLst>
            <a:ext uri="{FF2B5EF4-FFF2-40B4-BE49-F238E27FC236}">
              <a16:creationId xmlns:a16="http://schemas.microsoft.com/office/drawing/2014/main" id="{1B3FF947-5D99-54E2-7165-5D561D1C78EC}"/>
            </a:ext>
          </a:extLst>
        </xdr:cNvPr>
        <xdr:cNvSpPr/>
      </xdr:nvSpPr>
      <xdr:spPr>
        <a:xfrm>
          <a:off x="9204325" y="4413250"/>
          <a:ext cx="184150" cy="184150"/>
        </a:xfrm>
        <a:prstGeom prst="rect">
          <a:avLst/>
        </a:prstGeom>
        <a:ln w="12700">
          <a:solidFill>
            <a:srgbClr val="7F7F7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0</xdr:colOff>
      <xdr:row>18</xdr:row>
      <xdr:rowOff>104775</xdr:rowOff>
    </xdr:from>
    <xdr:to>
      <xdr:col>12</xdr:col>
      <xdr:colOff>0</xdr:colOff>
      <xdr:row>21</xdr:row>
      <xdr:rowOff>104775</xdr:rowOff>
    </xdr:to>
    <xdr:cxnSp macro="">
      <xdr:nvCxnSpPr>
        <xdr:cNvPr id="581" name="직선 연결선 580">
          <a:extLst>
            <a:ext uri="{FF2B5EF4-FFF2-40B4-BE49-F238E27FC236}">
              <a16:creationId xmlns:a16="http://schemas.microsoft.com/office/drawing/2014/main" id="{F6FAB989-25ED-CA2B-B87F-6346E3668C7B}"/>
            </a:ext>
          </a:extLst>
        </xdr:cNvPr>
        <xdr:cNvCxnSpPr/>
      </xdr:nvCxnSpPr>
      <xdr:spPr>
        <a:xfrm>
          <a:off x="5572125" y="3876675"/>
          <a:ext cx="428625" cy="62865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21</xdr:row>
      <xdr:rowOff>104775</xdr:rowOff>
    </xdr:from>
    <xdr:to>
      <xdr:col>14</xdr:col>
      <xdr:colOff>0</xdr:colOff>
      <xdr:row>21</xdr:row>
      <xdr:rowOff>104775</xdr:rowOff>
    </xdr:to>
    <xdr:cxnSp macro="">
      <xdr:nvCxnSpPr>
        <xdr:cNvPr id="582" name="직선 연결선 581">
          <a:extLst>
            <a:ext uri="{FF2B5EF4-FFF2-40B4-BE49-F238E27FC236}">
              <a16:creationId xmlns:a16="http://schemas.microsoft.com/office/drawing/2014/main" id="{AF256803-D04A-4576-780E-64D40890012A}"/>
            </a:ext>
          </a:extLst>
        </xdr:cNvPr>
        <xdr:cNvCxnSpPr/>
      </xdr:nvCxnSpPr>
      <xdr:spPr>
        <a:xfrm>
          <a:off x="6000750" y="4505325"/>
          <a:ext cx="3190875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12700</xdr:colOff>
      <xdr:row>18</xdr:row>
      <xdr:rowOff>12700</xdr:rowOff>
    </xdr:from>
    <xdr:to>
      <xdr:col>10</xdr:col>
      <xdr:colOff>196850</xdr:colOff>
      <xdr:row>18</xdr:row>
      <xdr:rowOff>196850</xdr:rowOff>
    </xdr:to>
    <xdr:sp macro="" textlink="">
      <xdr:nvSpPr>
        <xdr:cNvPr id="583" name="직사각형 582">
          <a:extLst>
            <a:ext uri="{FF2B5EF4-FFF2-40B4-BE49-F238E27FC236}">
              <a16:creationId xmlns:a16="http://schemas.microsoft.com/office/drawing/2014/main" id="{68A9009D-30A3-350B-CE41-6B58A04A8AFF}"/>
            </a:ext>
          </a:extLst>
        </xdr:cNvPr>
        <xdr:cNvSpPr/>
      </xdr:nvSpPr>
      <xdr:spPr>
        <a:xfrm>
          <a:off x="5384800" y="3784600"/>
          <a:ext cx="184150" cy="184150"/>
        </a:xfrm>
        <a:prstGeom prst="rect">
          <a:avLst/>
        </a:prstGeom>
        <a:ln w="12700">
          <a:solidFill>
            <a:srgbClr val="7F7F7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0</xdr:colOff>
      <xdr:row>13</xdr:row>
      <xdr:rowOff>104775</xdr:rowOff>
    </xdr:from>
    <xdr:to>
      <xdr:col>8</xdr:col>
      <xdr:colOff>0</xdr:colOff>
      <xdr:row>18</xdr:row>
      <xdr:rowOff>104775</xdr:rowOff>
    </xdr:to>
    <xdr:cxnSp macro="">
      <xdr:nvCxnSpPr>
        <xdr:cNvPr id="584" name="직선 연결선 583">
          <a:extLst>
            <a:ext uri="{FF2B5EF4-FFF2-40B4-BE49-F238E27FC236}">
              <a16:creationId xmlns:a16="http://schemas.microsoft.com/office/drawing/2014/main" id="{98EA107A-48FD-E711-C31B-7FB037F1F6CA}"/>
            </a:ext>
          </a:extLst>
        </xdr:cNvPr>
        <xdr:cNvCxnSpPr/>
      </xdr:nvCxnSpPr>
      <xdr:spPr>
        <a:xfrm>
          <a:off x="3571875" y="2828925"/>
          <a:ext cx="428625" cy="104775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18</xdr:row>
      <xdr:rowOff>104775</xdr:rowOff>
    </xdr:from>
    <xdr:to>
      <xdr:col>10</xdr:col>
      <xdr:colOff>0</xdr:colOff>
      <xdr:row>18</xdr:row>
      <xdr:rowOff>104775</xdr:rowOff>
    </xdr:to>
    <xdr:cxnSp macro="">
      <xdr:nvCxnSpPr>
        <xdr:cNvPr id="585" name="직선 연결선 584">
          <a:extLst>
            <a:ext uri="{FF2B5EF4-FFF2-40B4-BE49-F238E27FC236}">
              <a16:creationId xmlns:a16="http://schemas.microsoft.com/office/drawing/2014/main" id="{F680716E-072A-908F-02C3-ECB7619D9676}"/>
            </a:ext>
          </a:extLst>
        </xdr:cNvPr>
        <xdr:cNvCxnSpPr/>
      </xdr:nvCxnSpPr>
      <xdr:spPr>
        <a:xfrm>
          <a:off x="4000500" y="3876675"/>
          <a:ext cx="13716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13</xdr:row>
      <xdr:rowOff>12700</xdr:rowOff>
    </xdr:from>
    <xdr:to>
      <xdr:col>6</xdr:col>
      <xdr:colOff>196850</xdr:colOff>
      <xdr:row>13</xdr:row>
      <xdr:rowOff>196850</xdr:rowOff>
    </xdr:to>
    <xdr:sp macro="" textlink="">
      <xdr:nvSpPr>
        <xdr:cNvPr id="586" name="타원 585">
          <a:extLst>
            <a:ext uri="{FF2B5EF4-FFF2-40B4-BE49-F238E27FC236}">
              <a16:creationId xmlns:a16="http://schemas.microsoft.com/office/drawing/2014/main" id="{4E8B0146-018F-0890-99F4-F8F86EB3A580}"/>
            </a:ext>
          </a:extLst>
        </xdr:cNvPr>
        <xdr:cNvSpPr/>
      </xdr:nvSpPr>
      <xdr:spPr>
        <a:xfrm>
          <a:off x="3384550" y="2736850"/>
          <a:ext cx="184150" cy="184150"/>
        </a:xfrm>
        <a:prstGeom prst="ellipse">
          <a:avLst/>
        </a:prstGeom>
        <a:ln w="12700">
          <a:solidFill>
            <a:srgbClr val="7F7F7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0</xdr:colOff>
      <xdr:row>13</xdr:row>
      <xdr:rowOff>104775</xdr:rowOff>
    </xdr:from>
    <xdr:to>
      <xdr:col>4</xdr:col>
      <xdr:colOff>0</xdr:colOff>
      <xdr:row>19</xdr:row>
      <xdr:rowOff>104775</xdr:rowOff>
    </xdr:to>
    <xdr:cxnSp macro="">
      <xdr:nvCxnSpPr>
        <xdr:cNvPr id="587" name="직선 연결선 586">
          <a:extLst>
            <a:ext uri="{FF2B5EF4-FFF2-40B4-BE49-F238E27FC236}">
              <a16:creationId xmlns:a16="http://schemas.microsoft.com/office/drawing/2014/main" id="{141237BB-357F-D40E-4CCD-9D45191DDDE4}"/>
            </a:ext>
          </a:extLst>
        </xdr:cNvPr>
        <xdr:cNvCxnSpPr/>
      </xdr:nvCxnSpPr>
      <xdr:spPr>
        <a:xfrm flipV="1">
          <a:off x="1571625" y="2828925"/>
          <a:ext cx="428625" cy="125730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</xdr:row>
      <xdr:rowOff>104775</xdr:rowOff>
    </xdr:from>
    <xdr:to>
      <xdr:col>6</xdr:col>
      <xdr:colOff>0</xdr:colOff>
      <xdr:row>13</xdr:row>
      <xdr:rowOff>104775</xdr:rowOff>
    </xdr:to>
    <xdr:cxnSp macro="">
      <xdr:nvCxnSpPr>
        <xdr:cNvPr id="588" name="직선 연결선 587">
          <a:extLst>
            <a:ext uri="{FF2B5EF4-FFF2-40B4-BE49-F238E27FC236}">
              <a16:creationId xmlns:a16="http://schemas.microsoft.com/office/drawing/2014/main" id="{CC83F4AF-C6D6-8A09-9589-184E77F4534F}"/>
            </a:ext>
          </a:extLst>
        </xdr:cNvPr>
        <xdr:cNvCxnSpPr/>
      </xdr:nvCxnSpPr>
      <xdr:spPr>
        <a:xfrm>
          <a:off x="2000250" y="2828925"/>
          <a:ext cx="13716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26</xdr:row>
      <xdr:rowOff>20955</xdr:rowOff>
    </xdr:from>
    <xdr:to>
      <xdr:col>10</xdr:col>
      <xdr:colOff>0</xdr:colOff>
      <xdr:row>26</xdr:row>
      <xdr:rowOff>188595</xdr:rowOff>
    </xdr:to>
    <xdr:cxnSp macro="">
      <xdr:nvCxnSpPr>
        <xdr:cNvPr id="589" name="직선 연결선 588">
          <a:extLst>
            <a:ext uri="{FF2B5EF4-FFF2-40B4-BE49-F238E27FC236}">
              <a16:creationId xmlns:a16="http://schemas.microsoft.com/office/drawing/2014/main" id="{54BAB54D-3ACD-C86A-A332-78E6C6241401}"/>
            </a:ext>
          </a:extLst>
        </xdr:cNvPr>
        <xdr:cNvCxnSpPr/>
      </xdr:nvCxnSpPr>
      <xdr:spPr>
        <a:xfrm>
          <a:off x="5372100" y="5469255"/>
          <a:ext cx="0" cy="16764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26</xdr:row>
      <xdr:rowOff>104775</xdr:rowOff>
    </xdr:from>
    <xdr:to>
      <xdr:col>18</xdr:col>
      <xdr:colOff>0</xdr:colOff>
      <xdr:row>26</xdr:row>
      <xdr:rowOff>104775</xdr:rowOff>
    </xdr:to>
    <xdr:cxnSp macro="">
      <xdr:nvCxnSpPr>
        <xdr:cNvPr id="590" name="직선 연결선 589">
          <a:extLst>
            <a:ext uri="{FF2B5EF4-FFF2-40B4-BE49-F238E27FC236}">
              <a16:creationId xmlns:a16="http://schemas.microsoft.com/office/drawing/2014/main" id="{AF1B4B29-7BB3-2677-58BB-101AD0ECE26A}"/>
            </a:ext>
          </a:extLst>
        </xdr:cNvPr>
        <xdr:cNvCxnSpPr/>
      </xdr:nvCxnSpPr>
      <xdr:spPr>
        <a:xfrm>
          <a:off x="5572125" y="5553075"/>
          <a:ext cx="5619750" cy="0"/>
        </a:xfrm>
        <a:prstGeom prst="line">
          <a:avLst/>
        </a:prstGeom>
        <a:ln w="9525">
          <a:solidFill>
            <a:srgbClr val="7F7F7F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26</xdr:row>
      <xdr:rowOff>104775</xdr:rowOff>
    </xdr:from>
    <xdr:to>
      <xdr:col>8</xdr:col>
      <xdr:colOff>0</xdr:colOff>
      <xdr:row>26</xdr:row>
      <xdr:rowOff>104775</xdr:rowOff>
    </xdr:to>
    <xdr:cxnSp macro="">
      <xdr:nvCxnSpPr>
        <xdr:cNvPr id="591" name="직선 연결선 590">
          <a:extLst>
            <a:ext uri="{FF2B5EF4-FFF2-40B4-BE49-F238E27FC236}">
              <a16:creationId xmlns:a16="http://schemas.microsoft.com/office/drawing/2014/main" id="{8CCEC4A2-7E57-D3B3-B268-2BA89EDB52ED}"/>
            </a:ext>
          </a:extLst>
        </xdr:cNvPr>
        <xdr:cNvCxnSpPr/>
      </xdr:nvCxnSpPr>
      <xdr:spPr>
        <a:xfrm>
          <a:off x="3571875" y="5553075"/>
          <a:ext cx="428625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26</xdr:row>
      <xdr:rowOff>104775</xdr:rowOff>
    </xdr:from>
    <xdr:to>
      <xdr:col>10</xdr:col>
      <xdr:colOff>0</xdr:colOff>
      <xdr:row>26</xdr:row>
      <xdr:rowOff>104775</xdr:rowOff>
    </xdr:to>
    <xdr:cxnSp macro="">
      <xdr:nvCxnSpPr>
        <xdr:cNvPr id="592" name="직선 연결선 591">
          <a:extLst>
            <a:ext uri="{FF2B5EF4-FFF2-40B4-BE49-F238E27FC236}">
              <a16:creationId xmlns:a16="http://schemas.microsoft.com/office/drawing/2014/main" id="{FE7488D7-734C-64C9-7BE5-47D8487F826E}"/>
            </a:ext>
          </a:extLst>
        </xdr:cNvPr>
        <xdr:cNvCxnSpPr/>
      </xdr:nvCxnSpPr>
      <xdr:spPr>
        <a:xfrm>
          <a:off x="4029364" y="5808230"/>
          <a:ext cx="1154545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26</xdr:row>
      <xdr:rowOff>12700</xdr:rowOff>
    </xdr:from>
    <xdr:to>
      <xdr:col>6</xdr:col>
      <xdr:colOff>196850</xdr:colOff>
      <xdr:row>26</xdr:row>
      <xdr:rowOff>196850</xdr:rowOff>
    </xdr:to>
    <xdr:sp macro="" textlink="">
      <xdr:nvSpPr>
        <xdr:cNvPr id="593" name="타원 592">
          <a:extLst>
            <a:ext uri="{FF2B5EF4-FFF2-40B4-BE49-F238E27FC236}">
              <a16:creationId xmlns:a16="http://schemas.microsoft.com/office/drawing/2014/main" id="{A799EC99-1C3D-58A5-CA76-8A09FC86EF21}"/>
            </a:ext>
          </a:extLst>
        </xdr:cNvPr>
        <xdr:cNvSpPr/>
      </xdr:nvSpPr>
      <xdr:spPr>
        <a:xfrm>
          <a:off x="3384550" y="5461000"/>
          <a:ext cx="184150" cy="184150"/>
        </a:xfrm>
        <a:prstGeom prst="ellipse">
          <a:avLst/>
        </a:prstGeom>
        <a:ln w="12700">
          <a:solidFill>
            <a:srgbClr val="7F7F7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0</xdr:colOff>
      <xdr:row>19</xdr:row>
      <xdr:rowOff>104775</xdr:rowOff>
    </xdr:from>
    <xdr:to>
      <xdr:col>4</xdr:col>
      <xdr:colOff>0</xdr:colOff>
      <xdr:row>26</xdr:row>
      <xdr:rowOff>104775</xdr:rowOff>
    </xdr:to>
    <xdr:cxnSp macro="">
      <xdr:nvCxnSpPr>
        <xdr:cNvPr id="594" name="직선 연결선 593">
          <a:extLst>
            <a:ext uri="{FF2B5EF4-FFF2-40B4-BE49-F238E27FC236}">
              <a16:creationId xmlns:a16="http://schemas.microsoft.com/office/drawing/2014/main" id="{AA69591E-0931-BA0E-92BC-3E3CBB73B69F}"/>
            </a:ext>
          </a:extLst>
        </xdr:cNvPr>
        <xdr:cNvCxnSpPr/>
      </xdr:nvCxnSpPr>
      <xdr:spPr>
        <a:xfrm>
          <a:off x="1571625" y="4086225"/>
          <a:ext cx="428625" cy="146685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26</xdr:row>
      <xdr:rowOff>104775</xdr:rowOff>
    </xdr:from>
    <xdr:to>
      <xdr:col>6</xdr:col>
      <xdr:colOff>0</xdr:colOff>
      <xdr:row>26</xdr:row>
      <xdr:rowOff>104775</xdr:rowOff>
    </xdr:to>
    <xdr:cxnSp macro="">
      <xdr:nvCxnSpPr>
        <xdr:cNvPr id="595" name="직선 연결선 594">
          <a:extLst>
            <a:ext uri="{FF2B5EF4-FFF2-40B4-BE49-F238E27FC236}">
              <a16:creationId xmlns:a16="http://schemas.microsoft.com/office/drawing/2014/main" id="{DDC123D2-984B-A59C-FB03-570ED9128DDE}"/>
            </a:ext>
          </a:extLst>
        </xdr:cNvPr>
        <xdr:cNvCxnSpPr/>
      </xdr:nvCxnSpPr>
      <xdr:spPr>
        <a:xfrm>
          <a:off x="2000250" y="5553075"/>
          <a:ext cx="13716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19</xdr:row>
      <xdr:rowOff>12700</xdr:rowOff>
    </xdr:from>
    <xdr:to>
      <xdr:col>2</xdr:col>
      <xdr:colOff>196850</xdr:colOff>
      <xdr:row>19</xdr:row>
      <xdr:rowOff>196850</xdr:rowOff>
    </xdr:to>
    <xdr:sp macro="" textlink="">
      <xdr:nvSpPr>
        <xdr:cNvPr id="596" name="직사각형 595">
          <a:extLst>
            <a:ext uri="{FF2B5EF4-FFF2-40B4-BE49-F238E27FC236}">
              <a16:creationId xmlns:a16="http://schemas.microsoft.com/office/drawing/2014/main" id="{E7B0747C-379A-C6C7-5AE1-5485274ACF6E}"/>
            </a:ext>
          </a:extLst>
        </xdr:cNvPr>
        <xdr:cNvSpPr/>
      </xdr:nvSpPr>
      <xdr:spPr>
        <a:xfrm>
          <a:off x="1384300" y="3994150"/>
          <a:ext cx="184150" cy="184150"/>
        </a:xfrm>
        <a:prstGeom prst="rect">
          <a:avLst/>
        </a:prstGeom>
        <a:ln w="12700">
          <a:solidFill>
            <a:srgbClr val="7F7F7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0</xdr:colOff>
      <xdr:row>19</xdr:row>
      <xdr:rowOff>104775</xdr:rowOff>
    </xdr:from>
    <xdr:to>
      <xdr:col>2</xdr:col>
      <xdr:colOff>0</xdr:colOff>
      <xdr:row>19</xdr:row>
      <xdr:rowOff>104775</xdr:rowOff>
    </xdr:to>
    <xdr:cxnSp macro="">
      <xdr:nvCxnSpPr>
        <xdr:cNvPr id="597" name="직선 연결선 596">
          <a:extLst>
            <a:ext uri="{FF2B5EF4-FFF2-40B4-BE49-F238E27FC236}">
              <a16:creationId xmlns:a16="http://schemas.microsoft.com/office/drawing/2014/main" id="{221581EE-45DB-0E70-3533-21285480A975}"/>
            </a:ext>
          </a:extLst>
        </xdr:cNvPr>
        <xdr:cNvCxnSpPr/>
      </xdr:nvCxnSpPr>
      <xdr:spPr>
        <a:xfrm>
          <a:off x="685800" y="4086225"/>
          <a:ext cx="6858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12700</xdr:colOff>
      <xdr:row>35</xdr:row>
      <xdr:rowOff>12700</xdr:rowOff>
    </xdr:from>
    <xdr:to>
      <xdr:col>10</xdr:col>
      <xdr:colOff>196850</xdr:colOff>
      <xdr:row>35</xdr:row>
      <xdr:rowOff>196850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C6FFA156-3D27-4F21-B792-5A41E572D846}"/>
            </a:ext>
          </a:extLst>
        </xdr:cNvPr>
        <xdr:cNvSpPr/>
      </xdr:nvSpPr>
      <xdr:spPr>
        <a:xfrm>
          <a:off x="5189818" y="1745876"/>
          <a:ext cx="184150" cy="184150"/>
        </a:xfrm>
        <a:prstGeom prst="rect">
          <a:avLst/>
        </a:prstGeom>
        <a:ln w="12700">
          <a:solidFill>
            <a:srgbClr val="7F7F7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0</xdr:colOff>
      <xdr:row>35</xdr:row>
      <xdr:rowOff>104775</xdr:rowOff>
    </xdr:from>
    <xdr:to>
      <xdr:col>8</xdr:col>
      <xdr:colOff>0</xdr:colOff>
      <xdr:row>40</xdr:row>
      <xdr:rowOff>104775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663810B7-B55F-408C-BC5A-07AA0796D8E1}"/>
            </a:ext>
          </a:extLst>
        </xdr:cNvPr>
        <xdr:cNvCxnSpPr/>
      </xdr:nvCxnSpPr>
      <xdr:spPr>
        <a:xfrm flipV="1">
          <a:off x="3443941" y="1837951"/>
          <a:ext cx="575235" cy="1083236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35</xdr:row>
      <xdr:rowOff>104775</xdr:rowOff>
    </xdr:from>
    <xdr:to>
      <xdr:col>10</xdr:col>
      <xdr:colOff>0</xdr:colOff>
      <xdr:row>35</xdr:row>
      <xdr:rowOff>104775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C52552A3-9957-4A22-B9A3-7E6F29FF8DCE}"/>
            </a:ext>
          </a:extLst>
        </xdr:cNvPr>
        <xdr:cNvCxnSpPr/>
      </xdr:nvCxnSpPr>
      <xdr:spPr>
        <a:xfrm>
          <a:off x="4019176" y="1837951"/>
          <a:ext cx="1157942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12700</xdr:colOff>
      <xdr:row>43</xdr:row>
      <xdr:rowOff>12700</xdr:rowOff>
    </xdr:from>
    <xdr:to>
      <xdr:col>14</xdr:col>
      <xdr:colOff>196850</xdr:colOff>
      <xdr:row>43</xdr:row>
      <xdr:rowOff>196850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D761BFD5-B5C4-4617-A7C5-8ADE0DD0D0F4}"/>
            </a:ext>
          </a:extLst>
        </xdr:cNvPr>
        <xdr:cNvSpPr/>
      </xdr:nvSpPr>
      <xdr:spPr>
        <a:xfrm>
          <a:off x="7244229" y="3479053"/>
          <a:ext cx="184150" cy="184150"/>
        </a:xfrm>
        <a:prstGeom prst="rect">
          <a:avLst/>
        </a:prstGeom>
        <a:ln w="12700">
          <a:solidFill>
            <a:srgbClr val="7F7F7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0</xdr:colOff>
      <xdr:row>43</xdr:row>
      <xdr:rowOff>104775</xdr:rowOff>
    </xdr:from>
    <xdr:to>
      <xdr:col>12</xdr:col>
      <xdr:colOff>0</xdr:colOff>
      <xdr:row>45</xdr:row>
      <xdr:rowOff>104775</xdr:rowOff>
    </xdr:to>
    <xdr:cxnSp macro="">
      <xdr:nvCxnSpPr>
        <xdr:cNvPr id="10" name="직선 연결선 9">
          <a:extLst>
            <a:ext uri="{FF2B5EF4-FFF2-40B4-BE49-F238E27FC236}">
              <a16:creationId xmlns:a16="http://schemas.microsoft.com/office/drawing/2014/main" id="{81E67590-93C1-4A94-8704-5B391C5FFD55}"/>
            </a:ext>
          </a:extLst>
        </xdr:cNvPr>
        <xdr:cNvCxnSpPr/>
      </xdr:nvCxnSpPr>
      <xdr:spPr>
        <a:xfrm flipV="1">
          <a:off x="5468471" y="3571128"/>
          <a:ext cx="425823" cy="433294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43</xdr:row>
      <xdr:rowOff>104775</xdr:rowOff>
    </xdr:from>
    <xdr:to>
      <xdr:col>14</xdr:col>
      <xdr:colOff>0</xdr:colOff>
      <xdr:row>43</xdr:row>
      <xdr:rowOff>104775</xdr:rowOff>
    </xdr:to>
    <xdr:cxnSp macro="">
      <xdr:nvCxnSpPr>
        <xdr:cNvPr id="11" name="직선 연결선 10">
          <a:extLst>
            <a:ext uri="{FF2B5EF4-FFF2-40B4-BE49-F238E27FC236}">
              <a16:creationId xmlns:a16="http://schemas.microsoft.com/office/drawing/2014/main" id="{DE6EE0D5-7BF4-4E77-8780-D2172B338A5A}"/>
            </a:ext>
          </a:extLst>
        </xdr:cNvPr>
        <xdr:cNvCxnSpPr/>
      </xdr:nvCxnSpPr>
      <xdr:spPr>
        <a:xfrm>
          <a:off x="5894294" y="3571128"/>
          <a:ext cx="1337235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48</xdr:row>
      <xdr:rowOff>20955</xdr:rowOff>
    </xdr:from>
    <xdr:to>
      <xdr:col>18</xdr:col>
      <xdr:colOff>0</xdr:colOff>
      <xdr:row>48</xdr:row>
      <xdr:rowOff>188595</xdr:rowOff>
    </xdr:to>
    <xdr:cxnSp macro="">
      <xdr:nvCxnSpPr>
        <xdr:cNvPr id="12" name="직선 연결선 11">
          <a:extLst>
            <a:ext uri="{FF2B5EF4-FFF2-40B4-BE49-F238E27FC236}">
              <a16:creationId xmlns:a16="http://schemas.microsoft.com/office/drawing/2014/main" id="{A0CFFD97-CF44-4BF7-8DA0-17A48FD559FE}"/>
            </a:ext>
          </a:extLst>
        </xdr:cNvPr>
        <xdr:cNvCxnSpPr/>
      </xdr:nvCxnSpPr>
      <xdr:spPr>
        <a:xfrm>
          <a:off x="9166412" y="4570543"/>
          <a:ext cx="0" cy="16764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48</xdr:row>
      <xdr:rowOff>104775</xdr:rowOff>
    </xdr:from>
    <xdr:to>
      <xdr:col>16</xdr:col>
      <xdr:colOff>0</xdr:colOff>
      <xdr:row>48</xdr:row>
      <xdr:rowOff>104775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8B55EE1D-E0B1-4A7F-9E08-EF588090CD33}"/>
            </a:ext>
          </a:extLst>
        </xdr:cNvPr>
        <xdr:cNvCxnSpPr/>
      </xdr:nvCxnSpPr>
      <xdr:spPr>
        <a:xfrm>
          <a:off x="7425765" y="4654363"/>
          <a:ext cx="425823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48</xdr:row>
      <xdr:rowOff>104775</xdr:rowOff>
    </xdr:from>
    <xdr:to>
      <xdr:col>18</xdr:col>
      <xdr:colOff>0</xdr:colOff>
      <xdr:row>48</xdr:row>
      <xdr:rowOff>104775</xdr:rowOff>
    </xdr:to>
    <xdr:cxnSp macro="">
      <xdr:nvCxnSpPr>
        <xdr:cNvPr id="14" name="직선 연결선 13">
          <a:extLst>
            <a:ext uri="{FF2B5EF4-FFF2-40B4-BE49-F238E27FC236}">
              <a16:creationId xmlns:a16="http://schemas.microsoft.com/office/drawing/2014/main" id="{80ADBE23-4A49-4567-A4D6-5ECC40069173}"/>
            </a:ext>
          </a:extLst>
        </xdr:cNvPr>
        <xdr:cNvCxnSpPr/>
      </xdr:nvCxnSpPr>
      <xdr:spPr>
        <a:xfrm>
          <a:off x="7851588" y="4654363"/>
          <a:ext cx="1314824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12700</xdr:colOff>
      <xdr:row>48</xdr:row>
      <xdr:rowOff>12700</xdr:rowOff>
    </xdr:from>
    <xdr:to>
      <xdr:col>14</xdr:col>
      <xdr:colOff>196850</xdr:colOff>
      <xdr:row>48</xdr:row>
      <xdr:rowOff>196850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E5B435AD-FA35-4EEB-9454-A952F58D2FDC}"/>
            </a:ext>
          </a:extLst>
        </xdr:cNvPr>
        <xdr:cNvSpPr/>
      </xdr:nvSpPr>
      <xdr:spPr>
        <a:xfrm>
          <a:off x="7244229" y="4562288"/>
          <a:ext cx="184150" cy="184150"/>
        </a:xfrm>
        <a:prstGeom prst="rect">
          <a:avLst/>
        </a:prstGeom>
        <a:ln w="12700">
          <a:solidFill>
            <a:srgbClr val="7F7F7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0</xdr:colOff>
      <xdr:row>45</xdr:row>
      <xdr:rowOff>104775</xdr:rowOff>
    </xdr:from>
    <xdr:to>
      <xdr:col>12</xdr:col>
      <xdr:colOff>0</xdr:colOff>
      <xdr:row>48</xdr:row>
      <xdr:rowOff>104775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A793956D-84C2-4BA9-88A8-FB946B3D4CE6}"/>
            </a:ext>
          </a:extLst>
        </xdr:cNvPr>
        <xdr:cNvCxnSpPr/>
      </xdr:nvCxnSpPr>
      <xdr:spPr>
        <a:xfrm>
          <a:off x="5468471" y="4004422"/>
          <a:ext cx="425823" cy="649941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48</xdr:row>
      <xdr:rowOff>104775</xdr:rowOff>
    </xdr:from>
    <xdr:to>
      <xdr:col>14</xdr:col>
      <xdr:colOff>0</xdr:colOff>
      <xdr:row>48</xdr:row>
      <xdr:rowOff>104775</xdr:rowOff>
    </xdr:to>
    <xdr:cxnSp macro="">
      <xdr:nvCxnSpPr>
        <xdr:cNvPr id="17" name="직선 연결선 16">
          <a:extLst>
            <a:ext uri="{FF2B5EF4-FFF2-40B4-BE49-F238E27FC236}">
              <a16:creationId xmlns:a16="http://schemas.microsoft.com/office/drawing/2014/main" id="{58B9469F-9D76-4ACC-BEAA-FCC6A1FBAF3A}"/>
            </a:ext>
          </a:extLst>
        </xdr:cNvPr>
        <xdr:cNvCxnSpPr/>
      </xdr:nvCxnSpPr>
      <xdr:spPr>
        <a:xfrm>
          <a:off x="5894294" y="4654363"/>
          <a:ext cx="1337235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12700</xdr:colOff>
      <xdr:row>45</xdr:row>
      <xdr:rowOff>12700</xdr:rowOff>
    </xdr:from>
    <xdr:to>
      <xdr:col>10</xdr:col>
      <xdr:colOff>196850</xdr:colOff>
      <xdr:row>45</xdr:row>
      <xdr:rowOff>196850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22D498D7-9836-4796-96F8-FC120E521C91}"/>
            </a:ext>
          </a:extLst>
        </xdr:cNvPr>
        <xdr:cNvSpPr/>
      </xdr:nvSpPr>
      <xdr:spPr>
        <a:xfrm>
          <a:off x="5189818" y="3912347"/>
          <a:ext cx="184150" cy="184150"/>
        </a:xfrm>
        <a:prstGeom prst="rect">
          <a:avLst/>
        </a:prstGeom>
        <a:ln w="12700">
          <a:solidFill>
            <a:srgbClr val="7F7F7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0</xdr:colOff>
      <xdr:row>40</xdr:row>
      <xdr:rowOff>104775</xdr:rowOff>
    </xdr:from>
    <xdr:to>
      <xdr:col>8</xdr:col>
      <xdr:colOff>0</xdr:colOff>
      <xdr:row>45</xdr:row>
      <xdr:rowOff>104775</xdr:rowOff>
    </xdr:to>
    <xdr:cxnSp macro="">
      <xdr:nvCxnSpPr>
        <xdr:cNvPr id="19" name="직선 연결선 18">
          <a:extLst>
            <a:ext uri="{FF2B5EF4-FFF2-40B4-BE49-F238E27FC236}">
              <a16:creationId xmlns:a16="http://schemas.microsoft.com/office/drawing/2014/main" id="{752F3063-D954-4C2E-86A3-425DB4A75242}"/>
            </a:ext>
          </a:extLst>
        </xdr:cNvPr>
        <xdr:cNvCxnSpPr/>
      </xdr:nvCxnSpPr>
      <xdr:spPr>
        <a:xfrm>
          <a:off x="3443941" y="2921187"/>
          <a:ext cx="575235" cy="1083235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45</xdr:row>
      <xdr:rowOff>104775</xdr:rowOff>
    </xdr:from>
    <xdr:to>
      <xdr:col>10</xdr:col>
      <xdr:colOff>0</xdr:colOff>
      <xdr:row>45</xdr:row>
      <xdr:rowOff>104775</xdr:rowOff>
    </xdr:to>
    <xdr:cxnSp macro="">
      <xdr:nvCxnSpPr>
        <xdr:cNvPr id="20" name="직선 연결선 19">
          <a:extLst>
            <a:ext uri="{FF2B5EF4-FFF2-40B4-BE49-F238E27FC236}">
              <a16:creationId xmlns:a16="http://schemas.microsoft.com/office/drawing/2014/main" id="{EB0B801B-395D-4893-B56B-E4FB4E8BD208}"/>
            </a:ext>
          </a:extLst>
        </xdr:cNvPr>
        <xdr:cNvCxnSpPr/>
      </xdr:nvCxnSpPr>
      <xdr:spPr>
        <a:xfrm>
          <a:off x="4019176" y="4004422"/>
          <a:ext cx="1157942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40</xdr:row>
      <xdr:rowOff>12700</xdr:rowOff>
    </xdr:from>
    <xdr:to>
      <xdr:col>6</xdr:col>
      <xdr:colOff>196850</xdr:colOff>
      <xdr:row>40</xdr:row>
      <xdr:rowOff>196850</xdr:rowOff>
    </xdr:to>
    <xdr:sp macro="" textlink="">
      <xdr:nvSpPr>
        <xdr:cNvPr id="21" name="타원 20">
          <a:extLst>
            <a:ext uri="{FF2B5EF4-FFF2-40B4-BE49-F238E27FC236}">
              <a16:creationId xmlns:a16="http://schemas.microsoft.com/office/drawing/2014/main" id="{E88E2079-0BFD-494E-972C-6B7D7C8B5A3D}"/>
            </a:ext>
          </a:extLst>
        </xdr:cNvPr>
        <xdr:cNvSpPr/>
      </xdr:nvSpPr>
      <xdr:spPr>
        <a:xfrm>
          <a:off x="3262406" y="2829112"/>
          <a:ext cx="184150" cy="184150"/>
        </a:xfrm>
        <a:prstGeom prst="ellipse">
          <a:avLst/>
        </a:prstGeom>
        <a:ln w="12700">
          <a:solidFill>
            <a:srgbClr val="7F7F7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0</xdr:colOff>
      <xdr:row>40</xdr:row>
      <xdr:rowOff>104775</xdr:rowOff>
    </xdr:from>
    <xdr:to>
      <xdr:col>4</xdr:col>
      <xdr:colOff>0</xdr:colOff>
      <xdr:row>46</xdr:row>
      <xdr:rowOff>104775</xdr:rowOff>
    </xdr:to>
    <xdr:cxnSp macro="">
      <xdr:nvCxnSpPr>
        <xdr:cNvPr id="22" name="직선 연결선 21">
          <a:extLst>
            <a:ext uri="{FF2B5EF4-FFF2-40B4-BE49-F238E27FC236}">
              <a16:creationId xmlns:a16="http://schemas.microsoft.com/office/drawing/2014/main" id="{8741D427-CDE8-4019-9A9A-224AAB6FB13F}"/>
            </a:ext>
          </a:extLst>
        </xdr:cNvPr>
        <xdr:cNvCxnSpPr/>
      </xdr:nvCxnSpPr>
      <xdr:spPr>
        <a:xfrm flipV="1">
          <a:off x="1509059" y="2921187"/>
          <a:ext cx="425823" cy="1299882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40</xdr:row>
      <xdr:rowOff>104775</xdr:rowOff>
    </xdr:from>
    <xdr:to>
      <xdr:col>6</xdr:col>
      <xdr:colOff>0</xdr:colOff>
      <xdr:row>40</xdr:row>
      <xdr:rowOff>104775</xdr:rowOff>
    </xdr:to>
    <xdr:cxnSp macro="">
      <xdr:nvCxnSpPr>
        <xdr:cNvPr id="23" name="직선 연결선 22">
          <a:extLst>
            <a:ext uri="{FF2B5EF4-FFF2-40B4-BE49-F238E27FC236}">
              <a16:creationId xmlns:a16="http://schemas.microsoft.com/office/drawing/2014/main" id="{5B7B833B-C2F7-4B10-A2F8-7051D5726163}"/>
            </a:ext>
          </a:extLst>
        </xdr:cNvPr>
        <xdr:cNvCxnSpPr/>
      </xdr:nvCxnSpPr>
      <xdr:spPr>
        <a:xfrm>
          <a:off x="1934882" y="2921187"/>
          <a:ext cx="1314824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53</xdr:row>
      <xdr:rowOff>20955</xdr:rowOff>
    </xdr:from>
    <xdr:to>
      <xdr:col>10</xdr:col>
      <xdr:colOff>0</xdr:colOff>
      <xdr:row>53</xdr:row>
      <xdr:rowOff>188595</xdr:rowOff>
    </xdr:to>
    <xdr:cxnSp macro="">
      <xdr:nvCxnSpPr>
        <xdr:cNvPr id="24" name="직선 연결선 23">
          <a:extLst>
            <a:ext uri="{FF2B5EF4-FFF2-40B4-BE49-F238E27FC236}">
              <a16:creationId xmlns:a16="http://schemas.microsoft.com/office/drawing/2014/main" id="{66476F48-9883-46E6-909A-F23189C33932}"/>
            </a:ext>
          </a:extLst>
        </xdr:cNvPr>
        <xdr:cNvCxnSpPr/>
      </xdr:nvCxnSpPr>
      <xdr:spPr>
        <a:xfrm>
          <a:off x="5177118" y="5653779"/>
          <a:ext cx="0" cy="16764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53</xdr:row>
      <xdr:rowOff>104775</xdr:rowOff>
    </xdr:from>
    <xdr:to>
      <xdr:col>18</xdr:col>
      <xdr:colOff>0</xdr:colOff>
      <xdr:row>53</xdr:row>
      <xdr:rowOff>104775</xdr:rowOff>
    </xdr:to>
    <xdr:cxnSp macro="">
      <xdr:nvCxnSpPr>
        <xdr:cNvPr id="25" name="직선 연결선 24">
          <a:extLst>
            <a:ext uri="{FF2B5EF4-FFF2-40B4-BE49-F238E27FC236}">
              <a16:creationId xmlns:a16="http://schemas.microsoft.com/office/drawing/2014/main" id="{E745921C-64FB-4AF2-8901-79ED8F0D99C5}"/>
            </a:ext>
          </a:extLst>
        </xdr:cNvPr>
        <xdr:cNvCxnSpPr/>
      </xdr:nvCxnSpPr>
      <xdr:spPr>
        <a:xfrm>
          <a:off x="5468471" y="5737599"/>
          <a:ext cx="3697941" cy="0"/>
        </a:xfrm>
        <a:prstGeom prst="line">
          <a:avLst/>
        </a:prstGeom>
        <a:ln w="9525">
          <a:solidFill>
            <a:srgbClr val="7F7F7F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53</xdr:row>
      <xdr:rowOff>104775</xdr:rowOff>
    </xdr:from>
    <xdr:to>
      <xdr:col>8</xdr:col>
      <xdr:colOff>0</xdr:colOff>
      <xdr:row>53</xdr:row>
      <xdr:rowOff>104775</xdr:rowOff>
    </xdr:to>
    <xdr:cxnSp macro="">
      <xdr:nvCxnSpPr>
        <xdr:cNvPr id="26" name="직선 연결선 25">
          <a:extLst>
            <a:ext uri="{FF2B5EF4-FFF2-40B4-BE49-F238E27FC236}">
              <a16:creationId xmlns:a16="http://schemas.microsoft.com/office/drawing/2014/main" id="{4931ADEC-5278-4C5F-9A95-6D7E739B5DD4}"/>
            </a:ext>
          </a:extLst>
        </xdr:cNvPr>
        <xdr:cNvCxnSpPr/>
      </xdr:nvCxnSpPr>
      <xdr:spPr>
        <a:xfrm>
          <a:off x="3443941" y="5737599"/>
          <a:ext cx="575235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53</xdr:row>
      <xdr:rowOff>104775</xdr:rowOff>
    </xdr:from>
    <xdr:to>
      <xdr:col>10</xdr:col>
      <xdr:colOff>0</xdr:colOff>
      <xdr:row>53</xdr:row>
      <xdr:rowOff>104775</xdr:rowOff>
    </xdr:to>
    <xdr:cxnSp macro="">
      <xdr:nvCxnSpPr>
        <xdr:cNvPr id="27" name="직선 연결선 26">
          <a:extLst>
            <a:ext uri="{FF2B5EF4-FFF2-40B4-BE49-F238E27FC236}">
              <a16:creationId xmlns:a16="http://schemas.microsoft.com/office/drawing/2014/main" id="{DA11AF45-8DB3-484B-AD23-73111E2DFC07}"/>
            </a:ext>
          </a:extLst>
        </xdr:cNvPr>
        <xdr:cNvCxnSpPr/>
      </xdr:nvCxnSpPr>
      <xdr:spPr>
        <a:xfrm>
          <a:off x="4019176" y="5737599"/>
          <a:ext cx="1157942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53</xdr:row>
      <xdr:rowOff>12700</xdr:rowOff>
    </xdr:from>
    <xdr:to>
      <xdr:col>6</xdr:col>
      <xdr:colOff>196850</xdr:colOff>
      <xdr:row>53</xdr:row>
      <xdr:rowOff>196850</xdr:rowOff>
    </xdr:to>
    <xdr:sp macro="" textlink="">
      <xdr:nvSpPr>
        <xdr:cNvPr id="28" name="타원 27">
          <a:extLst>
            <a:ext uri="{FF2B5EF4-FFF2-40B4-BE49-F238E27FC236}">
              <a16:creationId xmlns:a16="http://schemas.microsoft.com/office/drawing/2014/main" id="{3539E798-3A68-4066-AE56-ECA961FB9F46}"/>
            </a:ext>
          </a:extLst>
        </xdr:cNvPr>
        <xdr:cNvSpPr/>
      </xdr:nvSpPr>
      <xdr:spPr>
        <a:xfrm>
          <a:off x="3262406" y="5645524"/>
          <a:ext cx="184150" cy="184150"/>
        </a:xfrm>
        <a:prstGeom prst="ellipse">
          <a:avLst/>
        </a:prstGeom>
        <a:ln w="12700">
          <a:solidFill>
            <a:srgbClr val="7F7F7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0</xdr:colOff>
      <xdr:row>46</xdr:row>
      <xdr:rowOff>104775</xdr:rowOff>
    </xdr:from>
    <xdr:to>
      <xdr:col>4</xdr:col>
      <xdr:colOff>0</xdr:colOff>
      <xdr:row>53</xdr:row>
      <xdr:rowOff>104775</xdr:rowOff>
    </xdr:to>
    <xdr:cxnSp macro="">
      <xdr:nvCxnSpPr>
        <xdr:cNvPr id="29" name="직선 연결선 28">
          <a:extLst>
            <a:ext uri="{FF2B5EF4-FFF2-40B4-BE49-F238E27FC236}">
              <a16:creationId xmlns:a16="http://schemas.microsoft.com/office/drawing/2014/main" id="{BD0E4924-464A-4998-AC31-553C8FABB833}"/>
            </a:ext>
          </a:extLst>
        </xdr:cNvPr>
        <xdr:cNvCxnSpPr/>
      </xdr:nvCxnSpPr>
      <xdr:spPr>
        <a:xfrm>
          <a:off x="1509059" y="4221069"/>
          <a:ext cx="425823" cy="151653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53</xdr:row>
      <xdr:rowOff>104775</xdr:rowOff>
    </xdr:from>
    <xdr:to>
      <xdr:col>6</xdr:col>
      <xdr:colOff>0</xdr:colOff>
      <xdr:row>53</xdr:row>
      <xdr:rowOff>104775</xdr:rowOff>
    </xdr:to>
    <xdr:cxnSp macro="">
      <xdr:nvCxnSpPr>
        <xdr:cNvPr id="30" name="직선 연결선 29">
          <a:extLst>
            <a:ext uri="{FF2B5EF4-FFF2-40B4-BE49-F238E27FC236}">
              <a16:creationId xmlns:a16="http://schemas.microsoft.com/office/drawing/2014/main" id="{714FB171-E095-445B-8785-824D81F29470}"/>
            </a:ext>
          </a:extLst>
        </xdr:cNvPr>
        <xdr:cNvCxnSpPr/>
      </xdr:nvCxnSpPr>
      <xdr:spPr>
        <a:xfrm>
          <a:off x="1934882" y="5737599"/>
          <a:ext cx="1314824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46</xdr:row>
      <xdr:rowOff>12700</xdr:rowOff>
    </xdr:from>
    <xdr:to>
      <xdr:col>2</xdr:col>
      <xdr:colOff>196850</xdr:colOff>
      <xdr:row>46</xdr:row>
      <xdr:rowOff>196850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id="{908BA4D2-222F-4C95-96EB-9B7C3F638106}"/>
            </a:ext>
          </a:extLst>
        </xdr:cNvPr>
        <xdr:cNvSpPr/>
      </xdr:nvSpPr>
      <xdr:spPr>
        <a:xfrm>
          <a:off x="1327524" y="4128994"/>
          <a:ext cx="184150" cy="184150"/>
        </a:xfrm>
        <a:prstGeom prst="rect">
          <a:avLst/>
        </a:prstGeom>
        <a:ln w="12700">
          <a:solidFill>
            <a:srgbClr val="7F7F7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0</xdr:colOff>
      <xdr:row>46</xdr:row>
      <xdr:rowOff>104775</xdr:rowOff>
    </xdr:from>
    <xdr:to>
      <xdr:col>2</xdr:col>
      <xdr:colOff>0</xdr:colOff>
      <xdr:row>46</xdr:row>
      <xdr:rowOff>104775</xdr:rowOff>
    </xdr:to>
    <xdr:cxnSp macro="">
      <xdr:nvCxnSpPr>
        <xdr:cNvPr id="32" name="직선 연결선 31">
          <a:extLst>
            <a:ext uri="{FF2B5EF4-FFF2-40B4-BE49-F238E27FC236}">
              <a16:creationId xmlns:a16="http://schemas.microsoft.com/office/drawing/2014/main" id="{0A203A7F-C023-4E62-8279-85C7DDE28FC6}"/>
            </a:ext>
          </a:extLst>
        </xdr:cNvPr>
        <xdr:cNvCxnSpPr/>
      </xdr:nvCxnSpPr>
      <xdr:spPr>
        <a:xfrm>
          <a:off x="657412" y="4221069"/>
          <a:ext cx="657412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16</xdr:row>
      <xdr:rowOff>149412</xdr:rowOff>
    </xdr:from>
    <xdr:to>
      <xdr:col>13</xdr:col>
      <xdr:colOff>612588</xdr:colOff>
      <xdr:row>42</xdr:row>
      <xdr:rowOff>104589</xdr:rowOff>
    </xdr:to>
    <xdr:cxnSp macro="">
      <xdr:nvCxnSpPr>
        <xdr:cNvPr id="34" name="직선 화살표 연결선 33">
          <a:extLst>
            <a:ext uri="{FF2B5EF4-FFF2-40B4-BE49-F238E27FC236}">
              <a16:creationId xmlns:a16="http://schemas.microsoft.com/office/drawing/2014/main" id="{B5CB9098-AAB9-E7B0-0FF9-14A18F5B4934}"/>
            </a:ext>
          </a:extLst>
        </xdr:cNvPr>
        <xdr:cNvCxnSpPr/>
      </xdr:nvCxnSpPr>
      <xdr:spPr>
        <a:xfrm>
          <a:off x="6036235" y="3526118"/>
          <a:ext cx="1255059" cy="54236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12700</xdr:colOff>
      <xdr:row>62</xdr:row>
      <xdr:rowOff>12700</xdr:rowOff>
    </xdr:from>
    <xdr:to>
      <xdr:col>10</xdr:col>
      <xdr:colOff>196850</xdr:colOff>
      <xdr:row>62</xdr:row>
      <xdr:rowOff>196850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FFB47286-CB34-4847-A9E6-86E12A07D9F2}"/>
            </a:ext>
          </a:extLst>
        </xdr:cNvPr>
        <xdr:cNvSpPr/>
      </xdr:nvSpPr>
      <xdr:spPr>
        <a:xfrm>
          <a:off x="5189818" y="7595347"/>
          <a:ext cx="184150" cy="184150"/>
        </a:xfrm>
        <a:prstGeom prst="rect">
          <a:avLst/>
        </a:prstGeom>
        <a:ln w="12700">
          <a:solidFill>
            <a:srgbClr val="7F7F7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0</xdr:colOff>
      <xdr:row>62</xdr:row>
      <xdr:rowOff>104775</xdr:rowOff>
    </xdr:from>
    <xdr:to>
      <xdr:col>8</xdr:col>
      <xdr:colOff>0</xdr:colOff>
      <xdr:row>67</xdr:row>
      <xdr:rowOff>104775</xdr:rowOff>
    </xdr:to>
    <xdr:cxnSp macro="">
      <xdr:nvCxnSpPr>
        <xdr:cNvPr id="36" name="직선 연결선 35">
          <a:extLst>
            <a:ext uri="{FF2B5EF4-FFF2-40B4-BE49-F238E27FC236}">
              <a16:creationId xmlns:a16="http://schemas.microsoft.com/office/drawing/2014/main" id="{1C136A9D-E138-49AB-9B9F-86D55A89BEA7}"/>
            </a:ext>
          </a:extLst>
        </xdr:cNvPr>
        <xdr:cNvCxnSpPr/>
      </xdr:nvCxnSpPr>
      <xdr:spPr>
        <a:xfrm flipV="1">
          <a:off x="3443941" y="7687422"/>
          <a:ext cx="575235" cy="1083235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62</xdr:row>
      <xdr:rowOff>104775</xdr:rowOff>
    </xdr:from>
    <xdr:to>
      <xdr:col>10</xdr:col>
      <xdr:colOff>0</xdr:colOff>
      <xdr:row>62</xdr:row>
      <xdr:rowOff>104775</xdr:rowOff>
    </xdr:to>
    <xdr:cxnSp macro="">
      <xdr:nvCxnSpPr>
        <xdr:cNvPr id="37" name="직선 연결선 36">
          <a:extLst>
            <a:ext uri="{FF2B5EF4-FFF2-40B4-BE49-F238E27FC236}">
              <a16:creationId xmlns:a16="http://schemas.microsoft.com/office/drawing/2014/main" id="{667477E9-B6B4-4BFD-AEC1-246D17075AFD}"/>
            </a:ext>
          </a:extLst>
        </xdr:cNvPr>
        <xdr:cNvCxnSpPr/>
      </xdr:nvCxnSpPr>
      <xdr:spPr>
        <a:xfrm>
          <a:off x="4019176" y="7687422"/>
          <a:ext cx="1157942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70</xdr:row>
      <xdr:rowOff>20955</xdr:rowOff>
    </xdr:from>
    <xdr:to>
      <xdr:col>18</xdr:col>
      <xdr:colOff>0</xdr:colOff>
      <xdr:row>70</xdr:row>
      <xdr:rowOff>188595</xdr:rowOff>
    </xdr:to>
    <xdr:cxnSp macro="">
      <xdr:nvCxnSpPr>
        <xdr:cNvPr id="38" name="직선 연결선 37">
          <a:extLst>
            <a:ext uri="{FF2B5EF4-FFF2-40B4-BE49-F238E27FC236}">
              <a16:creationId xmlns:a16="http://schemas.microsoft.com/office/drawing/2014/main" id="{C1C3AAD0-C88E-4D97-B9CD-E51C1C14DD3D}"/>
            </a:ext>
          </a:extLst>
        </xdr:cNvPr>
        <xdr:cNvCxnSpPr/>
      </xdr:nvCxnSpPr>
      <xdr:spPr>
        <a:xfrm>
          <a:off x="9166412" y="9336779"/>
          <a:ext cx="0" cy="16764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70</xdr:row>
      <xdr:rowOff>104775</xdr:rowOff>
    </xdr:from>
    <xdr:to>
      <xdr:col>16</xdr:col>
      <xdr:colOff>0</xdr:colOff>
      <xdr:row>70</xdr:row>
      <xdr:rowOff>104775</xdr:rowOff>
    </xdr:to>
    <xdr:cxnSp macro="">
      <xdr:nvCxnSpPr>
        <xdr:cNvPr id="39" name="직선 연결선 38">
          <a:extLst>
            <a:ext uri="{FF2B5EF4-FFF2-40B4-BE49-F238E27FC236}">
              <a16:creationId xmlns:a16="http://schemas.microsoft.com/office/drawing/2014/main" id="{A1757E5E-AE43-4C59-94C7-34E375FCC66C}"/>
            </a:ext>
          </a:extLst>
        </xdr:cNvPr>
        <xdr:cNvCxnSpPr/>
      </xdr:nvCxnSpPr>
      <xdr:spPr>
        <a:xfrm>
          <a:off x="7425765" y="9420599"/>
          <a:ext cx="425823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70</xdr:row>
      <xdr:rowOff>104775</xdr:rowOff>
    </xdr:from>
    <xdr:to>
      <xdr:col>18</xdr:col>
      <xdr:colOff>0</xdr:colOff>
      <xdr:row>70</xdr:row>
      <xdr:rowOff>104775</xdr:rowOff>
    </xdr:to>
    <xdr:cxnSp macro="">
      <xdr:nvCxnSpPr>
        <xdr:cNvPr id="40" name="직선 연결선 39">
          <a:extLst>
            <a:ext uri="{FF2B5EF4-FFF2-40B4-BE49-F238E27FC236}">
              <a16:creationId xmlns:a16="http://schemas.microsoft.com/office/drawing/2014/main" id="{B0889DC1-BCC1-44BD-8193-276697F54ED2}"/>
            </a:ext>
          </a:extLst>
        </xdr:cNvPr>
        <xdr:cNvCxnSpPr/>
      </xdr:nvCxnSpPr>
      <xdr:spPr>
        <a:xfrm>
          <a:off x="7851588" y="9420599"/>
          <a:ext cx="1314824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12700</xdr:colOff>
      <xdr:row>70</xdr:row>
      <xdr:rowOff>12700</xdr:rowOff>
    </xdr:from>
    <xdr:to>
      <xdr:col>14</xdr:col>
      <xdr:colOff>196850</xdr:colOff>
      <xdr:row>70</xdr:row>
      <xdr:rowOff>196850</xdr:rowOff>
    </xdr:to>
    <xdr:sp macro="" textlink="">
      <xdr:nvSpPr>
        <xdr:cNvPr id="41" name="직사각형 40">
          <a:extLst>
            <a:ext uri="{FF2B5EF4-FFF2-40B4-BE49-F238E27FC236}">
              <a16:creationId xmlns:a16="http://schemas.microsoft.com/office/drawing/2014/main" id="{6CC9F01A-14A5-43BD-9FB2-0D1C0453C509}"/>
            </a:ext>
          </a:extLst>
        </xdr:cNvPr>
        <xdr:cNvSpPr/>
      </xdr:nvSpPr>
      <xdr:spPr>
        <a:xfrm>
          <a:off x="7244229" y="9328524"/>
          <a:ext cx="184150" cy="184150"/>
        </a:xfrm>
        <a:prstGeom prst="rect">
          <a:avLst/>
        </a:prstGeom>
        <a:ln w="12700">
          <a:solidFill>
            <a:srgbClr val="7F7F7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0</xdr:colOff>
      <xdr:row>70</xdr:row>
      <xdr:rowOff>104775</xdr:rowOff>
    </xdr:from>
    <xdr:to>
      <xdr:col>12</xdr:col>
      <xdr:colOff>0</xdr:colOff>
      <xdr:row>72</xdr:row>
      <xdr:rowOff>104775</xdr:rowOff>
    </xdr:to>
    <xdr:cxnSp macro="">
      <xdr:nvCxnSpPr>
        <xdr:cNvPr id="42" name="직선 연결선 41">
          <a:extLst>
            <a:ext uri="{FF2B5EF4-FFF2-40B4-BE49-F238E27FC236}">
              <a16:creationId xmlns:a16="http://schemas.microsoft.com/office/drawing/2014/main" id="{5FB7FFF2-8423-4DB7-9D21-5B052B79540B}"/>
            </a:ext>
          </a:extLst>
        </xdr:cNvPr>
        <xdr:cNvCxnSpPr/>
      </xdr:nvCxnSpPr>
      <xdr:spPr>
        <a:xfrm flipV="1">
          <a:off x="5468471" y="9420599"/>
          <a:ext cx="425823" cy="433294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70</xdr:row>
      <xdr:rowOff>104775</xdr:rowOff>
    </xdr:from>
    <xdr:to>
      <xdr:col>14</xdr:col>
      <xdr:colOff>0</xdr:colOff>
      <xdr:row>70</xdr:row>
      <xdr:rowOff>104775</xdr:rowOff>
    </xdr:to>
    <xdr:cxnSp macro="">
      <xdr:nvCxnSpPr>
        <xdr:cNvPr id="43" name="직선 연결선 42">
          <a:extLst>
            <a:ext uri="{FF2B5EF4-FFF2-40B4-BE49-F238E27FC236}">
              <a16:creationId xmlns:a16="http://schemas.microsoft.com/office/drawing/2014/main" id="{4F9BB4AC-F9B6-4CB3-AC49-9F7312C4ABD6}"/>
            </a:ext>
          </a:extLst>
        </xdr:cNvPr>
        <xdr:cNvCxnSpPr/>
      </xdr:nvCxnSpPr>
      <xdr:spPr>
        <a:xfrm>
          <a:off x="5894294" y="9420599"/>
          <a:ext cx="1337235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75</xdr:row>
      <xdr:rowOff>20955</xdr:rowOff>
    </xdr:from>
    <xdr:to>
      <xdr:col>18</xdr:col>
      <xdr:colOff>0</xdr:colOff>
      <xdr:row>75</xdr:row>
      <xdr:rowOff>188595</xdr:rowOff>
    </xdr:to>
    <xdr:cxnSp macro="">
      <xdr:nvCxnSpPr>
        <xdr:cNvPr id="44" name="직선 연결선 43">
          <a:extLst>
            <a:ext uri="{FF2B5EF4-FFF2-40B4-BE49-F238E27FC236}">
              <a16:creationId xmlns:a16="http://schemas.microsoft.com/office/drawing/2014/main" id="{57DC8D0B-7167-454E-AC36-D1E31F5DA303}"/>
            </a:ext>
          </a:extLst>
        </xdr:cNvPr>
        <xdr:cNvCxnSpPr/>
      </xdr:nvCxnSpPr>
      <xdr:spPr>
        <a:xfrm>
          <a:off x="9166412" y="10420014"/>
          <a:ext cx="0" cy="16764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75</xdr:row>
      <xdr:rowOff>104775</xdr:rowOff>
    </xdr:from>
    <xdr:to>
      <xdr:col>16</xdr:col>
      <xdr:colOff>0</xdr:colOff>
      <xdr:row>75</xdr:row>
      <xdr:rowOff>104775</xdr:rowOff>
    </xdr:to>
    <xdr:cxnSp macro="">
      <xdr:nvCxnSpPr>
        <xdr:cNvPr id="45" name="직선 연결선 44">
          <a:extLst>
            <a:ext uri="{FF2B5EF4-FFF2-40B4-BE49-F238E27FC236}">
              <a16:creationId xmlns:a16="http://schemas.microsoft.com/office/drawing/2014/main" id="{DAA90B7F-1572-4FF2-81F6-B9FCC59BD9D9}"/>
            </a:ext>
          </a:extLst>
        </xdr:cNvPr>
        <xdr:cNvCxnSpPr/>
      </xdr:nvCxnSpPr>
      <xdr:spPr>
        <a:xfrm>
          <a:off x="7425765" y="10503834"/>
          <a:ext cx="425823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75</xdr:row>
      <xdr:rowOff>104775</xdr:rowOff>
    </xdr:from>
    <xdr:to>
      <xdr:col>18</xdr:col>
      <xdr:colOff>0</xdr:colOff>
      <xdr:row>75</xdr:row>
      <xdr:rowOff>104775</xdr:rowOff>
    </xdr:to>
    <xdr:cxnSp macro="">
      <xdr:nvCxnSpPr>
        <xdr:cNvPr id="46" name="직선 연결선 45">
          <a:extLst>
            <a:ext uri="{FF2B5EF4-FFF2-40B4-BE49-F238E27FC236}">
              <a16:creationId xmlns:a16="http://schemas.microsoft.com/office/drawing/2014/main" id="{44667A14-A969-4897-8B4F-76BD79EEE2DF}"/>
            </a:ext>
          </a:extLst>
        </xdr:cNvPr>
        <xdr:cNvCxnSpPr/>
      </xdr:nvCxnSpPr>
      <xdr:spPr>
        <a:xfrm>
          <a:off x="7851588" y="10503834"/>
          <a:ext cx="1314824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12700</xdr:colOff>
      <xdr:row>75</xdr:row>
      <xdr:rowOff>12700</xdr:rowOff>
    </xdr:from>
    <xdr:to>
      <xdr:col>14</xdr:col>
      <xdr:colOff>196850</xdr:colOff>
      <xdr:row>75</xdr:row>
      <xdr:rowOff>196850</xdr:rowOff>
    </xdr:to>
    <xdr:sp macro="" textlink="">
      <xdr:nvSpPr>
        <xdr:cNvPr id="47" name="직사각형 46">
          <a:extLst>
            <a:ext uri="{FF2B5EF4-FFF2-40B4-BE49-F238E27FC236}">
              <a16:creationId xmlns:a16="http://schemas.microsoft.com/office/drawing/2014/main" id="{EB2E03B2-4484-4506-91CC-0BFB3754B4C0}"/>
            </a:ext>
          </a:extLst>
        </xdr:cNvPr>
        <xdr:cNvSpPr/>
      </xdr:nvSpPr>
      <xdr:spPr>
        <a:xfrm>
          <a:off x="7244229" y="10411759"/>
          <a:ext cx="184150" cy="184150"/>
        </a:xfrm>
        <a:prstGeom prst="rect">
          <a:avLst/>
        </a:prstGeom>
        <a:ln w="12700">
          <a:solidFill>
            <a:srgbClr val="7F7F7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0</xdr:colOff>
      <xdr:row>72</xdr:row>
      <xdr:rowOff>104775</xdr:rowOff>
    </xdr:from>
    <xdr:to>
      <xdr:col>12</xdr:col>
      <xdr:colOff>0</xdr:colOff>
      <xdr:row>75</xdr:row>
      <xdr:rowOff>104775</xdr:rowOff>
    </xdr:to>
    <xdr:cxnSp macro="">
      <xdr:nvCxnSpPr>
        <xdr:cNvPr id="48" name="직선 연결선 47">
          <a:extLst>
            <a:ext uri="{FF2B5EF4-FFF2-40B4-BE49-F238E27FC236}">
              <a16:creationId xmlns:a16="http://schemas.microsoft.com/office/drawing/2014/main" id="{5EE5C62F-76D0-4EE8-9F5C-60A74DAFB64D}"/>
            </a:ext>
          </a:extLst>
        </xdr:cNvPr>
        <xdr:cNvCxnSpPr/>
      </xdr:nvCxnSpPr>
      <xdr:spPr>
        <a:xfrm>
          <a:off x="5468471" y="9853893"/>
          <a:ext cx="425823" cy="649941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75</xdr:row>
      <xdr:rowOff>104775</xdr:rowOff>
    </xdr:from>
    <xdr:to>
      <xdr:col>14</xdr:col>
      <xdr:colOff>0</xdr:colOff>
      <xdr:row>75</xdr:row>
      <xdr:rowOff>104775</xdr:rowOff>
    </xdr:to>
    <xdr:cxnSp macro="">
      <xdr:nvCxnSpPr>
        <xdr:cNvPr id="49" name="직선 연결선 48">
          <a:extLst>
            <a:ext uri="{FF2B5EF4-FFF2-40B4-BE49-F238E27FC236}">
              <a16:creationId xmlns:a16="http://schemas.microsoft.com/office/drawing/2014/main" id="{99DB40F9-DA35-4F5A-B4E5-4F9C6D04C5A1}"/>
            </a:ext>
          </a:extLst>
        </xdr:cNvPr>
        <xdr:cNvCxnSpPr/>
      </xdr:nvCxnSpPr>
      <xdr:spPr>
        <a:xfrm>
          <a:off x="5894294" y="10503834"/>
          <a:ext cx="1337235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12700</xdr:colOff>
      <xdr:row>72</xdr:row>
      <xdr:rowOff>12700</xdr:rowOff>
    </xdr:from>
    <xdr:to>
      <xdr:col>10</xdr:col>
      <xdr:colOff>196850</xdr:colOff>
      <xdr:row>72</xdr:row>
      <xdr:rowOff>196850</xdr:rowOff>
    </xdr:to>
    <xdr:sp macro="" textlink="">
      <xdr:nvSpPr>
        <xdr:cNvPr id="50" name="직사각형 49">
          <a:extLst>
            <a:ext uri="{FF2B5EF4-FFF2-40B4-BE49-F238E27FC236}">
              <a16:creationId xmlns:a16="http://schemas.microsoft.com/office/drawing/2014/main" id="{10B664C5-BCA5-4B07-AF88-F38781DB0089}"/>
            </a:ext>
          </a:extLst>
        </xdr:cNvPr>
        <xdr:cNvSpPr/>
      </xdr:nvSpPr>
      <xdr:spPr>
        <a:xfrm>
          <a:off x="5189818" y="9761818"/>
          <a:ext cx="184150" cy="184150"/>
        </a:xfrm>
        <a:prstGeom prst="rect">
          <a:avLst/>
        </a:prstGeom>
        <a:ln w="12700">
          <a:solidFill>
            <a:srgbClr val="7F7F7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0</xdr:colOff>
      <xdr:row>67</xdr:row>
      <xdr:rowOff>104775</xdr:rowOff>
    </xdr:from>
    <xdr:to>
      <xdr:col>8</xdr:col>
      <xdr:colOff>0</xdr:colOff>
      <xdr:row>72</xdr:row>
      <xdr:rowOff>104775</xdr:rowOff>
    </xdr:to>
    <xdr:cxnSp macro="">
      <xdr:nvCxnSpPr>
        <xdr:cNvPr id="51" name="직선 연결선 50">
          <a:extLst>
            <a:ext uri="{FF2B5EF4-FFF2-40B4-BE49-F238E27FC236}">
              <a16:creationId xmlns:a16="http://schemas.microsoft.com/office/drawing/2014/main" id="{97A681C6-D543-49A3-A8C9-19BE3F56D3D9}"/>
            </a:ext>
          </a:extLst>
        </xdr:cNvPr>
        <xdr:cNvCxnSpPr/>
      </xdr:nvCxnSpPr>
      <xdr:spPr>
        <a:xfrm>
          <a:off x="3443941" y="8770657"/>
          <a:ext cx="575235" cy="1083236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72</xdr:row>
      <xdr:rowOff>104775</xdr:rowOff>
    </xdr:from>
    <xdr:to>
      <xdr:col>10</xdr:col>
      <xdr:colOff>0</xdr:colOff>
      <xdr:row>72</xdr:row>
      <xdr:rowOff>104775</xdr:rowOff>
    </xdr:to>
    <xdr:cxnSp macro="">
      <xdr:nvCxnSpPr>
        <xdr:cNvPr id="52" name="직선 연결선 51">
          <a:extLst>
            <a:ext uri="{FF2B5EF4-FFF2-40B4-BE49-F238E27FC236}">
              <a16:creationId xmlns:a16="http://schemas.microsoft.com/office/drawing/2014/main" id="{34DE860D-71DD-48D0-A9FE-4EED82D32E8D}"/>
            </a:ext>
          </a:extLst>
        </xdr:cNvPr>
        <xdr:cNvCxnSpPr/>
      </xdr:nvCxnSpPr>
      <xdr:spPr>
        <a:xfrm>
          <a:off x="4019176" y="9853893"/>
          <a:ext cx="1157942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67</xdr:row>
      <xdr:rowOff>12700</xdr:rowOff>
    </xdr:from>
    <xdr:to>
      <xdr:col>6</xdr:col>
      <xdr:colOff>196850</xdr:colOff>
      <xdr:row>67</xdr:row>
      <xdr:rowOff>196850</xdr:rowOff>
    </xdr:to>
    <xdr:sp macro="" textlink="">
      <xdr:nvSpPr>
        <xdr:cNvPr id="53" name="타원 52">
          <a:extLst>
            <a:ext uri="{FF2B5EF4-FFF2-40B4-BE49-F238E27FC236}">
              <a16:creationId xmlns:a16="http://schemas.microsoft.com/office/drawing/2014/main" id="{8064267B-25B5-4B09-84A3-E8869AFAF407}"/>
            </a:ext>
          </a:extLst>
        </xdr:cNvPr>
        <xdr:cNvSpPr/>
      </xdr:nvSpPr>
      <xdr:spPr>
        <a:xfrm>
          <a:off x="3262406" y="8678582"/>
          <a:ext cx="184150" cy="184150"/>
        </a:xfrm>
        <a:prstGeom prst="ellipse">
          <a:avLst/>
        </a:prstGeom>
        <a:ln w="12700">
          <a:solidFill>
            <a:srgbClr val="7F7F7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0</xdr:colOff>
      <xdr:row>67</xdr:row>
      <xdr:rowOff>104775</xdr:rowOff>
    </xdr:from>
    <xdr:to>
      <xdr:col>4</xdr:col>
      <xdr:colOff>0</xdr:colOff>
      <xdr:row>73</xdr:row>
      <xdr:rowOff>104775</xdr:rowOff>
    </xdr:to>
    <xdr:cxnSp macro="">
      <xdr:nvCxnSpPr>
        <xdr:cNvPr id="54" name="직선 연결선 53">
          <a:extLst>
            <a:ext uri="{FF2B5EF4-FFF2-40B4-BE49-F238E27FC236}">
              <a16:creationId xmlns:a16="http://schemas.microsoft.com/office/drawing/2014/main" id="{9583FB00-6688-4AA5-9F18-D55C88F376EB}"/>
            </a:ext>
          </a:extLst>
        </xdr:cNvPr>
        <xdr:cNvCxnSpPr/>
      </xdr:nvCxnSpPr>
      <xdr:spPr>
        <a:xfrm flipV="1">
          <a:off x="1509059" y="8770657"/>
          <a:ext cx="425823" cy="1299883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67</xdr:row>
      <xdr:rowOff>104775</xdr:rowOff>
    </xdr:from>
    <xdr:to>
      <xdr:col>6</xdr:col>
      <xdr:colOff>0</xdr:colOff>
      <xdr:row>67</xdr:row>
      <xdr:rowOff>104775</xdr:rowOff>
    </xdr:to>
    <xdr:cxnSp macro="">
      <xdr:nvCxnSpPr>
        <xdr:cNvPr id="55" name="직선 연결선 54">
          <a:extLst>
            <a:ext uri="{FF2B5EF4-FFF2-40B4-BE49-F238E27FC236}">
              <a16:creationId xmlns:a16="http://schemas.microsoft.com/office/drawing/2014/main" id="{011C3E0B-FA48-4D40-83DA-6C3033983F2F}"/>
            </a:ext>
          </a:extLst>
        </xdr:cNvPr>
        <xdr:cNvCxnSpPr/>
      </xdr:nvCxnSpPr>
      <xdr:spPr>
        <a:xfrm>
          <a:off x="1934882" y="8770657"/>
          <a:ext cx="1314824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80</xdr:row>
      <xdr:rowOff>20955</xdr:rowOff>
    </xdr:from>
    <xdr:to>
      <xdr:col>10</xdr:col>
      <xdr:colOff>0</xdr:colOff>
      <xdr:row>80</xdr:row>
      <xdr:rowOff>188595</xdr:rowOff>
    </xdr:to>
    <xdr:cxnSp macro="">
      <xdr:nvCxnSpPr>
        <xdr:cNvPr id="56" name="직선 연결선 55">
          <a:extLst>
            <a:ext uri="{FF2B5EF4-FFF2-40B4-BE49-F238E27FC236}">
              <a16:creationId xmlns:a16="http://schemas.microsoft.com/office/drawing/2014/main" id="{BFF57090-543C-4ACD-98EB-26B9FAA787E7}"/>
            </a:ext>
          </a:extLst>
        </xdr:cNvPr>
        <xdr:cNvCxnSpPr/>
      </xdr:nvCxnSpPr>
      <xdr:spPr>
        <a:xfrm>
          <a:off x="5177118" y="11503249"/>
          <a:ext cx="0" cy="16764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80</xdr:row>
      <xdr:rowOff>104775</xdr:rowOff>
    </xdr:from>
    <xdr:to>
      <xdr:col>18</xdr:col>
      <xdr:colOff>0</xdr:colOff>
      <xdr:row>80</xdr:row>
      <xdr:rowOff>104775</xdr:rowOff>
    </xdr:to>
    <xdr:cxnSp macro="">
      <xdr:nvCxnSpPr>
        <xdr:cNvPr id="57" name="직선 연결선 56">
          <a:extLst>
            <a:ext uri="{FF2B5EF4-FFF2-40B4-BE49-F238E27FC236}">
              <a16:creationId xmlns:a16="http://schemas.microsoft.com/office/drawing/2014/main" id="{9F3609FE-CB94-49F6-A8DE-1E7075A34F37}"/>
            </a:ext>
          </a:extLst>
        </xdr:cNvPr>
        <xdr:cNvCxnSpPr/>
      </xdr:nvCxnSpPr>
      <xdr:spPr>
        <a:xfrm>
          <a:off x="5468471" y="11587069"/>
          <a:ext cx="3697941" cy="0"/>
        </a:xfrm>
        <a:prstGeom prst="line">
          <a:avLst/>
        </a:prstGeom>
        <a:ln w="9525">
          <a:solidFill>
            <a:srgbClr val="7F7F7F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80</xdr:row>
      <xdr:rowOff>104775</xdr:rowOff>
    </xdr:from>
    <xdr:to>
      <xdr:col>8</xdr:col>
      <xdr:colOff>0</xdr:colOff>
      <xdr:row>80</xdr:row>
      <xdr:rowOff>104775</xdr:rowOff>
    </xdr:to>
    <xdr:cxnSp macro="">
      <xdr:nvCxnSpPr>
        <xdr:cNvPr id="58" name="직선 연결선 57">
          <a:extLst>
            <a:ext uri="{FF2B5EF4-FFF2-40B4-BE49-F238E27FC236}">
              <a16:creationId xmlns:a16="http://schemas.microsoft.com/office/drawing/2014/main" id="{829ABB43-10B3-40C2-9C5A-C2DCC0D66534}"/>
            </a:ext>
          </a:extLst>
        </xdr:cNvPr>
        <xdr:cNvCxnSpPr/>
      </xdr:nvCxnSpPr>
      <xdr:spPr>
        <a:xfrm>
          <a:off x="3443941" y="11587069"/>
          <a:ext cx="575235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80</xdr:row>
      <xdr:rowOff>104775</xdr:rowOff>
    </xdr:from>
    <xdr:to>
      <xdr:col>10</xdr:col>
      <xdr:colOff>0</xdr:colOff>
      <xdr:row>80</xdr:row>
      <xdr:rowOff>104775</xdr:rowOff>
    </xdr:to>
    <xdr:cxnSp macro="">
      <xdr:nvCxnSpPr>
        <xdr:cNvPr id="59" name="직선 연결선 58">
          <a:extLst>
            <a:ext uri="{FF2B5EF4-FFF2-40B4-BE49-F238E27FC236}">
              <a16:creationId xmlns:a16="http://schemas.microsoft.com/office/drawing/2014/main" id="{8C5DF41B-AA91-427F-A32E-B6CEDFACA6CB}"/>
            </a:ext>
          </a:extLst>
        </xdr:cNvPr>
        <xdr:cNvCxnSpPr/>
      </xdr:nvCxnSpPr>
      <xdr:spPr>
        <a:xfrm>
          <a:off x="4019176" y="11587069"/>
          <a:ext cx="1157942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80</xdr:row>
      <xdr:rowOff>12700</xdr:rowOff>
    </xdr:from>
    <xdr:to>
      <xdr:col>6</xdr:col>
      <xdr:colOff>196850</xdr:colOff>
      <xdr:row>80</xdr:row>
      <xdr:rowOff>196850</xdr:rowOff>
    </xdr:to>
    <xdr:sp macro="" textlink="">
      <xdr:nvSpPr>
        <xdr:cNvPr id="60" name="타원 59">
          <a:extLst>
            <a:ext uri="{FF2B5EF4-FFF2-40B4-BE49-F238E27FC236}">
              <a16:creationId xmlns:a16="http://schemas.microsoft.com/office/drawing/2014/main" id="{AD752615-CCC5-4F96-AC7E-FBAC6FFBEDA9}"/>
            </a:ext>
          </a:extLst>
        </xdr:cNvPr>
        <xdr:cNvSpPr/>
      </xdr:nvSpPr>
      <xdr:spPr>
        <a:xfrm>
          <a:off x="3262406" y="11494994"/>
          <a:ext cx="184150" cy="184150"/>
        </a:xfrm>
        <a:prstGeom prst="ellipse">
          <a:avLst/>
        </a:prstGeom>
        <a:ln w="12700">
          <a:solidFill>
            <a:srgbClr val="7F7F7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0</xdr:colOff>
      <xdr:row>73</xdr:row>
      <xdr:rowOff>104775</xdr:rowOff>
    </xdr:from>
    <xdr:to>
      <xdr:col>4</xdr:col>
      <xdr:colOff>0</xdr:colOff>
      <xdr:row>80</xdr:row>
      <xdr:rowOff>104775</xdr:rowOff>
    </xdr:to>
    <xdr:cxnSp macro="">
      <xdr:nvCxnSpPr>
        <xdr:cNvPr id="61" name="직선 연결선 60">
          <a:extLst>
            <a:ext uri="{FF2B5EF4-FFF2-40B4-BE49-F238E27FC236}">
              <a16:creationId xmlns:a16="http://schemas.microsoft.com/office/drawing/2014/main" id="{37928811-12A1-4AE4-86B4-771B9B827B9C}"/>
            </a:ext>
          </a:extLst>
        </xdr:cNvPr>
        <xdr:cNvCxnSpPr/>
      </xdr:nvCxnSpPr>
      <xdr:spPr>
        <a:xfrm>
          <a:off x="1509059" y="10070540"/>
          <a:ext cx="425823" cy="1516529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80</xdr:row>
      <xdr:rowOff>104775</xdr:rowOff>
    </xdr:from>
    <xdr:to>
      <xdr:col>6</xdr:col>
      <xdr:colOff>0</xdr:colOff>
      <xdr:row>80</xdr:row>
      <xdr:rowOff>104775</xdr:rowOff>
    </xdr:to>
    <xdr:cxnSp macro="">
      <xdr:nvCxnSpPr>
        <xdr:cNvPr id="62" name="직선 연결선 61">
          <a:extLst>
            <a:ext uri="{FF2B5EF4-FFF2-40B4-BE49-F238E27FC236}">
              <a16:creationId xmlns:a16="http://schemas.microsoft.com/office/drawing/2014/main" id="{78D9BDE5-FC87-472C-A647-E10D5E60A551}"/>
            </a:ext>
          </a:extLst>
        </xdr:cNvPr>
        <xdr:cNvCxnSpPr/>
      </xdr:nvCxnSpPr>
      <xdr:spPr>
        <a:xfrm>
          <a:off x="1934882" y="11587069"/>
          <a:ext cx="1314824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73</xdr:row>
      <xdr:rowOff>12700</xdr:rowOff>
    </xdr:from>
    <xdr:to>
      <xdr:col>2</xdr:col>
      <xdr:colOff>196850</xdr:colOff>
      <xdr:row>73</xdr:row>
      <xdr:rowOff>196850</xdr:rowOff>
    </xdr:to>
    <xdr:sp macro="" textlink="">
      <xdr:nvSpPr>
        <xdr:cNvPr id="63" name="직사각형 62">
          <a:extLst>
            <a:ext uri="{FF2B5EF4-FFF2-40B4-BE49-F238E27FC236}">
              <a16:creationId xmlns:a16="http://schemas.microsoft.com/office/drawing/2014/main" id="{49C91A5B-AAAC-462F-91C7-093C016F5E03}"/>
            </a:ext>
          </a:extLst>
        </xdr:cNvPr>
        <xdr:cNvSpPr/>
      </xdr:nvSpPr>
      <xdr:spPr>
        <a:xfrm>
          <a:off x="1327524" y="9978465"/>
          <a:ext cx="184150" cy="184150"/>
        </a:xfrm>
        <a:prstGeom prst="rect">
          <a:avLst/>
        </a:prstGeom>
        <a:ln w="12700">
          <a:solidFill>
            <a:srgbClr val="7F7F7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0</xdr:colOff>
      <xdr:row>73</xdr:row>
      <xdr:rowOff>104775</xdr:rowOff>
    </xdr:from>
    <xdr:to>
      <xdr:col>2</xdr:col>
      <xdr:colOff>0</xdr:colOff>
      <xdr:row>73</xdr:row>
      <xdr:rowOff>104775</xdr:rowOff>
    </xdr:to>
    <xdr:cxnSp macro="">
      <xdr:nvCxnSpPr>
        <xdr:cNvPr id="512" name="직선 연결선 511">
          <a:extLst>
            <a:ext uri="{FF2B5EF4-FFF2-40B4-BE49-F238E27FC236}">
              <a16:creationId xmlns:a16="http://schemas.microsoft.com/office/drawing/2014/main" id="{3EBD65B9-5053-4D60-9BA6-72CD65482E53}"/>
            </a:ext>
          </a:extLst>
        </xdr:cNvPr>
        <xdr:cNvCxnSpPr/>
      </xdr:nvCxnSpPr>
      <xdr:spPr>
        <a:xfrm>
          <a:off x="657412" y="10070540"/>
          <a:ext cx="657412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33867</xdr:colOff>
      <xdr:row>48</xdr:row>
      <xdr:rowOff>143933</xdr:rowOff>
    </xdr:from>
    <xdr:to>
      <xdr:col>14</xdr:col>
      <xdr:colOff>118533</xdr:colOff>
      <xdr:row>69</xdr:row>
      <xdr:rowOff>0</xdr:rowOff>
    </xdr:to>
    <xdr:cxnSp macro="">
      <xdr:nvCxnSpPr>
        <xdr:cNvPr id="513" name="직선 화살표 연결선 512">
          <a:extLst>
            <a:ext uri="{FF2B5EF4-FFF2-40B4-BE49-F238E27FC236}">
              <a16:creationId xmlns:a16="http://schemas.microsoft.com/office/drawing/2014/main" id="{E1D1FB34-D705-4417-8D6E-748C3E9FA758}"/>
            </a:ext>
          </a:extLst>
        </xdr:cNvPr>
        <xdr:cNvCxnSpPr/>
      </xdr:nvCxnSpPr>
      <xdr:spPr>
        <a:xfrm>
          <a:off x="6079067" y="10710333"/>
          <a:ext cx="1422399" cy="4478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12700</xdr:colOff>
      <xdr:row>86</xdr:row>
      <xdr:rowOff>12700</xdr:rowOff>
    </xdr:from>
    <xdr:to>
      <xdr:col>10</xdr:col>
      <xdr:colOff>196850</xdr:colOff>
      <xdr:row>86</xdr:row>
      <xdr:rowOff>196850</xdr:rowOff>
    </xdr:to>
    <xdr:sp macro="" textlink="">
      <xdr:nvSpPr>
        <xdr:cNvPr id="514" name="직사각형 513">
          <a:extLst>
            <a:ext uri="{FF2B5EF4-FFF2-40B4-BE49-F238E27FC236}">
              <a16:creationId xmlns:a16="http://schemas.microsoft.com/office/drawing/2014/main" id="{26E071A0-2D70-48D5-ACA7-F5B5A63B845F}"/>
            </a:ext>
          </a:extLst>
        </xdr:cNvPr>
        <xdr:cNvSpPr/>
      </xdr:nvSpPr>
      <xdr:spPr>
        <a:xfrm>
          <a:off x="5228771" y="13510986"/>
          <a:ext cx="184150" cy="184150"/>
        </a:xfrm>
        <a:prstGeom prst="rect">
          <a:avLst/>
        </a:prstGeom>
        <a:ln w="12700">
          <a:solidFill>
            <a:srgbClr val="7F7F7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0</xdr:colOff>
      <xdr:row>86</xdr:row>
      <xdr:rowOff>104775</xdr:rowOff>
    </xdr:from>
    <xdr:to>
      <xdr:col>8</xdr:col>
      <xdr:colOff>0</xdr:colOff>
      <xdr:row>91</xdr:row>
      <xdr:rowOff>104775</xdr:rowOff>
    </xdr:to>
    <xdr:cxnSp macro="">
      <xdr:nvCxnSpPr>
        <xdr:cNvPr id="515" name="직선 연결선 514">
          <a:extLst>
            <a:ext uri="{FF2B5EF4-FFF2-40B4-BE49-F238E27FC236}">
              <a16:creationId xmlns:a16="http://schemas.microsoft.com/office/drawing/2014/main" id="{B41DD2B6-8A41-4E80-A98A-D1F7114BACEC}"/>
            </a:ext>
          </a:extLst>
        </xdr:cNvPr>
        <xdr:cNvCxnSpPr/>
      </xdr:nvCxnSpPr>
      <xdr:spPr>
        <a:xfrm flipV="1">
          <a:off x="3474357" y="13603061"/>
          <a:ext cx="580572" cy="1088571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86</xdr:row>
      <xdr:rowOff>104775</xdr:rowOff>
    </xdr:from>
    <xdr:to>
      <xdr:col>10</xdr:col>
      <xdr:colOff>0</xdr:colOff>
      <xdr:row>86</xdr:row>
      <xdr:rowOff>104775</xdr:rowOff>
    </xdr:to>
    <xdr:cxnSp macro="">
      <xdr:nvCxnSpPr>
        <xdr:cNvPr id="516" name="직선 연결선 515">
          <a:extLst>
            <a:ext uri="{FF2B5EF4-FFF2-40B4-BE49-F238E27FC236}">
              <a16:creationId xmlns:a16="http://schemas.microsoft.com/office/drawing/2014/main" id="{578D53DB-26B5-4A9D-9995-9D4698A66D80}"/>
            </a:ext>
          </a:extLst>
        </xdr:cNvPr>
        <xdr:cNvCxnSpPr/>
      </xdr:nvCxnSpPr>
      <xdr:spPr>
        <a:xfrm>
          <a:off x="4054929" y="13603061"/>
          <a:ext cx="1161142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94</xdr:row>
      <xdr:rowOff>20955</xdr:rowOff>
    </xdr:from>
    <xdr:to>
      <xdr:col>18</xdr:col>
      <xdr:colOff>0</xdr:colOff>
      <xdr:row>94</xdr:row>
      <xdr:rowOff>188595</xdr:rowOff>
    </xdr:to>
    <xdr:cxnSp macro="">
      <xdr:nvCxnSpPr>
        <xdr:cNvPr id="517" name="직선 연결선 516">
          <a:extLst>
            <a:ext uri="{FF2B5EF4-FFF2-40B4-BE49-F238E27FC236}">
              <a16:creationId xmlns:a16="http://schemas.microsoft.com/office/drawing/2014/main" id="{7194CE01-2CB2-4FA5-913D-EF8E7EE38066}"/>
            </a:ext>
          </a:extLst>
        </xdr:cNvPr>
        <xdr:cNvCxnSpPr/>
      </xdr:nvCxnSpPr>
      <xdr:spPr>
        <a:xfrm>
          <a:off x="9216571" y="15260955"/>
          <a:ext cx="0" cy="16764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94</xdr:row>
      <xdr:rowOff>104775</xdr:rowOff>
    </xdr:from>
    <xdr:to>
      <xdr:col>16</xdr:col>
      <xdr:colOff>0</xdr:colOff>
      <xdr:row>94</xdr:row>
      <xdr:rowOff>104775</xdr:rowOff>
    </xdr:to>
    <xdr:cxnSp macro="">
      <xdr:nvCxnSpPr>
        <xdr:cNvPr id="518" name="직선 연결선 517">
          <a:extLst>
            <a:ext uri="{FF2B5EF4-FFF2-40B4-BE49-F238E27FC236}">
              <a16:creationId xmlns:a16="http://schemas.microsoft.com/office/drawing/2014/main" id="{88443B26-A1F7-4FEF-8324-284654740B02}"/>
            </a:ext>
          </a:extLst>
        </xdr:cNvPr>
        <xdr:cNvCxnSpPr/>
      </xdr:nvCxnSpPr>
      <xdr:spPr>
        <a:xfrm>
          <a:off x="7465786" y="15344775"/>
          <a:ext cx="426357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94</xdr:row>
      <xdr:rowOff>104775</xdr:rowOff>
    </xdr:from>
    <xdr:to>
      <xdr:col>18</xdr:col>
      <xdr:colOff>0</xdr:colOff>
      <xdr:row>94</xdr:row>
      <xdr:rowOff>104775</xdr:rowOff>
    </xdr:to>
    <xdr:cxnSp macro="">
      <xdr:nvCxnSpPr>
        <xdr:cNvPr id="519" name="직선 연결선 518">
          <a:extLst>
            <a:ext uri="{FF2B5EF4-FFF2-40B4-BE49-F238E27FC236}">
              <a16:creationId xmlns:a16="http://schemas.microsoft.com/office/drawing/2014/main" id="{C31C52FC-1176-4F69-AE2E-37A77E42F213}"/>
            </a:ext>
          </a:extLst>
        </xdr:cNvPr>
        <xdr:cNvCxnSpPr/>
      </xdr:nvCxnSpPr>
      <xdr:spPr>
        <a:xfrm>
          <a:off x="7892143" y="15344775"/>
          <a:ext cx="1324428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12700</xdr:colOff>
      <xdr:row>94</xdr:row>
      <xdr:rowOff>12700</xdr:rowOff>
    </xdr:from>
    <xdr:to>
      <xdr:col>14</xdr:col>
      <xdr:colOff>196850</xdr:colOff>
      <xdr:row>94</xdr:row>
      <xdr:rowOff>196850</xdr:rowOff>
    </xdr:to>
    <xdr:sp macro="" textlink="">
      <xdr:nvSpPr>
        <xdr:cNvPr id="520" name="직사각형 519">
          <a:extLst>
            <a:ext uri="{FF2B5EF4-FFF2-40B4-BE49-F238E27FC236}">
              <a16:creationId xmlns:a16="http://schemas.microsoft.com/office/drawing/2014/main" id="{A5655AAA-AF17-42AF-8356-9C9C43A891A3}"/>
            </a:ext>
          </a:extLst>
        </xdr:cNvPr>
        <xdr:cNvSpPr/>
      </xdr:nvSpPr>
      <xdr:spPr>
        <a:xfrm>
          <a:off x="7278914" y="15252700"/>
          <a:ext cx="184150" cy="184150"/>
        </a:xfrm>
        <a:prstGeom prst="rect">
          <a:avLst/>
        </a:prstGeom>
        <a:ln w="12700">
          <a:solidFill>
            <a:srgbClr val="7F7F7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0</xdr:colOff>
      <xdr:row>94</xdr:row>
      <xdr:rowOff>104775</xdr:rowOff>
    </xdr:from>
    <xdr:to>
      <xdr:col>12</xdr:col>
      <xdr:colOff>0</xdr:colOff>
      <xdr:row>96</xdr:row>
      <xdr:rowOff>104775</xdr:rowOff>
    </xdr:to>
    <xdr:cxnSp macro="">
      <xdr:nvCxnSpPr>
        <xdr:cNvPr id="521" name="직선 연결선 520">
          <a:extLst>
            <a:ext uri="{FF2B5EF4-FFF2-40B4-BE49-F238E27FC236}">
              <a16:creationId xmlns:a16="http://schemas.microsoft.com/office/drawing/2014/main" id="{4F8A0898-1250-4530-9BB2-E24E6A15950F}"/>
            </a:ext>
          </a:extLst>
        </xdr:cNvPr>
        <xdr:cNvCxnSpPr/>
      </xdr:nvCxnSpPr>
      <xdr:spPr>
        <a:xfrm flipV="1">
          <a:off x="5506357" y="15344775"/>
          <a:ext cx="426357" cy="435429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94</xdr:row>
      <xdr:rowOff>104775</xdr:rowOff>
    </xdr:from>
    <xdr:to>
      <xdr:col>14</xdr:col>
      <xdr:colOff>0</xdr:colOff>
      <xdr:row>94</xdr:row>
      <xdr:rowOff>104775</xdr:rowOff>
    </xdr:to>
    <xdr:cxnSp macro="">
      <xdr:nvCxnSpPr>
        <xdr:cNvPr id="522" name="직선 연결선 521">
          <a:extLst>
            <a:ext uri="{FF2B5EF4-FFF2-40B4-BE49-F238E27FC236}">
              <a16:creationId xmlns:a16="http://schemas.microsoft.com/office/drawing/2014/main" id="{5B3E961D-80C7-42F3-AE2B-7087FD95A00E}"/>
            </a:ext>
          </a:extLst>
        </xdr:cNvPr>
        <xdr:cNvCxnSpPr/>
      </xdr:nvCxnSpPr>
      <xdr:spPr>
        <a:xfrm>
          <a:off x="5932714" y="15344775"/>
          <a:ext cx="13335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99</xdr:row>
      <xdr:rowOff>20955</xdr:rowOff>
    </xdr:from>
    <xdr:to>
      <xdr:col>18</xdr:col>
      <xdr:colOff>0</xdr:colOff>
      <xdr:row>99</xdr:row>
      <xdr:rowOff>188595</xdr:rowOff>
    </xdr:to>
    <xdr:cxnSp macro="">
      <xdr:nvCxnSpPr>
        <xdr:cNvPr id="523" name="직선 연결선 522">
          <a:extLst>
            <a:ext uri="{FF2B5EF4-FFF2-40B4-BE49-F238E27FC236}">
              <a16:creationId xmlns:a16="http://schemas.microsoft.com/office/drawing/2014/main" id="{0D6F67DE-A839-49AC-A3CD-DE93E62D61FB}"/>
            </a:ext>
          </a:extLst>
        </xdr:cNvPr>
        <xdr:cNvCxnSpPr/>
      </xdr:nvCxnSpPr>
      <xdr:spPr>
        <a:xfrm>
          <a:off x="9216571" y="16349526"/>
          <a:ext cx="0" cy="16764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99</xdr:row>
      <xdr:rowOff>104775</xdr:rowOff>
    </xdr:from>
    <xdr:to>
      <xdr:col>16</xdr:col>
      <xdr:colOff>0</xdr:colOff>
      <xdr:row>99</xdr:row>
      <xdr:rowOff>104775</xdr:rowOff>
    </xdr:to>
    <xdr:cxnSp macro="">
      <xdr:nvCxnSpPr>
        <xdr:cNvPr id="524" name="직선 연결선 523">
          <a:extLst>
            <a:ext uri="{FF2B5EF4-FFF2-40B4-BE49-F238E27FC236}">
              <a16:creationId xmlns:a16="http://schemas.microsoft.com/office/drawing/2014/main" id="{3E55DCE8-FB26-4FA2-AE4D-2DA712E2042C}"/>
            </a:ext>
          </a:extLst>
        </xdr:cNvPr>
        <xdr:cNvCxnSpPr/>
      </xdr:nvCxnSpPr>
      <xdr:spPr>
        <a:xfrm>
          <a:off x="7465786" y="16433346"/>
          <a:ext cx="426357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99</xdr:row>
      <xdr:rowOff>104775</xdr:rowOff>
    </xdr:from>
    <xdr:to>
      <xdr:col>18</xdr:col>
      <xdr:colOff>0</xdr:colOff>
      <xdr:row>99</xdr:row>
      <xdr:rowOff>104775</xdr:rowOff>
    </xdr:to>
    <xdr:cxnSp macro="">
      <xdr:nvCxnSpPr>
        <xdr:cNvPr id="525" name="직선 연결선 524">
          <a:extLst>
            <a:ext uri="{FF2B5EF4-FFF2-40B4-BE49-F238E27FC236}">
              <a16:creationId xmlns:a16="http://schemas.microsoft.com/office/drawing/2014/main" id="{2EE17F8E-459E-4C4A-B0E6-8449109B7C24}"/>
            </a:ext>
          </a:extLst>
        </xdr:cNvPr>
        <xdr:cNvCxnSpPr/>
      </xdr:nvCxnSpPr>
      <xdr:spPr>
        <a:xfrm>
          <a:off x="7892143" y="16433346"/>
          <a:ext cx="1324428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12700</xdr:colOff>
      <xdr:row>99</xdr:row>
      <xdr:rowOff>12700</xdr:rowOff>
    </xdr:from>
    <xdr:to>
      <xdr:col>14</xdr:col>
      <xdr:colOff>196850</xdr:colOff>
      <xdr:row>99</xdr:row>
      <xdr:rowOff>196850</xdr:rowOff>
    </xdr:to>
    <xdr:sp macro="" textlink="">
      <xdr:nvSpPr>
        <xdr:cNvPr id="526" name="직사각형 525">
          <a:extLst>
            <a:ext uri="{FF2B5EF4-FFF2-40B4-BE49-F238E27FC236}">
              <a16:creationId xmlns:a16="http://schemas.microsoft.com/office/drawing/2014/main" id="{4C1C5B87-9D41-486B-A93C-969E5E31CE61}"/>
            </a:ext>
          </a:extLst>
        </xdr:cNvPr>
        <xdr:cNvSpPr/>
      </xdr:nvSpPr>
      <xdr:spPr>
        <a:xfrm>
          <a:off x="7278914" y="16341271"/>
          <a:ext cx="184150" cy="184150"/>
        </a:xfrm>
        <a:prstGeom prst="rect">
          <a:avLst/>
        </a:prstGeom>
        <a:ln w="12700">
          <a:solidFill>
            <a:srgbClr val="7F7F7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0</xdr:colOff>
      <xdr:row>96</xdr:row>
      <xdr:rowOff>104775</xdr:rowOff>
    </xdr:from>
    <xdr:to>
      <xdr:col>12</xdr:col>
      <xdr:colOff>0</xdr:colOff>
      <xdr:row>99</xdr:row>
      <xdr:rowOff>104775</xdr:rowOff>
    </xdr:to>
    <xdr:cxnSp macro="">
      <xdr:nvCxnSpPr>
        <xdr:cNvPr id="527" name="직선 연결선 526">
          <a:extLst>
            <a:ext uri="{FF2B5EF4-FFF2-40B4-BE49-F238E27FC236}">
              <a16:creationId xmlns:a16="http://schemas.microsoft.com/office/drawing/2014/main" id="{EBD6C4D4-D343-46DD-8335-05D80FAD7BBF}"/>
            </a:ext>
          </a:extLst>
        </xdr:cNvPr>
        <xdr:cNvCxnSpPr/>
      </xdr:nvCxnSpPr>
      <xdr:spPr>
        <a:xfrm>
          <a:off x="5506357" y="15780204"/>
          <a:ext cx="426357" cy="653142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99</xdr:row>
      <xdr:rowOff>104775</xdr:rowOff>
    </xdr:from>
    <xdr:to>
      <xdr:col>14</xdr:col>
      <xdr:colOff>0</xdr:colOff>
      <xdr:row>99</xdr:row>
      <xdr:rowOff>104775</xdr:rowOff>
    </xdr:to>
    <xdr:cxnSp macro="">
      <xdr:nvCxnSpPr>
        <xdr:cNvPr id="528" name="직선 연결선 527">
          <a:extLst>
            <a:ext uri="{FF2B5EF4-FFF2-40B4-BE49-F238E27FC236}">
              <a16:creationId xmlns:a16="http://schemas.microsoft.com/office/drawing/2014/main" id="{20EEAF33-F221-4E90-A011-E3C4CF916951}"/>
            </a:ext>
          </a:extLst>
        </xdr:cNvPr>
        <xdr:cNvCxnSpPr/>
      </xdr:nvCxnSpPr>
      <xdr:spPr>
        <a:xfrm>
          <a:off x="5932714" y="16433346"/>
          <a:ext cx="13335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12700</xdr:colOff>
      <xdr:row>96</xdr:row>
      <xdr:rowOff>12700</xdr:rowOff>
    </xdr:from>
    <xdr:to>
      <xdr:col>10</xdr:col>
      <xdr:colOff>196850</xdr:colOff>
      <xdr:row>96</xdr:row>
      <xdr:rowOff>196850</xdr:rowOff>
    </xdr:to>
    <xdr:sp macro="" textlink="">
      <xdr:nvSpPr>
        <xdr:cNvPr id="529" name="직사각형 528">
          <a:extLst>
            <a:ext uri="{FF2B5EF4-FFF2-40B4-BE49-F238E27FC236}">
              <a16:creationId xmlns:a16="http://schemas.microsoft.com/office/drawing/2014/main" id="{60C9506A-33E8-459E-BBF6-FE9574E62974}"/>
            </a:ext>
          </a:extLst>
        </xdr:cNvPr>
        <xdr:cNvSpPr/>
      </xdr:nvSpPr>
      <xdr:spPr>
        <a:xfrm>
          <a:off x="5228771" y="15688129"/>
          <a:ext cx="184150" cy="184150"/>
        </a:xfrm>
        <a:prstGeom prst="rect">
          <a:avLst/>
        </a:prstGeom>
        <a:ln w="12700">
          <a:solidFill>
            <a:srgbClr val="7F7F7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0</xdr:colOff>
      <xdr:row>91</xdr:row>
      <xdr:rowOff>104775</xdr:rowOff>
    </xdr:from>
    <xdr:to>
      <xdr:col>8</xdr:col>
      <xdr:colOff>0</xdr:colOff>
      <xdr:row>96</xdr:row>
      <xdr:rowOff>104775</xdr:rowOff>
    </xdr:to>
    <xdr:cxnSp macro="">
      <xdr:nvCxnSpPr>
        <xdr:cNvPr id="530" name="직선 연결선 529">
          <a:extLst>
            <a:ext uri="{FF2B5EF4-FFF2-40B4-BE49-F238E27FC236}">
              <a16:creationId xmlns:a16="http://schemas.microsoft.com/office/drawing/2014/main" id="{8E7AFC67-519C-4BB9-BC48-AB51447FB84A}"/>
            </a:ext>
          </a:extLst>
        </xdr:cNvPr>
        <xdr:cNvCxnSpPr/>
      </xdr:nvCxnSpPr>
      <xdr:spPr>
        <a:xfrm>
          <a:off x="3474357" y="14691632"/>
          <a:ext cx="580572" cy="1088572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96</xdr:row>
      <xdr:rowOff>104775</xdr:rowOff>
    </xdr:from>
    <xdr:to>
      <xdr:col>10</xdr:col>
      <xdr:colOff>0</xdr:colOff>
      <xdr:row>96</xdr:row>
      <xdr:rowOff>104775</xdr:rowOff>
    </xdr:to>
    <xdr:cxnSp macro="">
      <xdr:nvCxnSpPr>
        <xdr:cNvPr id="531" name="직선 연결선 530">
          <a:extLst>
            <a:ext uri="{FF2B5EF4-FFF2-40B4-BE49-F238E27FC236}">
              <a16:creationId xmlns:a16="http://schemas.microsoft.com/office/drawing/2014/main" id="{D60DC774-978F-406F-9E70-58A965EA61F2}"/>
            </a:ext>
          </a:extLst>
        </xdr:cNvPr>
        <xdr:cNvCxnSpPr/>
      </xdr:nvCxnSpPr>
      <xdr:spPr>
        <a:xfrm>
          <a:off x="4054929" y="15780204"/>
          <a:ext cx="1161142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91</xdr:row>
      <xdr:rowOff>12700</xdr:rowOff>
    </xdr:from>
    <xdr:to>
      <xdr:col>6</xdr:col>
      <xdr:colOff>196850</xdr:colOff>
      <xdr:row>91</xdr:row>
      <xdr:rowOff>196850</xdr:rowOff>
    </xdr:to>
    <xdr:sp macro="" textlink="">
      <xdr:nvSpPr>
        <xdr:cNvPr id="532" name="타원 531">
          <a:extLst>
            <a:ext uri="{FF2B5EF4-FFF2-40B4-BE49-F238E27FC236}">
              <a16:creationId xmlns:a16="http://schemas.microsoft.com/office/drawing/2014/main" id="{C5241CF6-6DBE-4AC9-AE6C-F7B304E7AAC6}"/>
            </a:ext>
          </a:extLst>
        </xdr:cNvPr>
        <xdr:cNvSpPr/>
      </xdr:nvSpPr>
      <xdr:spPr>
        <a:xfrm>
          <a:off x="3287486" y="14599557"/>
          <a:ext cx="184150" cy="184150"/>
        </a:xfrm>
        <a:prstGeom prst="ellipse">
          <a:avLst/>
        </a:prstGeom>
        <a:ln w="12700">
          <a:solidFill>
            <a:srgbClr val="7F7F7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0</xdr:colOff>
      <xdr:row>91</xdr:row>
      <xdr:rowOff>104775</xdr:rowOff>
    </xdr:from>
    <xdr:to>
      <xdr:col>4</xdr:col>
      <xdr:colOff>0</xdr:colOff>
      <xdr:row>97</xdr:row>
      <xdr:rowOff>104775</xdr:rowOff>
    </xdr:to>
    <xdr:cxnSp macro="">
      <xdr:nvCxnSpPr>
        <xdr:cNvPr id="533" name="직선 연결선 532">
          <a:extLst>
            <a:ext uri="{FF2B5EF4-FFF2-40B4-BE49-F238E27FC236}">
              <a16:creationId xmlns:a16="http://schemas.microsoft.com/office/drawing/2014/main" id="{08CC4810-A1FA-4317-A959-EC1884EAB98C}"/>
            </a:ext>
          </a:extLst>
        </xdr:cNvPr>
        <xdr:cNvCxnSpPr/>
      </xdr:nvCxnSpPr>
      <xdr:spPr>
        <a:xfrm flipV="1">
          <a:off x="1524000" y="14691632"/>
          <a:ext cx="426357" cy="1306286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91</xdr:row>
      <xdr:rowOff>104775</xdr:rowOff>
    </xdr:from>
    <xdr:to>
      <xdr:col>6</xdr:col>
      <xdr:colOff>0</xdr:colOff>
      <xdr:row>91</xdr:row>
      <xdr:rowOff>104775</xdr:rowOff>
    </xdr:to>
    <xdr:cxnSp macro="">
      <xdr:nvCxnSpPr>
        <xdr:cNvPr id="534" name="직선 연결선 533">
          <a:extLst>
            <a:ext uri="{FF2B5EF4-FFF2-40B4-BE49-F238E27FC236}">
              <a16:creationId xmlns:a16="http://schemas.microsoft.com/office/drawing/2014/main" id="{AC2CEF07-F276-4E0B-8BEA-7B670F5BECE4}"/>
            </a:ext>
          </a:extLst>
        </xdr:cNvPr>
        <xdr:cNvCxnSpPr/>
      </xdr:nvCxnSpPr>
      <xdr:spPr>
        <a:xfrm>
          <a:off x="1950357" y="14691632"/>
          <a:ext cx="1324429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104</xdr:row>
      <xdr:rowOff>20955</xdr:rowOff>
    </xdr:from>
    <xdr:to>
      <xdr:col>10</xdr:col>
      <xdr:colOff>0</xdr:colOff>
      <xdr:row>104</xdr:row>
      <xdr:rowOff>188595</xdr:rowOff>
    </xdr:to>
    <xdr:cxnSp macro="">
      <xdr:nvCxnSpPr>
        <xdr:cNvPr id="535" name="직선 연결선 534">
          <a:extLst>
            <a:ext uri="{FF2B5EF4-FFF2-40B4-BE49-F238E27FC236}">
              <a16:creationId xmlns:a16="http://schemas.microsoft.com/office/drawing/2014/main" id="{6B2C257E-AD0A-44E3-B74A-2C1C7C49BC6F}"/>
            </a:ext>
          </a:extLst>
        </xdr:cNvPr>
        <xdr:cNvCxnSpPr/>
      </xdr:nvCxnSpPr>
      <xdr:spPr>
        <a:xfrm>
          <a:off x="5216071" y="17438098"/>
          <a:ext cx="0" cy="16764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104</xdr:row>
      <xdr:rowOff>104775</xdr:rowOff>
    </xdr:from>
    <xdr:to>
      <xdr:col>18</xdr:col>
      <xdr:colOff>0</xdr:colOff>
      <xdr:row>104</xdr:row>
      <xdr:rowOff>104775</xdr:rowOff>
    </xdr:to>
    <xdr:cxnSp macro="">
      <xdr:nvCxnSpPr>
        <xdr:cNvPr id="536" name="직선 연결선 535">
          <a:extLst>
            <a:ext uri="{FF2B5EF4-FFF2-40B4-BE49-F238E27FC236}">
              <a16:creationId xmlns:a16="http://schemas.microsoft.com/office/drawing/2014/main" id="{C40D093B-09E3-40E4-B5AB-7D201E978159}"/>
            </a:ext>
          </a:extLst>
        </xdr:cNvPr>
        <xdr:cNvCxnSpPr/>
      </xdr:nvCxnSpPr>
      <xdr:spPr>
        <a:xfrm>
          <a:off x="5506357" y="17521918"/>
          <a:ext cx="3710214" cy="0"/>
        </a:xfrm>
        <a:prstGeom prst="line">
          <a:avLst/>
        </a:prstGeom>
        <a:ln w="9525">
          <a:solidFill>
            <a:srgbClr val="7F7F7F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104</xdr:row>
      <xdr:rowOff>104775</xdr:rowOff>
    </xdr:from>
    <xdr:to>
      <xdr:col>8</xdr:col>
      <xdr:colOff>0</xdr:colOff>
      <xdr:row>104</xdr:row>
      <xdr:rowOff>104775</xdr:rowOff>
    </xdr:to>
    <xdr:cxnSp macro="">
      <xdr:nvCxnSpPr>
        <xdr:cNvPr id="537" name="직선 연결선 536">
          <a:extLst>
            <a:ext uri="{FF2B5EF4-FFF2-40B4-BE49-F238E27FC236}">
              <a16:creationId xmlns:a16="http://schemas.microsoft.com/office/drawing/2014/main" id="{08844E60-24AF-4287-8D44-BFF2CD76D9B3}"/>
            </a:ext>
          </a:extLst>
        </xdr:cNvPr>
        <xdr:cNvCxnSpPr/>
      </xdr:nvCxnSpPr>
      <xdr:spPr>
        <a:xfrm>
          <a:off x="3474357" y="17521918"/>
          <a:ext cx="580572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104</xdr:row>
      <xdr:rowOff>104775</xdr:rowOff>
    </xdr:from>
    <xdr:to>
      <xdr:col>10</xdr:col>
      <xdr:colOff>0</xdr:colOff>
      <xdr:row>104</xdr:row>
      <xdr:rowOff>104775</xdr:rowOff>
    </xdr:to>
    <xdr:cxnSp macro="">
      <xdr:nvCxnSpPr>
        <xdr:cNvPr id="538" name="직선 연결선 537">
          <a:extLst>
            <a:ext uri="{FF2B5EF4-FFF2-40B4-BE49-F238E27FC236}">
              <a16:creationId xmlns:a16="http://schemas.microsoft.com/office/drawing/2014/main" id="{1906C19C-51B8-41E8-B91B-E5683B8076E0}"/>
            </a:ext>
          </a:extLst>
        </xdr:cNvPr>
        <xdr:cNvCxnSpPr/>
      </xdr:nvCxnSpPr>
      <xdr:spPr>
        <a:xfrm>
          <a:off x="4054929" y="17521918"/>
          <a:ext cx="1161142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104</xdr:row>
      <xdr:rowOff>12700</xdr:rowOff>
    </xdr:from>
    <xdr:to>
      <xdr:col>6</xdr:col>
      <xdr:colOff>196850</xdr:colOff>
      <xdr:row>104</xdr:row>
      <xdr:rowOff>196850</xdr:rowOff>
    </xdr:to>
    <xdr:sp macro="" textlink="">
      <xdr:nvSpPr>
        <xdr:cNvPr id="539" name="타원 538">
          <a:extLst>
            <a:ext uri="{FF2B5EF4-FFF2-40B4-BE49-F238E27FC236}">
              <a16:creationId xmlns:a16="http://schemas.microsoft.com/office/drawing/2014/main" id="{2FE47523-E7A8-4E8D-9370-4BD68B3CFB64}"/>
            </a:ext>
          </a:extLst>
        </xdr:cNvPr>
        <xdr:cNvSpPr/>
      </xdr:nvSpPr>
      <xdr:spPr>
        <a:xfrm>
          <a:off x="3287486" y="17429843"/>
          <a:ext cx="184150" cy="184150"/>
        </a:xfrm>
        <a:prstGeom prst="ellipse">
          <a:avLst/>
        </a:prstGeom>
        <a:ln w="12700">
          <a:solidFill>
            <a:srgbClr val="7F7F7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0</xdr:colOff>
      <xdr:row>97</xdr:row>
      <xdr:rowOff>104775</xdr:rowOff>
    </xdr:from>
    <xdr:to>
      <xdr:col>4</xdr:col>
      <xdr:colOff>0</xdr:colOff>
      <xdr:row>104</xdr:row>
      <xdr:rowOff>104775</xdr:rowOff>
    </xdr:to>
    <xdr:cxnSp macro="">
      <xdr:nvCxnSpPr>
        <xdr:cNvPr id="540" name="직선 연결선 539">
          <a:extLst>
            <a:ext uri="{FF2B5EF4-FFF2-40B4-BE49-F238E27FC236}">
              <a16:creationId xmlns:a16="http://schemas.microsoft.com/office/drawing/2014/main" id="{154B1BF8-367D-4A42-82AF-000B173EAF11}"/>
            </a:ext>
          </a:extLst>
        </xdr:cNvPr>
        <xdr:cNvCxnSpPr/>
      </xdr:nvCxnSpPr>
      <xdr:spPr>
        <a:xfrm>
          <a:off x="1524000" y="15997918"/>
          <a:ext cx="426357" cy="152400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104</xdr:row>
      <xdr:rowOff>104775</xdr:rowOff>
    </xdr:from>
    <xdr:to>
      <xdr:col>6</xdr:col>
      <xdr:colOff>0</xdr:colOff>
      <xdr:row>104</xdr:row>
      <xdr:rowOff>104775</xdr:rowOff>
    </xdr:to>
    <xdr:cxnSp macro="">
      <xdr:nvCxnSpPr>
        <xdr:cNvPr id="541" name="직선 연결선 540">
          <a:extLst>
            <a:ext uri="{FF2B5EF4-FFF2-40B4-BE49-F238E27FC236}">
              <a16:creationId xmlns:a16="http://schemas.microsoft.com/office/drawing/2014/main" id="{53786029-A5DF-41C9-9614-175CDE621BED}"/>
            </a:ext>
          </a:extLst>
        </xdr:cNvPr>
        <xdr:cNvCxnSpPr/>
      </xdr:nvCxnSpPr>
      <xdr:spPr>
        <a:xfrm>
          <a:off x="1950357" y="17521918"/>
          <a:ext cx="1324429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97</xdr:row>
      <xdr:rowOff>12700</xdr:rowOff>
    </xdr:from>
    <xdr:to>
      <xdr:col>2</xdr:col>
      <xdr:colOff>196850</xdr:colOff>
      <xdr:row>97</xdr:row>
      <xdr:rowOff>196850</xdr:rowOff>
    </xdr:to>
    <xdr:sp macro="" textlink="">
      <xdr:nvSpPr>
        <xdr:cNvPr id="542" name="직사각형 541">
          <a:extLst>
            <a:ext uri="{FF2B5EF4-FFF2-40B4-BE49-F238E27FC236}">
              <a16:creationId xmlns:a16="http://schemas.microsoft.com/office/drawing/2014/main" id="{76D4A935-772C-425D-8E23-9CAD31AB3424}"/>
            </a:ext>
          </a:extLst>
        </xdr:cNvPr>
        <xdr:cNvSpPr/>
      </xdr:nvSpPr>
      <xdr:spPr>
        <a:xfrm>
          <a:off x="1337129" y="15905843"/>
          <a:ext cx="184150" cy="184150"/>
        </a:xfrm>
        <a:prstGeom prst="rect">
          <a:avLst/>
        </a:prstGeom>
        <a:ln w="12700">
          <a:solidFill>
            <a:srgbClr val="7F7F7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0</xdr:colOff>
      <xdr:row>97</xdr:row>
      <xdr:rowOff>104775</xdr:rowOff>
    </xdr:from>
    <xdr:to>
      <xdr:col>2</xdr:col>
      <xdr:colOff>0</xdr:colOff>
      <xdr:row>97</xdr:row>
      <xdr:rowOff>104775</xdr:rowOff>
    </xdr:to>
    <xdr:cxnSp macro="">
      <xdr:nvCxnSpPr>
        <xdr:cNvPr id="543" name="직선 연결선 542">
          <a:extLst>
            <a:ext uri="{FF2B5EF4-FFF2-40B4-BE49-F238E27FC236}">
              <a16:creationId xmlns:a16="http://schemas.microsoft.com/office/drawing/2014/main" id="{C3035403-20FF-4197-8564-CA7B445CEB9C}"/>
            </a:ext>
          </a:extLst>
        </xdr:cNvPr>
        <xdr:cNvCxnSpPr/>
      </xdr:nvCxnSpPr>
      <xdr:spPr>
        <a:xfrm>
          <a:off x="662214" y="15997918"/>
          <a:ext cx="662215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90713</xdr:colOff>
      <xdr:row>75</xdr:row>
      <xdr:rowOff>98506</xdr:rowOff>
    </xdr:from>
    <xdr:to>
      <xdr:col>12</xdr:col>
      <xdr:colOff>33403</xdr:colOff>
      <xdr:row>86</xdr:row>
      <xdr:rowOff>54429</xdr:rowOff>
    </xdr:to>
    <xdr:cxnSp macro="">
      <xdr:nvCxnSpPr>
        <xdr:cNvPr id="544" name="직선 화살표 연결선 543">
          <a:extLst>
            <a:ext uri="{FF2B5EF4-FFF2-40B4-BE49-F238E27FC236}">
              <a16:creationId xmlns:a16="http://schemas.microsoft.com/office/drawing/2014/main" id="{5F14F114-EA0D-40AE-B405-D148C0F11D48}"/>
            </a:ext>
          </a:extLst>
        </xdr:cNvPr>
        <xdr:cNvCxnSpPr/>
      </xdr:nvCxnSpPr>
      <xdr:spPr>
        <a:xfrm flipH="1">
          <a:off x="4145642" y="16427077"/>
          <a:ext cx="1820475" cy="23507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69273</xdr:colOff>
      <xdr:row>1</xdr:row>
      <xdr:rowOff>138545</xdr:rowOff>
    </xdr:from>
    <xdr:to>
      <xdr:col>30</xdr:col>
      <xdr:colOff>570137</xdr:colOff>
      <xdr:row>20</xdr:row>
      <xdr:rowOff>150091</xdr:rowOff>
    </xdr:to>
    <xdr:pic>
      <xdr:nvPicPr>
        <xdr:cNvPr id="546" name="그림 545">
          <a:extLst>
            <a:ext uri="{FF2B5EF4-FFF2-40B4-BE49-F238E27FC236}">
              <a16:creationId xmlns:a16="http://schemas.microsoft.com/office/drawing/2014/main" id="{A7DCB64A-1CC3-9735-11FC-B839179C9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59818" y="357909"/>
          <a:ext cx="5927228" cy="4179455"/>
        </a:xfrm>
        <a:prstGeom prst="rect">
          <a:avLst/>
        </a:prstGeom>
      </xdr:spPr>
    </xdr:pic>
    <xdr:clientData/>
  </xdr:twoCellAnchor>
  <xdr:twoCellAnchor editAs="oneCell">
    <xdr:from>
      <xdr:col>20</xdr:col>
      <xdr:colOff>13924</xdr:colOff>
      <xdr:row>22</xdr:row>
      <xdr:rowOff>35316</xdr:rowOff>
    </xdr:from>
    <xdr:to>
      <xdr:col>31</xdr:col>
      <xdr:colOff>9230</xdr:colOff>
      <xdr:row>41</xdr:row>
      <xdr:rowOff>89648</xdr:rowOff>
    </xdr:to>
    <xdr:pic>
      <xdr:nvPicPr>
        <xdr:cNvPr id="547" name="그림 546">
          <a:extLst>
            <a:ext uri="{FF2B5EF4-FFF2-40B4-BE49-F238E27FC236}">
              <a16:creationId xmlns:a16="http://schemas.microsoft.com/office/drawing/2014/main" id="{9150DD63-62C1-59D7-D6F5-F9E4D5CE6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20777" y="4752992"/>
          <a:ext cx="6293012" cy="4110862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19</xdr:row>
      <xdr:rowOff>104775</xdr:rowOff>
    </xdr:from>
    <xdr:to>
      <xdr:col>16</xdr:col>
      <xdr:colOff>0</xdr:colOff>
      <xdr:row>21</xdr:row>
      <xdr:rowOff>104775</xdr:rowOff>
    </xdr:to>
    <xdr:cxnSp macro="">
      <xdr:nvCxnSpPr>
        <xdr:cNvPr id="549" name="직선 연결선 548">
          <a:extLst>
            <a:ext uri="{FF2B5EF4-FFF2-40B4-BE49-F238E27FC236}">
              <a16:creationId xmlns:a16="http://schemas.microsoft.com/office/drawing/2014/main" id="{7D903085-3F4B-4811-975C-6A18085A8E69}"/>
            </a:ext>
          </a:extLst>
        </xdr:cNvPr>
        <xdr:cNvCxnSpPr/>
      </xdr:nvCxnSpPr>
      <xdr:spPr>
        <a:xfrm flipV="1">
          <a:off x="5613400" y="3626908"/>
          <a:ext cx="431800" cy="440267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19</xdr:row>
      <xdr:rowOff>104775</xdr:rowOff>
    </xdr:from>
    <xdr:to>
      <xdr:col>18</xdr:col>
      <xdr:colOff>0</xdr:colOff>
      <xdr:row>19</xdr:row>
      <xdr:rowOff>104775</xdr:rowOff>
    </xdr:to>
    <xdr:cxnSp macro="">
      <xdr:nvCxnSpPr>
        <xdr:cNvPr id="550" name="직선 연결선 549">
          <a:extLst>
            <a:ext uri="{FF2B5EF4-FFF2-40B4-BE49-F238E27FC236}">
              <a16:creationId xmlns:a16="http://schemas.microsoft.com/office/drawing/2014/main" id="{CA059AFD-E043-4167-961C-8BAF020DC949}"/>
            </a:ext>
          </a:extLst>
        </xdr:cNvPr>
        <xdr:cNvCxnSpPr/>
      </xdr:nvCxnSpPr>
      <xdr:spPr>
        <a:xfrm>
          <a:off x="6045200" y="3626908"/>
          <a:ext cx="1337733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21</xdr:row>
      <xdr:rowOff>104775</xdr:rowOff>
    </xdr:from>
    <xdr:to>
      <xdr:col>16</xdr:col>
      <xdr:colOff>0</xdr:colOff>
      <xdr:row>24</xdr:row>
      <xdr:rowOff>104775</xdr:rowOff>
    </xdr:to>
    <xdr:cxnSp macro="">
      <xdr:nvCxnSpPr>
        <xdr:cNvPr id="551" name="직선 연결선 550">
          <a:extLst>
            <a:ext uri="{FF2B5EF4-FFF2-40B4-BE49-F238E27FC236}">
              <a16:creationId xmlns:a16="http://schemas.microsoft.com/office/drawing/2014/main" id="{B2883F97-4572-4F06-B50A-003956A29C6B}"/>
            </a:ext>
          </a:extLst>
        </xdr:cNvPr>
        <xdr:cNvCxnSpPr/>
      </xdr:nvCxnSpPr>
      <xdr:spPr>
        <a:xfrm>
          <a:off x="5613400" y="4067175"/>
          <a:ext cx="431800" cy="66040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24</xdr:row>
      <xdr:rowOff>104775</xdr:rowOff>
    </xdr:from>
    <xdr:to>
      <xdr:col>18</xdr:col>
      <xdr:colOff>0</xdr:colOff>
      <xdr:row>24</xdr:row>
      <xdr:rowOff>104775</xdr:rowOff>
    </xdr:to>
    <xdr:cxnSp macro="">
      <xdr:nvCxnSpPr>
        <xdr:cNvPr id="552" name="직선 연결선 551">
          <a:extLst>
            <a:ext uri="{FF2B5EF4-FFF2-40B4-BE49-F238E27FC236}">
              <a16:creationId xmlns:a16="http://schemas.microsoft.com/office/drawing/2014/main" id="{0ECE0C4C-1F73-45C8-AD7E-5DE6FDF106FD}"/>
            </a:ext>
          </a:extLst>
        </xdr:cNvPr>
        <xdr:cNvCxnSpPr/>
      </xdr:nvCxnSpPr>
      <xdr:spPr>
        <a:xfrm>
          <a:off x="6045200" y="4727575"/>
          <a:ext cx="1337733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41</xdr:row>
      <xdr:rowOff>104775</xdr:rowOff>
    </xdr:from>
    <xdr:to>
      <xdr:col>16</xdr:col>
      <xdr:colOff>0</xdr:colOff>
      <xdr:row>43</xdr:row>
      <xdr:rowOff>104775</xdr:rowOff>
    </xdr:to>
    <xdr:cxnSp macro="">
      <xdr:nvCxnSpPr>
        <xdr:cNvPr id="553" name="직선 연결선 552">
          <a:extLst>
            <a:ext uri="{FF2B5EF4-FFF2-40B4-BE49-F238E27FC236}">
              <a16:creationId xmlns:a16="http://schemas.microsoft.com/office/drawing/2014/main" id="{2333E634-F84F-40E4-A7C9-9D20DF51D5EB}"/>
            </a:ext>
          </a:extLst>
        </xdr:cNvPr>
        <xdr:cNvCxnSpPr/>
      </xdr:nvCxnSpPr>
      <xdr:spPr>
        <a:xfrm flipV="1">
          <a:off x="7611533" y="4287308"/>
          <a:ext cx="431800" cy="440267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41</xdr:row>
      <xdr:rowOff>104775</xdr:rowOff>
    </xdr:from>
    <xdr:to>
      <xdr:col>18</xdr:col>
      <xdr:colOff>0</xdr:colOff>
      <xdr:row>41</xdr:row>
      <xdr:rowOff>104775</xdr:rowOff>
    </xdr:to>
    <xdr:cxnSp macro="">
      <xdr:nvCxnSpPr>
        <xdr:cNvPr id="554" name="직선 연결선 553">
          <a:extLst>
            <a:ext uri="{FF2B5EF4-FFF2-40B4-BE49-F238E27FC236}">
              <a16:creationId xmlns:a16="http://schemas.microsoft.com/office/drawing/2014/main" id="{C0B00302-2252-480D-86B1-E51AF2151B90}"/>
            </a:ext>
          </a:extLst>
        </xdr:cNvPr>
        <xdr:cNvCxnSpPr/>
      </xdr:nvCxnSpPr>
      <xdr:spPr>
        <a:xfrm>
          <a:off x="8043333" y="4287308"/>
          <a:ext cx="1354667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104775</xdr:rowOff>
    </xdr:from>
    <xdr:to>
      <xdr:col>16</xdr:col>
      <xdr:colOff>0</xdr:colOff>
      <xdr:row>46</xdr:row>
      <xdr:rowOff>104775</xdr:rowOff>
    </xdr:to>
    <xdr:cxnSp macro="">
      <xdr:nvCxnSpPr>
        <xdr:cNvPr id="555" name="직선 연결선 554">
          <a:extLst>
            <a:ext uri="{FF2B5EF4-FFF2-40B4-BE49-F238E27FC236}">
              <a16:creationId xmlns:a16="http://schemas.microsoft.com/office/drawing/2014/main" id="{17527B3B-0774-4231-A422-1BD88BD13C68}"/>
            </a:ext>
          </a:extLst>
        </xdr:cNvPr>
        <xdr:cNvCxnSpPr/>
      </xdr:nvCxnSpPr>
      <xdr:spPr>
        <a:xfrm>
          <a:off x="7611533" y="4727575"/>
          <a:ext cx="431800" cy="66040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46</xdr:row>
      <xdr:rowOff>104775</xdr:rowOff>
    </xdr:from>
    <xdr:to>
      <xdr:col>18</xdr:col>
      <xdr:colOff>0</xdr:colOff>
      <xdr:row>46</xdr:row>
      <xdr:rowOff>104775</xdr:rowOff>
    </xdr:to>
    <xdr:cxnSp macro="">
      <xdr:nvCxnSpPr>
        <xdr:cNvPr id="556" name="직선 연결선 555">
          <a:extLst>
            <a:ext uri="{FF2B5EF4-FFF2-40B4-BE49-F238E27FC236}">
              <a16:creationId xmlns:a16="http://schemas.microsoft.com/office/drawing/2014/main" id="{A618E4FC-6EA7-4F5D-95F9-6578E2F08323}"/>
            </a:ext>
          </a:extLst>
        </xdr:cNvPr>
        <xdr:cNvCxnSpPr/>
      </xdr:nvCxnSpPr>
      <xdr:spPr>
        <a:xfrm>
          <a:off x="8043333" y="5387975"/>
          <a:ext cx="1354667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514282</xdr:colOff>
      <xdr:row>7</xdr:row>
      <xdr:rowOff>13929</xdr:rowOff>
    </xdr:from>
    <xdr:to>
      <xdr:col>4</xdr:col>
      <xdr:colOff>153630</xdr:colOff>
      <xdr:row>18</xdr:row>
      <xdr:rowOff>61452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80879C6-892E-4549-EE18-F079C43C6C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356419</xdr:colOff>
      <xdr:row>27</xdr:row>
      <xdr:rowOff>52031</xdr:rowOff>
    </xdr:from>
    <xdr:to>
      <xdr:col>24</xdr:col>
      <xdr:colOff>234198</xdr:colOff>
      <xdr:row>39</xdr:row>
      <xdr:rowOff>173294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5741BDED-8648-80BC-6A70-7A97EB3D97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238637</xdr:colOff>
      <xdr:row>11</xdr:row>
      <xdr:rowOff>62270</xdr:rowOff>
    </xdr:from>
    <xdr:to>
      <xdr:col>27</xdr:col>
      <xdr:colOff>553064</xdr:colOff>
      <xdr:row>27</xdr:row>
      <xdr:rowOff>61451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32302D37-A5EB-DFD2-900A-49BF867EF3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LU1009"/>
  <sheetViews>
    <sheetView topLeftCell="A11" zoomScale="85" zoomScaleNormal="85" workbookViewId="0">
      <selection activeCell="N21" sqref="N21"/>
    </sheetView>
  </sheetViews>
  <sheetFormatPr baseColWidth="10" defaultColWidth="8.83203125" defaultRowHeight="17"/>
  <cols>
    <col min="3" max="3" width="2.5" customWidth="1"/>
    <col min="4" max="4" width="5.5" customWidth="1"/>
    <col min="7" max="7" width="2.5" customWidth="1"/>
    <col min="8" max="8" width="7.5" customWidth="1"/>
    <col min="10" max="10" width="6.5" customWidth="1"/>
    <col min="11" max="11" width="3.83203125" customWidth="1"/>
    <col min="12" max="12" width="5.5" customWidth="1"/>
    <col min="13" max="13" width="8.5" customWidth="1"/>
    <col min="14" max="14" width="9" customWidth="1"/>
    <col min="15" max="15" width="3" customWidth="1"/>
    <col min="16" max="16" width="5.5" customWidth="1"/>
    <col min="19" max="19" width="2.5" customWidth="1"/>
    <col min="20" max="20" width="5.5" customWidth="1"/>
    <col min="23" max="23" width="2.5" customWidth="1"/>
    <col min="24" max="24" width="5.5" customWidth="1"/>
    <col min="27" max="27" width="2.5" customWidth="1"/>
    <col min="35" max="36" width="15.5" bestFit="1" customWidth="1"/>
    <col min="37" max="37" width="32.5" bestFit="1" customWidth="1"/>
    <col min="38" max="38" width="14.33203125" customWidth="1"/>
    <col min="39" max="39" width="18" customWidth="1"/>
    <col min="44" max="44" width="21.33203125" customWidth="1"/>
    <col min="45" max="45" width="71.5" bestFit="1" customWidth="1"/>
    <col min="53" max="53" width="71.5" bestFit="1" customWidth="1"/>
    <col min="2000" max="2000" width="2.6640625" customWidth="1"/>
  </cols>
  <sheetData>
    <row r="1" spans="2:55">
      <c r="AG1" s="14" t="s">
        <v>83</v>
      </c>
    </row>
    <row r="2" spans="2:55" ht="18" thickBot="1">
      <c r="B2" s="2" t="s">
        <v>39</v>
      </c>
      <c r="C2" s="2"/>
      <c r="D2" s="2"/>
      <c r="E2" s="2"/>
      <c r="F2" s="2"/>
      <c r="G2" s="2"/>
    </row>
    <row r="3" spans="2:55">
      <c r="AG3" s="5" t="s">
        <v>62</v>
      </c>
      <c r="AH3" s="6"/>
      <c r="AI3" s="6"/>
      <c r="AJ3" s="6"/>
      <c r="AK3" s="6"/>
      <c r="AL3" s="6"/>
      <c r="AM3" s="7"/>
      <c r="AO3" s="5" t="s">
        <v>62</v>
      </c>
      <c r="AP3" s="6"/>
      <c r="AQ3" s="6"/>
      <c r="AR3" s="6"/>
      <c r="AS3" s="6"/>
      <c r="AT3" s="6"/>
      <c r="AU3" s="7"/>
      <c r="AW3" s="5" t="s">
        <v>62</v>
      </c>
      <c r="AX3" s="6"/>
      <c r="AY3" s="6"/>
      <c r="AZ3" s="6"/>
      <c r="BA3" s="6"/>
      <c r="BB3" s="6"/>
      <c r="BC3" s="7"/>
    </row>
    <row r="4" spans="2:55">
      <c r="AG4" s="8"/>
      <c r="AM4" s="9"/>
      <c r="AO4" s="8"/>
      <c r="AU4" s="9"/>
      <c r="AW4" s="8"/>
      <c r="BC4" s="9"/>
    </row>
    <row r="5" spans="2:55">
      <c r="B5" t="s">
        <v>68</v>
      </c>
      <c r="AG5" s="8" t="s">
        <v>56</v>
      </c>
      <c r="AK5" t="s">
        <v>60</v>
      </c>
      <c r="AM5" s="9"/>
      <c r="AO5" s="8" t="s">
        <v>77</v>
      </c>
      <c r="AS5" t="s">
        <v>60</v>
      </c>
      <c r="AU5" s="9"/>
      <c r="AW5" s="8" t="s">
        <v>79</v>
      </c>
      <c r="BA5" t="s">
        <v>60</v>
      </c>
      <c r="BC5" s="9"/>
    </row>
    <row r="6" spans="2:55">
      <c r="O6" s="3"/>
      <c r="AG6" s="8" t="s">
        <v>74</v>
      </c>
      <c r="AK6" t="s">
        <v>61</v>
      </c>
      <c r="AM6" s="9"/>
      <c r="AO6" s="8" t="s">
        <v>72</v>
      </c>
      <c r="AS6" t="s">
        <v>61</v>
      </c>
      <c r="AU6" s="9"/>
      <c r="AW6" s="8" t="s">
        <v>80</v>
      </c>
      <c r="BA6" t="s">
        <v>61</v>
      </c>
      <c r="BC6" s="9"/>
    </row>
    <row r="7" spans="2:55">
      <c r="L7" s="3"/>
      <c r="AG7" s="8" t="s">
        <v>75</v>
      </c>
      <c r="AK7" t="s">
        <v>63</v>
      </c>
      <c r="AM7" s="9"/>
      <c r="AO7" s="8" t="s">
        <v>73</v>
      </c>
      <c r="AS7" t="s">
        <v>63</v>
      </c>
      <c r="AU7" s="9"/>
      <c r="AW7" s="8" t="s">
        <v>81</v>
      </c>
      <c r="BA7" t="s">
        <v>63</v>
      </c>
      <c r="BC7" s="9"/>
    </row>
    <row r="8" spans="2:55">
      <c r="I8" t="s">
        <v>16</v>
      </c>
      <c r="AG8" s="8" t="s">
        <v>76</v>
      </c>
      <c r="AK8" t="s">
        <v>64</v>
      </c>
      <c r="AM8" s="9"/>
      <c r="AO8" s="8" t="s">
        <v>78</v>
      </c>
      <c r="AS8" t="s">
        <v>64</v>
      </c>
      <c r="AU8" s="9"/>
      <c r="AW8" s="8" t="s">
        <v>82</v>
      </c>
      <c r="BA8" t="s">
        <v>64</v>
      </c>
      <c r="BC8" s="9"/>
    </row>
    <row r="9" spans="2:55">
      <c r="L9" t="s">
        <v>40</v>
      </c>
      <c r="AG9" s="8"/>
      <c r="AM9" s="9"/>
      <c r="AO9" s="8"/>
      <c r="AU9" s="9"/>
      <c r="AW9" s="8"/>
      <c r="BC9" s="9"/>
    </row>
    <row r="10" spans="2:55" ht="18" thickBot="1">
      <c r="G10" s="3" t="s">
        <v>29</v>
      </c>
      <c r="AG10" s="10"/>
      <c r="AH10" s="11"/>
      <c r="AI10" s="11"/>
      <c r="AJ10" s="11"/>
      <c r="AK10" s="11"/>
      <c r="AL10" s="11"/>
      <c r="AM10" s="12"/>
      <c r="AO10" s="10"/>
      <c r="AP10" s="11"/>
      <c r="AQ10" s="11"/>
      <c r="AR10" s="11"/>
      <c r="AS10" s="11"/>
      <c r="AT10" s="11"/>
      <c r="AU10" s="12"/>
      <c r="AW10" s="10"/>
      <c r="AX10" s="11"/>
      <c r="AY10" s="11"/>
      <c r="AZ10" s="11"/>
      <c r="BA10" s="11"/>
      <c r="BB10" s="11"/>
      <c r="BC10" s="12"/>
    </row>
    <row r="11" spans="2:55">
      <c r="L11" s="4"/>
      <c r="O11" s="4"/>
    </row>
    <row r="13" spans="2:55">
      <c r="E13" t="s">
        <v>11</v>
      </c>
    </row>
    <row r="16" spans="2:55">
      <c r="C16" s="3" t="s">
        <v>89</v>
      </c>
      <c r="M16" s="13" t="s">
        <v>86</v>
      </c>
      <c r="N16" s="13"/>
      <c r="O16" s="3" t="s">
        <v>32</v>
      </c>
    </row>
    <row r="17" spans="2:40">
      <c r="L17" s="3" t="s">
        <v>30</v>
      </c>
      <c r="T17">
        <v>1</v>
      </c>
    </row>
    <row r="18" spans="2:40">
      <c r="G18" s="4" t="s">
        <v>57</v>
      </c>
      <c r="I18" t="s">
        <v>18</v>
      </c>
    </row>
    <row r="19" spans="2:40">
      <c r="B19" t="s">
        <v>15</v>
      </c>
      <c r="Q19" t="s">
        <v>88</v>
      </c>
    </row>
    <row r="20" spans="2:40">
      <c r="P20" s="3"/>
    </row>
    <row r="21" spans="2:40">
      <c r="L21" s="4" t="s">
        <v>58</v>
      </c>
      <c r="M21" t="s">
        <v>87</v>
      </c>
      <c r="O21" s="4" t="s">
        <v>59</v>
      </c>
    </row>
    <row r="22" spans="2:40" ht="18" thickBot="1">
      <c r="T22">
        <v>1</v>
      </c>
    </row>
    <row r="23" spans="2:40">
      <c r="C23" s="4" t="s">
        <v>90</v>
      </c>
      <c r="AG23" s="5" t="s">
        <v>54</v>
      </c>
      <c r="AH23" s="6"/>
      <c r="AI23" s="6"/>
      <c r="AJ23" s="6"/>
      <c r="AK23" s="6"/>
      <c r="AL23" s="6"/>
      <c r="AM23" s="6"/>
      <c r="AN23" s="7"/>
    </row>
    <row r="24" spans="2:40">
      <c r="P24" s="4"/>
      <c r="Q24" t="s">
        <v>26</v>
      </c>
      <c r="AG24" s="8"/>
      <c r="AN24" s="9"/>
    </row>
    <row r="25" spans="2:40">
      <c r="AG25" s="8"/>
      <c r="AN25" s="9"/>
    </row>
    <row r="26" spans="2:40">
      <c r="E26" t="s">
        <v>13</v>
      </c>
      <c r="I26" t="s">
        <v>23</v>
      </c>
      <c r="AG26" s="8" t="s">
        <v>43</v>
      </c>
      <c r="AK26" t="s">
        <v>49</v>
      </c>
      <c r="AN26" s="9"/>
    </row>
    <row r="27" spans="2:40">
      <c r="T27">
        <v>1</v>
      </c>
      <c r="AG27" s="8" t="s">
        <v>47</v>
      </c>
      <c r="AK27" t="s">
        <v>50</v>
      </c>
      <c r="AN27" s="9"/>
    </row>
    <row r="28" spans="2:40">
      <c r="AG28" s="8" t="s">
        <v>44</v>
      </c>
      <c r="AK28" t="s">
        <v>52</v>
      </c>
      <c r="AN28" s="9"/>
    </row>
    <row r="29" spans="2:40">
      <c r="AG29" s="8" t="s">
        <v>45</v>
      </c>
      <c r="AK29" t="s">
        <v>51</v>
      </c>
      <c r="AN29" s="9"/>
    </row>
    <row r="30" spans="2:40">
      <c r="AG30" s="8" t="s">
        <v>46</v>
      </c>
      <c r="AK30" t="s">
        <v>53</v>
      </c>
      <c r="AN30" s="9"/>
    </row>
    <row r="31" spans="2:40">
      <c r="B31" t="s">
        <v>69</v>
      </c>
      <c r="AG31" s="8"/>
      <c r="AN31" s="9"/>
    </row>
    <row r="32" spans="2:40" ht="18" thickBot="1">
      <c r="AG32" s="10" t="s">
        <v>48</v>
      </c>
      <c r="AH32" s="11"/>
      <c r="AI32" s="11"/>
      <c r="AJ32" s="11"/>
      <c r="AK32" s="11"/>
      <c r="AL32" s="11"/>
      <c r="AM32" s="11"/>
      <c r="AN32" s="12"/>
    </row>
    <row r="33" spans="2:36">
      <c r="O33" s="3"/>
    </row>
    <row r="34" spans="2:36">
      <c r="L34" s="3"/>
    </row>
    <row r="35" spans="2:36">
      <c r="I35" t="s">
        <v>16</v>
      </c>
    </row>
    <row r="36" spans="2:36">
      <c r="L36" t="s">
        <v>40</v>
      </c>
    </row>
    <row r="37" spans="2:36">
      <c r="G37" s="3" t="s">
        <v>30</v>
      </c>
      <c r="AG37" t="s">
        <v>85</v>
      </c>
    </row>
    <row r="38" spans="2:36">
      <c r="L38" s="4"/>
      <c r="O38" s="4"/>
    </row>
    <row r="39" spans="2:36">
      <c r="AG39" t="s">
        <v>65</v>
      </c>
    </row>
    <row r="40" spans="2:36">
      <c r="E40" t="s">
        <v>11</v>
      </c>
      <c r="AG40" t="s">
        <v>66</v>
      </c>
      <c r="AJ40" t="s">
        <v>67</v>
      </c>
    </row>
    <row r="41" spans="2:36">
      <c r="Q41" t="s">
        <v>88</v>
      </c>
      <c r="AG41" t="s">
        <v>84</v>
      </c>
    </row>
    <row r="42" spans="2:36">
      <c r="P42" s="3"/>
    </row>
    <row r="43" spans="2:36">
      <c r="C43" s="3" t="s">
        <v>28</v>
      </c>
      <c r="M43" t="s">
        <v>86</v>
      </c>
      <c r="O43" s="3" t="s">
        <v>35</v>
      </c>
    </row>
    <row r="44" spans="2:36">
      <c r="L44" s="3" t="s">
        <v>33</v>
      </c>
      <c r="T44">
        <v>1</v>
      </c>
    </row>
    <row r="45" spans="2:36">
      <c r="G45" s="4" t="s">
        <v>31</v>
      </c>
      <c r="I45" t="s">
        <v>18</v>
      </c>
      <c r="X45" t="s">
        <v>170</v>
      </c>
    </row>
    <row r="46" spans="2:36">
      <c r="B46" t="s">
        <v>37</v>
      </c>
      <c r="P46" s="4"/>
      <c r="Q46" t="s">
        <v>26</v>
      </c>
    </row>
    <row r="48" spans="2:36">
      <c r="L48" s="4" t="s">
        <v>34</v>
      </c>
      <c r="M48" t="s">
        <v>87</v>
      </c>
      <c r="O48" s="4" t="s">
        <v>36</v>
      </c>
    </row>
    <row r="49" spans="2:20">
      <c r="T49">
        <v>1</v>
      </c>
    </row>
    <row r="50" spans="2:20">
      <c r="C50" s="4" t="s">
        <v>29</v>
      </c>
    </row>
    <row r="53" spans="2:20">
      <c r="E53" t="s">
        <v>13</v>
      </c>
      <c r="I53" t="s">
        <v>23</v>
      </c>
    </row>
    <row r="54" spans="2:20">
      <c r="T54">
        <v>1</v>
      </c>
    </row>
    <row r="60" spans="2:20">
      <c r="O60" s="3"/>
    </row>
    <row r="61" spans="2:20">
      <c r="L61" s="3"/>
    </row>
    <row r="62" spans="2:20">
      <c r="I62" t="s">
        <v>16</v>
      </c>
    </row>
    <row r="63" spans="2:20">
      <c r="L63" t="s">
        <v>40</v>
      </c>
    </row>
    <row r="64" spans="2:20">
      <c r="B64" t="s">
        <v>70</v>
      </c>
      <c r="G64" s="3" t="s">
        <v>30</v>
      </c>
    </row>
    <row r="65" spans="2:20">
      <c r="L65" s="4"/>
      <c r="O65" s="4"/>
    </row>
    <row r="67" spans="2:20">
      <c r="E67" t="s">
        <v>11</v>
      </c>
    </row>
    <row r="70" spans="2:20">
      <c r="C70" s="3" t="s">
        <v>28</v>
      </c>
      <c r="M70" t="s">
        <v>41</v>
      </c>
      <c r="O70" s="3" t="s">
        <v>35</v>
      </c>
      <c r="Q70" t="s">
        <v>24</v>
      </c>
    </row>
    <row r="71" spans="2:20">
      <c r="L71" s="3" t="s">
        <v>33</v>
      </c>
      <c r="T71">
        <v>1</v>
      </c>
    </row>
    <row r="72" spans="2:20">
      <c r="G72" s="4" t="s">
        <v>31</v>
      </c>
      <c r="I72" t="s">
        <v>18</v>
      </c>
    </row>
    <row r="73" spans="2:20">
      <c r="B73" t="s">
        <v>38</v>
      </c>
    </row>
    <row r="75" spans="2:20">
      <c r="L75" s="4" t="s">
        <v>34</v>
      </c>
      <c r="M75" t="s">
        <v>55</v>
      </c>
      <c r="O75" s="4" t="s">
        <v>36</v>
      </c>
      <c r="Q75" t="s">
        <v>22</v>
      </c>
    </row>
    <row r="76" spans="2:20">
      <c r="T76">
        <v>1</v>
      </c>
    </row>
    <row r="77" spans="2:20">
      <c r="C77" s="4" t="s">
        <v>29</v>
      </c>
    </row>
    <row r="80" spans="2:20">
      <c r="E80" t="s">
        <v>13</v>
      </c>
      <c r="I80" t="s">
        <v>23</v>
      </c>
    </row>
    <row r="81" spans="2:20">
      <c r="T81">
        <v>1</v>
      </c>
    </row>
    <row r="85" spans="2:20">
      <c r="L85" s="3"/>
    </row>
    <row r="86" spans="2:20">
      <c r="I86" t="s">
        <v>16</v>
      </c>
    </row>
    <row r="87" spans="2:20">
      <c r="L87" t="s">
        <v>40</v>
      </c>
    </row>
    <row r="88" spans="2:20">
      <c r="G88" s="3" t="s">
        <v>30</v>
      </c>
    </row>
    <row r="89" spans="2:20">
      <c r="B89" t="s">
        <v>71</v>
      </c>
      <c r="L89" s="4"/>
      <c r="O89" s="4"/>
    </row>
    <row r="91" spans="2:20">
      <c r="E91" t="s">
        <v>11</v>
      </c>
    </row>
    <row r="94" spans="2:20">
      <c r="C94" s="3" t="s">
        <v>28</v>
      </c>
      <c r="M94" t="s">
        <v>41</v>
      </c>
      <c r="O94" s="3" t="s">
        <v>35</v>
      </c>
      <c r="Q94" t="s">
        <v>24</v>
      </c>
    </row>
    <row r="95" spans="2:20">
      <c r="L95" s="3" t="s">
        <v>33</v>
      </c>
      <c r="T95">
        <v>1</v>
      </c>
    </row>
    <row r="96" spans="2:20">
      <c r="G96" s="4" t="s">
        <v>31</v>
      </c>
      <c r="I96" t="s">
        <v>18</v>
      </c>
    </row>
    <row r="97" spans="2:20">
      <c r="B97" t="s">
        <v>42</v>
      </c>
    </row>
    <row r="99" spans="2:20">
      <c r="L99" s="4" t="s">
        <v>34</v>
      </c>
      <c r="M99" t="s">
        <v>55</v>
      </c>
      <c r="O99" s="4" t="s">
        <v>36</v>
      </c>
      <c r="Q99" t="s">
        <v>22</v>
      </c>
    </row>
    <row r="100" spans="2:20">
      <c r="T100">
        <v>1</v>
      </c>
    </row>
    <row r="101" spans="2:20">
      <c r="C101" s="4" t="s">
        <v>29</v>
      </c>
    </row>
    <row r="104" spans="2:20">
      <c r="E104" t="s">
        <v>13</v>
      </c>
      <c r="I104" t="s">
        <v>23</v>
      </c>
    </row>
    <row r="105" spans="2:20">
      <c r="T105">
        <v>1</v>
      </c>
    </row>
    <row r="995" spans="1002:1009">
      <c r="ALN995" t="s">
        <v>0</v>
      </c>
      <c r="ALO995" t="s">
        <v>1</v>
      </c>
      <c r="ALP995" t="s">
        <v>2</v>
      </c>
      <c r="ALQ995" t="s">
        <v>3</v>
      </c>
      <c r="ALR995" t="s">
        <v>4</v>
      </c>
      <c r="ALS995" t="s">
        <v>5</v>
      </c>
      <c r="ALT995" t="s">
        <v>6</v>
      </c>
      <c r="ALU995" t="s">
        <v>7</v>
      </c>
    </row>
    <row r="996" spans="1002:1009">
      <c r="ALN996">
        <v>1</v>
      </c>
      <c r="ALO996">
        <v>2</v>
      </c>
      <c r="ALP996" t="s">
        <v>8</v>
      </c>
      <c r="ALQ996">
        <v>2</v>
      </c>
      <c r="ALR996">
        <v>17</v>
      </c>
      <c r="ALS996" t="s">
        <v>22</v>
      </c>
      <c r="ALT996">
        <v>0</v>
      </c>
      <c r="ALU996">
        <v>1</v>
      </c>
    </row>
    <row r="997" spans="1002:1009">
      <c r="ALN997">
        <v>2</v>
      </c>
      <c r="ALO997">
        <v>5</v>
      </c>
      <c r="ALP997" t="s">
        <v>9</v>
      </c>
      <c r="ALQ997">
        <v>2</v>
      </c>
      <c r="ALR997">
        <v>13</v>
      </c>
      <c r="ALS997" t="s">
        <v>20</v>
      </c>
      <c r="ALU997">
        <v>0.5</v>
      </c>
    </row>
    <row r="998" spans="1002:1009">
      <c r="ALN998">
        <v>3</v>
      </c>
      <c r="ALO998">
        <v>4</v>
      </c>
      <c r="ALP998" t="s">
        <v>8</v>
      </c>
      <c r="ALQ998">
        <v>7</v>
      </c>
      <c r="ALR998">
        <v>17</v>
      </c>
      <c r="ALS998" t="s">
        <v>22</v>
      </c>
      <c r="ALU998">
        <v>1</v>
      </c>
    </row>
    <row r="999" spans="1002:1009">
      <c r="ALN999">
        <v>4</v>
      </c>
      <c r="ALO999">
        <v>5</v>
      </c>
      <c r="ALP999" t="s">
        <v>10</v>
      </c>
      <c r="ALQ999">
        <v>7</v>
      </c>
      <c r="ALR999">
        <v>13</v>
      </c>
      <c r="ALS999" t="s">
        <v>21</v>
      </c>
      <c r="ALU999">
        <v>0.5</v>
      </c>
    </row>
    <row r="1000" spans="1002:1009">
      <c r="ALN1000">
        <v>5</v>
      </c>
      <c r="ALO1000">
        <v>11</v>
      </c>
      <c r="ALP1000" t="s">
        <v>9</v>
      </c>
      <c r="ALQ1000">
        <v>4</v>
      </c>
      <c r="ALR1000">
        <v>9</v>
      </c>
      <c r="ALS1000" t="s">
        <v>17</v>
      </c>
      <c r="ALU1000">
        <v>0.5</v>
      </c>
    </row>
    <row r="1001" spans="1002:1009">
      <c r="ALN1001">
        <v>6</v>
      </c>
      <c r="ALO1001">
        <v>7</v>
      </c>
      <c r="ALP1001" t="s">
        <v>8</v>
      </c>
      <c r="ALQ1001">
        <v>12</v>
      </c>
      <c r="ALR1001">
        <v>17</v>
      </c>
      <c r="ALS1001" t="s">
        <v>22</v>
      </c>
      <c r="ALU1001">
        <v>1</v>
      </c>
    </row>
    <row r="1002" spans="1002:1009">
      <c r="ALN1002">
        <v>7</v>
      </c>
      <c r="ALO1002">
        <v>10</v>
      </c>
      <c r="ALP1002" t="s">
        <v>9</v>
      </c>
      <c r="ALQ1002">
        <v>12</v>
      </c>
      <c r="ALR1002">
        <v>13</v>
      </c>
      <c r="ALS1002" t="s">
        <v>25</v>
      </c>
      <c r="ALT1002">
        <v>0</v>
      </c>
      <c r="ALU1002">
        <v>0.5</v>
      </c>
    </row>
    <row r="1003" spans="1002:1009">
      <c r="ALN1003">
        <v>8</v>
      </c>
      <c r="ALO1003">
        <v>9</v>
      </c>
      <c r="ALP1003" t="s">
        <v>8</v>
      </c>
      <c r="ALQ1003">
        <v>17</v>
      </c>
      <c r="ALR1003">
        <v>17</v>
      </c>
      <c r="ALS1003" t="s">
        <v>26</v>
      </c>
      <c r="ALU1003">
        <v>1</v>
      </c>
    </row>
    <row r="1004" spans="1002:1009">
      <c r="ALN1004">
        <v>9</v>
      </c>
      <c r="ALO1004">
        <v>10</v>
      </c>
      <c r="ALP1004" t="s">
        <v>9</v>
      </c>
      <c r="ALQ1004">
        <v>17</v>
      </c>
      <c r="ALR1004">
        <v>13</v>
      </c>
      <c r="ALS1004" t="s">
        <v>27</v>
      </c>
      <c r="ALT1004">
        <v>0</v>
      </c>
      <c r="ALU1004">
        <v>1</v>
      </c>
    </row>
    <row r="1005" spans="1002:1009">
      <c r="ALN1005">
        <v>10</v>
      </c>
      <c r="ALO1005">
        <v>11</v>
      </c>
      <c r="ALP1005" t="s">
        <v>9</v>
      </c>
      <c r="ALQ1005">
        <v>14</v>
      </c>
      <c r="ALR1005">
        <v>9</v>
      </c>
      <c r="ALS1005" t="s">
        <v>19</v>
      </c>
      <c r="ALU1005">
        <v>0.5</v>
      </c>
    </row>
    <row r="1006" spans="1002:1009">
      <c r="ALN1006">
        <v>11</v>
      </c>
      <c r="ALO1006">
        <v>14</v>
      </c>
      <c r="ALP1006" t="s">
        <v>10</v>
      </c>
      <c r="ALQ1006">
        <v>9</v>
      </c>
      <c r="ALR1006">
        <v>5</v>
      </c>
      <c r="ALS1006" t="s">
        <v>12</v>
      </c>
      <c r="ALU1006">
        <v>0.5</v>
      </c>
    </row>
    <row r="1007" spans="1002:1009">
      <c r="ALN1007">
        <v>12</v>
      </c>
      <c r="ALO1007">
        <v>13</v>
      </c>
      <c r="ALP1007" t="s">
        <v>8</v>
      </c>
      <c r="ALQ1007">
        <v>22</v>
      </c>
      <c r="ALR1007">
        <v>9</v>
      </c>
      <c r="ALS1007" t="s">
        <v>24</v>
      </c>
      <c r="ALU1007">
        <v>1</v>
      </c>
    </row>
    <row r="1008" spans="1002:1009">
      <c r="ALN1008">
        <v>13</v>
      </c>
      <c r="ALO1008">
        <v>14</v>
      </c>
      <c r="ALP1008" t="s">
        <v>10</v>
      </c>
      <c r="ALQ1008">
        <v>22</v>
      </c>
      <c r="ALR1008">
        <v>5</v>
      </c>
      <c r="ALS1008" t="s">
        <v>14</v>
      </c>
      <c r="ALT1008">
        <v>0</v>
      </c>
      <c r="ALU1008">
        <v>0.5</v>
      </c>
    </row>
    <row r="1009" spans="1002:1009">
      <c r="ALN1009">
        <v>14</v>
      </c>
      <c r="ALO1009">
        <v>0</v>
      </c>
      <c r="ALP1009" t="s">
        <v>9</v>
      </c>
      <c r="ALQ1009">
        <v>15</v>
      </c>
      <c r="ALR1009">
        <v>1</v>
      </c>
      <c r="ALU1009">
        <v>1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3:K49"/>
  <sheetViews>
    <sheetView tabSelected="1" topLeftCell="A34" zoomScale="112" workbookViewId="0">
      <selection activeCell="D34" sqref="D34"/>
    </sheetView>
  </sheetViews>
  <sheetFormatPr baseColWidth="10" defaultColWidth="8.83203125" defaultRowHeight="17"/>
  <cols>
    <col min="1" max="1" width="10" customWidth="1"/>
    <col min="2" max="2" width="21.83203125" customWidth="1"/>
    <col min="3" max="3" width="24.33203125" customWidth="1"/>
    <col min="4" max="4" width="18" bestFit="1" customWidth="1"/>
    <col min="5" max="5" width="10.1640625" bestFit="1" customWidth="1"/>
    <col min="6" max="6" width="20.1640625" bestFit="1" customWidth="1"/>
    <col min="7" max="8" width="10.83203125" bestFit="1" customWidth="1"/>
    <col min="9" max="9" width="9.6640625" bestFit="1" customWidth="1"/>
    <col min="10" max="11" width="13.1640625" bestFit="1" customWidth="1"/>
    <col min="12" max="12" width="11.33203125" bestFit="1" customWidth="1"/>
    <col min="13" max="14" width="8.5"/>
    <col min="1994" max="1994" width="2.5" customWidth="1"/>
  </cols>
  <sheetData>
    <row r="3" spans="1:11">
      <c r="A3" s="1"/>
      <c r="B3" s="1" t="s">
        <v>12</v>
      </c>
      <c r="C3" s="1" t="s">
        <v>91</v>
      </c>
      <c r="D3" s="1"/>
      <c r="F3" t="s">
        <v>106</v>
      </c>
      <c r="G3" t="s">
        <v>107</v>
      </c>
      <c r="H3" t="s">
        <v>108</v>
      </c>
    </row>
    <row r="4" spans="1:11">
      <c r="A4" s="1" t="s">
        <v>15</v>
      </c>
      <c r="B4" s="1">
        <f>G4/SUM($F$4:$F$6)</f>
        <v>6.7587422862180431E-3</v>
      </c>
      <c r="C4" s="1">
        <f>H4/SUM($F$4:$F$6)</f>
        <v>0.30414340287981195</v>
      </c>
      <c r="D4" s="1" t="s">
        <v>101</v>
      </c>
      <c r="F4">
        <v>1058</v>
      </c>
      <c r="G4">
        <v>23</v>
      </c>
      <c r="H4">
        <f>F4-G4</f>
        <v>1035</v>
      </c>
      <c r="J4">
        <f>F4/SUM(F4:F6)</f>
        <v>0.31090214516602999</v>
      </c>
    </row>
    <row r="5" spans="1:11">
      <c r="A5" s="1" t="s">
        <v>37</v>
      </c>
      <c r="B5" s="1">
        <f t="shared" ref="B5:B6" si="0">G5/SUM($F$4:$F$6)</f>
        <v>2.0276226858654128E-2</v>
      </c>
      <c r="C5" s="1">
        <f t="shared" ref="C5:C6" si="1">H5/SUM($F$4:$F$6)</f>
        <v>0.48751101968851013</v>
      </c>
      <c r="D5" s="1" t="s">
        <v>102</v>
      </c>
      <c r="F5">
        <v>1728</v>
      </c>
      <c r="G5">
        <v>69</v>
      </c>
      <c r="H5">
        <f t="shared" ref="H5:H6" si="2">F5-G5</f>
        <v>1659</v>
      </c>
      <c r="J5">
        <f>F5/SUM(F4:F6)</f>
        <v>0.50778724654716423</v>
      </c>
    </row>
    <row r="6" spans="1:11">
      <c r="A6" s="1" t="s">
        <v>38</v>
      </c>
      <c r="B6" s="1">
        <f t="shared" si="0"/>
        <v>3.0267411107846018E-2</v>
      </c>
      <c r="C6" s="1">
        <f t="shared" si="1"/>
        <v>0.15104319717895975</v>
      </c>
      <c r="D6" s="1" t="s">
        <v>103</v>
      </c>
      <c r="F6">
        <v>617</v>
      </c>
      <c r="G6">
        <v>103</v>
      </c>
      <c r="H6">
        <f t="shared" si="2"/>
        <v>514</v>
      </c>
      <c r="J6">
        <f>F6/SUM(F4:F6)</f>
        <v>0.18131060828680576</v>
      </c>
    </row>
    <row r="7" spans="1:11">
      <c r="A7" s="1" t="s">
        <v>105</v>
      </c>
      <c r="B7" s="1"/>
      <c r="C7" s="1"/>
      <c r="D7" s="1">
        <f>SUM(B4:C6)</f>
        <v>1</v>
      </c>
      <c r="F7">
        <v>253</v>
      </c>
      <c r="G7">
        <v>253</v>
      </c>
      <c r="H7">
        <v>0</v>
      </c>
    </row>
    <row r="8" spans="1:11">
      <c r="A8" s="1"/>
      <c r="B8" s="1"/>
      <c r="C8" s="1"/>
      <c r="D8" s="1">
        <v>1</v>
      </c>
    </row>
    <row r="9" spans="1:11">
      <c r="C9" t="s">
        <v>104</v>
      </c>
      <c r="F9">
        <f>G4/F4</f>
        <v>2.1739130434782608E-2</v>
      </c>
      <c r="G9">
        <f>H4/F4</f>
        <v>0.97826086956521741</v>
      </c>
    </row>
    <row r="10" spans="1:11">
      <c r="F10">
        <f>G5/F5</f>
        <v>3.9930555555555552E-2</v>
      </c>
      <c r="G10">
        <f>H5/F5</f>
        <v>0.96006944444444442</v>
      </c>
    </row>
    <row r="11" spans="1:11">
      <c r="F11">
        <f>G6/F6</f>
        <v>0.16693679092382496</v>
      </c>
      <c r="G11">
        <f>H6/F6</f>
        <v>0.83306320907617504</v>
      </c>
    </row>
    <row r="14" spans="1:11">
      <c r="A14" s="1"/>
      <c r="B14" s="1" t="s">
        <v>93</v>
      </c>
      <c r="C14" s="1" t="s">
        <v>41</v>
      </c>
      <c r="F14" t="s">
        <v>106</v>
      </c>
      <c r="G14" t="s">
        <v>107</v>
      </c>
      <c r="H14" s="1" t="s">
        <v>93</v>
      </c>
      <c r="I14" s="1" t="s">
        <v>41</v>
      </c>
      <c r="K14" t="s">
        <v>109</v>
      </c>
    </row>
    <row r="15" spans="1:11">
      <c r="A15" s="1" t="s">
        <v>92</v>
      </c>
      <c r="B15" s="1">
        <f>H15/G15</f>
        <v>0.30434782608695654</v>
      </c>
      <c r="C15" s="1">
        <f>I15/G15</f>
        <v>0.69565217391304346</v>
      </c>
      <c r="D15">
        <f>B15*J4</f>
        <v>9.4622392007052608E-2</v>
      </c>
      <c r="F15">
        <v>1058</v>
      </c>
      <c r="G15">
        <v>23</v>
      </c>
      <c r="H15">
        <v>7</v>
      </c>
      <c r="I15">
        <f>G15-H15</f>
        <v>16</v>
      </c>
      <c r="K15">
        <v>8</v>
      </c>
    </row>
    <row r="16" spans="1:11">
      <c r="A16" s="1" t="s">
        <v>94</v>
      </c>
      <c r="B16" s="1">
        <f t="shared" ref="B16:B17" si="3">H16/G16</f>
        <v>0.6376811594202898</v>
      </c>
      <c r="C16" s="1">
        <f t="shared" ref="C16:C17" si="4">I16/G16</f>
        <v>0.36231884057971014</v>
      </c>
      <c r="F16">
        <v>1728</v>
      </c>
      <c r="G16">
        <v>69</v>
      </c>
      <c r="H16">
        <v>44</v>
      </c>
      <c r="I16">
        <f t="shared" ref="I16:I17" si="5">G16-H16</f>
        <v>25</v>
      </c>
      <c r="K16">
        <v>48</v>
      </c>
    </row>
    <row r="17" spans="1:11">
      <c r="A17" s="1" t="s">
        <v>95</v>
      </c>
      <c r="B17" s="1">
        <f t="shared" si="3"/>
        <v>0.91262135922330101</v>
      </c>
      <c r="C17" s="1">
        <f t="shared" si="4"/>
        <v>8.7378640776699032E-2</v>
      </c>
      <c r="F17">
        <v>617</v>
      </c>
      <c r="G17">
        <v>103</v>
      </c>
      <c r="H17">
        <v>94</v>
      </c>
      <c r="I17">
        <f t="shared" si="5"/>
        <v>9</v>
      </c>
      <c r="K17">
        <v>97</v>
      </c>
    </row>
    <row r="19" spans="1:11">
      <c r="A19" s="1"/>
      <c r="B19" s="1" t="s">
        <v>96</v>
      </c>
      <c r="C19" s="1" t="s">
        <v>97</v>
      </c>
      <c r="D19" s="1" t="s">
        <v>41</v>
      </c>
      <c r="F19" t="s">
        <v>106</v>
      </c>
      <c r="G19" t="s">
        <v>110</v>
      </c>
    </row>
    <row r="20" spans="1:11">
      <c r="A20" s="1" t="s">
        <v>92</v>
      </c>
      <c r="B20" s="1">
        <v>0</v>
      </c>
      <c r="C20" s="1">
        <v>0</v>
      </c>
      <c r="D20" s="1">
        <v>0</v>
      </c>
      <c r="F20">
        <v>1058</v>
      </c>
      <c r="G20">
        <v>23</v>
      </c>
    </row>
    <row r="21" spans="1:11">
      <c r="A21" s="1" t="s">
        <v>94</v>
      </c>
      <c r="B21" s="1">
        <v>2</v>
      </c>
      <c r="C21" s="1">
        <v>0</v>
      </c>
      <c r="D21" s="1">
        <v>2</v>
      </c>
      <c r="F21">
        <v>1728</v>
      </c>
      <c r="G21">
        <v>69</v>
      </c>
    </row>
    <row r="22" spans="1:11">
      <c r="A22" s="1" t="s">
        <v>95</v>
      </c>
      <c r="B22" s="1">
        <v>59</v>
      </c>
      <c r="C22" s="1">
        <v>9</v>
      </c>
      <c r="D22" s="1">
        <v>50</v>
      </c>
      <c r="F22">
        <v>617</v>
      </c>
      <c r="G22">
        <v>103</v>
      </c>
    </row>
    <row r="25" spans="1:11">
      <c r="A25" s="1"/>
      <c r="B25" s="1" t="s">
        <v>12</v>
      </c>
      <c r="C25" s="1" t="s">
        <v>98</v>
      </c>
      <c r="D25" s="1" t="s">
        <v>22</v>
      </c>
      <c r="G25">
        <f>62/1020</f>
        <v>6.0784313725490195E-2</v>
      </c>
    </row>
    <row r="26" spans="1:11" ht="17.25" customHeight="1">
      <c r="A26" s="1" t="s">
        <v>15</v>
      </c>
      <c r="B26" s="1">
        <f>G15/F15</f>
        <v>2.1739130434782608E-2</v>
      </c>
      <c r="C26" s="1">
        <f>14/1058</f>
        <v>1.3232514177693762E-2</v>
      </c>
      <c r="D26" s="1">
        <f>45/1058</f>
        <v>4.2533081285444231E-2</v>
      </c>
    </row>
    <row r="27" spans="1:11">
      <c r="A27" s="1"/>
      <c r="B27" s="1"/>
      <c r="C27" s="1"/>
      <c r="D27" s="1"/>
    </row>
    <row r="28" spans="1:11">
      <c r="A28" s="1"/>
      <c r="B28" s="1" t="s">
        <v>12</v>
      </c>
      <c r="C28" s="1" t="s">
        <v>98</v>
      </c>
      <c r="D28" s="1" t="s">
        <v>22</v>
      </c>
      <c r="F28" t="s">
        <v>142</v>
      </c>
    </row>
    <row r="29" spans="1:11" ht="72">
      <c r="A29" s="15" t="s">
        <v>99</v>
      </c>
      <c r="B29" s="1" t="s">
        <v>111</v>
      </c>
      <c r="C29" s="1" t="s">
        <v>114</v>
      </c>
      <c r="D29" s="1" t="s">
        <v>116</v>
      </c>
    </row>
    <row r="30" spans="1:11" ht="72">
      <c r="A30" s="15" t="s">
        <v>100</v>
      </c>
      <c r="B30" s="1" t="s">
        <v>112</v>
      </c>
      <c r="C30" s="1" t="s">
        <v>115</v>
      </c>
      <c r="D30" s="1" t="s">
        <v>117</v>
      </c>
    </row>
    <row r="31" spans="1:11">
      <c r="B31" t="s">
        <v>113</v>
      </c>
      <c r="C31" t="s">
        <v>118</v>
      </c>
      <c r="D31" t="s">
        <v>119</v>
      </c>
    </row>
    <row r="33" spans="1:9">
      <c r="A33" s="1"/>
      <c r="B33" s="1"/>
      <c r="C33" s="1" t="s">
        <v>98</v>
      </c>
      <c r="D33" s="1" t="s">
        <v>22</v>
      </c>
    </row>
    <row r="34" spans="1:9" ht="72">
      <c r="A34" s="16" t="s">
        <v>120</v>
      </c>
      <c r="B34" s="17"/>
      <c r="C34" s="19"/>
      <c r="D34" s="19" t="s">
        <v>150</v>
      </c>
    </row>
    <row r="35" spans="1:9" ht="72">
      <c r="A35" s="18" t="s">
        <v>121</v>
      </c>
      <c r="B35" s="17"/>
      <c r="C35" s="19"/>
      <c r="D35" s="19"/>
    </row>
    <row r="36" spans="1:9">
      <c r="A36" s="22"/>
      <c r="B36" s="4"/>
      <c r="C36" s="4"/>
      <c r="D36" s="4"/>
    </row>
    <row r="37" spans="1:9">
      <c r="A37" s="1"/>
      <c r="B37" s="1" t="s">
        <v>131</v>
      </c>
      <c r="C37" s="20" t="s">
        <v>141</v>
      </c>
    </row>
    <row r="38" spans="1:9" ht="36">
      <c r="A38" s="1" t="s">
        <v>122</v>
      </c>
      <c r="B38" s="15" t="s">
        <v>125</v>
      </c>
      <c r="C38" s="21"/>
    </row>
    <row r="39" spans="1:9" ht="36">
      <c r="A39" s="1" t="s">
        <v>123</v>
      </c>
      <c r="B39" s="15" t="s">
        <v>126</v>
      </c>
      <c r="C39" s="21"/>
    </row>
    <row r="40" spans="1:9" ht="36">
      <c r="A40" s="1" t="s">
        <v>124</v>
      </c>
      <c r="B40" s="15" t="s">
        <v>127</v>
      </c>
      <c r="C40" s="21"/>
    </row>
    <row r="42" spans="1:9" ht="18">
      <c r="A42" s="15"/>
      <c r="B42" s="15" t="s">
        <v>131</v>
      </c>
      <c r="C42" s="21" t="s">
        <v>141</v>
      </c>
      <c r="F42">
        <v>1</v>
      </c>
      <c r="H42" t="s">
        <v>159</v>
      </c>
      <c r="I42" t="s">
        <v>158</v>
      </c>
    </row>
    <row r="43" spans="1:9" ht="72">
      <c r="A43" s="15" t="s">
        <v>128</v>
      </c>
      <c r="B43" s="15" t="s">
        <v>132</v>
      </c>
      <c r="C43" s="21"/>
      <c r="F43" t="s">
        <v>155</v>
      </c>
      <c r="G43">
        <f>H43/I43</f>
        <v>0.37842190016103061</v>
      </c>
      <c r="H43">
        <v>235</v>
      </c>
      <c r="I43">
        <v>621</v>
      </c>
    </row>
    <row r="44" spans="1:9" ht="54">
      <c r="A44" s="15" t="s">
        <v>129</v>
      </c>
      <c r="B44" s="15" t="s">
        <v>133</v>
      </c>
      <c r="C44" s="21"/>
      <c r="F44" t="s">
        <v>156</v>
      </c>
      <c r="G44">
        <f t="shared" ref="G44:G45" si="6">H44/I44</f>
        <v>0.20988710229216559</v>
      </c>
      <c r="H44">
        <v>1227</v>
      </c>
      <c r="I44">
        <v>5846</v>
      </c>
    </row>
    <row r="45" spans="1:9" ht="54">
      <c r="A45" s="15" t="s">
        <v>130</v>
      </c>
      <c r="B45" s="15" t="s">
        <v>134</v>
      </c>
      <c r="C45" s="21"/>
      <c r="F45" t="s">
        <v>157</v>
      </c>
      <c r="G45">
        <f t="shared" si="6"/>
        <v>2.7369141293191925E-3</v>
      </c>
      <c r="H45">
        <v>16</v>
      </c>
      <c r="I45">
        <v>5846</v>
      </c>
    </row>
    <row r="46" spans="1:9" ht="54">
      <c r="A46" s="15" t="s">
        <v>136</v>
      </c>
      <c r="B46" s="15" t="s">
        <v>135</v>
      </c>
      <c r="C46" s="21"/>
    </row>
    <row r="47" spans="1:9" ht="54">
      <c r="A47" s="15" t="s">
        <v>137</v>
      </c>
      <c r="B47" s="15" t="s">
        <v>138</v>
      </c>
      <c r="C47" s="21"/>
    </row>
    <row r="48" spans="1:9" ht="54">
      <c r="A48" s="15" t="s">
        <v>136</v>
      </c>
      <c r="B48" s="15" t="s">
        <v>138</v>
      </c>
      <c r="C48" s="21"/>
    </row>
    <row r="49" spans="1:3" ht="54">
      <c r="A49" s="15" t="s">
        <v>139</v>
      </c>
      <c r="B49" s="15" t="s">
        <v>140</v>
      </c>
      <c r="C49" s="20"/>
    </row>
  </sheetData>
  <phoneticPr fontId="2" type="noConversion"/>
  <pageMargins left="0.7" right="0.7" top="0.75" bottom="0.75" header="0.3" footer="0.3"/>
  <pageSetup paperSize="9" scale="4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39"/>
  <sheetViews>
    <sheetView topLeftCell="A2" zoomScale="93" workbookViewId="0">
      <selection activeCell="AB4" sqref="AB4:AB31"/>
    </sheetView>
  </sheetViews>
  <sheetFormatPr baseColWidth="10" defaultColWidth="8.83203125" defaultRowHeight="17"/>
  <cols>
    <col min="4" max="4" width="23.5" customWidth="1"/>
    <col min="6" max="6" width="19" bestFit="1" customWidth="1"/>
    <col min="7" max="7" width="5.83203125" bestFit="1" customWidth="1"/>
    <col min="8" max="8" width="5.83203125" customWidth="1"/>
    <col min="11" max="11" width="9.83203125" bestFit="1" customWidth="1"/>
    <col min="17" max="17" width="13.5" customWidth="1"/>
  </cols>
  <sheetData>
    <row r="1" spans="1:31">
      <c r="D1" t="s">
        <v>148</v>
      </c>
      <c r="F1" t="s">
        <v>143</v>
      </c>
      <c r="J1" t="s">
        <v>160</v>
      </c>
      <c r="R1" t="s">
        <v>161</v>
      </c>
    </row>
    <row r="2" spans="1:31">
      <c r="J2" t="s">
        <v>151</v>
      </c>
      <c r="K2" s="23" t="s">
        <v>37</v>
      </c>
      <c r="L2" t="s">
        <v>38</v>
      </c>
      <c r="M2" t="s">
        <v>152</v>
      </c>
      <c r="N2" t="s">
        <v>151</v>
      </c>
      <c r="O2" s="23" t="s">
        <v>37</v>
      </c>
      <c r="P2" t="s">
        <v>38</v>
      </c>
      <c r="Q2" t="s">
        <v>152</v>
      </c>
      <c r="R2" t="s">
        <v>151</v>
      </c>
      <c r="S2" s="23" t="s">
        <v>37</v>
      </c>
      <c r="T2" t="s">
        <v>38</v>
      </c>
      <c r="U2" t="s">
        <v>152</v>
      </c>
    </row>
    <row r="3" spans="1:31">
      <c r="A3" t="s">
        <v>144</v>
      </c>
      <c r="B3" t="s">
        <v>145</v>
      </c>
      <c r="D3" t="s">
        <v>147</v>
      </c>
      <c r="F3" t="s">
        <v>146</v>
      </c>
      <c r="J3" t="s">
        <v>154</v>
      </c>
      <c r="K3" s="23"/>
      <c r="N3" t="s">
        <v>153</v>
      </c>
      <c r="R3" t="s">
        <v>162</v>
      </c>
      <c r="W3" s="24" t="s">
        <v>167</v>
      </c>
      <c r="X3" t="s">
        <v>168</v>
      </c>
      <c r="Y3" t="s">
        <v>169</v>
      </c>
    </row>
    <row r="4" spans="1:31">
      <c r="A4">
        <v>1</v>
      </c>
      <c r="B4">
        <v>6</v>
      </c>
      <c r="F4">
        <v>98.5</v>
      </c>
      <c r="G4">
        <v>0.01</v>
      </c>
      <c r="H4">
        <f>F4*G4</f>
        <v>0.98499999999999999</v>
      </c>
      <c r="J4">
        <v>990</v>
      </c>
      <c r="K4">
        <v>1774</v>
      </c>
      <c r="L4">
        <v>635</v>
      </c>
      <c r="M4">
        <v>257</v>
      </c>
      <c r="N4">
        <v>0.27078774617067836</v>
      </c>
      <c r="O4">
        <v>0.48522975929978118</v>
      </c>
      <c r="P4">
        <v>0.17368708971553609</v>
      </c>
      <c r="Q4">
        <v>7.029540481400437E-2</v>
      </c>
      <c r="R4">
        <v>100</v>
      </c>
      <c r="S4">
        <v>100</v>
      </c>
      <c r="T4">
        <v>99.5</v>
      </c>
      <c r="U4">
        <v>98.8</v>
      </c>
      <c r="W4">
        <f>J4-J5</f>
        <v>63</v>
      </c>
      <c r="X4">
        <f t="shared" ref="X4:Z7" si="0">K4-K5+W4</f>
        <v>47</v>
      </c>
      <c r="Y4">
        <f t="shared" si="0"/>
        <v>16</v>
      </c>
      <c r="Z4">
        <f t="shared" si="0"/>
        <v>0</v>
      </c>
      <c r="AB4">
        <f>W4/J4</f>
        <v>6.363636363636363E-2</v>
      </c>
      <c r="AC4">
        <f>X4/K4</f>
        <v>2.6493799323562571E-2</v>
      </c>
      <c r="AD4">
        <f t="shared" ref="AD4:AE19" si="1">Y4/L4</f>
        <v>2.5196850393700787E-2</v>
      </c>
      <c r="AE4">
        <f t="shared" si="1"/>
        <v>0</v>
      </c>
    </row>
    <row r="5" spans="1:31">
      <c r="A5">
        <v>2</v>
      </c>
      <c r="B5">
        <f>A5*6</f>
        <v>12</v>
      </c>
      <c r="F5">
        <v>95.3</v>
      </c>
      <c r="G5">
        <v>0.01</v>
      </c>
      <c r="H5">
        <f t="shared" ref="H5:H33" si="2">F5*G5</f>
        <v>0.95299999999999996</v>
      </c>
      <c r="I5">
        <f>H4-H5</f>
        <v>3.2000000000000028E-2</v>
      </c>
      <c r="J5">
        <v>927</v>
      </c>
      <c r="K5">
        <v>1790</v>
      </c>
      <c r="L5">
        <v>666</v>
      </c>
      <c r="M5">
        <v>273</v>
      </c>
      <c r="N5">
        <v>0.25355579868708972</v>
      </c>
      <c r="O5">
        <v>0.48960612691466082</v>
      </c>
      <c r="P5">
        <v>0.18216630196936542</v>
      </c>
      <c r="Q5">
        <v>7.4671772428884023E-2</v>
      </c>
      <c r="R5">
        <v>99.9</v>
      </c>
      <c r="S5">
        <v>99.9</v>
      </c>
      <c r="T5">
        <v>98.7</v>
      </c>
      <c r="U5">
        <v>96.8</v>
      </c>
      <c r="W5">
        <f>J5-J6</f>
        <v>68</v>
      </c>
      <c r="X5">
        <f t="shared" si="0"/>
        <v>43</v>
      </c>
      <c r="Y5">
        <f t="shared" si="0"/>
        <v>20</v>
      </c>
      <c r="Z5">
        <f t="shared" si="0"/>
        <v>0</v>
      </c>
      <c r="AB5">
        <f t="shared" ref="AB5:AB32" si="3">W5/J5</f>
        <v>7.3354908306364611E-2</v>
      </c>
      <c r="AC5">
        <f t="shared" ref="AC5:AD32" si="4">X5/K5</f>
        <v>2.4022346368715083E-2</v>
      </c>
      <c r="AD5">
        <f t="shared" si="1"/>
        <v>3.003003003003003E-2</v>
      </c>
    </row>
    <row r="6" spans="1:31">
      <c r="A6">
        <v>3</v>
      </c>
      <c r="B6">
        <f t="shared" ref="B6:B33" si="5">A6*6</f>
        <v>18</v>
      </c>
      <c r="F6">
        <v>92.1</v>
      </c>
      <c r="G6">
        <v>0.01</v>
      </c>
      <c r="H6">
        <f t="shared" si="2"/>
        <v>0.92099999999999993</v>
      </c>
      <c r="I6">
        <f t="shared" ref="I6:I33" si="6">H5-H6</f>
        <v>3.2000000000000028E-2</v>
      </c>
      <c r="J6">
        <v>859</v>
      </c>
      <c r="K6">
        <v>1815</v>
      </c>
      <c r="L6">
        <v>689</v>
      </c>
      <c r="M6">
        <v>293</v>
      </c>
      <c r="N6">
        <v>0.23495623632385121</v>
      </c>
      <c r="O6">
        <v>0.49644420131291028</v>
      </c>
      <c r="P6">
        <v>0.18845733041575494</v>
      </c>
      <c r="Q6">
        <v>8.0142231947483586E-2</v>
      </c>
      <c r="R6">
        <v>99.7</v>
      </c>
      <c r="S6">
        <v>99.6</v>
      </c>
      <c r="T6">
        <v>98.4</v>
      </c>
      <c r="U6">
        <v>94.8</v>
      </c>
      <c r="W6">
        <f>J6-J7</f>
        <v>55</v>
      </c>
      <c r="X6">
        <f t="shared" si="0"/>
        <v>50</v>
      </c>
      <c r="Y6">
        <f t="shared" si="0"/>
        <v>36</v>
      </c>
      <c r="Z6">
        <f t="shared" si="0"/>
        <v>0</v>
      </c>
      <c r="AB6">
        <f t="shared" si="3"/>
        <v>6.4027939464493602E-2</v>
      </c>
      <c r="AC6">
        <f t="shared" si="4"/>
        <v>2.7548209366391185E-2</v>
      </c>
      <c r="AD6">
        <f t="shared" si="1"/>
        <v>5.2249637155297533E-2</v>
      </c>
    </row>
    <row r="7" spans="1:31">
      <c r="A7">
        <v>4</v>
      </c>
      <c r="B7">
        <f t="shared" si="5"/>
        <v>24</v>
      </c>
      <c r="F7">
        <v>89</v>
      </c>
      <c r="G7">
        <v>0.01</v>
      </c>
      <c r="H7">
        <f t="shared" si="2"/>
        <v>0.89</v>
      </c>
      <c r="I7">
        <f t="shared" si="6"/>
        <v>3.0999999999999917E-2</v>
      </c>
      <c r="J7">
        <v>804</v>
      </c>
      <c r="K7">
        <v>1820</v>
      </c>
      <c r="L7">
        <v>703</v>
      </c>
      <c r="M7">
        <v>329</v>
      </c>
      <c r="N7">
        <v>0.21991247264770242</v>
      </c>
      <c r="O7">
        <v>0.49781181619256015</v>
      </c>
      <c r="P7">
        <v>0.19228665207877463</v>
      </c>
      <c r="Q7">
        <v>8.9989059080962802E-2</v>
      </c>
      <c r="R7">
        <v>99.2</v>
      </c>
      <c r="S7">
        <v>99.1</v>
      </c>
      <c r="T7">
        <v>97.1</v>
      </c>
      <c r="U7">
        <v>91.1</v>
      </c>
      <c r="W7">
        <f>J7-J8</f>
        <v>55</v>
      </c>
      <c r="X7">
        <f t="shared" si="0"/>
        <v>40</v>
      </c>
      <c r="Y7">
        <f t="shared" si="0"/>
        <v>35</v>
      </c>
      <c r="Z7">
        <f t="shared" si="0"/>
        <v>0</v>
      </c>
      <c r="AB7">
        <f t="shared" si="3"/>
        <v>6.8407960199004969E-2</v>
      </c>
      <c r="AC7">
        <f t="shared" si="4"/>
        <v>2.197802197802198E-2</v>
      </c>
      <c r="AD7">
        <f t="shared" si="1"/>
        <v>4.9786628733997154E-2</v>
      </c>
    </row>
    <row r="8" spans="1:31">
      <c r="A8">
        <v>5</v>
      </c>
      <c r="B8">
        <f t="shared" si="5"/>
        <v>30</v>
      </c>
      <c r="F8">
        <v>87.3</v>
      </c>
      <c r="G8">
        <v>0.01</v>
      </c>
      <c r="H8">
        <f t="shared" si="2"/>
        <v>0.873</v>
      </c>
      <c r="I8">
        <f t="shared" si="6"/>
        <v>1.7000000000000015E-2</v>
      </c>
      <c r="J8">
        <v>749</v>
      </c>
      <c r="K8">
        <v>1835</v>
      </c>
      <c r="L8">
        <v>708</v>
      </c>
      <c r="M8">
        <v>364</v>
      </c>
      <c r="N8">
        <v>0.2048687089715536</v>
      </c>
      <c r="O8">
        <v>0.50191466083150982</v>
      </c>
      <c r="P8">
        <v>0.1936542669584245</v>
      </c>
      <c r="Q8">
        <v>9.9562363238512031E-2</v>
      </c>
      <c r="R8">
        <v>99</v>
      </c>
      <c r="S8">
        <v>98.8</v>
      </c>
      <c r="T8">
        <v>96.2</v>
      </c>
      <c r="U8">
        <v>89.5</v>
      </c>
      <c r="W8">
        <f t="shared" ref="W8:W34" si="7">J8-J9</f>
        <v>49</v>
      </c>
      <c r="X8">
        <f t="shared" ref="X8:Z8" si="8">K8-K9+W8</f>
        <v>49</v>
      </c>
      <c r="Y8">
        <f t="shared" si="8"/>
        <v>25</v>
      </c>
      <c r="Z8">
        <f t="shared" si="8"/>
        <v>0</v>
      </c>
      <c r="AB8">
        <f t="shared" si="3"/>
        <v>6.5420560747663545E-2</v>
      </c>
      <c r="AC8">
        <f t="shared" si="4"/>
        <v>2.6702997275204358E-2</v>
      </c>
      <c r="AD8">
        <f t="shared" si="1"/>
        <v>3.5310734463276837E-2</v>
      </c>
    </row>
    <row r="9" spans="1:31">
      <c r="A9">
        <v>6</v>
      </c>
      <c r="B9">
        <f t="shared" si="5"/>
        <v>36</v>
      </c>
      <c r="F9">
        <v>85.9</v>
      </c>
      <c r="G9">
        <v>0.01</v>
      </c>
      <c r="H9">
        <f t="shared" si="2"/>
        <v>0.8590000000000001</v>
      </c>
      <c r="I9">
        <f t="shared" si="6"/>
        <v>1.3999999999999901E-2</v>
      </c>
      <c r="J9">
        <v>700</v>
      </c>
      <c r="K9">
        <v>1835</v>
      </c>
      <c r="L9">
        <v>732</v>
      </c>
      <c r="M9">
        <v>389</v>
      </c>
      <c r="N9">
        <v>0.19146608315098468</v>
      </c>
      <c r="O9">
        <v>0.50191466083150982</v>
      </c>
      <c r="P9">
        <v>0.20021881838074398</v>
      </c>
      <c r="Q9">
        <v>0.10640043763676149</v>
      </c>
      <c r="R9">
        <v>98.9</v>
      </c>
      <c r="S9">
        <v>98.6</v>
      </c>
      <c r="T9">
        <v>95.9</v>
      </c>
      <c r="U9">
        <v>89</v>
      </c>
      <c r="W9">
        <f t="shared" si="7"/>
        <v>43</v>
      </c>
      <c r="X9">
        <f t="shared" ref="X9:Z9" si="9">K9-K10+W9</f>
        <v>50</v>
      </c>
      <c r="Y9">
        <f t="shared" si="9"/>
        <v>18</v>
      </c>
      <c r="Z9">
        <f t="shared" si="9"/>
        <v>0</v>
      </c>
      <c r="AB9">
        <f t="shared" si="3"/>
        <v>6.142857142857143E-2</v>
      </c>
      <c r="AC9">
        <f t="shared" si="4"/>
        <v>2.7247956403269755E-2</v>
      </c>
      <c r="AD9">
        <f t="shared" si="1"/>
        <v>2.4590163934426229E-2</v>
      </c>
    </row>
    <row r="10" spans="1:31">
      <c r="A10">
        <v>7</v>
      </c>
      <c r="B10">
        <f t="shared" si="5"/>
        <v>42</v>
      </c>
      <c r="F10">
        <v>83.6</v>
      </c>
      <c r="G10">
        <v>0.01</v>
      </c>
      <c r="H10">
        <f t="shared" si="2"/>
        <v>0.83599999999999997</v>
      </c>
      <c r="I10">
        <f t="shared" si="6"/>
        <v>2.3000000000000131E-2</v>
      </c>
      <c r="J10">
        <v>657</v>
      </c>
      <c r="K10">
        <v>1828</v>
      </c>
      <c r="L10">
        <v>764</v>
      </c>
      <c r="M10">
        <v>407</v>
      </c>
      <c r="N10">
        <v>0.17970459518599563</v>
      </c>
      <c r="O10">
        <v>0.5</v>
      </c>
      <c r="P10">
        <v>0.20897155361050329</v>
      </c>
      <c r="Q10">
        <v>0.11132385120350109</v>
      </c>
      <c r="R10">
        <v>98.8</v>
      </c>
      <c r="S10">
        <v>98.3</v>
      </c>
      <c r="T10">
        <v>95.5</v>
      </c>
      <c r="U10">
        <v>86.9</v>
      </c>
      <c r="W10">
        <f t="shared" si="7"/>
        <v>23</v>
      </c>
      <c r="X10">
        <f t="shared" ref="X10:Z10" si="10">K10-K11+W10</f>
        <v>56</v>
      </c>
      <c r="Y10">
        <f t="shared" si="10"/>
        <v>30</v>
      </c>
      <c r="Z10">
        <f t="shared" si="10"/>
        <v>0</v>
      </c>
      <c r="AB10">
        <f t="shared" si="3"/>
        <v>3.5007610350076102E-2</v>
      </c>
      <c r="AC10">
        <f t="shared" si="4"/>
        <v>3.0634573304157548E-2</v>
      </c>
      <c r="AD10">
        <f t="shared" si="1"/>
        <v>3.9267015706806283E-2</v>
      </c>
    </row>
    <row r="11" spans="1:31">
      <c r="A11">
        <v>8</v>
      </c>
      <c r="B11">
        <f t="shared" si="5"/>
        <v>48</v>
      </c>
      <c r="F11">
        <v>82.5</v>
      </c>
      <c r="G11">
        <v>0.01</v>
      </c>
      <c r="H11">
        <f t="shared" si="2"/>
        <v>0.82500000000000007</v>
      </c>
      <c r="I11">
        <f t="shared" si="6"/>
        <v>1.0999999999999899E-2</v>
      </c>
      <c r="J11">
        <v>634</v>
      </c>
      <c r="K11">
        <v>1795</v>
      </c>
      <c r="L11">
        <v>790</v>
      </c>
      <c r="M11">
        <v>437</v>
      </c>
      <c r="N11">
        <v>0.17341356673960612</v>
      </c>
      <c r="O11">
        <v>0.49097374179431075</v>
      </c>
      <c r="P11">
        <v>0.21608315098468273</v>
      </c>
      <c r="Q11">
        <v>0.11952954048140044</v>
      </c>
      <c r="R11">
        <v>98.6</v>
      </c>
      <c r="S11">
        <v>98</v>
      </c>
      <c r="T11">
        <v>94.8</v>
      </c>
      <c r="U11">
        <v>89.6</v>
      </c>
      <c r="W11">
        <f t="shared" si="7"/>
        <v>27</v>
      </c>
      <c r="X11">
        <f t="shared" ref="X11:Z11" si="11">K11-K12+W11</f>
        <v>42</v>
      </c>
      <c r="Y11">
        <f t="shared" si="11"/>
        <v>16</v>
      </c>
      <c r="Z11">
        <f t="shared" si="11"/>
        <v>0</v>
      </c>
      <c r="AB11">
        <f t="shared" si="3"/>
        <v>4.2586750788643532E-2</v>
      </c>
      <c r="AC11">
        <f t="shared" si="4"/>
        <v>2.3398328690807799E-2</v>
      </c>
      <c r="AD11">
        <f t="shared" si="1"/>
        <v>2.0253164556962026E-2</v>
      </c>
    </row>
    <row r="12" spans="1:31">
      <c r="A12">
        <v>9</v>
      </c>
      <c r="B12">
        <f t="shared" si="5"/>
        <v>54</v>
      </c>
      <c r="F12">
        <v>81</v>
      </c>
      <c r="G12">
        <v>0.01</v>
      </c>
      <c r="H12">
        <f t="shared" si="2"/>
        <v>0.81</v>
      </c>
      <c r="I12">
        <f t="shared" si="6"/>
        <v>1.5000000000000013E-2</v>
      </c>
      <c r="J12">
        <v>607</v>
      </c>
      <c r="K12">
        <v>1780</v>
      </c>
      <c r="L12">
        <v>816</v>
      </c>
      <c r="M12">
        <v>453</v>
      </c>
      <c r="N12">
        <v>0.16602844638949671</v>
      </c>
      <c r="O12">
        <v>0.48687089715536103</v>
      </c>
      <c r="P12">
        <v>0.22319474835886213</v>
      </c>
      <c r="Q12">
        <v>0.12390590809628009</v>
      </c>
      <c r="R12">
        <v>98.2</v>
      </c>
      <c r="S12">
        <v>97.7</v>
      </c>
      <c r="T12">
        <v>94.4</v>
      </c>
      <c r="U12">
        <v>85.6</v>
      </c>
      <c r="W12">
        <f t="shared" si="7"/>
        <v>31</v>
      </c>
      <c r="X12">
        <f t="shared" ref="X12:Z12" si="12">K12-K13+W12</f>
        <v>53</v>
      </c>
      <c r="Y12">
        <f t="shared" si="12"/>
        <v>20</v>
      </c>
      <c r="Z12">
        <f t="shared" si="12"/>
        <v>0</v>
      </c>
      <c r="AB12">
        <f t="shared" si="3"/>
        <v>5.1070840197693576E-2</v>
      </c>
      <c r="AC12">
        <f t="shared" si="4"/>
        <v>2.9775280898876405E-2</v>
      </c>
      <c r="AD12">
        <f t="shared" si="1"/>
        <v>2.4509803921568627E-2</v>
      </c>
    </row>
    <row r="13" spans="1:31">
      <c r="A13">
        <v>10</v>
      </c>
      <c r="B13">
        <f t="shared" si="5"/>
        <v>60</v>
      </c>
      <c r="F13">
        <v>79.099999999999994</v>
      </c>
      <c r="G13">
        <v>0.01</v>
      </c>
      <c r="H13">
        <f t="shared" si="2"/>
        <v>0.79099999999999993</v>
      </c>
      <c r="I13">
        <f t="shared" si="6"/>
        <v>1.9000000000000128E-2</v>
      </c>
      <c r="J13">
        <v>576</v>
      </c>
      <c r="K13">
        <v>1758</v>
      </c>
      <c r="L13">
        <v>849</v>
      </c>
      <c r="M13">
        <v>473</v>
      </c>
      <c r="N13">
        <v>0.1575492341356674</v>
      </c>
      <c r="O13">
        <v>0.48085339168490154</v>
      </c>
      <c r="P13">
        <v>0.23222100656455141</v>
      </c>
      <c r="Q13">
        <v>0.12937636761487964</v>
      </c>
      <c r="R13">
        <v>98</v>
      </c>
      <c r="S13">
        <v>97.4</v>
      </c>
      <c r="T13">
        <v>94.2</v>
      </c>
      <c r="U13">
        <v>83.7</v>
      </c>
      <c r="W13">
        <f t="shared" si="7"/>
        <v>20</v>
      </c>
      <c r="X13">
        <f t="shared" ref="X13:Z13" si="13">K13-K14+W13</f>
        <v>49</v>
      </c>
      <c r="Y13">
        <f t="shared" si="13"/>
        <v>27</v>
      </c>
      <c r="Z13">
        <f t="shared" si="13"/>
        <v>0</v>
      </c>
      <c r="AB13">
        <f t="shared" si="3"/>
        <v>3.4722222222222224E-2</v>
      </c>
      <c r="AC13">
        <f t="shared" si="4"/>
        <v>2.7872582480091012E-2</v>
      </c>
      <c r="AD13">
        <f t="shared" si="1"/>
        <v>3.1802120141342753E-2</v>
      </c>
    </row>
    <row r="14" spans="1:31">
      <c r="A14">
        <v>11</v>
      </c>
      <c r="B14">
        <f t="shared" si="5"/>
        <v>66</v>
      </c>
      <c r="F14">
        <v>78.099999999999994</v>
      </c>
      <c r="G14">
        <v>0.01</v>
      </c>
      <c r="H14">
        <f t="shared" si="2"/>
        <v>0.78099999999999992</v>
      </c>
      <c r="I14">
        <f t="shared" si="6"/>
        <v>1.0000000000000009E-2</v>
      </c>
      <c r="J14">
        <v>556</v>
      </c>
      <c r="K14">
        <v>1729</v>
      </c>
      <c r="L14">
        <v>871</v>
      </c>
      <c r="M14">
        <v>500</v>
      </c>
      <c r="N14">
        <v>0.15207877461706784</v>
      </c>
      <c r="O14">
        <v>0.47292122538293219</v>
      </c>
      <c r="P14">
        <v>0.23823851203501095</v>
      </c>
      <c r="Q14">
        <v>0.13676148796498905</v>
      </c>
      <c r="R14">
        <v>97.6</v>
      </c>
      <c r="S14">
        <v>97.2</v>
      </c>
      <c r="T14">
        <v>93.9</v>
      </c>
      <c r="U14">
        <v>82.7</v>
      </c>
      <c r="W14">
        <f t="shared" si="7"/>
        <v>29</v>
      </c>
      <c r="X14">
        <f t="shared" ref="X14:Z14" si="14">K14-K15+W14</f>
        <v>50</v>
      </c>
      <c r="Y14">
        <f t="shared" si="14"/>
        <v>20</v>
      </c>
      <c r="Z14">
        <f t="shared" si="14"/>
        <v>0</v>
      </c>
      <c r="AB14">
        <f t="shared" si="3"/>
        <v>5.2158273381294966E-2</v>
      </c>
      <c r="AC14">
        <f t="shared" si="4"/>
        <v>2.8918449971081551E-2</v>
      </c>
      <c r="AD14">
        <f t="shared" si="1"/>
        <v>2.2962112514351322E-2</v>
      </c>
    </row>
    <row r="15" spans="1:31">
      <c r="A15">
        <v>12</v>
      </c>
      <c r="B15">
        <f t="shared" si="5"/>
        <v>72</v>
      </c>
      <c r="F15">
        <v>76.5</v>
      </c>
      <c r="G15">
        <v>0.01</v>
      </c>
      <c r="H15">
        <f t="shared" si="2"/>
        <v>0.76500000000000001</v>
      </c>
      <c r="I15">
        <f t="shared" si="6"/>
        <v>1.5999999999999903E-2</v>
      </c>
      <c r="J15">
        <v>527</v>
      </c>
      <c r="K15">
        <v>1708</v>
      </c>
      <c r="L15">
        <v>901</v>
      </c>
      <c r="M15">
        <v>520</v>
      </c>
      <c r="N15">
        <v>0.14414660831509846</v>
      </c>
      <c r="O15">
        <v>0.46717724288840262</v>
      </c>
      <c r="P15">
        <v>0.24644420131291028</v>
      </c>
      <c r="Q15">
        <v>0.14223194748358861</v>
      </c>
      <c r="R15">
        <v>97.4</v>
      </c>
      <c r="S15">
        <v>97</v>
      </c>
      <c r="T15">
        <v>92.3</v>
      </c>
      <c r="U15">
        <v>81.5</v>
      </c>
      <c r="W15">
        <f t="shared" si="7"/>
        <v>21</v>
      </c>
      <c r="X15">
        <f t="shared" ref="X15:Z15" si="15">K15-K16+W15</f>
        <v>43</v>
      </c>
      <c r="Y15">
        <f t="shared" si="15"/>
        <v>29</v>
      </c>
      <c r="Z15">
        <f t="shared" si="15"/>
        <v>0</v>
      </c>
      <c r="AB15">
        <f t="shared" si="3"/>
        <v>3.9848197343453511E-2</v>
      </c>
      <c r="AC15">
        <f t="shared" si="4"/>
        <v>2.5175644028103045E-2</v>
      </c>
      <c r="AD15">
        <f t="shared" si="1"/>
        <v>3.2186459489456157E-2</v>
      </c>
    </row>
    <row r="16" spans="1:31">
      <c r="A16">
        <v>13</v>
      </c>
      <c r="B16">
        <f t="shared" si="5"/>
        <v>78</v>
      </c>
      <c r="F16">
        <v>74.7</v>
      </c>
      <c r="G16">
        <v>0.01</v>
      </c>
      <c r="H16">
        <f t="shared" si="2"/>
        <v>0.747</v>
      </c>
      <c r="I16">
        <f t="shared" si="6"/>
        <v>1.8000000000000016E-2</v>
      </c>
      <c r="J16">
        <v>506</v>
      </c>
      <c r="K16">
        <v>1686</v>
      </c>
      <c r="L16">
        <v>915</v>
      </c>
      <c r="M16">
        <v>549</v>
      </c>
      <c r="N16">
        <v>0.13840262582056892</v>
      </c>
      <c r="O16">
        <v>0.46115973741794308</v>
      </c>
      <c r="P16">
        <v>0.25027352297592997</v>
      </c>
      <c r="Q16">
        <v>0.150164113785558</v>
      </c>
      <c r="R16">
        <v>96.8</v>
      </c>
      <c r="S16">
        <v>96.8</v>
      </c>
      <c r="T16">
        <v>92.3</v>
      </c>
      <c r="U16">
        <v>79.5</v>
      </c>
      <c r="W16">
        <f t="shared" si="7"/>
        <v>19</v>
      </c>
      <c r="X16">
        <f t="shared" ref="X16:Z16" si="16">K16-K17+W16</f>
        <v>40</v>
      </c>
      <c r="Y16">
        <f t="shared" si="16"/>
        <v>33</v>
      </c>
      <c r="Z16">
        <f t="shared" si="16"/>
        <v>0</v>
      </c>
      <c r="AB16">
        <f t="shared" si="3"/>
        <v>3.7549407114624504E-2</v>
      </c>
      <c r="AC16">
        <f t="shared" si="4"/>
        <v>2.3724792408066429E-2</v>
      </c>
      <c r="AD16">
        <f t="shared" si="1"/>
        <v>3.6065573770491806E-2</v>
      </c>
    </row>
    <row r="17" spans="1:30">
      <c r="A17">
        <v>14</v>
      </c>
      <c r="B17">
        <f t="shared" si="5"/>
        <v>84</v>
      </c>
      <c r="F17">
        <v>72.099999999999994</v>
      </c>
      <c r="G17">
        <v>0.01</v>
      </c>
      <c r="H17">
        <f t="shared" si="2"/>
        <v>0.72099999999999997</v>
      </c>
      <c r="I17">
        <f t="shared" si="6"/>
        <v>2.6000000000000023E-2</v>
      </c>
      <c r="J17">
        <v>487</v>
      </c>
      <c r="K17">
        <v>1665</v>
      </c>
      <c r="L17">
        <v>922</v>
      </c>
      <c r="M17">
        <v>582</v>
      </c>
      <c r="N17">
        <v>0.13320568927789933</v>
      </c>
      <c r="O17">
        <v>0.45541575492341357</v>
      </c>
      <c r="P17">
        <v>0.25218818380743985</v>
      </c>
      <c r="Q17">
        <v>0.15919037199124728</v>
      </c>
      <c r="R17">
        <v>96.6</v>
      </c>
      <c r="S17">
        <v>96.2</v>
      </c>
      <c r="T17">
        <v>91.1</v>
      </c>
      <c r="U17">
        <v>78.099999999999994</v>
      </c>
      <c r="W17">
        <f t="shared" si="7"/>
        <v>15</v>
      </c>
      <c r="X17">
        <f t="shared" ref="X17:Z17" si="17">K17-K18+W17</f>
        <v>41</v>
      </c>
      <c r="Y17">
        <f t="shared" si="17"/>
        <v>31</v>
      </c>
      <c r="Z17">
        <f t="shared" si="17"/>
        <v>0</v>
      </c>
      <c r="AB17">
        <f t="shared" si="3"/>
        <v>3.0800821355236138E-2</v>
      </c>
      <c r="AC17">
        <f t="shared" si="4"/>
        <v>2.4624624624624624E-2</v>
      </c>
      <c r="AD17">
        <f t="shared" si="1"/>
        <v>3.3622559652928416E-2</v>
      </c>
    </row>
    <row r="18" spans="1:30">
      <c r="A18">
        <v>15</v>
      </c>
      <c r="B18">
        <f t="shared" si="5"/>
        <v>90</v>
      </c>
      <c r="F18">
        <v>69.2</v>
      </c>
      <c r="G18">
        <v>0.01</v>
      </c>
      <c r="H18">
        <f t="shared" si="2"/>
        <v>0.69200000000000006</v>
      </c>
      <c r="I18">
        <f t="shared" si="6"/>
        <v>2.8999999999999915E-2</v>
      </c>
      <c r="J18">
        <v>472</v>
      </c>
      <c r="K18">
        <v>1639</v>
      </c>
      <c r="L18">
        <v>932</v>
      </c>
      <c r="M18">
        <v>613</v>
      </c>
      <c r="N18">
        <v>0.12910284463894967</v>
      </c>
      <c r="O18">
        <v>0.44830415754923414</v>
      </c>
      <c r="P18">
        <v>0.25492341356673959</v>
      </c>
      <c r="Q18">
        <v>0.16766958424507658</v>
      </c>
      <c r="R18">
        <v>96.4</v>
      </c>
      <c r="S18">
        <v>96.1</v>
      </c>
      <c r="T18">
        <v>90.5</v>
      </c>
      <c r="U18">
        <v>76.400000000000006</v>
      </c>
      <c r="W18">
        <f t="shared" si="7"/>
        <v>7</v>
      </c>
      <c r="X18">
        <f t="shared" ref="X18:Z18" si="18">K18-K19+W18</f>
        <v>36</v>
      </c>
      <c r="Y18">
        <f t="shared" si="18"/>
        <v>33</v>
      </c>
      <c r="Z18">
        <f t="shared" si="18"/>
        <v>0</v>
      </c>
      <c r="AB18">
        <f t="shared" si="3"/>
        <v>1.4830508474576272E-2</v>
      </c>
      <c r="AC18">
        <f t="shared" si="4"/>
        <v>2.1964612568639415E-2</v>
      </c>
      <c r="AD18">
        <f t="shared" si="1"/>
        <v>3.5407725321888413E-2</v>
      </c>
    </row>
    <row r="19" spans="1:30">
      <c r="A19">
        <v>16</v>
      </c>
      <c r="B19">
        <f t="shared" si="5"/>
        <v>96</v>
      </c>
      <c r="F19">
        <v>67.599999999999994</v>
      </c>
      <c r="G19">
        <v>0.01</v>
      </c>
      <c r="H19">
        <f t="shared" si="2"/>
        <v>0.67599999999999993</v>
      </c>
      <c r="I19">
        <f t="shared" si="6"/>
        <v>1.6000000000000125E-2</v>
      </c>
      <c r="J19">
        <v>465</v>
      </c>
      <c r="K19">
        <v>1610</v>
      </c>
      <c r="L19">
        <v>935</v>
      </c>
      <c r="M19">
        <v>646</v>
      </c>
      <c r="N19">
        <v>0.12718818380743982</v>
      </c>
      <c r="O19">
        <v>0.44037199124726478</v>
      </c>
      <c r="P19">
        <v>0.25574398249452956</v>
      </c>
      <c r="Q19">
        <v>0.17669584245076586</v>
      </c>
      <c r="R19">
        <v>95.9</v>
      </c>
      <c r="S19">
        <v>95.6</v>
      </c>
      <c r="T19">
        <v>89.4</v>
      </c>
      <c r="U19">
        <v>74.7</v>
      </c>
      <c r="W19">
        <f t="shared" si="7"/>
        <v>11</v>
      </c>
      <c r="X19">
        <f t="shared" ref="X19:Z19" si="19">K19-K20+W19</f>
        <v>46</v>
      </c>
      <c r="Y19">
        <f t="shared" si="19"/>
        <v>33</v>
      </c>
      <c r="Z19">
        <f t="shared" si="19"/>
        <v>0</v>
      </c>
      <c r="AB19">
        <f t="shared" si="3"/>
        <v>2.3655913978494623E-2</v>
      </c>
      <c r="AC19">
        <f t="shared" si="4"/>
        <v>2.8571428571428571E-2</v>
      </c>
      <c r="AD19">
        <f t="shared" si="1"/>
        <v>3.5294117647058823E-2</v>
      </c>
    </row>
    <row r="20" spans="1:30">
      <c r="A20">
        <v>17</v>
      </c>
      <c r="B20">
        <f t="shared" si="5"/>
        <v>102</v>
      </c>
      <c r="F20">
        <v>66.3</v>
      </c>
      <c r="G20">
        <v>0.01</v>
      </c>
      <c r="H20">
        <f t="shared" si="2"/>
        <v>0.66300000000000003</v>
      </c>
      <c r="I20">
        <f t="shared" si="6"/>
        <v>1.2999999999999901E-2</v>
      </c>
      <c r="J20">
        <v>454</v>
      </c>
      <c r="K20">
        <v>1575</v>
      </c>
      <c r="L20">
        <v>948</v>
      </c>
      <c r="M20">
        <v>679</v>
      </c>
      <c r="N20">
        <v>0.12417943107221006</v>
      </c>
      <c r="O20">
        <v>0.43079868708971553</v>
      </c>
      <c r="P20">
        <v>0.25929978118161928</v>
      </c>
      <c r="Q20">
        <v>0.18572210065645514</v>
      </c>
      <c r="R20">
        <v>95.9</v>
      </c>
      <c r="S20">
        <v>95.2</v>
      </c>
      <c r="T20">
        <v>89</v>
      </c>
      <c r="U20">
        <v>74.7</v>
      </c>
      <c r="W20">
        <f t="shared" si="7"/>
        <v>13</v>
      </c>
      <c r="X20">
        <f t="shared" ref="X20:Z20" si="20">K20-K21+W20</f>
        <v>38</v>
      </c>
      <c r="Y20">
        <f t="shared" si="20"/>
        <v>24</v>
      </c>
      <c r="Z20">
        <f t="shared" si="20"/>
        <v>0</v>
      </c>
      <c r="AB20">
        <f t="shared" si="3"/>
        <v>2.8634361233480177E-2</v>
      </c>
      <c r="AC20">
        <f t="shared" si="4"/>
        <v>2.4126984126984129E-2</v>
      </c>
      <c r="AD20">
        <f t="shared" si="4"/>
        <v>2.5316455696202531E-2</v>
      </c>
    </row>
    <row r="21" spans="1:30">
      <c r="A21">
        <v>18</v>
      </c>
      <c r="B21">
        <f t="shared" si="5"/>
        <v>108</v>
      </c>
      <c r="F21">
        <v>64.2</v>
      </c>
      <c r="G21">
        <v>0.01</v>
      </c>
      <c r="H21">
        <f t="shared" si="2"/>
        <v>0.64200000000000002</v>
      </c>
      <c r="I21">
        <f t="shared" si="6"/>
        <v>2.1000000000000019E-2</v>
      </c>
      <c r="J21">
        <v>441</v>
      </c>
      <c r="K21">
        <v>1550</v>
      </c>
      <c r="L21">
        <v>962</v>
      </c>
      <c r="M21">
        <v>703</v>
      </c>
      <c r="N21">
        <v>0.12062363238512035</v>
      </c>
      <c r="O21">
        <v>0.42396061269146607</v>
      </c>
      <c r="P21">
        <v>0.26312910284463897</v>
      </c>
      <c r="Q21">
        <v>0.19228665207877463</v>
      </c>
      <c r="R21">
        <v>95.5</v>
      </c>
      <c r="S21">
        <v>94.2</v>
      </c>
      <c r="T21">
        <v>88.1</v>
      </c>
      <c r="U21">
        <v>71.3</v>
      </c>
      <c r="W21">
        <f t="shared" si="7"/>
        <v>11</v>
      </c>
      <c r="X21">
        <f t="shared" ref="X21:Z21" si="21">K21-K22+W21</f>
        <v>37</v>
      </c>
      <c r="Y21">
        <f t="shared" si="21"/>
        <v>37</v>
      </c>
      <c r="Z21">
        <f t="shared" si="21"/>
        <v>0</v>
      </c>
      <c r="AB21">
        <f t="shared" si="3"/>
        <v>2.4943310657596373E-2</v>
      </c>
      <c r="AC21">
        <f t="shared" si="4"/>
        <v>2.3870967741935485E-2</v>
      </c>
      <c r="AD21">
        <f t="shared" si="4"/>
        <v>3.8461538461538464E-2</v>
      </c>
    </row>
    <row r="22" spans="1:30">
      <c r="A22">
        <v>19</v>
      </c>
      <c r="B22">
        <f t="shared" si="5"/>
        <v>114</v>
      </c>
      <c r="F22">
        <v>62.6</v>
      </c>
      <c r="G22">
        <v>0.01</v>
      </c>
      <c r="H22">
        <f t="shared" si="2"/>
        <v>0.626</v>
      </c>
      <c r="I22">
        <f t="shared" si="6"/>
        <v>1.6000000000000014E-2</v>
      </c>
      <c r="J22">
        <v>430</v>
      </c>
      <c r="K22">
        <v>1524</v>
      </c>
      <c r="L22">
        <v>962</v>
      </c>
      <c r="M22">
        <v>740</v>
      </c>
      <c r="N22">
        <v>0.11761487964989059</v>
      </c>
      <c r="O22">
        <v>0.41684901531728663</v>
      </c>
      <c r="P22">
        <v>0.26312910284463897</v>
      </c>
      <c r="Q22">
        <v>0.2024070021881838</v>
      </c>
      <c r="R22">
        <v>95.1</v>
      </c>
      <c r="S22">
        <v>93.6</v>
      </c>
      <c r="T22">
        <v>87.7</v>
      </c>
      <c r="U22">
        <v>71.3</v>
      </c>
      <c r="W22">
        <f t="shared" si="7"/>
        <v>9</v>
      </c>
      <c r="X22">
        <f t="shared" ref="X22:Z22" si="22">K22-K23+W22</f>
        <v>39</v>
      </c>
      <c r="Y22">
        <f t="shared" si="22"/>
        <v>27</v>
      </c>
      <c r="Z22">
        <f t="shared" si="22"/>
        <v>0</v>
      </c>
      <c r="AB22">
        <f t="shared" si="3"/>
        <v>2.0930232558139535E-2</v>
      </c>
      <c r="AC22">
        <f t="shared" si="4"/>
        <v>2.5590551181102362E-2</v>
      </c>
      <c r="AD22">
        <f t="shared" si="4"/>
        <v>2.8066528066528068E-2</v>
      </c>
    </row>
    <row r="23" spans="1:30">
      <c r="A23">
        <v>20</v>
      </c>
      <c r="B23">
        <f t="shared" si="5"/>
        <v>120</v>
      </c>
      <c r="F23">
        <v>61.4</v>
      </c>
      <c r="G23">
        <v>0.01</v>
      </c>
      <c r="H23">
        <f t="shared" si="2"/>
        <v>0.61399999999999999</v>
      </c>
      <c r="I23">
        <f t="shared" si="6"/>
        <v>1.2000000000000011E-2</v>
      </c>
      <c r="J23">
        <v>421</v>
      </c>
      <c r="K23">
        <v>1494</v>
      </c>
      <c r="L23">
        <v>974</v>
      </c>
      <c r="M23">
        <v>767</v>
      </c>
      <c r="N23">
        <v>0.11515317286652078</v>
      </c>
      <c r="O23">
        <v>0.4086433260393873</v>
      </c>
      <c r="P23">
        <v>0.26641137855579866</v>
      </c>
      <c r="Q23">
        <v>0.20979212253829321</v>
      </c>
      <c r="R23">
        <v>95.1</v>
      </c>
      <c r="S23">
        <v>93.6</v>
      </c>
      <c r="T23">
        <v>86.5</v>
      </c>
      <c r="U23">
        <v>68.7</v>
      </c>
      <c r="W23">
        <f t="shared" si="7"/>
        <v>14</v>
      </c>
      <c r="X23">
        <f t="shared" ref="X23:Z23" si="23">K23-K24+W23</f>
        <v>32</v>
      </c>
      <c r="Y23">
        <f t="shared" si="23"/>
        <v>28</v>
      </c>
      <c r="Z23">
        <f t="shared" si="23"/>
        <v>0</v>
      </c>
      <c r="AB23">
        <f t="shared" si="3"/>
        <v>3.3254156769596199E-2</v>
      </c>
      <c r="AC23">
        <f t="shared" si="4"/>
        <v>2.1419009370816599E-2</v>
      </c>
      <c r="AD23">
        <f t="shared" si="4"/>
        <v>2.8747433264887063E-2</v>
      </c>
    </row>
    <row r="24" spans="1:30">
      <c r="A24">
        <v>21</v>
      </c>
      <c r="B24">
        <f t="shared" si="5"/>
        <v>126</v>
      </c>
      <c r="F24">
        <v>57.3</v>
      </c>
      <c r="G24">
        <v>0.01</v>
      </c>
      <c r="H24">
        <f t="shared" si="2"/>
        <v>0.57299999999999995</v>
      </c>
      <c r="I24">
        <f t="shared" si="6"/>
        <v>4.1000000000000036E-2</v>
      </c>
      <c r="J24">
        <v>407</v>
      </c>
      <c r="K24">
        <v>1476</v>
      </c>
      <c r="L24">
        <v>978</v>
      </c>
      <c r="M24">
        <v>795</v>
      </c>
      <c r="N24">
        <v>0.11132385120350109</v>
      </c>
      <c r="O24">
        <v>0.40371991247264771</v>
      </c>
      <c r="P24">
        <v>0.26750547045951861</v>
      </c>
      <c r="Q24">
        <v>0.2174507658643326</v>
      </c>
      <c r="R24">
        <v>95.1</v>
      </c>
      <c r="S24">
        <v>93.4</v>
      </c>
      <c r="T24">
        <v>85.8</v>
      </c>
      <c r="U24">
        <v>66</v>
      </c>
      <c r="W24">
        <f t="shared" si="7"/>
        <v>6</v>
      </c>
      <c r="X24">
        <f t="shared" ref="X24:Z24" si="24">K24-K25+W24</f>
        <v>26</v>
      </c>
      <c r="Y24">
        <f t="shared" si="24"/>
        <v>35</v>
      </c>
      <c r="Z24">
        <f t="shared" si="24"/>
        <v>0</v>
      </c>
      <c r="AB24">
        <f t="shared" si="3"/>
        <v>1.4742014742014743E-2</v>
      </c>
      <c r="AC24">
        <f t="shared" si="4"/>
        <v>1.7615176151761516E-2</v>
      </c>
      <c r="AD24">
        <f t="shared" si="4"/>
        <v>3.5787321063394682E-2</v>
      </c>
    </row>
    <row r="25" spans="1:30">
      <c r="A25">
        <v>22</v>
      </c>
      <c r="B25">
        <f t="shared" si="5"/>
        <v>132</v>
      </c>
      <c r="F25">
        <v>54.4</v>
      </c>
      <c r="G25">
        <v>0.01</v>
      </c>
      <c r="H25">
        <f t="shared" si="2"/>
        <v>0.54400000000000004</v>
      </c>
      <c r="I25">
        <f t="shared" si="6"/>
        <v>2.8999999999999915E-2</v>
      </c>
      <c r="J25">
        <v>401</v>
      </c>
      <c r="K25">
        <v>1456</v>
      </c>
      <c r="L25">
        <v>969</v>
      </c>
      <c r="M25">
        <v>830</v>
      </c>
      <c r="N25">
        <v>0.10968271334792122</v>
      </c>
      <c r="O25">
        <v>0.39824945295404812</v>
      </c>
      <c r="P25">
        <v>0.26504376367614879</v>
      </c>
      <c r="Q25">
        <v>0.22702407002188185</v>
      </c>
      <c r="R25">
        <v>94.4</v>
      </c>
      <c r="S25">
        <v>91.9</v>
      </c>
      <c r="T25">
        <v>85.8</v>
      </c>
      <c r="U25">
        <v>66</v>
      </c>
      <c r="W25">
        <f t="shared" si="7"/>
        <v>7</v>
      </c>
      <c r="X25">
        <f t="shared" ref="X25:Z25" si="25">K25-K26+W25</f>
        <v>19</v>
      </c>
      <c r="Y25">
        <f t="shared" si="25"/>
        <v>29</v>
      </c>
      <c r="Z25">
        <f t="shared" si="25"/>
        <v>0</v>
      </c>
      <c r="AB25">
        <f t="shared" si="3"/>
        <v>1.7456359102244388E-2</v>
      </c>
      <c r="AC25">
        <f t="shared" si="4"/>
        <v>1.304945054945055E-2</v>
      </c>
      <c r="AD25">
        <f t="shared" si="4"/>
        <v>2.9927760577915376E-2</v>
      </c>
    </row>
    <row r="26" spans="1:30">
      <c r="A26">
        <v>23</v>
      </c>
      <c r="B26">
        <f t="shared" si="5"/>
        <v>138</v>
      </c>
      <c r="F26">
        <v>53.6</v>
      </c>
      <c r="G26">
        <v>0.01</v>
      </c>
      <c r="H26">
        <f t="shared" si="2"/>
        <v>0.53600000000000003</v>
      </c>
      <c r="I26">
        <f t="shared" si="6"/>
        <v>8.0000000000000071E-3</v>
      </c>
      <c r="J26">
        <v>394</v>
      </c>
      <c r="K26">
        <v>1444</v>
      </c>
      <c r="L26">
        <v>959</v>
      </c>
      <c r="M26">
        <v>859</v>
      </c>
      <c r="N26">
        <v>0.10776805251641138</v>
      </c>
      <c r="O26">
        <v>0.39496717724288838</v>
      </c>
      <c r="P26">
        <v>0.262308533916849</v>
      </c>
      <c r="Q26">
        <v>0.23495623632385121</v>
      </c>
      <c r="R26">
        <v>93.6</v>
      </c>
      <c r="S26">
        <v>91.1</v>
      </c>
      <c r="T26">
        <v>85.8</v>
      </c>
      <c r="U26">
        <v>64</v>
      </c>
      <c r="W26">
        <f t="shared" si="7"/>
        <v>7</v>
      </c>
      <c r="X26">
        <f t="shared" ref="X26:Z26" si="26">K26-K27+W26</f>
        <v>31</v>
      </c>
      <c r="Y26">
        <f t="shared" si="26"/>
        <v>26</v>
      </c>
      <c r="Z26">
        <f t="shared" si="26"/>
        <v>0</v>
      </c>
      <c r="AB26">
        <f t="shared" si="3"/>
        <v>1.7766497461928935E-2</v>
      </c>
      <c r="AC26">
        <f t="shared" si="4"/>
        <v>2.1468144044321329E-2</v>
      </c>
      <c r="AD26">
        <f t="shared" si="4"/>
        <v>2.7111574556830033E-2</v>
      </c>
    </row>
    <row r="27" spans="1:30">
      <c r="A27">
        <v>24</v>
      </c>
      <c r="B27">
        <f t="shared" si="5"/>
        <v>144</v>
      </c>
      <c r="F27">
        <v>49</v>
      </c>
      <c r="G27">
        <v>0.01</v>
      </c>
      <c r="H27">
        <f t="shared" si="2"/>
        <v>0.49</v>
      </c>
      <c r="I27">
        <f t="shared" si="6"/>
        <v>4.6000000000000041E-2</v>
      </c>
      <c r="J27">
        <v>387</v>
      </c>
      <c r="K27">
        <v>1420</v>
      </c>
      <c r="L27">
        <v>964</v>
      </c>
      <c r="M27">
        <v>885</v>
      </c>
      <c r="N27">
        <v>0.10585339168490153</v>
      </c>
      <c r="O27">
        <v>0.38840262582056895</v>
      </c>
      <c r="P27">
        <v>0.26367614879649892</v>
      </c>
      <c r="Q27">
        <v>0.24206783369803064</v>
      </c>
      <c r="R27">
        <v>93.6</v>
      </c>
      <c r="S27">
        <v>91.1</v>
      </c>
      <c r="T27">
        <v>85.8</v>
      </c>
      <c r="U27">
        <v>61.6</v>
      </c>
      <c r="W27">
        <f t="shared" si="7"/>
        <v>3</v>
      </c>
      <c r="X27">
        <f t="shared" ref="X27:Z27" si="27">K27-K28+W27</f>
        <v>32</v>
      </c>
      <c r="Y27">
        <f t="shared" si="27"/>
        <v>32</v>
      </c>
      <c r="Z27">
        <f t="shared" si="27"/>
        <v>0</v>
      </c>
      <c r="AB27">
        <f t="shared" si="3"/>
        <v>7.7519379844961239E-3</v>
      </c>
      <c r="AC27">
        <f t="shared" si="4"/>
        <v>2.2535211267605635E-2</v>
      </c>
      <c r="AD27">
        <f t="shared" si="4"/>
        <v>3.3195020746887967E-2</v>
      </c>
    </row>
    <row r="28" spans="1:30">
      <c r="A28">
        <v>25</v>
      </c>
      <c r="B28">
        <f t="shared" si="5"/>
        <v>150</v>
      </c>
      <c r="F28">
        <v>49</v>
      </c>
      <c r="G28">
        <v>0.01</v>
      </c>
      <c r="H28">
        <f t="shared" si="2"/>
        <v>0.49</v>
      </c>
      <c r="I28">
        <f t="shared" si="6"/>
        <v>0</v>
      </c>
      <c r="J28">
        <v>384</v>
      </c>
      <c r="K28">
        <v>1391</v>
      </c>
      <c r="L28">
        <v>964</v>
      </c>
      <c r="M28">
        <v>917</v>
      </c>
      <c r="N28">
        <v>0.10503282275711159</v>
      </c>
      <c r="O28">
        <v>0.38047045951859954</v>
      </c>
      <c r="P28">
        <v>0.26367614879649892</v>
      </c>
      <c r="Q28">
        <v>0.25082056892778992</v>
      </c>
      <c r="R28">
        <v>92.9</v>
      </c>
      <c r="S28">
        <v>91.1</v>
      </c>
      <c r="T28">
        <v>83.5</v>
      </c>
      <c r="U28">
        <v>61.6</v>
      </c>
      <c r="W28">
        <f t="shared" si="7"/>
        <v>5</v>
      </c>
      <c r="X28">
        <f t="shared" ref="X28:Z28" si="28">K28-K29+W28</f>
        <v>21</v>
      </c>
      <c r="Y28">
        <f t="shared" si="28"/>
        <v>19</v>
      </c>
      <c r="Z28">
        <f t="shared" si="28"/>
        <v>0</v>
      </c>
      <c r="AB28">
        <f t="shared" si="3"/>
        <v>1.3020833333333334E-2</v>
      </c>
      <c r="AC28">
        <f t="shared" si="4"/>
        <v>1.509705248023005E-2</v>
      </c>
      <c r="AD28">
        <f t="shared" si="4"/>
        <v>1.970954356846473E-2</v>
      </c>
    </row>
    <row r="29" spans="1:30">
      <c r="A29">
        <v>26</v>
      </c>
      <c r="B29">
        <f t="shared" si="5"/>
        <v>156</v>
      </c>
      <c r="F29">
        <v>47.9</v>
      </c>
      <c r="G29">
        <v>0.01</v>
      </c>
      <c r="H29">
        <f t="shared" si="2"/>
        <v>0.47899999999999998</v>
      </c>
      <c r="I29">
        <f t="shared" si="6"/>
        <v>1.100000000000001E-2</v>
      </c>
      <c r="J29">
        <v>379</v>
      </c>
      <c r="K29">
        <v>1375</v>
      </c>
      <c r="L29">
        <v>966</v>
      </c>
      <c r="M29">
        <v>936</v>
      </c>
      <c r="N29">
        <v>0.10366520787746171</v>
      </c>
      <c r="O29">
        <v>0.3760940919037199</v>
      </c>
      <c r="P29">
        <v>0.26422319474835887</v>
      </c>
      <c r="Q29">
        <v>0.25601750547045954</v>
      </c>
      <c r="R29">
        <v>92.9</v>
      </c>
      <c r="S29">
        <v>89.7</v>
      </c>
      <c r="T29">
        <v>83.5</v>
      </c>
      <c r="U29">
        <v>58.5</v>
      </c>
      <c r="W29">
        <f t="shared" si="7"/>
        <v>5</v>
      </c>
      <c r="X29">
        <f t="shared" ref="X29:Z29" si="29">K29-K30+W29</f>
        <v>17</v>
      </c>
      <c r="Y29">
        <f t="shared" si="29"/>
        <v>21</v>
      </c>
      <c r="Z29">
        <f t="shared" si="29"/>
        <v>0</v>
      </c>
      <c r="AB29">
        <f t="shared" si="3"/>
        <v>1.3192612137203167E-2</v>
      </c>
      <c r="AC29">
        <f t="shared" si="4"/>
        <v>1.2363636363636363E-2</v>
      </c>
      <c r="AD29">
        <f t="shared" si="4"/>
        <v>2.1739130434782608E-2</v>
      </c>
    </row>
    <row r="30" spans="1:30">
      <c r="A30">
        <v>27</v>
      </c>
      <c r="B30">
        <f t="shared" si="5"/>
        <v>162</v>
      </c>
      <c r="F30">
        <v>43.4</v>
      </c>
      <c r="G30">
        <v>0.01</v>
      </c>
      <c r="H30">
        <f t="shared" si="2"/>
        <v>0.434</v>
      </c>
      <c r="I30">
        <f t="shared" si="6"/>
        <v>4.4999999999999984E-2</v>
      </c>
      <c r="J30">
        <v>374</v>
      </c>
      <c r="K30">
        <v>1363</v>
      </c>
      <c r="L30">
        <v>962</v>
      </c>
      <c r="M30">
        <v>957</v>
      </c>
      <c r="N30">
        <v>0.10229759299781181</v>
      </c>
      <c r="O30">
        <v>0.37281181619256015</v>
      </c>
      <c r="P30">
        <v>0.26312910284463897</v>
      </c>
      <c r="Q30">
        <v>0.26176148796498905</v>
      </c>
      <c r="R30">
        <v>92.9</v>
      </c>
      <c r="S30">
        <v>87.9</v>
      </c>
      <c r="T30">
        <v>81.599999999999994</v>
      </c>
      <c r="U30">
        <v>52</v>
      </c>
      <c r="W30">
        <f t="shared" si="7"/>
        <v>5</v>
      </c>
      <c r="X30">
        <f t="shared" ref="X30:Z30" si="30">K30-K31+W30</f>
        <v>19</v>
      </c>
      <c r="Y30">
        <f t="shared" si="30"/>
        <v>31</v>
      </c>
      <c r="Z30">
        <f t="shared" si="30"/>
        <v>0</v>
      </c>
      <c r="AB30">
        <f t="shared" si="3"/>
        <v>1.3368983957219251E-2</v>
      </c>
      <c r="AC30">
        <f t="shared" si="4"/>
        <v>1.3939838591342627E-2</v>
      </c>
      <c r="AD30">
        <f t="shared" si="4"/>
        <v>3.2224532224532226E-2</v>
      </c>
    </row>
    <row r="31" spans="1:30">
      <c r="A31">
        <v>28</v>
      </c>
      <c r="B31">
        <f t="shared" si="5"/>
        <v>168</v>
      </c>
      <c r="F31">
        <v>39.700000000000003</v>
      </c>
      <c r="G31">
        <v>0.01</v>
      </c>
      <c r="H31">
        <f t="shared" si="2"/>
        <v>0.39700000000000002</v>
      </c>
      <c r="I31">
        <f t="shared" si="6"/>
        <v>3.6999999999999977E-2</v>
      </c>
      <c r="J31">
        <v>369</v>
      </c>
      <c r="K31">
        <v>1349</v>
      </c>
      <c r="L31">
        <v>950</v>
      </c>
      <c r="M31">
        <v>988</v>
      </c>
      <c r="N31">
        <v>0.10092997811816193</v>
      </c>
      <c r="O31">
        <v>0.36898249452954046</v>
      </c>
      <c r="P31">
        <v>0.25984682713347923</v>
      </c>
      <c r="Q31">
        <v>0.27024070021881841</v>
      </c>
      <c r="R31">
        <v>91.9</v>
      </c>
      <c r="S31">
        <v>87.9</v>
      </c>
      <c r="T31">
        <v>79</v>
      </c>
      <c r="U31">
        <v>48.5</v>
      </c>
      <c r="W31">
        <f t="shared" si="7"/>
        <v>7</v>
      </c>
      <c r="X31">
        <f t="shared" ref="X31:Z31" si="31">K31-K32+W31</f>
        <v>22</v>
      </c>
      <c r="Y31">
        <f t="shared" si="31"/>
        <v>29</v>
      </c>
      <c r="Z31">
        <f t="shared" si="31"/>
        <v>0</v>
      </c>
      <c r="AB31">
        <f t="shared" si="3"/>
        <v>1.8970189701897018E-2</v>
      </c>
      <c r="AC31">
        <f t="shared" si="4"/>
        <v>1.630837657524092E-2</v>
      </c>
      <c r="AD31">
        <f t="shared" si="4"/>
        <v>3.0526315789473683E-2</v>
      </c>
    </row>
    <row r="32" spans="1:30">
      <c r="A32">
        <v>29</v>
      </c>
      <c r="B32">
        <f t="shared" si="5"/>
        <v>174</v>
      </c>
      <c r="F32">
        <v>36.799999999999997</v>
      </c>
      <c r="G32">
        <v>0.01</v>
      </c>
      <c r="H32">
        <f t="shared" si="2"/>
        <v>0.36799999999999999</v>
      </c>
      <c r="I32">
        <f t="shared" si="6"/>
        <v>2.9000000000000026E-2</v>
      </c>
      <c r="J32">
        <v>362</v>
      </c>
      <c r="K32">
        <v>1334</v>
      </c>
      <c r="L32">
        <v>943</v>
      </c>
      <c r="M32">
        <v>1017</v>
      </c>
      <c r="N32">
        <v>9.9015317286652083E-2</v>
      </c>
      <c r="O32">
        <v>0.3648796498905908</v>
      </c>
      <c r="P32">
        <v>0.25793216630196936</v>
      </c>
      <c r="Q32">
        <v>0.27817286652078776</v>
      </c>
      <c r="R32">
        <v>91.9</v>
      </c>
      <c r="S32">
        <v>87.1</v>
      </c>
      <c r="T32">
        <v>79</v>
      </c>
      <c r="U32">
        <v>44.1</v>
      </c>
      <c r="W32">
        <f t="shared" si="7"/>
        <v>7</v>
      </c>
      <c r="X32">
        <f t="shared" ref="X32:Z32" si="32">K32-K33+W32</f>
        <v>22</v>
      </c>
      <c r="Y32">
        <f t="shared" si="32"/>
        <v>24</v>
      </c>
      <c r="Z32">
        <f t="shared" si="32"/>
        <v>0</v>
      </c>
      <c r="AB32">
        <f t="shared" si="3"/>
        <v>1.9337016574585635E-2</v>
      </c>
      <c r="AC32">
        <f t="shared" si="4"/>
        <v>1.6491754122938532E-2</v>
      </c>
      <c r="AD32">
        <f t="shared" si="4"/>
        <v>2.5450689289501591E-2</v>
      </c>
    </row>
    <row r="33" spans="1:26">
      <c r="A33">
        <v>30</v>
      </c>
      <c r="B33">
        <f t="shared" si="5"/>
        <v>180</v>
      </c>
      <c r="F33">
        <v>33.6</v>
      </c>
      <c r="G33">
        <v>0.01</v>
      </c>
      <c r="H33">
        <f t="shared" si="2"/>
        <v>0.33600000000000002</v>
      </c>
      <c r="I33">
        <f t="shared" si="6"/>
        <v>3.1999999999999973E-2</v>
      </c>
      <c r="J33">
        <v>355</v>
      </c>
      <c r="K33">
        <v>1319</v>
      </c>
      <c r="L33">
        <v>941</v>
      </c>
      <c r="M33">
        <v>1041</v>
      </c>
      <c r="N33">
        <v>9.7100656455142237E-2</v>
      </c>
      <c r="O33">
        <v>0.36077680525164113</v>
      </c>
      <c r="P33">
        <v>0.25738512035010941</v>
      </c>
      <c r="Q33">
        <v>0.2847374179431072</v>
      </c>
      <c r="R33">
        <v>91.9</v>
      </c>
      <c r="S33">
        <v>86.1</v>
      </c>
      <c r="T33">
        <v>79</v>
      </c>
      <c r="U33">
        <v>44.1</v>
      </c>
      <c r="W33">
        <f t="shared" si="7"/>
        <v>355</v>
      </c>
      <c r="X33">
        <f t="shared" ref="X33:Z33" si="33">K33-K34+W33</f>
        <v>1674</v>
      </c>
      <c r="Y33">
        <f t="shared" si="33"/>
        <v>2615</v>
      </c>
      <c r="Z33">
        <f t="shared" si="33"/>
        <v>3656</v>
      </c>
    </row>
    <row r="34" spans="1:26">
      <c r="D34">
        <v>62</v>
      </c>
      <c r="I34">
        <f>AVERAGE(I5:I33)</f>
        <v>2.2379310344827579E-2</v>
      </c>
      <c r="R34">
        <f>SUM(R4:R33)</f>
        <v>2883.7000000000003</v>
      </c>
      <c r="S34">
        <f t="shared" ref="S34:U34" si="34">SUM(S4:S33)</f>
        <v>2840.1999999999994</v>
      </c>
      <c r="T34">
        <f t="shared" si="34"/>
        <v>2694.3</v>
      </c>
      <c r="U34">
        <f t="shared" si="34"/>
        <v>2231.0999999999995</v>
      </c>
      <c r="W34">
        <f t="shared" si="7"/>
        <v>0</v>
      </c>
      <c r="X34">
        <f t="shared" ref="X34:Z34" si="35">K34-K35+W34</f>
        <v>0</v>
      </c>
      <c r="Y34">
        <f t="shared" si="35"/>
        <v>0</v>
      </c>
      <c r="Z34">
        <f t="shared" si="35"/>
        <v>0</v>
      </c>
    </row>
    <row r="35" spans="1:26">
      <c r="D35" t="s">
        <v>149</v>
      </c>
      <c r="I35">
        <f>I34/0.5</f>
        <v>4.4758620689655158E-2</v>
      </c>
      <c r="Q35" t="s">
        <v>163</v>
      </c>
      <c r="R35">
        <f>R34/30</f>
        <v>96.123333333333349</v>
      </c>
      <c r="S35">
        <f t="shared" ref="S35:U35" si="36">S34/30</f>
        <v>94.673333333333318</v>
      </c>
      <c r="T35">
        <f t="shared" si="36"/>
        <v>89.81</v>
      </c>
      <c r="U35">
        <f t="shared" si="36"/>
        <v>74.369999999999976</v>
      </c>
    </row>
    <row r="36" spans="1:26">
      <c r="L36">
        <f>K4-K5</f>
        <v>-16</v>
      </c>
      <c r="R36">
        <f>R35/100</f>
        <v>0.9612333333333335</v>
      </c>
      <c r="S36">
        <f t="shared" ref="S36:U36" si="37">S35/100</f>
        <v>0.9467333333333332</v>
      </c>
      <c r="T36">
        <f t="shared" si="37"/>
        <v>0.89810000000000001</v>
      </c>
      <c r="U36">
        <f t="shared" si="37"/>
        <v>0.74369999999999981</v>
      </c>
    </row>
    <row r="37" spans="1:26">
      <c r="Q37" t="s">
        <v>164</v>
      </c>
      <c r="R37">
        <f>R36-S36</f>
        <v>1.450000000000029E-2</v>
      </c>
    </row>
    <row r="38" spans="1:26">
      <c r="Q38" t="s">
        <v>165</v>
      </c>
      <c r="R38">
        <f>S36-T36</f>
        <v>4.8633333333333195E-2</v>
      </c>
    </row>
    <row r="39" spans="1:26">
      <c r="Q39" t="s">
        <v>166</v>
      </c>
      <c r="R39">
        <f>T36-U36</f>
        <v>0.1544000000000002</v>
      </c>
    </row>
  </sheetData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49852-EC34-40FF-8627-00F01112A145}">
  <dimension ref="A1:C29"/>
  <sheetViews>
    <sheetView workbookViewId="0">
      <selection activeCell="F9" sqref="F9"/>
    </sheetView>
  </sheetViews>
  <sheetFormatPr baseColWidth="10" defaultColWidth="8.83203125" defaultRowHeight="17"/>
  <sheetData>
    <row r="1" spans="1:3">
      <c r="A1">
        <v>6.363636363636363E-2</v>
      </c>
      <c r="B1">
        <v>2.6493799323562571E-2</v>
      </c>
      <c r="C1">
        <v>2.5196850393700787E-2</v>
      </c>
    </row>
    <row r="2" spans="1:3">
      <c r="A2">
        <v>7.3354908306364611E-2</v>
      </c>
      <c r="B2">
        <v>2.4022346368715083E-2</v>
      </c>
      <c r="C2">
        <v>3.003003003003003E-2</v>
      </c>
    </row>
    <row r="3" spans="1:3">
      <c r="A3">
        <v>6.4027939464493602E-2</v>
      </c>
      <c r="B3">
        <v>2.7548209366391185E-2</v>
      </c>
      <c r="C3">
        <v>5.2249637155297533E-2</v>
      </c>
    </row>
    <row r="4" spans="1:3">
      <c r="A4">
        <v>6.8407960199004969E-2</v>
      </c>
      <c r="B4">
        <v>2.197802197802198E-2</v>
      </c>
      <c r="C4">
        <v>4.9786628733997154E-2</v>
      </c>
    </row>
    <row r="5" spans="1:3">
      <c r="A5">
        <v>6.5420560747663545E-2</v>
      </c>
      <c r="B5">
        <v>2.6702997275204358E-2</v>
      </c>
      <c r="C5">
        <v>3.5310734463276837E-2</v>
      </c>
    </row>
    <row r="6" spans="1:3">
      <c r="A6">
        <v>6.142857142857143E-2</v>
      </c>
      <c r="B6">
        <v>2.7247956403269755E-2</v>
      </c>
      <c r="C6">
        <v>2.4590163934426229E-2</v>
      </c>
    </row>
    <row r="7" spans="1:3">
      <c r="A7">
        <v>3.5007610350076102E-2</v>
      </c>
      <c r="B7">
        <v>3.0634573304157548E-2</v>
      </c>
      <c r="C7">
        <v>3.9267015706806283E-2</v>
      </c>
    </row>
    <row r="8" spans="1:3">
      <c r="A8">
        <v>4.2586750788643532E-2</v>
      </c>
      <c r="B8">
        <v>2.3398328690807799E-2</v>
      </c>
      <c r="C8">
        <v>2.0253164556962026E-2</v>
      </c>
    </row>
    <row r="9" spans="1:3">
      <c r="A9">
        <v>5.1070840197693576E-2</v>
      </c>
      <c r="B9">
        <v>2.9775280898876405E-2</v>
      </c>
      <c r="C9">
        <v>2.4509803921568627E-2</v>
      </c>
    </row>
    <row r="10" spans="1:3">
      <c r="A10">
        <v>3.4722222222222224E-2</v>
      </c>
      <c r="B10">
        <v>2.7872582480091012E-2</v>
      </c>
      <c r="C10">
        <v>3.1802120141342753E-2</v>
      </c>
    </row>
    <row r="11" spans="1:3">
      <c r="A11">
        <v>5.2158273381294966E-2</v>
      </c>
      <c r="B11">
        <v>2.8918449971081551E-2</v>
      </c>
      <c r="C11">
        <v>2.2962112514351322E-2</v>
      </c>
    </row>
    <row r="12" spans="1:3">
      <c r="A12">
        <v>3.9848197343453511E-2</v>
      </c>
      <c r="B12">
        <v>2.5175644028103045E-2</v>
      </c>
      <c r="C12">
        <v>3.2186459489456157E-2</v>
      </c>
    </row>
    <row r="13" spans="1:3">
      <c r="A13">
        <v>3.7549407114624504E-2</v>
      </c>
      <c r="B13">
        <v>2.3724792408066429E-2</v>
      </c>
      <c r="C13">
        <v>3.6065573770491806E-2</v>
      </c>
    </row>
    <row r="14" spans="1:3">
      <c r="A14">
        <v>3.0800821355236138E-2</v>
      </c>
      <c r="B14">
        <v>2.4624624624624624E-2</v>
      </c>
      <c r="C14">
        <v>3.3622559652928416E-2</v>
      </c>
    </row>
    <row r="15" spans="1:3">
      <c r="A15">
        <v>1.4830508474576272E-2</v>
      </c>
      <c r="B15">
        <v>2.1964612568639415E-2</v>
      </c>
      <c r="C15">
        <v>3.5407725321888413E-2</v>
      </c>
    </row>
    <row r="16" spans="1:3">
      <c r="A16">
        <v>2.3655913978494623E-2</v>
      </c>
      <c r="B16">
        <v>2.8571428571428571E-2</v>
      </c>
      <c r="C16">
        <v>3.5294117647058823E-2</v>
      </c>
    </row>
    <row r="17" spans="1:3">
      <c r="A17">
        <v>2.8634361233480177E-2</v>
      </c>
      <c r="B17">
        <v>2.4126984126984129E-2</v>
      </c>
      <c r="C17">
        <v>2.5316455696202531E-2</v>
      </c>
    </row>
    <row r="18" spans="1:3">
      <c r="A18">
        <v>2.4943310657596373E-2</v>
      </c>
      <c r="B18">
        <v>2.3870967741935485E-2</v>
      </c>
      <c r="C18">
        <v>3.8461538461538464E-2</v>
      </c>
    </row>
    <row r="19" spans="1:3">
      <c r="A19">
        <v>2.0930232558139535E-2</v>
      </c>
      <c r="B19">
        <v>2.5590551181102362E-2</v>
      </c>
      <c r="C19">
        <v>2.8066528066528068E-2</v>
      </c>
    </row>
    <row r="20" spans="1:3">
      <c r="A20">
        <v>3.3254156769596199E-2</v>
      </c>
      <c r="B20">
        <v>2.1419009370816599E-2</v>
      </c>
      <c r="C20">
        <v>2.8747433264887063E-2</v>
      </c>
    </row>
    <row r="21" spans="1:3">
      <c r="A21">
        <v>1.4742014742014743E-2</v>
      </c>
      <c r="B21">
        <v>1.7615176151761516E-2</v>
      </c>
      <c r="C21">
        <v>3.5787321063394682E-2</v>
      </c>
    </row>
    <row r="22" spans="1:3">
      <c r="A22">
        <v>1.7456359102244388E-2</v>
      </c>
      <c r="B22">
        <v>1.304945054945055E-2</v>
      </c>
      <c r="C22">
        <v>2.9927760577915376E-2</v>
      </c>
    </row>
    <row r="23" spans="1:3">
      <c r="A23">
        <v>1.7766497461928935E-2</v>
      </c>
      <c r="B23">
        <v>2.1468144044321329E-2</v>
      </c>
      <c r="C23">
        <v>2.7111574556830033E-2</v>
      </c>
    </row>
    <row r="24" spans="1:3">
      <c r="A24">
        <v>7.7519379844961239E-3</v>
      </c>
      <c r="B24">
        <v>2.2535211267605635E-2</v>
      </c>
      <c r="C24">
        <v>3.3195020746887967E-2</v>
      </c>
    </row>
    <row r="25" spans="1:3">
      <c r="A25">
        <v>1.3020833333333334E-2</v>
      </c>
      <c r="B25">
        <v>1.509705248023005E-2</v>
      </c>
      <c r="C25">
        <v>1.970954356846473E-2</v>
      </c>
    </row>
    <row r="26" spans="1:3">
      <c r="A26">
        <v>1.3192612137203167E-2</v>
      </c>
      <c r="B26">
        <v>1.2363636363636363E-2</v>
      </c>
      <c r="C26">
        <v>2.1739130434782608E-2</v>
      </c>
    </row>
    <row r="27" spans="1:3">
      <c r="A27">
        <v>1.3368983957219251E-2</v>
      </c>
      <c r="B27">
        <v>1.3939838591342627E-2</v>
      </c>
      <c r="C27">
        <v>3.2224532224532226E-2</v>
      </c>
    </row>
    <row r="28" spans="1:3">
      <c r="A28">
        <v>1.8970189701897018E-2</v>
      </c>
      <c r="B28">
        <v>1.630837657524092E-2</v>
      </c>
      <c r="C28">
        <v>3.0526315789473683E-2</v>
      </c>
    </row>
    <row r="29" spans="1:3">
      <c r="A29">
        <v>1.9337016574585635E-2</v>
      </c>
      <c r="B29">
        <v>1.6491754122938532E-2</v>
      </c>
      <c r="C29">
        <v>2.5450689289501591E-2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4</vt:i4>
      </vt:variant>
    </vt:vector>
  </HeadingPairs>
  <TitlesOfParts>
    <vt:vector size="8" baseType="lpstr">
      <vt:lpstr>모델</vt:lpstr>
      <vt:lpstr>자료요청</vt:lpstr>
      <vt:lpstr>table</vt:lpstr>
      <vt:lpstr>rates</vt:lpstr>
      <vt:lpstr>자료요청!Print_Area</vt:lpstr>
      <vt:lpstr>모델!TreeData</vt:lpstr>
      <vt:lpstr>모델!TreeDiag</vt:lpstr>
      <vt:lpstr>모델!TreeOption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Hyolim</dc:creator>
  <cp:lastModifiedBy>강 효림</cp:lastModifiedBy>
  <cp:lastPrinted>2023-03-26T22:30:58Z</cp:lastPrinted>
  <dcterms:created xsi:type="dcterms:W3CDTF">2023-02-15T05:53:09Z</dcterms:created>
  <dcterms:modified xsi:type="dcterms:W3CDTF">2023-04-16T05:31:27Z</dcterms:modified>
</cp:coreProperties>
</file>