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c9fe41b485f01/My Office/Project/FreenBecky/bobo/economy/"/>
    </mc:Choice>
  </mc:AlternateContent>
  <xr:revisionPtr revIDLastSave="1933" documentId="8_{E4384ACC-65C7-4F5B-BF70-E2D48E2C2B6D}" xr6:coauthVersionLast="47" xr6:coauthVersionMax="47" xr10:uidLastSave="{E174A016-8F6C-427C-9A87-A5491F695FCE}"/>
  <bookViews>
    <workbookView xWindow="-100" yWindow="-100" windowWidth="28557" windowHeight="16150" xr2:uid="{00000000-000D-0000-FFFF-FFFF00000000}"/>
  </bookViews>
  <sheets>
    <sheet name="鱼" sheetId="1" r:id="rId1"/>
    <sheet name="道具系统" sheetId="3" r:id="rId2"/>
    <sheet name="神秘商店" sheetId="5" r:id="rId3"/>
    <sheet name="轮替" sheetId="4" r:id="rId4"/>
    <sheet name="Sheet1" sheetId="6" r:id="rId5"/>
  </sheets>
  <definedNames>
    <definedName name="_xlnm._FilterDatabase" localSheetId="1" hidden="1">道具系统!$A$1:$L$99</definedName>
    <definedName name="_xlnm._FilterDatabase" localSheetId="2" hidden="1">神秘商店!$A$1:$H$1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39" i="1"/>
  <c r="D40" i="1"/>
  <c r="D42" i="1"/>
  <c r="D47" i="1"/>
  <c r="R9" i="1" l="1"/>
  <c r="S9" i="1"/>
  <c r="R10" i="1"/>
  <c r="S10" i="1"/>
  <c r="R11" i="1"/>
  <c r="S11" i="1"/>
  <c r="R12" i="1"/>
  <c r="S12" i="1"/>
  <c r="R13" i="1"/>
  <c r="S13" i="1"/>
  <c r="R14" i="1"/>
  <c r="S14" i="1"/>
  <c r="R112" i="1"/>
  <c r="S112" i="1"/>
  <c r="R113" i="1"/>
  <c r="S113" i="1"/>
  <c r="O113" i="1"/>
  <c r="P113" i="1"/>
  <c r="Q113" i="1" s="1"/>
  <c r="G113" i="1"/>
  <c r="H113" i="1"/>
  <c r="I113" i="1"/>
  <c r="J113" i="1"/>
  <c r="O104" i="1"/>
  <c r="P104" i="1"/>
  <c r="O108" i="1"/>
  <c r="P108" i="1"/>
  <c r="O106" i="1"/>
  <c r="P106" i="1"/>
  <c r="O109" i="1"/>
  <c r="P109" i="1"/>
  <c r="O107" i="1"/>
  <c r="P107" i="1"/>
  <c r="O110" i="1"/>
  <c r="P110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5" i="1"/>
  <c r="P105" i="1"/>
  <c r="O102" i="1"/>
  <c r="P102" i="1"/>
  <c r="O103" i="1"/>
  <c r="P103" i="1"/>
  <c r="O111" i="1"/>
  <c r="P111" i="1"/>
  <c r="O112" i="1"/>
  <c r="P112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83" i="1"/>
  <c r="S83" i="1"/>
  <c r="R79" i="1"/>
  <c r="S79" i="1"/>
  <c r="R80" i="1"/>
  <c r="S80" i="1"/>
  <c r="R84" i="1"/>
  <c r="S84" i="1"/>
  <c r="R81" i="1"/>
  <c r="S81" i="1"/>
  <c r="R82" i="1"/>
  <c r="S82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5" i="1"/>
  <c r="S105" i="1"/>
  <c r="R102" i="1"/>
  <c r="S102" i="1"/>
  <c r="R103" i="1"/>
  <c r="S103" i="1"/>
  <c r="R104" i="1"/>
  <c r="S104" i="1"/>
  <c r="R108" i="1"/>
  <c r="S108" i="1"/>
  <c r="R106" i="1"/>
  <c r="S106" i="1"/>
  <c r="R109" i="1"/>
  <c r="S109" i="1"/>
  <c r="R107" i="1"/>
  <c r="S107" i="1"/>
  <c r="R110" i="1"/>
  <c r="S110" i="1"/>
  <c r="R111" i="1"/>
  <c r="S111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83" i="1"/>
  <c r="H83" i="1"/>
  <c r="I83" i="1"/>
  <c r="J83" i="1"/>
  <c r="G79" i="1"/>
  <c r="H79" i="1"/>
  <c r="I79" i="1"/>
  <c r="J79" i="1"/>
  <c r="G80" i="1"/>
  <c r="H80" i="1"/>
  <c r="I80" i="1"/>
  <c r="J80" i="1"/>
  <c r="G84" i="1"/>
  <c r="H84" i="1"/>
  <c r="I84" i="1"/>
  <c r="J84" i="1"/>
  <c r="G81" i="1"/>
  <c r="H81" i="1"/>
  <c r="I81" i="1"/>
  <c r="J81" i="1"/>
  <c r="G82" i="1"/>
  <c r="H82" i="1"/>
  <c r="I82" i="1"/>
  <c r="J82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5" i="1"/>
  <c r="H105" i="1"/>
  <c r="I105" i="1"/>
  <c r="J105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8" i="1"/>
  <c r="H108" i="1"/>
  <c r="I108" i="1"/>
  <c r="J108" i="1"/>
  <c r="G106" i="1"/>
  <c r="H106" i="1"/>
  <c r="I106" i="1"/>
  <c r="J106" i="1"/>
  <c r="G109" i="1"/>
  <c r="H109" i="1"/>
  <c r="I109" i="1"/>
  <c r="J109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83" i="1"/>
  <c r="P83" i="1"/>
  <c r="O79" i="1"/>
  <c r="P79" i="1"/>
  <c r="O80" i="1"/>
  <c r="P80" i="1"/>
  <c r="O84" i="1"/>
  <c r="P84" i="1"/>
  <c r="O81" i="1"/>
  <c r="P81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65" i="1"/>
  <c r="P65" i="1"/>
  <c r="O66" i="1"/>
  <c r="P66" i="1"/>
  <c r="O67" i="1"/>
  <c r="P67" i="1"/>
  <c r="O68" i="1"/>
  <c r="P68" i="1"/>
  <c r="O82" i="1"/>
  <c r="P82" i="1"/>
  <c r="G107" i="1"/>
  <c r="H107" i="1"/>
  <c r="I107" i="1"/>
  <c r="J107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O9" i="1"/>
  <c r="G9" i="1"/>
  <c r="H9" i="1"/>
  <c r="I9" i="1"/>
  <c r="J9" i="1"/>
  <c r="P9" i="1"/>
  <c r="G25" i="1"/>
  <c r="H25" i="1"/>
  <c r="I25" i="1"/>
  <c r="J25" i="1"/>
  <c r="G43" i="1"/>
  <c r="H43" i="1"/>
  <c r="I43" i="1"/>
  <c r="J43" i="1"/>
  <c r="R3" i="1"/>
  <c r="S3" i="1"/>
  <c r="R4" i="1"/>
  <c r="S4" i="1"/>
  <c r="R5" i="1"/>
  <c r="S5" i="1"/>
  <c r="R6" i="1"/>
  <c r="S6" i="1"/>
  <c r="R7" i="1"/>
  <c r="S7" i="1"/>
  <c r="R8" i="1"/>
  <c r="S8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46" i="1"/>
  <c r="S46" i="1"/>
  <c r="R38" i="1"/>
  <c r="S38" i="1"/>
  <c r="R43" i="1"/>
  <c r="S43" i="1"/>
  <c r="R39" i="1"/>
  <c r="S39" i="1"/>
  <c r="R44" i="1"/>
  <c r="S44" i="1"/>
  <c r="R45" i="1"/>
  <c r="S45" i="1"/>
  <c r="R40" i="1"/>
  <c r="S40" i="1"/>
  <c r="R41" i="1"/>
  <c r="S41" i="1"/>
  <c r="R42" i="1"/>
  <c r="S42" i="1"/>
  <c r="R47" i="1"/>
  <c r="S47" i="1"/>
  <c r="R55" i="1"/>
  <c r="S55" i="1"/>
  <c r="R48" i="1"/>
  <c r="S48" i="1"/>
  <c r="R49" i="1"/>
  <c r="S49" i="1"/>
  <c r="R54" i="1"/>
  <c r="S54" i="1"/>
  <c r="R50" i="1"/>
  <c r="S50" i="1"/>
  <c r="R51" i="1"/>
  <c r="S51" i="1"/>
  <c r="R52" i="1"/>
  <c r="S52" i="1"/>
  <c r="R53" i="1"/>
  <c r="S53" i="1"/>
  <c r="R56" i="1"/>
  <c r="S56" i="1"/>
  <c r="R64" i="1"/>
  <c r="S64" i="1"/>
  <c r="R58" i="1"/>
  <c r="S58" i="1"/>
  <c r="R61" i="1"/>
  <c r="S61" i="1"/>
  <c r="R62" i="1"/>
  <c r="S62" i="1"/>
  <c r="R63" i="1"/>
  <c r="S63" i="1"/>
  <c r="R57" i="1"/>
  <c r="S57" i="1"/>
  <c r="R59" i="1"/>
  <c r="S59" i="1"/>
  <c r="R60" i="1"/>
  <c r="S60" i="1"/>
  <c r="R65" i="1"/>
  <c r="S65" i="1"/>
  <c r="R66" i="1"/>
  <c r="S66" i="1"/>
  <c r="R67" i="1"/>
  <c r="S67" i="1"/>
  <c r="R68" i="1"/>
  <c r="S68" i="1"/>
  <c r="S2" i="1"/>
  <c r="R2" i="1"/>
  <c r="D60" i="1"/>
  <c r="D63" i="1"/>
  <c r="D62" i="1"/>
  <c r="D61" i="1"/>
  <c r="D58" i="1"/>
  <c r="D56" i="1"/>
  <c r="D52" i="1"/>
  <c r="D51" i="1"/>
  <c r="D50" i="1"/>
  <c r="D49" i="1"/>
  <c r="D48" i="1"/>
  <c r="Q99" i="1" l="1"/>
  <c r="Q109" i="1"/>
  <c r="Q106" i="1"/>
  <c r="Q101" i="1"/>
  <c r="Q68" i="1"/>
  <c r="Q102" i="1"/>
  <c r="Q110" i="1"/>
  <c r="Q69" i="1"/>
  <c r="Q98" i="1"/>
  <c r="Q93" i="1"/>
  <c r="Q112" i="1"/>
  <c r="Q105" i="1"/>
  <c r="Q76" i="1"/>
  <c r="Q74" i="1"/>
  <c r="Q78" i="1"/>
  <c r="Q81" i="1"/>
  <c r="Q97" i="1"/>
  <c r="Q90" i="1"/>
  <c r="Q108" i="1"/>
  <c r="Q89" i="1"/>
  <c r="Q72" i="1"/>
  <c r="Q88" i="1"/>
  <c r="Q71" i="1"/>
  <c r="Q70" i="1"/>
  <c r="Q100" i="1"/>
  <c r="Q107" i="1"/>
  <c r="Q92" i="1"/>
  <c r="Q75" i="1"/>
  <c r="Q9" i="1"/>
  <c r="Q91" i="1"/>
  <c r="Q96" i="1"/>
  <c r="Q67" i="1"/>
  <c r="Q104" i="1"/>
  <c r="Q95" i="1"/>
  <c r="Q66" i="1"/>
  <c r="Q87" i="1"/>
  <c r="Q73" i="1"/>
  <c r="Q111" i="1"/>
  <c r="Q86" i="1"/>
  <c r="Q103" i="1"/>
  <c r="Q83" i="1"/>
  <c r="Q82" i="1"/>
  <c r="Q85" i="1"/>
  <c r="Q77" i="1"/>
  <c r="Q84" i="1"/>
  <c r="Q94" i="1"/>
  <c r="Q80" i="1"/>
  <c r="Q65" i="1"/>
  <c r="Q79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P60" i="1"/>
  <c r="O60" i="1"/>
  <c r="J60" i="1"/>
  <c r="I60" i="1"/>
  <c r="H60" i="1"/>
  <c r="G60" i="1"/>
  <c r="P59" i="1"/>
  <c r="O59" i="1"/>
  <c r="J59" i="1"/>
  <c r="I59" i="1"/>
  <c r="H59" i="1"/>
  <c r="G59" i="1"/>
  <c r="P57" i="1"/>
  <c r="O57" i="1"/>
  <c r="J57" i="1"/>
  <c r="I57" i="1"/>
  <c r="H57" i="1"/>
  <c r="G57" i="1"/>
  <c r="P63" i="1"/>
  <c r="O63" i="1"/>
  <c r="J63" i="1"/>
  <c r="I63" i="1"/>
  <c r="H63" i="1"/>
  <c r="G63" i="1"/>
  <c r="P62" i="1"/>
  <c r="O62" i="1"/>
  <c r="J62" i="1"/>
  <c r="I62" i="1"/>
  <c r="H62" i="1"/>
  <c r="G62" i="1"/>
  <c r="P61" i="1"/>
  <c r="O61" i="1"/>
  <c r="J61" i="1"/>
  <c r="I61" i="1"/>
  <c r="H61" i="1"/>
  <c r="G61" i="1"/>
  <c r="P58" i="1"/>
  <c r="O58" i="1"/>
  <c r="J58" i="1"/>
  <c r="I58" i="1"/>
  <c r="H58" i="1"/>
  <c r="G58" i="1"/>
  <c r="P64" i="1"/>
  <c r="O64" i="1"/>
  <c r="J64" i="1"/>
  <c r="I64" i="1"/>
  <c r="H64" i="1"/>
  <c r="G64" i="1"/>
  <c r="P56" i="1"/>
  <c r="O56" i="1"/>
  <c r="J56" i="1"/>
  <c r="I56" i="1"/>
  <c r="H56" i="1"/>
  <c r="G56" i="1"/>
  <c r="P55" i="1"/>
  <c r="O55" i="1"/>
  <c r="J55" i="1"/>
  <c r="I55" i="1"/>
  <c r="H55" i="1"/>
  <c r="G55" i="1"/>
  <c r="P52" i="1"/>
  <c r="O52" i="1"/>
  <c r="J52" i="1"/>
  <c r="I52" i="1"/>
  <c r="H52" i="1"/>
  <c r="G52" i="1"/>
  <c r="P51" i="1"/>
  <c r="O51" i="1"/>
  <c r="J51" i="1"/>
  <c r="I51" i="1"/>
  <c r="H51" i="1"/>
  <c r="G51" i="1"/>
  <c r="P50" i="1"/>
  <c r="O50" i="1"/>
  <c r="J50" i="1"/>
  <c r="I50" i="1"/>
  <c r="H50" i="1"/>
  <c r="G50" i="1"/>
  <c r="P54" i="1"/>
  <c r="O54" i="1"/>
  <c r="J54" i="1"/>
  <c r="I54" i="1"/>
  <c r="H54" i="1"/>
  <c r="G54" i="1"/>
  <c r="P49" i="1"/>
  <c r="O49" i="1"/>
  <c r="J49" i="1"/>
  <c r="I49" i="1"/>
  <c r="H49" i="1"/>
  <c r="G49" i="1"/>
  <c r="P48" i="1"/>
  <c r="O48" i="1"/>
  <c r="J48" i="1"/>
  <c r="I48" i="1"/>
  <c r="H48" i="1"/>
  <c r="G48" i="1"/>
  <c r="P47" i="1"/>
  <c r="O47" i="1"/>
  <c r="J47" i="1"/>
  <c r="I47" i="1"/>
  <c r="H47" i="1"/>
  <c r="G47" i="1"/>
  <c r="P53" i="1"/>
  <c r="O53" i="1"/>
  <c r="J53" i="1"/>
  <c r="I53" i="1"/>
  <c r="H53" i="1"/>
  <c r="G53" i="1"/>
  <c r="P42" i="1"/>
  <c r="O42" i="1"/>
  <c r="J42" i="1"/>
  <c r="I42" i="1"/>
  <c r="H42" i="1"/>
  <c r="G42" i="1"/>
  <c r="P40" i="1"/>
  <c r="O40" i="1"/>
  <c r="J40" i="1"/>
  <c r="I40" i="1"/>
  <c r="H40" i="1"/>
  <c r="G40" i="1"/>
  <c r="P45" i="1"/>
  <c r="O45" i="1"/>
  <c r="J45" i="1"/>
  <c r="I45" i="1"/>
  <c r="H45" i="1"/>
  <c r="G45" i="1"/>
  <c r="P44" i="1"/>
  <c r="O44" i="1"/>
  <c r="J44" i="1"/>
  <c r="I44" i="1"/>
  <c r="H44" i="1"/>
  <c r="G44" i="1"/>
  <c r="P39" i="1"/>
  <c r="O39" i="1"/>
  <c r="J39" i="1"/>
  <c r="I39" i="1"/>
  <c r="H39" i="1"/>
  <c r="G39" i="1"/>
  <c r="P43" i="1"/>
  <c r="O43" i="1"/>
  <c r="P38" i="1"/>
  <c r="O38" i="1"/>
  <c r="J38" i="1"/>
  <c r="I38" i="1"/>
  <c r="H38" i="1"/>
  <c r="G38" i="1"/>
  <c r="P41" i="1"/>
  <c r="O41" i="1"/>
  <c r="J41" i="1"/>
  <c r="I41" i="1"/>
  <c r="H41" i="1"/>
  <c r="G41" i="1"/>
  <c r="P46" i="1"/>
  <c r="O46" i="1"/>
  <c r="J46" i="1"/>
  <c r="I46" i="1"/>
  <c r="H46" i="1"/>
  <c r="G46" i="1"/>
  <c r="P35" i="1"/>
  <c r="O35" i="1"/>
  <c r="J35" i="1"/>
  <c r="I35" i="1"/>
  <c r="H35" i="1"/>
  <c r="G35" i="1"/>
  <c r="P33" i="1"/>
  <c r="O33" i="1"/>
  <c r="J33" i="1"/>
  <c r="I33" i="1"/>
  <c r="H33" i="1"/>
  <c r="G33" i="1"/>
  <c r="P31" i="1"/>
  <c r="O31" i="1"/>
  <c r="J31" i="1"/>
  <c r="I31" i="1"/>
  <c r="H31" i="1"/>
  <c r="G31" i="1"/>
  <c r="P30" i="1"/>
  <c r="O30" i="1"/>
  <c r="J30" i="1"/>
  <c r="I30" i="1"/>
  <c r="H30" i="1"/>
  <c r="G30" i="1"/>
  <c r="P37" i="1"/>
  <c r="O37" i="1"/>
  <c r="J37" i="1"/>
  <c r="I37" i="1"/>
  <c r="H37" i="1"/>
  <c r="G37" i="1"/>
  <c r="P36" i="1"/>
  <c r="O36" i="1"/>
  <c r="J36" i="1"/>
  <c r="I36" i="1"/>
  <c r="H36" i="1"/>
  <c r="G36" i="1"/>
  <c r="P34" i="1"/>
  <c r="O34" i="1"/>
  <c r="J34" i="1"/>
  <c r="I34" i="1"/>
  <c r="H34" i="1"/>
  <c r="G34" i="1"/>
  <c r="P32" i="1"/>
  <c r="O32" i="1"/>
  <c r="J32" i="1"/>
  <c r="I32" i="1"/>
  <c r="H32" i="1"/>
  <c r="G32" i="1"/>
  <c r="P29" i="1"/>
  <c r="O29" i="1"/>
  <c r="J29" i="1"/>
  <c r="I29" i="1"/>
  <c r="H29" i="1"/>
  <c r="G29" i="1"/>
  <c r="P24" i="1"/>
  <c r="O24" i="1"/>
  <c r="J24" i="1"/>
  <c r="I24" i="1"/>
  <c r="H24" i="1"/>
  <c r="G24" i="1"/>
  <c r="P23" i="1"/>
  <c r="O23" i="1"/>
  <c r="J23" i="1"/>
  <c r="I23" i="1"/>
  <c r="H23" i="1"/>
  <c r="G23" i="1"/>
  <c r="P28" i="1"/>
  <c r="O28" i="1"/>
  <c r="J28" i="1"/>
  <c r="I28" i="1"/>
  <c r="H28" i="1"/>
  <c r="G28" i="1"/>
  <c r="P26" i="1"/>
  <c r="O26" i="1"/>
  <c r="J26" i="1"/>
  <c r="I26" i="1"/>
  <c r="H26" i="1"/>
  <c r="G26" i="1"/>
  <c r="P25" i="1"/>
  <c r="O25" i="1"/>
  <c r="P22" i="1"/>
  <c r="O22" i="1"/>
  <c r="J22" i="1"/>
  <c r="I22" i="1"/>
  <c r="H22" i="1"/>
  <c r="G22" i="1"/>
  <c r="P21" i="1"/>
  <c r="O21" i="1"/>
  <c r="J21" i="1"/>
  <c r="I21" i="1"/>
  <c r="H21" i="1"/>
  <c r="G21" i="1"/>
  <c r="P20" i="1"/>
  <c r="O20" i="1"/>
  <c r="J20" i="1"/>
  <c r="I20" i="1"/>
  <c r="H20" i="1"/>
  <c r="G20" i="1"/>
  <c r="P27" i="1"/>
  <c r="O27" i="1"/>
  <c r="J27" i="1"/>
  <c r="I27" i="1"/>
  <c r="H27" i="1"/>
  <c r="G27" i="1"/>
  <c r="P19" i="1"/>
  <c r="O19" i="1"/>
  <c r="J19" i="1"/>
  <c r="I19" i="1"/>
  <c r="H19" i="1"/>
  <c r="G19" i="1"/>
  <c r="P18" i="1"/>
  <c r="O18" i="1"/>
  <c r="J18" i="1"/>
  <c r="I18" i="1"/>
  <c r="H18" i="1"/>
  <c r="G18" i="1"/>
  <c r="P17" i="1"/>
  <c r="O17" i="1"/>
  <c r="J17" i="1"/>
  <c r="I17" i="1"/>
  <c r="H17" i="1"/>
  <c r="G17" i="1"/>
  <c r="P16" i="1"/>
  <c r="O16" i="1"/>
  <c r="J16" i="1"/>
  <c r="I16" i="1"/>
  <c r="H16" i="1"/>
  <c r="G16" i="1"/>
  <c r="P14" i="1"/>
  <c r="O14" i="1"/>
  <c r="J14" i="1"/>
  <c r="I14" i="1"/>
  <c r="H14" i="1"/>
  <c r="G14" i="1"/>
  <c r="P13" i="1"/>
  <c r="O13" i="1"/>
  <c r="J13" i="1"/>
  <c r="I13" i="1"/>
  <c r="H13" i="1"/>
  <c r="G13" i="1"/>
  <c r="P12" i="1"/>
  <c r="O12" i="1"/>
  <c r="J12" i="1"/>
  <c r="I12" i="1"/>
  <c r="H12" i="1"/>
  <c r="G12" i="1"/>
  <c r="P11" i="1"/>
  <c r="O11" i="1"/>
  <c r="J11" i="1"/>
  <c r="I11" i="1"/>
  <c r="H11" i="1"/>
  <c r="G11" i="1"/>
  <c r="P15" i="1"/>
  <c r="O15" i="1"/>
  <c r="J15" i="1"/>
  <c r="I15" i="1"/>
  <c r="H15" i="1"/>
  <c r="G15" i="1"/>
  <c r="P8" i="1"/>
  <c r="O8" i="1"/>
  <c r="J8" i="1"/>
  <c r="I8" i="1"/>
  <c r="H8" i="1"/>
  <c r="G8" i="1"/>
  <c r="P7" i="1"/>
  <c r="O7" i="1"/>
  <c r="J7" i="1"/>
  <c r="I7" i="1"/>
  <c r="H7" i="1"/>
  <c r="G7" i="1"/>
  <c r="P6" i="1"/>
  <c r="O6" i="1"/>
  <c r="J6" i="1"/>
  <c r="I6" i="1"/>
  <c r="H6" i="1"/>
  <c r="G6" i="1"/>
  <c r="P10" i="1"/>
  <c r="O10" i="1"/>
  <c r="J10" i="1"/>
  <c r="I10" i="1"/>
  <c r="H10" i="1"/>
  <c r="G10" i="1"/>
  <c r="P5" i="1"/>
  <c r="O5" i="1"/>
  <c r="J5" i="1"/>
  <c r="I5" i="1"/>
  <c r="H5" i="1"/>
  <c r="G5" i="1"/>
  <c r="P4" i="1"/>
  <c r="O4" i="1"/>
  <c r="J4" i="1"/>
  <c r="I4" i="1"/>
  <c r="H4" i="1"/>
  <c r="G4" i="1"/>
  <c r="P3" i="1"/>
  <c r="O3" i="1"/>
  <c r="J3" i="1"/>
  <c r="I3" i="1"/>
  <c r="H3" i="1"/>
  <c r="G3" i="1"/>
  <c r="P2" i="1"/>
  <c r="O2" i="1"/>
  <c r="J2" i="1"/>
  <c r="I2" i="1"/>
  <c r="H2" i="1"/>
  <c r="G2" i="1"/>
  <c r="Q18" i="1" l="1"/>
  <c r="Q27" i="1"/>
  <c r="Q21" i="1"/>
  <c r="Q28" i="1"/>
  <c r="Q5" i="1"/>
  <c r="Q15" i="1"/>
  <c r="Q12" i="1"/>
  <c r="Q14" i="1"/>
  <c r="Q19" i="1"/>
  <c r="Q64" i="1"/>
  <c r="Q62" i="1"/>
  <c r="Q10" i="1"/>
  <c r="Q25" i="1"/>
  <c r="Q44" i="1"/>
  <c r="Q42" i="1"/>
  <c r="Q47" i="1"/>
  <c r="Q48" i="1"/>
  <c r="Q54" i="1"/>
  <c r="Q52" i="1"/>
  <c r="Q55" i="1"/>
  <c r="Q59" i="1"/>
  <c r="Q60" i="1"/>
  <c r="Q3" i="1"/>
  <c r="Q45" i="1"/>
  <c r="Q40" i="1"/>
  <c r="Q53" i="1"/>
  <c r="Q58" i="1"/>
  <c r="Q61" i="1"/>
  <c r="Q57" i="1"/>
  <c r="Q22" i="1"/>
  <c r="Q11" i="1"/>
  <c r="Q51" i="1"/>
  <c r="Q26" i="1"/>
  <c r="Q24" i="1"/>
  <c r="Q32" i="1"/>
  <c r="Q36" i="1"/>
  <c r="Q37" i="1"/>
  <c r="Q31" i="1"/>
  <c r="Q35" i="1"/>
  <c r="Q41" i="1"/>
  <c r="Q39" i="1"/>
  <c r="Q2" i="1"/>
  <c r="Q4" i="1"/>
  <c r="Q6" i="1"/>
  <c r="Q8" i="1"/>
  <c r="Q13" i="1"/>
  <c r="Q16" i="1"/>
  <c r="Q33" i="1"/>
  <c r="Q17" i="1"/>
  <c r="Q63" i="1"/>
  <c r="Q38" i="1"/>
  <c r="Q43" i="1"/>
  <c r="Q23" i="1"/>
  <c r="Q7" i="1"/>
  <c r="Q29" i="1"/>
  <c r="Q49" i="1"/>
  <c r="Q30" i="1"/>
  <c r="Q56" i="1"/>
  <c r="Q46" i="1"/>
  <c r="Q20" i="1"/>
  <c r="Q34" i="1"/>
  <c r="Q50" i="1"/>
</calcChain>
</file>

<file path=xl/sharedStrings.xml><?xml version="1.0" encoding="utf-8"?>
<sst xmlns="http://schemas.openxmlformats.org/spreadsheetml/2006/main" count="1158" uniqueCount="749">
  <si>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</si>
  <si>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</si>
  <si>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</si>
  <si>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</si>
  <si>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</si>
  <si>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</si>
  <si>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</si>
  <si>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</si>
  <si>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草鱼</t>
  </si>
  <si>
    <t>河里常见的鱼</t>
  </si>
  <si>
    <t>小嘴鲈鱼</t>
  </si>
  <si>
    <t>一种对污染很敏感的淡水鱼。</t>
  </si>
  <si>
    <t>罗非鱼</t>
  </si>
  <si>
    <t>一种主要食素、喜爱温水的鱼。</t>
  </si>
  <si>
    <t>西鲱</t>
  </si>
  <si>
    <t>结群生活在海里，但会回到河里产卵。</t>
  </si>
  <si>
    <t>鲑鱼</t>
  </si>
  <si>
    <t>它会游到上游产卵。</t>
  </si>
  <si>
    <t>比目鱼</t>
  </si>
  <si>
    <t>它生活在底部，所以两只眼睛都在它的头顶上。</t>
  </si>
  <si>
    <t>金枪鱼</t>
  </si>
  <si>
    <t>一种住在海里的大型鱼。</t>
  </si>
  <si>
    <t>新叶鱼</t>
  </si>
  <si>
    <t>皇家小龙虾</t>
  </si>
  <si>
    <t>一种体型大的海洋甲壳纲生物，有一个强壮的尾巴</t>
  </si>
  <si>
    <t>雄安康鱼</t>
  </si>
  <si>
    <t>它用发光的拟饵来吸引猎物。</t>
  </si>
  <si>
    <t>年年有鱼</t>
  </si>
  <si>
    <t>900-999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</si>
  <si>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</si>
  <si>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</si>
  <si>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</si>
  <si>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</si>
  <si>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</si>
  <si>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</si>
  <si>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</si>
  <si>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</si>
  <si>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</si>
  <si>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</si>
  <si>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</si>
  <si>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</si>
  <si>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</si>
  <si>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</si>
  <si>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</si>
  <si>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</si>
  <si>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</si>
  <si>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</si>
  <si>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</si>
  <si>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</si>
  <si>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</si>
  <si>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</si>
  <si>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</si>
  <si>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</si>
  <si>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</si>
  <si>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</si>
  <si>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</si>
  <si>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</si>
  <si>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</si>
  <si>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</si>
  <si>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</si>
  <si>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</si>
  <si>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</si>
  <si>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</si>
  <si>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</si>
  <si>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</si>
  <si>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</si>
  <si>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</si>
  <si>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</si>
  <si>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</si>
  <si>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</si>
  <si>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</si>
  <si>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</si>
  <si>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</si>
  <si>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</si>
  <si>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</si>
  <si>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</si>
  <si>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</si>
  <si>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</si>
  <si>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</si>
  <si>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</si>
  <si>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</si>
  <si>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</si>
  <si>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</si>
  <si>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泰缺德鱼</t>
    <phoneticPr fontId="1" type="noConversion"/>
  </si>
  <si>
    <t>海胆</t>
    <phoneticPr fontId="1" type="noConversion"/>
  </si>
  <si>
    <t>你的胆子也太刺了！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</si>
  <si>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</si>
  <si>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</si>
  <si>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</si>
  <si>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</si>
  <si>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</si>
  <si>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</si>
  <si>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</si>
  <si>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</si>
  <si>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</si>
  <si>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</si>
  <si>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</si>
  <si>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</si>
  <si>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</si>
  <si>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</si>
  <si>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</si>
  <si>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不是内鱼是泰鱼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</si>
  <si>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</si>
  <si>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</si>
  <si>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</si>
  <si>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</si>
  <si>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</si>
  <si>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</si>
  <si>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《小喇叭鱼的故事》系列收集品</t>
    <phoneticPr fontId="1" type="noConversion"/>
  </si>
  <si>
    <t>备注</t>
    <phoneticPr fontId="1" type="noConversion"/>
  </si>
  <si>
    <t>mumu鱼</t>
    <phoneticPr fontId="1" type="noConversion"/>
  </si>
  <si>
    <t>大比兜鱼</t>
    <phoneticPr fontId="1" type="noConversion"/>
  </si>
  <si>
    <t>昆三陵鱼</t>
    <phoneticPr fontId="1" type="noConversion"/>
  </si>
  <si>
    <t>薛定谔的鱼</t>
    <phoneticPr fontId="1" type="noConversion"/>
  </si>
  <si>
    <t>鱼鱼，在还是不在呢…</t>
    <phoneticPr fontId="1" type="noConversion"/>
  </si>
  <si>
    <t>湖恭鱼</t>
    <phoneticPr fontId="1" type="noConversion"/>
  </si>
  <si>
    <t>钓鱼佬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</si>
  <si>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</si>
  <si>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</si>
  <si>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</si>
  <si>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</si>
  <si>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</si>
  <si>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</si>
  <si>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</si>
  <si>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</si>
  <si>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</si>
  <si>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</si>
  <si>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</si>
  <si>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</si>
  <si>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</si>
  <si>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</si>
  <si>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</si>
  <si>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</si>
  <si>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</si>
  <si>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</si>
  <si>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</si>
  <si>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</si>
  <si>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商店出售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</si>
  <si>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</si>
  <si>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</si>
  <si>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</si>
  <si>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</si>
  <si>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</si>
  <si>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</si>
  <si>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</si>
  <si>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</si>
  <si>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</si>
  <si>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</si>
  <si>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</si>
  <si>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</si>
  <si>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</si>
  <si>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</si>
  <si>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</si>
  <si>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</si>
  <si>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</si>
  <si>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</si>
  <si>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</si>
  <si>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</si>
  <si>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</si>
  <si>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</si>
  <si>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</si>
  <si>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</si>
  <si>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</si>
  <si>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</si>
  <si>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</si>
  <si>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</si>
  <si>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</si>
  <si>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</si>
  <si>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</si>
  <si>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</si>
  <si>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</si>
  <si>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</si>
  <si>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</si>
  <si>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</si>
  <si>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</si>
  <si>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</si>
  <si>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</si>
  <si>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</si>
  <si>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</si>
  <si>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</si>
  <si>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</si>
  <si>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</si>
  <si>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</si>
  <si>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</si>
  <si>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</si>
  <si>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</si>
  <si>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</si>
  <si>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FISH-31</t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</si>
  <si>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</si>
  <si>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</si>
  <si>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</si>
  <si>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</si>
  <si>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</si>
  <si>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</si>
  <si>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</si>
  <si>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</si>
  <si>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</si>
  <si>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</si>
  <si>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球只配2度菠萝啤！（m法师）</t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</si>
  <si>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</si>
  <si>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</si>
  <si>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</si>
  <si>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</si>
  <si>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</si>
  <si>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</si>
  <si>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</si>
  <si>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</si>
  <si>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</si>
  <si>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</si>
  <si>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</si>
  <si>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</si>
  <si>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</si>
  <si>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</si>
  <si>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</si>
  <si>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</si>
  <si>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</si>
  <si>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</si>
  <si>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</si>
  <si>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</si>
  <si>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</si>
  <si>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</si>
  <si>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</si>
  <si>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</si>
  <si>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</si>
  <si>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FBPFK</t>
    <phoneticPr fontId="1" type="noConversion"/>
  </si>
  <si>
    <t>FBTNK</t>
    <phoneticPr fontId="1" type="noConversion"/>
  </si>
  <si>
    <t>FISH-41</t>
  </si>
  <si>
    <t>兑换物品</t>
  </si>
  <si>
    <t>银龙鱼</t>
    <phoneticPr fontId="1" type="noConversion"/>
  </si>
  <si>
    <t>双须骨舌鱼，原产亚马孙河的观赏鱼</t>
    <phoneticPr fontId="1" type="noConversion"/>
  </si>
  <si>
    <t>小螺号</t>
    <phoneticPr fontId="1" type="noConversion"/>
  </si>
  <si>
    <t>小螺号，瞎**吹，海鸥听了瞎**飞</t>
    <phoneticPr fontId="1" type="noConversion"/>
  </si>
  <si>
    <t>小螺号，嘀嘀嘀吹
海鸥听了薯条飞
小螺号，嘀嘀嘀吹
浪花听了粉粉碎
小螺号，嘀嘀嘀吹
声声唤我CP归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</si>
  <si>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</si>
  <si>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</si>
  <si>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</si>
  <si>
    <t>是否直接兑换</t>
    <phoneticPr fontId="1" type="noConversion"/>
  </si>
  <si>
    <t>四爪陆龟</t>
  </si>
  <si>
    <t>河狸</t>
  </si>
  <si>
    <t>中华白海豚</t>
  </si>
  <si>
    <t>虎鲸</t>
    <phoneticPr fontId="1" type="noConversion"/>
  </si>
  <si>
    <t>中华鲟</t>
    <phoneticPr fontId="1" type="noConversion"/>
  </si>
  <si>
    <t>国家二级保护动物，当场处理！</t>
    <phoneticPr fontId="1" type="noConversion"/>
  </si>
  <si>
    <t>国家一级保护动物，当场处理！</t>
    <phoneticPr fontId="1" type="noConversion"/>
  </si>
  <si>
    <t>「FBPFK」buff：之后的5次钓鱼都会额外增加difficultymin66，rankmin6</t>
    <phoneticPr fontId="1" type="noConversion"/>
  </si>
  <si>
    <t>「FBTNK」buff：之后的5次钓鱼都会额外增加difficultymin66，rankmin6</t>
    <phoneticPr fontId="1" type="noConversion"/>
  </si>
  <si>
    <t>消耗品，使用后获得「游刃有鱼」buff，之后的5次钓鱼都会额外增加difficultymin50，rankmin5</t>
    <phoneticPr fontId="1" type="noConversion"/>
  </si>
  <si>
    <t>消耗品，使用后获得「年年有鱼」buff，之后的5次钓鱼都会额外增加difficultymin80，rankmin6</t>
    <phoneticPr fontId="1" type="noConversion"/>
  </si>
  <si>
    <t>60*rodlevel+200</t>
    <phoneticPr fontId="1" type="noConversion"/>
  </si>
  <si>
    <t>WDIT币币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</si>
  <si>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</si>
  <si>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</si>
  <si>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</si>
  <si>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</si>
  <si>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场记板_Bangkok</t>
    <phoneticPr fontId="1" type="noConversion"/>
  </si>
  <si>
    <t>文昌鱼</t>
    <phoneticPr fontId="1" type="noConversion"/>
  </si>
  <si>
    <t>揭示了现存脊椎动物的起源</t>
    <phoneticPr fontId="1" type="noConversion"/>
  </si>
  <si>
    <t>江团</t>
    <phoneticPr fontId="1" type="noConversion"/>
  </si>
  <si>
    <t>遥山不断故乡雁，沿流时羡清江鱼。</t>
    <phoneticPr fontId="1" type="noConversion"/>
  </si>
  <si>
    <t>玉花鲈</t>
    <phoneticPr fontId="1" type="noConversion"/>
  </si>
  <si>
    <t>秋风起兮木叶飞，吴江水兮鲈正肥。</t>
    <phoneticPr fontId="1" type="noConversion"/>
  </si>
  <si>
    <t>玉鲫</t>
    <phoneticPr fontId="1" type="noConversion"/>
  </si>
  <si>
    <t>清醪足消忧，玉鲫行可脍。</t>
    <phoneticPr fontId="1" type="noConversion"/>
  </si>
  <si>
    <t>龙王鱼</t>
    <phoneticPr fontId="1" type="noConversion"/>
  </si>
  <si>
    <t>“我和龙只差了四只爪子两只角！”</t>
    <phoneticPr fontId="1" type="noConversion"/>
  </si>
  <si>
    <t>珍珠贝</t>
    <phoneticPr fontId="1" type="noConversion"/>
  </si>
  <si>
    <t>“发现了吗？我超有内涵。”</t>
    <phoneticPr fontId="1" type="noConversion"/>
  </si>
  <si>
    <t>赤鲷</t>
    <phoneticPr fontId="1" type="noConversion"/>
  </si>
  <si>
    <t>霞抹晚空鱼尾赤，水生春渚鸭头青。</t>
    <phoneticPr fontId="1" type="noConversion"/>
  </si>
  <si>
    <t>玄鲤</t>
    <phoneticPr fontId="1" type="noConversion"/>
  </si>
  <si>
    <t>玉萍掩映壶中月，锦鲤浮沉镜里天。</t>
    <phoneticPr fontId="1" type="noConversion"/>
  </si>
  <si>
    <t>虎首蟹</t>
    <phoneticPr fontId="1" type="noConversion"/>
  </si>
  <si>
    <t>尖刀四对，钢叉两把，身披铠甲，横行天下。</t>
    <phoneticPr fontId="1" type="noConversion"/>
  </si>
  <si>
    <t>九江乌鱼</t>
    <phoneticPr fontId="1" type="noConversion"/>
  </si>
  <si>
    <t>鱼丽于罶，鲂鳢。君子有酒，多且旨。</t>
    <phoneticPr fontId="1" type="noConversion"/>
  </si>
  <si>
    <t>银斑</t>
    <phoneticPr fontId="1" type="noConversion"/>
  </si>
  <si>
    <t>最忆香山石楼下，清伊深处钓寒鱼。</t>
    <phoneticPr fontId="1" type="noConversion"/>
  </si>
  <si>
    <t>石桂鱼</t>
    <phoneticPr fontId="1" type="noConversion"/>
  </si>
  <si>
    <t>野阔江寒白鹭飞，桃花流水鳜鱼肥。</t>
    <phoneticPr fontId="1" type="noConversion"/>
  </si>
  <si>
    <t>贻贝</t>
    <phoneticPr fontId="1" type="noConversion"/>
  </si>
  <si>
    <t>“总有一天，我也能等到一个贝喊我：哦！贝比！”</t>
    <phoneticPr fontId="1" type="noConversion"/>
  </si>
  <si>
    <t>禾鲮</t>
    <phoneticPr fontId="1" type="noConversion"/>
  </si>
  <si>
    <t>莫道流水无情意，遍裁青衣揽落红。</t>
    <phoneticPr fontId="1" type="noConversion"/>
  </si>
  <si>
    <t>玉菇虾虎</t>
    <phoneticPr fontId="1" type="noConversion"/>
  </si>
  <si>
    <t>吹沙渚洲上，叼浪水云间。</t>
    <phoneticPr fontId="1" type="noConversion"/>
  </si>
  <si>
    <t>三色鲈</t>
    <phoneticPr fontId="1" type="noConversion"/>
  </si>
  <si>
    <t>绿水藏春日，碧波泛霞花。</t>
    <phoneticPr fontId="1" type="noConversion"/>
  </si>
  <si>
    <t>星斑鳞</t>
    <phoneticPr fontId="1" type="noConversion"/>
  </si>
  <si>
    <t>熠耀游何处，繁星缀玉盘。</t>
    <phoneticPr fontId="1" type="noConversion"/>
  </si>
  <si>
    <t>琉璃红尾</t>
    <phoneticPr fontId="1" type="noConversion"/>
  </si>
  <si>
    <t>无风净琉璃，涟漪红参差。</t>
    <phoneticPr fontId="1" type="noConversion"/>
  </si>
  <si>
    <t>白鲩</t>
    <phoneticPr fontId="1" type="noConversion"/>
  </si>
  <si>
    <t>跃浦疑珠出，凌波似镜浮。</t>
    <phoneticPr fontId="1" type="noConversion"/>
  </si>
  <si>
    <t>红月鲢</t>
    <phoneticPr fontId="1" type="noConversion"/>
  </si>
  <si>
    <t>一洼茜色，染就飞红盈盈起。</t>
    <phoneticPr fontId="1" type="noConversion"/>
  </si>
  <si>
    <t>青流鳍</t>
    <phoneticPr fontId="1" type="noConversion"/>
  </si>
  <si>
    <t>练塘风暖，晕蓝拖碧。</t>
    <phoneticPr fontId="1" type="noConversion"/>
  </si>
  <si>
    <t>双生鲤</t>
    <phoneticPr fontId="1" type="noConversion"/>
  </si>
  <si>
    <t>漾色映澄波，涵跃始相随。</t>
    <phoneticPr fontId="1" type="noConversion"/>
  </si>
  <si>
    <t>翠金鳞</t>
    <phoneticPr fontId="1" type="noConversion"/>
  </si>
  <si>
    <t>初霞海月</t>
    <phoneticPr fontId="1" type="noConversion"/>
  </si>
  <si>
    <t>“可观成景，亦可入菜果腹，凉拌一绝”</t>
    <phoneticPr fontId="1" type="noConversion"/>
  </si>
  <si>
    <t>贪咽</t>
    <phoneticPr fontId="1" type="noConversion"/>
  </si>
  <si>
    <t>鱼嘴奇大无比，对食物有着超乎寻常的渴求，在肚皮撑到临界点之前都不会停止进食。</t>
    <phoneticPr fontId="1" type="noConversion"/>
  </si>
  <si>
    <t>夜哭</t>
    <phoneticPr fontId="1" type="noConversion"/>
  </si>
  <si>
    <t>“真不想承认，这么丑的头是它唯一能吃的地方……”</t>
    <phoneticPr fontId="1" type="noConversion"/>
  </si>
  <si>
    <t>墨花骨</t>
    <phoneticPr fontId="1" type="noConversion"/>
  </si>
  <si>
    <t>“炒煎皆无味，炖煮或可食之。”</t>
    <phoneticPr fontId="1" type="noConversion"/>
  </si>
  <si>
    <t>场记板_London</t>
    <phoneticPr fontId="1" type="noConversion"/>
  </si>
  <si>
    <t>场记板_ChiangMai</t>
    <phoneticPr fontId="1" type="noConversion"/>
  </si>
  <si>
    <t>场记板_Beach</t>
    <phoneticPr fontId="1" type="noConversion"/>
  </si>
  <si>
    <t>场记板_DiamondBergs</t>
    <phoneticPr fontId="1" type="noConversion"/>
  </si>
  <si>
    <t>场记板_Tokyo</t>
    <phoneticPr fontId="1" type="noConversion"/>
  </si>
  <si>
    <t>场记板_Pattaya</t>
    <phoneticPr fontId="1" type="noConversion"/>
  </si>
  <si>
    <t>场记板_NewYork</t>
    <phoneticPr fontId="1" type="noConversion"/>
  </si>
  <si>
    <t>场记板_Shop</t>
    <phoneticPr fontId="1" type="noConversion"/>
  </si>
  <si>
    <t>场记板_ParallelWorld</t>
    <phoneticPr fontId="1" type="noConversion"/>
  </si>
  <si>
    <t>「地乌距离27亿」冬季限定：《乌拉诺斯2324》系列收集品1</t>
    <phoneticPr fontId="1" type="noConversion"/>
  </si>
  <si>
    <t>「地乌距离27亿」冬季限定：《乌拉诺斯2324》系列收集品2</t>
  </si>
  <si>
    <t>「地乌距离27亿」冬季限定：《乌拉诺斯2324》系列收集品3</t>
  </si>
  <si>
    <t>「地乌距离27亿」冬季限定：《乌拉诺斯2324》系列收集品4</t>
  </si>
  <si>
    <t>「地乌距离27亿」冬季限定：《乌拉诺斯2324》系列收集品5</t>
  </si>
  <si>
    <t>「地乌距离27亿」冬季限定：《乌拉诺斯2324》系列收集品6</t>
  </si>
  <si>
    <t>「地乌距离27亿」冬季限定：《乌拉诺斯2324》系列收集品7</t>
  </si>
  <si>
    <t>「地乌距离27亿」冬季限定：《乌拉诺斯2324》系列收集品8</t>
  </si>
  <si>
    <t>「地乌距离27亿」冬季限定：《乌拉诺斯2324》系列收集品9</t>
  </si>
  <si>
    <t>FISH-53</t>
  </si>
  <si>
    <t>FISH-54</t>
  </si>
  <si>
    <t>FISH-55</t>
  </si>
  <si>
    <t>FISH-52</t>
    <phoneticPr fontId="1" type="noConversion"/>
  </si>
  <si>
    <t>FISH-56</t>
  </si>
  <si>
    <t>FISH-57</t>
  </si>
  <si>
    <t>FISH-58</t>
  </si>
  <si>
    <t>FISH-59</t>
  </si>
  <si>
    <t>FISH-60</t>
  </si>
  <si>
    <t>FISH-61</t>
  </si>
  <si>
    <t>「地乌距离27亿」冬季限定：《乌拉诺斯2324》系列收集品10</t>
    <phoneticPr fontId="1" type="noConversion"/>
  </si>
  <si>
    <t>《乌拉诺斯2324》</t>
    <phoneticPr fontId="1" type="noConversion"/>
  </si>
  <si>
    <t>属性</t>
    <phoneticPr fontId="1" type="noConversion"/>
  </si>
  <si>
    <t>是否可交易</t>
    <phoneticPr fontId="1" type="noConversion"/>
  </si>
  <si>
    <t>狗的姐姐</t>
    <phoneticPr fontId="1" type="noConversion"/>
  </si>
  <si>
    <t>这么多狗，都是从哪来的？</t>
    <phoneticPr fontId="1" type="noConversion"/>
  </si>
  <si>
    <t>智慧、可爱、友好
虎鲸来咯！</t>
    <phoneticPr fontId="1" type="noConversion"/>
  </si>
  <si>
    <t>FISH-35</t>
  </si>
  <si>
    <t>KAZZ奖杯</t>
  </si>
  <si>
    <t>「WDIT BB 4.0」秋季限定：上钩之后只听见一声——WE DID IT BABY!</t>
  </si>
  <si>
    <t>「WDIT BB 4.0」秋季限定：WDITBB4.0系列收集品1</t>
  </si>
  <si>
    <t>FISH-36</t>
  </si>
  <si>
    <t>Nine Entertain奖杯</t>
  </si>
  <si>
    <t>「WDIT BB 4.0」秋季限定：上钩之后只听见一声——WE DID IT BABY!!</t>
  </si>
  <si>
    <t>「WDIT BB 4.0」秋季限定：WDITBB4.0系列收集品2</t>
  </si>
  <si>
    <t>FISH-37</t>
  </si>
  <si>
    <t>MAYA奖杯</t>
  </si>
  <si>
    <t>「WDIT BB 4.0」秋季限定：上钩之后只听见一声——WE DID IT BABY!!!</t>
  </si>
  <si>
    <t>「WDIT BB 4.0」秋季限定：WDITBB4.0系列收集品3</t>
  </si>
  <si>
    <t>FISH-38</t>
  </si>
  <si>
    <t>FEED奖杯</t>
  </si>
  <si>
    <t>「WDIT BB 4.0」秋季限定：上钩之后只听见一声——WE DID IT BABY!!!!</t>
  </si>
  <si>
    <t>「WDIT BB 4.0」秋季限定：WDITBB4.0系列收集品4</t>
  </si>
  <si>
    <t>FISH-39</t>
  </si>
  <si>
    <t>WDITBB4.0</t>
  </si>
  <si>
    <t>FISH-40</t>
  </si>
  <si>
    <t>鱼竿</t>
  </si>
  <si>
    <t>「WDIT BB 4.0」秋季限定
什么？钓上来一根鱼竿？鱼竿等级+1！</t>
  </si>
  <si>
    <t>「WDIT BB 4.0」秋季限定：消耗品，使用后鱼竿等级+1</t>
  </si>
  <si>
    <t>FISH-42</t>
  </si>
  <si>
    <t>响片</t>
    <phoneticPr fontId="1" type="noConversion"/>
  </si>
  <si>
    <t>一个动物训练的响片，散发着神奇的姐姐的光</t>
    <phoneticPr fontId="1" type="noConversion"/>
  </si>
  <si>
    <t>消耗品，使用后可以指定下一条姐姐的狗的目标</t>
    <phoneticPr fontId="1" type="noConversion"/>
  </si>
  <si>
    <t>FISH-43</t>
  </si>
  <si>
    <t>拳击手套</t>
  </si>
  <si>
    <t>商店出售</t>
  </si>
  <si>
    <t>「WDIT BB 4.0」秋季限定：《体育生与艺术生》系列收集品1</t>
  </si>
  <si>
    <t>FISH-44</t>
  </si>
  <si>
    <t>艺术画笔</t>
  </si>
  <si>
    <t>「WDIT BB 4.0」秋季限定：《体育生与艺术生》系列收集品2</t>
  </si>
  <si>
    <t>FISH-45</t>
  </si>
  <si>
    <t>绷带</t>
  </si>
  <si>
    <t>拳击等运动使用的绷带</t>
  </si>
  <si>
    <t>「WDIT BB 4.0」秋季限定：《体育生与艺术生》系列收集品3</t>
  </si>
  <si>
    <t>FISH-46</t>
  </si>
  <si>
    <t>颜料</t>
  </si>
  <si>
    <t>画画等活动使用的颜料</t>
  </si>
  <si>
    <t>「WDIT BB 4.0」秋季限定：《体育生与艺术生》系列收集品4</t>
  </si>
  <si>
    <t>FISH-47</t>
  </si>
  <si>
    <t>体育馆的球拍</t>
  </si>
  <si>
    <t>某学校体育馆内的一张球拍，有不少使用的痕迹，但被保养得很好</t>
  </si>
  <si>
    <t>「WDIT BB 4.0」秋季限定：《体育生与艺术生》系列收集品5</t>
  </si>
  <si>
    <t>FISH-48</t>
  </si>
  <si>
    <t>画室的花瓶</t>
  </si>
  <si>
    <t>某学校画室里摆着的一个普通的花瓶，里面好像藏了什么东西</t>
  </si>
  <si>
    <t>「WDIT BB 4.0」秋季限定：《体育生与艺术生》系列收集品6</t>
  </si>
  <si>
    <t>FISH-49</t>
  </si>
  <si>
    <t>《体育生与艺术生》</t>
  </si>
  <si>
    <t>「WDIT BB 4.0」秋季限定：消耗《体育生与艺术生》系列收集品（共6样）获得，超人气校园百合小说《体育生与艺术生》，市场不二价520000WDIT币币</t>
  </si>
  <si>
    <t>FISH-50</t>
  </si>
  <si>
    <t>FISH-51</t>
    <phoneticPr fontId="1" type="noConversion"/>
  </si>
  <si>
    <t>是否下架</t>
    <phoneticPr fontId="1" type="noConversion"/>
  </si>
  <si>
    <t>FISH-64</t>
  </si>
  <si>
    <t>场记板_Seoul</t>
  </si>
  <si>
    <t>「地乌距离27亿」冬季限定：《乌拉诺斯2324》系列收集品3</t>
    <phoneticPr fontId="3" type="noConversion"/>
  </si>
  <si>
    <t>FISH-65</t>
  </si>
  <si>
    <t>场记板_Sydney</t>
  </si>
  <si>
    <t>「地乌距离27亿」冬季限定：《乌拉诺斯2324》系列收集品4</t>
    <phoneticPr fontId="3" type="noConversion"/>
  </si>
  <si>
    <t>FISH-66</t>
  </si>
  <si>
    <t>场记板_Moscow</t>
  </si>
  <si>
    <t>「地乌距离27亿」冬季限定：《乌拉诺斯2324》系列收集品5</t>
    <phoneticPr fontId="3" type="noConversion"/>
  </si>
  <si>
    <t>FISH-67</t>
  </si>
  <si>
    <t>场记板_Arctic_Ocean</t>
  </si>
  <si>
    <t>「地乌距离27亿」冬季限定：《乌拉诺斯2324》系列收集品6</t>
    <phoneticPr fontId="3" type="noConversion"/>
  </si>
  <si>
    <t>FISH-68</t>
  </si>
  <si>
    <t>场记板_Paris</t>
  </si>
  <si>
    <t>「地乌距离27亿」冬季限定：《乌拉诺斯2324》系列收集品7</t>
    <phoneticPr fontId="3" type="noConversion"/>
  </si>
  <si>
    <t>FISH-69</t>
  </si>
  <si>
    <t>场记板_Singapore</t>
  </si>
  <si>
    <t>「地乌距离27亿」冬季限定：《乌拉诺斯2324》系列收集品10</t>
    <phoneticPr fontId="3" type="noConversion"/>
  </si>
  <si>
    <t>FISH-70</t>
  </si>
  <si>
    <t>场记板_Indian_Ocean</t>
  </si>
  <si>
    <t>「地乌距离27亿」冬季限定：《乌拉诺斯2324》系列收集品11</t>
    <phoneticPr fontId="3" type="noConversion"/>
  </si>
  <si>
    <t>FISH-71</t>
  </si>
  <si>
    <t>场记板_Rio_De_Janeiro</t>
  </si>
  <si>
    <t>「地乌距离27亿」冬季限定：《乌拉诺斯2324》系列收集品12</t>
    <phoneticPr fontId="3" type="noConversion"/>
  </si>
  <si>
    <t>FISH-72</t>
  </si>
  <si>
    <t>场记板_Florence</t>
  </si>
  <si>
    <t>「地乌距离27亿」冬季限定：《乌拉诺斯2324》系列收集品13</t>
    <phoneticPr fontId="3" type="noConversion"/>
  </si>
  <si>
    <t>FISH-73</t>
  </si>
  <si>
    <t>场记板_Atlantic_Ocean</t>
  </si>
  <si>
    <t>「地乌距离27亿」冬季限定：《乌拉诺斯2324》系列收集品14</t>
    <phoneticPr fontId="3" type="noConversion"/>
  </si>
  <si>
    <t>FISH-74</t>
  </si>
  <si>
    <t>场记板_Cairo</t>
  </si>
  <si>
    <t>「地乌距离27亿」冬季限定：《乌拉诺斯2324》系列收集品17</t>
    <phoneticPr fontId="3" type="noConversion"/>
  </si>
  <si>
    <t>FISH-75</t>
  </si>
  <si>
    <t>场记板_Seattle</t>
  </si>
  <si>
    <t>「地乌距离27亿」冬季限定：《乌拉诺斯2324》系列收集品18</t>
    <phoneticPr fontId="3" type="noConversion"/>
  </si>
  <si>
    <t>FISH-76</t>
  </si>
  <si>
    <t>场记板_Stockholm</t>
  </si>
  <si>
    <t>「地乌距离27亿」冬季限定：《乌拉诺斯2324》系列收集品19</t>
    <phoneticPr fontId="3" type="noConversion"/>
  </si>
  <si>
    <t>FISH-77</t>
  </si>
  <si>
    <t>场记板_Pacific_Ocean</t>
  </si>
  <si>
    <t>「地乌距离27亿」冬季限定：《乌拉诺斯2324》系列收集品20</t>
    <phoneticPr fontId="3" type="noConversion"/>
  </si>
  <si>
    <t>FISH-78</t>
  </si>
  <si>
    <t>场记板_Lagrange_point</t>
  </si>
  <si>
    <t>「地乌距离27亿」冬季限定：《乌拉诺斯2324》系列收集品21</t>
    <phoneticPr fontId="3" type="noConversion"/>
  </si>
  <si>
    <t>FISH-79</t>
  </si>
  <si>
    <t>场记板_Riyadh</t>
  </si>
  <si>
    <t>「地乌距离27亿」冬季限定：《乌拉诺斯2324》系列收集品24</t>
    <phoneticPr fontId="3" type="noConversion"/>
  </si>
  <si>
    <t>FISH-80</t>
  </si>
  <si>
    <t>场记板_82.23°</t>
  </si>
  <si>
    <t>「地乌距离27亿」冬季限定：《乌拉诺斯2324》系列收集品25</t>
    <phoneticPr fontId="3" type="noConversion"/>
  </si>
  <si>
    <t>FISH-81</t>
  </si>
  <si>
    <t>场记板_1986U2R</t>
  </si>
  <si>
    <t>「地乌距离27亿」冬季限定：《乌拉诺斯2324》系列收集品26</t>
    <phoneticPr fontId="3" type="noConversion"/>
  </si>
  <si>
    <t>FISH-82</t>
  </si>
  <si>
    <t>场记板_Miranda</t>
  </si>
  <si>
    <t>「地乌距离27亿」冬季限定：《乌拉诺斯2324》系列收集品27</t>
    <phoneticPr fontId="3" type="noConversion"/>
  </si>
  <si>
    <t>场记板_Ariel</t>
  </si>
  <si>
    <t>「地乌距离27亿」冬季限定：《乌拉诺斯2324》系列收集品28</t>
    <phoneticPr fontId="3" type="noConversion"/>
  </si>
  <si>
    <t>FISH-63</t>
    <phoneticPr fontId="1" type="noConversion"/>
  </si>
  <si>
    <t>FISH-15</t>
    <phoneticPr fontId="1" type="noConversion"/>
  </si>
  <si>
    <t>看起来像是从某辆🚓上掉下来的……</t>
    <phoneticPr fontId="1" type="noConversion"/>
  </si>
  <si>
    <t>给你一张破碎的CD，看看鱼鱼们的爱情🎵</t>
    <phoneticPr fontId="1" type="noConversion"/>
  </si>
  <si>
    <t>鱼鱼，在还是不在呢…（by👶🏿）</t>
    <phoneticPr fontId="1" type="noConversion"/>
  </si>
  <si>
    <t>FISH-62</t>
    <phoneticPr fontId="1" type="noConversion"/>
  </si>
  <si>
    <t>消耗四款奖杯点亮「WDIT BB 4.0」秋季限定成就“🥂We Did It Baby 4.0🥂”，使用后获得44444WDIT币币</t>
  </si>
  <si>
    <r>
      <t xml:space="preserve">╒══════════╕
│PROD. URANUS2324　│
│ROLL　SCENE　TAKE  │
│　1　　　1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191123　　　　　│
└──────────┘</t>
    </r>
    <phoneticPr fontId="1" type="noConversion"/>
  </si>
  <si>
    <r>
      <t xml:space="preserve">╒══════════╕
│PROD. URANUS2324　│
│ROLL　SCENE　TAKE  │
│　2　　　1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221123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</si>
  <si>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4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061223　　　　　│
└──────────┘</t>
    </r>
    <phoneticPr fontId="1" type="noConversion"/>
  </si>
  <si>
    <r>
      <t xml:space="preserve">╒══════════╕
│PROD. URANUS2324　│
│ROLL　SCENE　TAKE  │
│　4　　　2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161223　　　　　│
└──────────┘</t>
    </r>
    <phoneticPr fontId="1" type="noConversion"/>
  </si>
  <si>
    <r>
      <t xml:space="preserve">╒══════════╕
│PROD. URANUS2324　│
│ROLL　SCENE　TAKE  │
│　5　　　1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</si>
  <si>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150124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</si>
  <si>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3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140224　　　　　│
└──────────┘</t>
    </r>
    <phoneticPr fontId="1" type="noConversion"/>
  </si>
  <si>
    <r>
      <t xml:space="preserve">╒══════════╕
│PROD. URANUS2324　│
│ROLL　SCENE　TAKE  │
│　8　　　1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190224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</si>
  <si>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5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100324　　　　　│
└──────────┘</t>
    </r>
    <phoneticPr fontId="1" type="noConversion"/>
  </si>
  <si>
    <r>
      <t xml:space="preserve">╒══════════╕
│PROD. URANUS2324　│
│ROLL　SCENE　TAKE  │
│　10　　　2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140324　　　　　│
└──────────┘</t>
    </r>
    <phoneticPr fontId="1" type="noConversion"/>
  </si>
  <si>
    <r>
      <t>「地乌距离27亿」冬季限定：消耗《乌拉诺斯2324》系列收集品（共30样）获得，超人气太空飞跃百合电影《乌拉诺斯2324》，市场票价</t>
    </r>
    <r>
      <rPr>
        <sz val="11"/>
        <color rgb="FFFF0000"/>
        <rFont val="等线"/>
        <family val="3"/>
        <charset val="134"/>
      </rPr>
      <t>1314000</t>
    </r>
    <r>
      <rPr>
        <sz val="11"/>
        <color theme="1"/>
        <rFont val="等线"/>
        <family val="3"/>
        <charset val="134"/>
      </rPr>
      <t>WDIT币币</t>
    </r>
    <phoneticPr fontId="1" type="noConversion"/>
  </si>
  <si>
    <r>
      <t xml:space="preserve">╒══════════╕
│PROD. URANUS2324　│
│ROLL　SCENE　TAKE  │
│　2　　　2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261123　　　　　│
└──────────┘</t>
    </r>
    <phoneticPr fontId="1" type="noConversion"/>
  </si>
  <si>
    <r>
      <t xml:space="preserve">╒══════════╕
│PROD. URANUS2324　│
│ROLL　SCENE　TAKE  │
│　2　　　3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301123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</si>
  <si>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1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071223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</si>
  <si>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081223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</si>
  <si>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4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101223　　　　　│
└──────────┘</t>
    </r>
    <phoneticPr fontId="1" type="noConversion"/>
  </si>
  <si>
    <r>
      <t xml:space="preserve">╒══════════╕
│PROD. URANUS2324　│
│ROLL　SCENE　TAKE  │
│　4　　　7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281223　　　　　│
└──────────┘</t>
    </r>
    <phoneticPr fontId="1" type="noConversion"/>
  </si>
  <si>
    <r>
      <t xml:space="preserve">╒══════════╕
│PROD. URANUS2324　│
│ROLL　SCENE　TAKE  │
│　5　　　1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</si>
  <si>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050124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</si>
  <si>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4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090124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</si>
  <si>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5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130124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</si>
  <si>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6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200124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</si>
  <si>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7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230124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</si>
  <si>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120224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</si>
  <si>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3　　　9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190224　　　　　│
└──────────┘</t>
    </r>
    <phoneticPr fontId="1" type="noConversion"/>
  </si>
  <si>
    <r>
      <t xml:space="preserve">╒══════════╕
│PROD. URANUS2324　│
│ROLL　SCENE　TAKE  │
│　8　　　3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230224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</si>
  <si>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1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</si>
  <si>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</si>
  <si>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4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</si>
  <si>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5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190324　　　　　│
└──────────┘</t>
    </r>
    <phoneticPr fontId="1" type="noConversion"/>
  </si>
  <si>
    <t>扁尾海蛇</t>
    <phoneticPr fontId="1" type="noConversion"/>
  </si>
  <si>
    <t>扬子鳄</t>
    <phoneticPr fontId="1" type="noConversion"/>
  </si>
  <si>
    <t>FISH-83</t>
    <phoneticPr fontId="1" type="noConversion"/>
  </si>
  <si>
    <t>「可乐华夫饼」夏季限定
这池塘里怎么会有这种东西？！</t>
    <phoneticPr fontId="1" type="noConversion"/>
  </si>
  <si>
    <t>水果华夫饼</t>
    <phoneticPr fontId="1" type="noConversion"/>
  </si>
  <si>
    <t>波岛可乐</t>
    <phoneticPr fontId="1" type="noConversion"/>
  </si>
  <si>
    <t>「可乐华夫饼」夏季限定
看不太清上面的标签了，似乎是“波岛”</t>
    <phoneticPr fontId="1" type="noConversion"/>
  </si>
  <si>
    <t>FISH-84</t>
  </si>
  <si>
    <t>FISH-85</t>
  </si>
  <si>
    <t>FISH-86</t>
  </si>
  <si>
    <t>FISH-87</t>
  </si>
  <si>
    <t>FISH-88</t>
  </si>
  <si>
    <t>FISH-89</t>
  </si>
  <si>
    <t>FISH-90</t>
  </si>
  <si>
    <t>FISH-91</t>
  </si>
  <si>
    <t>FISH-92</t>
  </si>
  <si>
    <t>FISH-93</t>
  </si>
  <si>
    <t>FISH-94</t>
  </si>
  <si>
    <t>芒果布丁</t>
    <phoneticPr fontId="1" type="noConversion"/>
  </si>
  <si>
    <t>「可乐华夫饼」夏季限定
新鲜的芒果切丁，是芒果丁；加了布，就是芒果布丁</t>
    <phoneticPr fontId="1" type="noConversion"/>
  </si>
  <si>
    <t>咖啡冻</t>
    <phoneticPr fontId="1" type="noConversion"/>
  </si>
  <si>
    <t>覆盆莓慕斯杯</t>
    <phoneticPr fontId="1" type="noConversion"/>
  </si>
  <si>
    <t>消暑水果魔方</t>
    <phoneticPr fontId="1" type="noConversion"/>
  </si>
  <si>
    <t>双球甜筒</t>
    <phoneticPr fontId="1" type="noConversion"/>
  </si>
  <si>
    <t>「可乐华夫饼」夏季限定
一个球是冰，两个球是火</t>
    <phoneticPr fontId="1" type="noConversion"/>
  </si>
  <si>
    <t>「可乐华夫饼」夏季限定
我是真的怀疑是不是有人把我想吃的偷偷挂在我的鱼钩上？！</t>
    <phoneticPr fontId="1" type="noConversion"/>
  </si>
  <si>
    <t>烧仙草</t>
    <phoneticPr fontId="1" type="noConversion"/>
  </si>
  <si>
    <t>「可乐华夫饼」夏季限定
烧，仙，草</t>
    <phoneticPr fontId="1" type="noConversion"/>
  </si>
  <si>
    <t>香梨青瓜气泡水</t>
    <phoneticPr fontId="1" type="noConversion"/>
  </si>
  <si>
    <t>「可乐华夫饼」夏季限定
香甜、解渴、有气，这怎么不算一种可乐呢？</t>
    <phoneticPr fontId="1" type="noConversion"/>
  </si>
  <si>
    <t>唯她柠檬茶</t>
    <phoneticPr fontId="1" type="noConversion"/>
  </si>
  <si>
    <t>「可乐华夫饼」夏季限定
爱她，就请她喝「唯她柠檬茶」</t>
    <phoneticPr fontId="1" type="noConversion"/>
  </si>
  <si>
    <t>桂花酒酿丸子</t>
    <phoneticPr fontId="1" type="noConversion"/>
  </si>
  <si>
    <t>「可乐华夫饼」夏季限定
将秋天的桂花酿成蜜，到了夏天再酿成酒</t>
    <phoneticPr fontId="1" type="noConversion"/>
  </si>
  <si>
    <t>「可乐华夫饼」夏季限定
其实就是各种水果切丁的拼盘</t>
    <phoneticPr fontId="1" type="noConversion"/>
  </si>
  <si>
    <t>绿豆糕</t>
    <phoneticPr fontId="1" type="noConversion"/>
  </si>
  <si>
    <t>「可乐华夫饼」夏季限定
还是小时候的味道，凉凉的，甜甜的，希望你也像小时候一样快乐</t>
    <phoneticPr fontId="1" type="noConversion"/>
  </si>
  <si>
    <t>「可乐华夫饼」夏季限定
怎么又是吉利丁啊！这次是咖啡+吉利丁</t>
    <phoneticPr fontId="1" type="noConversion"/>
  </si>
  <si>
    <t>FISH-95</t>
  </si>
  <si>
    <t>波波日常币</t>
    <phoneticPr fontId="1" type="noConversion"/>
  </si>
  <si>
    <t>心选礼盒</t>
    <phoneticPr fontId="1" type="noConversion"/>
  </si>
  <si>
    <t>动物保护徽章</t>
    <phoneticPr fontId="1" type="noConversion"/>
  </si>
  <si>
    <t>兑换用品</t>
    <phoneticPr fontId="1" type="noConversion"/>
  </si>
  <si>
    <t>可以在神秘商人处兑换道具</t>
    <phoneticPr fontId="1" type="noConversion"/>
  </si>
  <si>
    <t>「可乐华夫饼」夏季限定
国家二级保护动物，当场处理！（背包内增加动物保护徽章×1）</t>
    <phoneticPr fontId="1" type="noConversion"/>
  </si>
  <si>
    <t>「可乐华夫饼」夏季限定
国家一级保护动物，当场处理！（背包内增加动物保护徽章×1）</t>
    <phoneticPr fontId="1" type="noConversion"/>
  </si>
  <si>
    <t>其他道具</t>
    <phoneticPr fontId="1" type="noConversion"/>
  </si>
  <si>
    <t>其他道具数量</t>
    <phoneticPr fontId="1" type="noConversion"/>
  </si>
  <si>
    <t>币币</t>
    <phoneticPr fontId="1" type="noConversion"/>
  </si>
  <si>
    <t>SS-1</t>
    <phoneticPr fontId="1" type="noConversion"/>
  </si>
  <si>
    <t>SS-2</t>
  </si>
  <si>
    <t>SS-3</t>
  </si>
  <si>
    <t>SS-4</t>
  </si>
  <si>
    <t>SS-5</t>
  </si>
  <si>
    <t>FISH-102</t>
  </si>
  <si>
    <t>FISH-103</t>
  </si>
  <si>
    <t>FISH-3</t>
    <phoneticPr fontId="13" type="noConversion"/>
  </si>
  <si>
    <t>FISH-6</t>
    <phoneticPr fontId="13" type="noConversion"/>
  </si>
  <si>
    <t>FISH-7</t>
    <phoneticPr fontId="13" type="noConversion"/>
  </si>
  <si>
    <t>FISH-8</t>
    <phoneticPr fontId="13" type="noConversion"/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</si>
  <si>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</si>
  <si>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</si>
  <si>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</si>
  <si>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</si>
  <si>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</si>
  <si>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</si>
  <si>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</si>
  <si>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</si>
  <si>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</si>
  <si>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</si>
  <si>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</si>
  <si>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</si>
  <si>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</si>
  <si>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</si>
  <si>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</si>
  <si>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</si>
  <si>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</si>
  <si>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</si>
  <si>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</si>
  <si>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</si>
  <si>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</si>
  <si>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</si>
  <si>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</si>
  <si>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</si>
  <si>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FISH-9</t>
    <phoneticPr fontId="13" type="noConversion"/>
  </si>
  <si>
    <t>FISH-11</t>
    <phoneticPr fontId="13" type="noConversion"/>
  </si>
  <si>
    <t>道具编号</t>
    <phoneticPr fontId="1" type="noConversion"/>
  </si>
  <si>
    <t>FISH-10</t>
    <phoneticPr fontId="13" type="noConversion"/>
  </si>
  <si>
    <t>R</t>
    <phoneticPr fontId="1" type="noConversion"/>
  </si>
  <si>
    <t>G</t>
    <phoneticPr fontId="1" type="noConversion"/>
  </si>
  <si>
    <t>B</t>
    <phoneticPr fontId="1" type="noConversion"/>
  </si>
  <si>
    <r>
      <t>消耗糖霜系列收集品（共12样）获得，使用者获得</t>
    </r>
    <r>
      <rPr>
        <sz val="11"/>
        <color rgb="FFFF0000"/>
        <rFont val="等线"/>
        <family val="3"/>
        <charset val="134"/>
      </rPr>
      <t>7800000</t>
    </r>
    <r>
      <rPr>
        <sz val="11"/>
        <color theme="1"/>
        <rFont val="等线"/>
        <family val="3"/>
        <charset val="134"/>
      </rPr>
      <t>币币。夏季，开场！</t>
    </r>
    <phoneticPr fontId="1" type="noConversion"/>
  </si>
  <si>
    <r>
      <t>消耗品，使用后吹响一段贼难听的《小螺号》，bobo为了阻止你继续吹下去，给你打了</t>
    </r>
    <r>
      <rPr>
        <sz val="11"/>
        <color rgb="FFFF0000"/>
        <rFont val="等线"/>
        <family val="3"/>
        <charset val="134"/>
      </rPr>
      <t>151515</t>
    </r>
    <r>
      <rPr>
        <sz val="11"/>
        <color theme="1"/>
        <rFont val="等线"/>
        <family val="3"/>
        <charset val="134"/>
      </rPr>
      <t>WDIT币币</t>
    </r>
    <phoneticPr fontId="1" type="noConversion"/>
  </si>
  <si>
    <t>消耗五个字母牌F、B、P、F、K兑换获得，使用后消失，同时获得「FBPFK」buff，且获得513140币币</t>
    <phoneticPr fontId="1" type="noConversion"/>
  </si>
  <si>
    <t>消耗五个字母牌F、B、T、N、K兑换获得，使用后消失，同时获得「FBTNK」buff，且获得513140币币</t>
    <phoneticPr fontId="1" type="noConversion"/>
  </si>
  <si>
    <t>消耗警匪系列收集品（共6样）获得，使用后消失，人工艾特球球后兑换岛站有库存的任一周边一件（邮费自理），同时获得980200币币</t>
    <phoneticPr fontId="1" type="noConversion"/>
  </si>
  <si>
    <t>消耗小喇叭鱼和流言蜚鱼获得，使用后让bobo为大家讲述一个故事，且使用者获得131400币币</t>
    <phoneticPr fontId="1" type="noConversion"/>
  </si>
  <si>
    <t>使用后让bobo为大家讲述一个故事《福丽恩》，且使用者获得80808币币</t>
    <phoneticPr fontId="1" type="noConversion"/>
  </si>
  <si>
    <t>使用后让bobo为大家讲述一个故事《阿慕壮》，且使用者获得120505币币</t>
    <phoneticPr fontId="1" type="noConversion"/>
  </si>
  <si>
    <r>
      <t>消耗品，使用后姐姐会随机一个幸运数字，15分钟内命中小于该幸运数字的目标失去自我3分钟，并获得目标的币币（随机</t>
    </r>
    <r>
      <rPr>
        <sz val="11"/>
        <color rgb="FFFF0000"/>
        <rFont val="等线"/>
        <family val="3"/>
        <charset val="134"/>
      </rPr>
      <t>5000-10000</t>
    </r>
    <r>
      <rPr>
        <sz val="11"/>
        <rFont val="等线"/>
        <family val="3"/>
        <charset val="134"/>
      </rPr>
      <t>）</t>
    </r>
    <phoneticPr fontId="1" type="noConversion"/>
  </si>
  <si>
    <t>FISH-2</t>
    <phoneticPr fontId="13" type="noConversion"/>
  </si>
  <si>
    <t>FISH-101</t>
    <phoneticPr fontId="13" type="noConversion"/>
  </si>
  <si>
    <t>似乎有用又似乎没有用……对指定目标使用，背包内的随机可交易道具将以薛定谔的状态进入使用者的背包；并且目标获得2分钟「薛定谔」buff，发送的所有消息都会被撤回</t>
    <phoneticPr fontId="1" type="noConversion"/>
  </si>
  <si>
    <t>薛定谔的鱼使用成功
@目标获得「薛定谔」buff，2分钟内发送的所有消息都会被撤回；@用户获得了薛定谔状态的[道具名]×1</t>
    <phoneticPr fontId="1" type="noConversion"/>
  </si>
  <si>
    <t>SS-30</t>
  </si>
  <si>
    <t>SS-31</t>
  </si>
  <si>
    <t>SS-32</t>
  </si>
  <si>
    <t>SS-33</t>
  </si>
  <si>
    <t>20天</t>
    <phoneticPr fontId="1" type="noConversion"/>
  </si>
  <si>
    <t>1天</t>
    <phoneticPr fontId="1" type="noConversion"/>
  </si>
  <si>
    <t>被咬5次</t>
    <phoneticPr fontId="1" type="noConversion"/>
  </si>
  <si>
    <t>保护动物处理3条</t>
    <phoneticPr fontId="1" type="noConversion"/>
  </si>
  <si>
    <t>被咬10次</t>
    <phoneticPr fontId="1" type="noConversion"/>
  </si>
  <si>
    <t>SS-34</t>
  </si>
  <si>
    <t>SS-35</t>
  </si>
  <si>
    <t>SS-36</t>
  </si>
  <si>
    <t>SS-37</t>
  </si>
  <si>
    <t>SS-38</t>
  </si>
  <si>
    <t>10天</t>
    <phoneticPr fontId="1" type="noConversion"/>
  </si>
  <si>
    <t>保护动物处理2条</t>
    <phoneticPr fontId="1" type="noConversion"/>
  </si>
  <si>
    <t>FISH-21</t>
    <phoneticPr fontId="1" type="noConversion"/>
  </si>
  <si>
    <t>SS-39</t>
  </si>
  <si>
    <t>SS-40</t>
  </si>
  <si>
    <t>SS-41</t>
  </si>
  <si>
    <t>SS-42</t>
  </si>
  <si>
    <t>白鲸</t>
    <phoneticPr fontId="1" type="noConversion"/>
  </si>
  <si>
    <t>草龟</t>
    <phoneticPr fontId="1" type="noConversion"/>
  </si>
  <si>
    <t>巨大的、神奇的、智慧的、建议放生的</t>
    <phoneticPr fontId="1" type="noConversion"/>
  </si>
  <si>
    <t>灰鲸</t>
    <phoneticPr fontId="1" type="noConversion"/>
  </si>
  <si>
    <t>白鱀豚</t>
    <phoneticPr fontId="1" type="noConversion"/>
  </si>
  <si>
    <t>如果还能再来一次，你会怎么爱她？</t>
    <phoneticPr fontId="1" type="noConversion"/>
  </si>
  <si>
    <t>迁徙的巨兽，300鲸大家庭
你是哪位姨姨？</t>
    <phoneticPr fontId="1" type="noConversion"/>
  </si>
  <si>
    <t>留牛</t>
    <phoneticPr fontId="1" type="noConversion"/>
  </si>
  <si>
    <t>又名鯥，原本居于山间，一场冬眠过后，不知为何便到了此处。</t>
    <phoneticPr fontId="1" type="noConversion"/>
  </si>
  <si>
    <t>邪鲠</t>
    <phoneticPr fontId="1" type="noConversion"/>
  </si>
  <si>
    <t>无目无耳，于浊水中随波逐流。若有外物侵扰，则暴起反击。</t>
    <phoneticPr fontId="1" type="noConversion"/>
  </si>
  <si>
    <t>消耗品，使用后获得「竭泽而渔」buff，之后的5次钓鱼都会额外上钩一条鱼</t>
    <phoneticPr fontId="1" type="noConversion"/>
  </si>
  <si>
    <t>FISH-87</t>
    <phoneticPr fontId="1" type="noConversion"/>
  </si>
  <si>
    <t>SS-43</t>
  </si>
  <si>
    <t>SS-44</t>
  </si>
  <si>
    <t>SS-45</t>
  </si>
  <si>
    <t>SS-46</t>
  </si>
  <si>
    <t>（背包内增加动物保护徽章×1）</t>
  </si>
  <si>
    <t>SS-47</t>
  </si>
  <si>
    <t>SS-48</t>
  </si>
  <si>
    <t>SS-49</t>
  </si>
  <si>
    <t>SS-50</t>
  </si>
  <si>
    <t>SS-51</t>
  </si>
  <si>
    <t>SS-52</t>
  </si>
  <si>
    <t>SS-53</t>
  </si>
  <si>
    <t>使用者成功打赏@目标n玻璃珠！老板大气！</t>
    <phoneticPr fontId="1" type="noConversion"/>
  </si>
  <si>
    <t>消耗品，对指定目标使用，即可打赏目标1000WDIT币币</t>
    <phoneticPr fontId="1" type="noConversion"/>
  </si>
  <si>
    <r>
      <t>化身正义岛民，对指定目标使用，获得目标的币币（随机</t>
    </r>
    <r>
      <rPr>
        <sz val="11"/>
        <color rgb="FFFF0000"/>
        <rFont val="等线"/>
        <family val="3"/>
        <charset val="134"/>
      </rPr>
      <t>20001-50000</t>
    </r>
    <r>
      <rPr>
        <sz val="11"/>
        <color theme="1"/>
        <rFont val="等线"/>
        <family val="3"/>
        <charset val="134"/>
      </rPr>
      <t>）（每人每天最多可使用3次）</t>
    </r>
    <phoneticPr fontId="1" type="noConversion"/>
  </si>
  <si>
    <t>SS-54</t>
  </si>
  <si>
    <t>SS-55</t>
  </si>
  <si>
    <t>SS-56</t>
  </si>
  <si>
    <t>SS-57</t>
  </si>
  <si>
    <t>SS-58</t>
  </si>
  <si>
    <t>SS-59</t>
  </si>
  <si>
    <t>SS-60</t>
  </si>
  <si>
    <t>保护动物处理1条</t>
    <phoneticPr fontId="1" type="noConversion"/>
  </si>
  <si>
    <t>保护动物处理5条</t>
    <phoneticPr fontId="1" type="noConversion"/>
  </si>
  <si>
    <t>保护动物处理4条</t>
    <phoneticPr fontId="1" type="noConversion"/>
  </si>
  <si>
    <r>
      <t>使用成功描述：@使用者 搭讪的姐姐选择了幸运数字n，@被使用者 被姐姐成功俘获，ATM姬自愿交出了m币币</t>
    </r>
    <r>
      <rPr>
        <sz val="11"/>
        <color rgb="FFFF0000"/>
        <rFont val="等线"/>
        <family val="3"/>
        <charset val="134"/>
      </rPr>
      <t>，但获得了心选礼盒×1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theme="1"/>
        <rFont val="Segoe UI Symbol"/>
        <family val="2"/>
      </rPr>
      <t>👆</t>
    </r>
    <r>
      <rPr>
        <sz val="11"/>
        <color theme="1"/>
        <rFont val="等线"/>
        <family val="3"/>
        <charset val="134"/>
      </rPr>
      <t>这个删除每日使用限制</t>
    </r>
    <r>
      <rPr>
        <sz val="11"/>
        <color theme="1"/>
        <rFont val="等线"/>
        <family val="3"/>
        <charset val="134"/>
      </rPr>
      <t>，增加每日购买限制×2</t>
    </r>
    <phoneticPr fontId="1" type="noConversion"/>
  </si>
  <si>
    <t>被咬12次</t>
    <phoneticPr fontId="1" type="noConversion"/>
  </si>
  <si>
    <t>SS-61</t>
  </si>
  <si>
    <t>SS-62</t>
  </si>
  <si>
    <t>SS-63</t>
  </si>
  <si>
    <t>SS-64</t>
  </si>
  <si>
    <t>SS-65</t>
  </si>
  <si>
    <r>
      <t>消耗品，对指定目标使用，目标获得「浑水摸鱼」buff，之后的</t>
    </r>
    <r>
      <rPr>
        <sz val="11"/>
        <rFont val="等线"/>
        <family val="3"/>
        <charset val="134"/>
      </rPr>
      <t>2次</t>
    </r>
    <r>
      <rPr>
        <sz val="11"/>
        <color theme="1"/>
        <rFont val="等线"/>
        <family val="3"/>
        <charset val="134"/>
      </rPr>
      <t>钓鱼都只会上钩[摸鱼]</t>
    </r>
    <phoneticPr fontId="1" type="noConversion"/>
  </si>
  <si>
    <t>保护动物处理6条</t>
    <phoneticPr fontId="1" type="noConversion"/>
  </si>
  <si>
    <t>被咬13次</t>
    <phoneticPr fontId="1" type="noConversion"/>
  </si>
  <si>
    <t>被咬11次</t>
    <phoneticPr fontId="1" type="noConversion"/>
  </si>
  <si>
    <t>被咬3次</t>
    <phoneticPr fontId="1" type="noConversion"/>
  </si>
  <si>
    <t>8天（八五折）</t>
    <phoneticPr fontId="1" type="noConversion"/>
  </si>
  <si>
    <t>SS-66</t>
  </si>
  <si>
    <t>SS-67</t>
  </si>
  <si>
    <t>SS-68</t>
  </si>
  <si>
    <t>SS-69</t>
  </si>
  <si>
    <t>SS-70</t>
  </si>
  <si>
    <t>SS-71</t>
  </si>
  <si>
    <t>SS-72</t>
  </si>
  <si>
    <t>SS-73</t>
  </si>
  <si>
    <t>SS-74</t>
  </si>
  <si>
    <t>SS-75</t>
  </si>
  <si>
    <t>SS-76</t>
  </si>
  <si>
    <t>SS-77</t>
  </si>
  <si>
    <t>SS-78</t>
  </si>
  <si>
    <t>SS-79</t>
  </si>
  <si>
    <t>SS-80</t>
  </si>
  <si>
    <t>SS-81</t>
  </si>
  <si>
    <t>SS-82</t>
  </si>
  <si>
    <t>SS-83</t>
  </si>
  <si>
    <t>SS-84</t>
  </si>
  <si>
    <t>FISH-91</t>
    <phoneticPr fontId="1" type="noConversion"/>
  </si>
  <si>
    <t>15天</t>
    <phoneticPr fontId="1" type="noConversion"/>
  </si>
  <si>
    <t>被咬8次</t>
    <phoneticPr fontId="1" type="noConversion"/>
  </si>
  <si>
    <t>FISH-2</t>
  </si>
  <si>
    <t>SS-85</t>
  </si>
  <si>
    <t>SS-86</t>
  </si>
  <si>
    <t>12天</t>
    <phoneticPr fontId="1" type="noConversion"/>
  </si>
  <si>
    <t>10天（八五折）</t>
    <phoneticPr fontId="1" type="noConversion"/>
  </si>
  <si>
    <t>5天</t>
    <phoneticPr fontId="1" type="noConversion"/>
  </si>
  <si>
    <t>4天（八五折）</t>
    <phoneticPr fontId="1" type="noConversion"/>
  </si>
  <si>
    <t>《月光洒为糖霜》</t>
    <phoneticPr fontId="1" type="noConversion"/>
  </si>
  <si>
    <t>夏日的热浪/棕榈树轻轻摇荡
金辉的沙滩/落日余晖与你同框
月光轻吻/化作华夫饼上糖霜
眼眸扬波/低吟有你的诗行
（idea from 《Last Nastu》）</t>
    <phoneticPr fontId="1" type="noConversion"/>
  </si>
  <si>
    <t>「可乐华夫饼」夏季限定：《月光洒为糖霜》系列收集品1</t>
    <phoneticPr fontId="1" type="noConversion"/>
  </si>
  <si>
    <t>「可乐华夫饼」夏季限定：《月光洒为糖霜》系列收集品2</t>
  </si>
  <si>
    <t>「可乐华夫饼」夏季限定：《月光洒为糖霜》系列收集品3</t>
  </si>
  <si>
    <t>「可乐华夫饼」夏季限定：《月光洒为糖霜》系列收集品4</t>
  </si>
  <si>
    <t>「可乐华夫饼」夏季限定：《月光洒为糖霜》系列收集品5</t>
  </si>
  <si>
    <t>「可乐华夫饼」夏季限定：《月光洒为糖霜》系列收集品6</t>
  </si>
  <si>
    <t>「可乐华夫饼」夏季限定：《月光洒为糖霜》系列收集品7</t>
  </si>
  <si>
    <t>「可乐华夫饼」夏季限定：《月光洒为糖霜》系列收集品8</t>
  </si>
  <si>
    <t>「可乐华夫饼」夏季限定：《月光洒为糖霜》系列收集品9</t>
  </si>
  <si>
    <t>「可乐华夫饼」夏季限定：《月光洒为糖霜》系列收集品10</t>
  </si>
  <si>
    <t>「可乐华夫饼」夏季限定：《月光洒为糖霜》系列收集品11</t>
  </si>
  <si>
    <t>「可乐华夫饼」夏季限定：《月光洒为糖霜》系列收集品12</t>
  </si>
  <si>
    <t>座头鲸</t>
    <phoneticPr fontId="1" type="noConversion"/>
  </si>
  <si>
    <t>悠悠鲸歌
（顺便揍揍虎鲸）</t>
    <phoneticPr fontId="1" type="noConversion"/>
  </si>
  <si>
    <t>可乐</t>
    <phoneticPr fontId="1" type="noConversion"/>
  </si>
  <si>
    <t>🥤</t>
    <phoneticPr fontId="1" type="noConversion"/>
  </si>
  <si>
    <r>
      <t>「可乐华夫饼」夏季限定：将你的可乐</t>
    </r>
    <r>
      <rPr>
        <sz val="11"/>
        <color theme="1"/>
        <rFont val="Segoe UI Emoji"/>
        <family val="3"/>
      </rPr>
      <t>🥤</t>
    </r>
    <r>
      <rPr>
        <sz val="11"/>
        <color theme="1"/>
        <rFont val="等线"/>
        <family val="3"/>
        <charset val="134"/>
      </rPr>
      <t>按2:1的比例转换为闪亮的WDIT币币，每日限制购买</t>
    </r>
    <r>
      <rPr>
        <sz val="11"/>
        <color rgb="FFFF0000"/>
        <rFont val="等线"/>
        <family val="3"/>
        <charset val="134"/>
      </rPr>
      <t>100000</t>
    </r>
    <r>
      <rPr>
        <sz val="11"/>
        <color theme="1"/>
        <rFont val="等线"/>
        <family val="3"/>
        <charset val="134"/>
      </rPr>
      <t>币币</t>
    </r>
    <phoneticPr fontId="1" type="noConversion"/>
  </si>
  <si>
    <r>
      <t>可乐</t>
    </r>
    <r>
      <rPr>
        <sz val="11"/>
        <color theme="1"/>
        <rFont val="Segoe UI Emoji"/>
        <family val="3"/>
      </rPr>
      <t>🥤</t>
    </r>
    <r>
      <rPr>
        <sz val="11"/>
        <color theme="1"/>
        <rFont val="等线"/>
        <family val="3"/>
        <charset val="134"/>
      </rPr>
      <t>可通过兑换指令使用WDIT币币进行兑换</t>
    </r>
    <phoneticPr fontId="1" type="noConversion"/>
  </si>
  <si>
    <t>达氏鳇</t>
    <phoneticPr fontId="1" type="noConversion"/>
  </si>
  <si>
    <t>FISH-1</t>
  </si>
  <si>
    <t>可乐华夫饼实际</t>
    <phoneticPr fontId="1" type="noConversion"/>
  </si>
  <si>
    <t>FISH-104</t>
  </si>
  <si>
    <t>FISH-105</t>
  </si>
  <si>
    <t>FISH-106</t>
  </si>
  <si>
    <t>FISH-107</t>
  </si>
  <si>
    <r>
      <rPr>
        <sz val="11"/>
        <color theme="1"/>
        <rFont val="Segoe UI Emoji"/>
        <family val="3"/>
      </rPr>
      <t>🫧</t>
    </r>
    <r>
      <rPr>
        <sz val="11"/>
        <color theme="1"/>
        <rFont val="等线"/>
        <family val="3"/>
        <charset val="134"/>
      </rPr>
      <t>泡泡签到图</t>
    </r>
    <phoneticPr fontId="1" type="noConversion"/>
  </si>
  <si>
    <t>通过完成打赏获得</t>
    <phoneticPr fontId="1" type="noConversion"/>
  </si>
  <si>
    <t>通过完成每日任务获得</t>
    <phoneticPr fontId="1" type="noConversion"/>
  </si>
  <si>
    <t>通过完成梭哈获得</t>
    <phoneticPr fontId="1" type="noConversion"/>
  </si>
  <si>
    <r>
      <rPr>
        <sz val="11"/>
        <color theme="1"/>
        <rFont val="Segoe UI Symbol"/>
        <family val="3"/>
      </rPr>
      <t>🎰</t>
    </r>
    <r>
      <rPr>
        <sz val="11"/>
        <color theme="1"/>
        <rFont val="等线"/>
        <family val="3"/>
        <charset val="134"/>
      </rPr>
      <t>梭哈签到图</t>
    </r>
    <phoneticPr fontId="1" type="noConversion"/>
  </si>
  <si>
    <r>
      <rPr>
        <sz val="11"/>
        <color theme="1"/>
        <rFont val="Segoe UI Emoji"/>
        <family val="3"/>
      </rPr>
      <t>🪙</t>
    </r>
    <r>
      <rPr>
        <sz val="11"/>
        <color theme="1"/>
        <rFont val="等线"/>
        <family val="3"/>
        <charset val="134"/>
      </rPr>
      <t>波币签到图</t>
    </r>
    <phoneticPr fontId="1" type="noConversion"/>
  </si>
  <si>
    <t>FISH-108</t>
  </si>
  <si>
    <t>狗姐心选标识</t>
    <phoneticPr fontId="1" type="noConversion"/>
  </si>
  <si>
    <t>动物大使标识</t>
    <phoneticPr fontId="1" type="noConversion"/>
  </si>
  <si>
    <r>
      <rPr>
        <sz val="11"/>
        <color theme="1"/>
        <rFont val="Segoe UI Symbol"/>
        <family val="3"/>
      </rPr>
      <t>💴</t>
    </r>
    <r>
      <rPr>
        <sz val="11"/>
        <color theme="1"/>
        <rFont val="等线"/>
        <family val="3"/>
        <charset val="134"/>
      </rPr>
      <t>万贯签到图</t>
    </r>
    <phoneticPr fontId="1" type="noConversion"/>
  </si>
  <si>
    <t>通过购买获得</t>
    <phoneticPr fontId="1" type="noConversion"/>
  </si>
  <si>
    <r>
      <rPr>
        <sz val="11"/>
        <color theme="1"/>
        <rFont val="Segoe UI"/>
        <family val="2"/>
      </rPr>
      <t>꙳</t>
    </r>
    <r>
      <rPr>
        <sz val="11"/>
        <color theme="1"/>
        <rFont val="Segoe UI Symbol"/>
        <family val="2"/>
      </rPr>
      <t>✧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Segoe UI Symbol"/>
        <family val="2"/>
        <charset val="1"/>
      </rPr>
      <t>⁺₊⁺</t>
    </r>
    <r>
      <rPr>
        <sz val="11"/>
        <color theme="1"/>
        <rFont val="Segoe UI Symbol"/>
        <family val="2"/>
      </rPr>
      <t>🐬</t>
    </r>
    <r>
      <rPr>
        <sz val="11"/>
        <color theme="1"/>
        <rFont val="Segoe UI Symbol"/>
        <family val="2"/>
        <charset val="1"/>
      </rPr>
      <t>‧⁺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Emoji"/>
        <family val="2"/>
      </rPr>
      <t>🪼</t>
    </r>
    <r>
      <rPr>
        <sz val="11"/>
        <color theme="1"/>
        <rFont val="Cambria Math"/>
        <family val="2"/>
      </rPr>
      <t>⊹</t>
    </r>
    <r>
      <rPr>
        <sz val="11"/>
        <color theme="1"/>
        <rFont val="Segoe UI Symbol"/>
        <family val="2"/>
      </rPr>
      <t>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>˚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✧</t>
    </r>
    <r>
      <rPr>
        <sz val="11"/>
        <color theme="1"/>
        <rFont val="Segoe UI"/>
        <family val="2"/>
      </rPr>
      <t>꙳</t>
    </r>
    <r>
      <rPr>
        <sz val="11"/>
        <color theme="1"/>
        <rFont val="Calibri"/>
        <family val="2"/>
      </rPr>
      <t xml:space="preserve">
AAA</t>
    </r>
    <r>
      <rPr>
        <sz val="11"/>
        <color theme="1"/>
        <rFont val="等线"/>
        <family val="2"/>
        <charset val="134"/>
      </rPr>
      <t>开始钓鱼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</rPr>
      <t>鱼塘</t>
    </r>
    <r>
      <rPr>
        <sz val="11"/>
        <color theme="1"/>
        <rFont val="Calibri"/>
        <family val="2"/>
      </rPr>
      <t>:</t>
    </r>
    <r>
      <rPr>
        <sz val="11"/>
        <color theme="1"/>
        <rFont val="等线"/>
        <family val="2"/>
        <charset val="134"/>
      </rPr>
      <t>日夜颠岛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</rPr>
      <t>等级</t>
    </r>
    <r>
      <rPr>
        <sz val="11"/>
        <color theme="1"/>
        <rFont val="Calibri"/>
        <family val="2"/>
      </rPr>
      <t xml:space="preserve">:6
</t>
    </r>
    <r>
      <rPr>
        <sz val="11"/>
        <color theme="1"/>
        <rFont val="等线"/>
        <family val="2"/>
        <charset val="134"/>
      </rPr>
      <t>「纯天然湖泊，鱼情优秀，又大又多」，但据内部人士爆料，这是黑心土著挖的人工湖</t>
    </r>
    <r>
      <rPr>
        <sz val="11"/>
        <color theme="1"/>
        <rFont val="Calibri"/>
        <family val="2"/>
      </rPr>
      <t xml:space="preserve">
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phoneticPr fontId="1" type="noConversion"/>
  </si>
  <si>
    <r>
      <t xml:space="preserve">AAA
</t>
    </r>
    <r>
      <rPr>
        <sz val="11"/>
        <color theme="1"/>
        <rFont val="Segoe UI Symbol"/>
        <family val="2"/>
      </rPr>
      <t>🌊</t>
    </r>
    <r>
      <rPr>
        <sz val="11"/>
        <color theme="1"/>
        <rFont val="Segoe UI Historic"/>
        <family val="2"/>
      </rPr>
      <t>𓂃𓂃𓂃𓈒𓐍</t>
    </r>
    <r>
      <rPr>
        <sz val="11"/>
        <color theme="1"/>
        <rFont val="等线"/>
        <family val="2"/>
        <charset val="134"/>
        <scheme val="minor"/>
      </rPr>
      <t>*</t>
    </r>
    <r>
      <rPr>
        <sz val="11"/>
        <color theme="1"/>
        <rFont val="Yu Gothic"/>
        <family val="2"/>
        <charset val="128"/>
      </rPr>
      <t>ﾟ</t>
    </r>
    <r>
      <rPr>
        <sz val="11"/>
        <color theme="1"/>
        <rFont val="Segoe UI Historic"/>
        <family val="2"/>
      </rPr>
      <t>𓆜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egoe UI Historic"/>
        <family val="2"/>
      </rPr>
      <t>𓆡</t>
    </r>
    <r>
      <rPr>
        <sz val="11"/>
        <color theme="1"/>
        <rFont val="等线"/>
        <family val="2"/>
        <charset val="134"/>
        <scheme val="minor"/>
      </rPr>
      <t xml:space="preserve"> .</t>
    </r>
    <r>
      <rPr>
        <sz val="11"/>
        <color theme="1"/>
        <rFont val="Cambria Math"/>
        <family val="2"/>
        <charset val="1"/>
      </rPr>
      <t>⁺₊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egoe UI Symbol"/>
        <family val="2"/>
      </rPr>
      <t>🦀</t>
    </r>
    <r>
      <rPr>
        <sz val="11"/>
        <color theme="1"/>
        <rFont val="等线"/>
        <family val="2"/>
        <charset val="134"/>
        <scheme val="minor"/>
      </rPr>
      <t>.</t>
    </r>
    <r>
      <rPr>
        <sz val="11"/>
        <color theme="1"/>
        <rFont val="Cambria Math"/>
        <family val="2"/>
        <charset val="1"/>
      </rPr>
      <t>⁺₊</t>
    </r>
    <r>
      <rPr>
        <sz val="11"/>
        <color theme="1"/>
        <rFont val="Segoe UI Emoji"/>
        <family val="2"/>
      </rPr>
      <t>🪼</t>
    </r>
    <r>
      <rPr>
        <sz val="11"/>
        <color theme="1"/>
        <rFont val="Cambria Math"/>
        <family val="2"/>
        <charset val="1"/>
      </rPr>
      <t>⁺</t>
    </r>
    <r>
      <rPr>
        <sz val="11"/>
        <color theme="1"/>
        <rFont val="Segoe UI"/>
        <family val="2"/>
      </rPr>
      <t>꙳</t>
    </r>
    <r>
      <rPr>
        <sz val="11"/>
        <color theme="1"/>
        <rFont val="Segoe UI Symbol"/>
        <family val="2"/>
      </rPr>
      <t>✧</t>
    </r>
    <r>
      <rPr>
        <sz val="11"/>
        <color theme="1"/>
        <rFont val="等线"/>
        <family val="2"/>
        <charset val="134"/>
        <scheme val="minor"/>
      </rPr>
      <t xml:space="preserve">
[BUFF]起竿咯！
海胆
等级:3
单价:3
尺寸:33
总金额:99
收益:86.13
你的胆子也太刺了！</t>
    </r>
    <phoneticPr fontId="1" type="noConversion"/>
  </si>
  <si>
    <t>FISH-96</t>
  </si>
  <si>
    <t>FISH-97</t>
  </si>
  <si>
    <t>FISH-98</t>
  </si>
  <si>
    <t>FISH-99</t>
  </si>
  <si>
    <t>FISH-100</t>
  </si>
  <si>
    <t>FISH-101</t>
  </si>
  <si>
    <t>保护动物</t>
    <phoneticPr fontId="1" type="noConversion"/>
  </si>
  <si>
    <t>赛季币1:2</t>
    <phoneticPr fontId="1" type="noConversion"/>
  </si>
  <si>
    <t>FISH-84</t>
    <phoneticPr fontId="1" type="noConversion"/>
  </si>
  <si>
    <t>FISH-85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</si>
</sst>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6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theme="1"/>
      <name val="新細明體"/>
      <family val="2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9"/>
      <name val="等线"/>
      <family val="3"/>
      <charset val="136"/>
      <scheme val="minor"/>
    </font>
    <font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</font>
    <font>
      <sz val="11"/>
      <color theme="1"/>
      <name val="等线"/>
      <family val="1"/>
      <scheme val="minor"/>
    </font>
    <font>
      <sz val="11"/>
      <color rgb="FF000000"/>
      <name val="等线"/>
      <family val="3"/>
    </font>
    <font>
      <sz val="11"/>
      <color theme="1"/>
      <name val="Segoe UI Symbol"/>
      <family val="2"/>
    </font>
    <font>
      <sz val="11"/>
      <name val="等线"/>
      <family val="3"/>
    </font>
    <font>
      <sz val="11"/>
      <color rgb="FF0070C0"/>
      <name val="等线"/>
      <family val="3"/>
    </font>
    <font>
      <sz val="11"/>
      <color theme="1"/>
      <name val="Segoe UI Emoji"/>
      <family val="3"/>
    </font>
    <font>
      <sz val="11"/>
      <color theme="1"/>
      <name val="Segoe UI Symbol"/>
      <family val="3"/>
    </font>
    <font>
      <sz val="11"/>
      <color theme="1"/>
      <name val="Segoe UI"/>
      <family val="2"/>
    </font>
    <font>
      <sz val="11"/>
      <color theme="1"/>
      <name val="Calibri"/>
      <family val="2"/>
    </font>
    <font>
      <sz val="11"/>
      <color theme="1"/>
      <name val="Segoe UI Symbol"/>
      <family val="2"/>
      <charset val="1"/>
    </font>
    <font>
      <sz val="11"/>
      <color theme="1"/>
      <name val="Segoe UI Emoji"/>
      <family val="2"/>
    </font>
    <font>
      <sz val="11"/>
      <color theme="1"/>
      <name val="Cambria Math"/>
      <family val="2"/>
    </font>
    <font>
      <sz val="11"/>
      <color theme="1"/>
      <name val="Calibri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Cambria Math"/>
      <family val="2"/>
      <charset val="1"/>
    </font>
    <font>
      <sz val="11"/>
      <color theme="1"/>
      <name val="Segoe UI Historic"/>
      <family val="2"/>
    </font>
    <font>
      <sz val="11"/>
      <color theme="1"/>
      <name val="Yu Gothic"/>
      <family val="2"/>
      <charset val="128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3" borderId="0" xfId="0" applyFont="1" applyFill="1" applyAlignment="1">
      <alignment vertical="center" wrapText="1"/>
    </xf>
    <xf numFmtId="176" fontId="0" fillId="0" borderId="0" xfId="1" applyNumberFormat="1" applyFont="1" applyAlignment="1">
      <alignment horizontal="center" vertical="center"/>
    </xf>
    <xf numFmtId="176" fontId="7" fillId="0" borderId="0" xfId="1" applyNumberFormat="1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8" fillId="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20" fillId="3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5" fillId="3" borderId="0" xfId="0" applyFont="1" applyFill="1">
      <alignment vertical="center"/>
    </xf>
    <xf numFmtId="0" fontId="11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pane ySplit="1" topLeftCell="A85" activePane="bottomLeft" state="frozen"/>
      <selection pane="bottomLeft" activeCell="L105" sqref="L105"/>
    </sheetView>
  </sheetViews>
  <sheetFormatPr defaultColWidth="9" defaultRowHeight="14.4"/>
  <cols>
    <col min="1" max="1" width="4.81640625" style="1" bestFit="1" customWidth="1"/>
    <col min="2" max="2" width="21.6328125" style="1" bestFit="1" customWidth="1"/>
    <col min="3" max="3" width="85" style="3" bestFit="1" customWidth="1"/>
    <col min="4" max="4" width="5.81640625" style="1" bestFit="1" customWidth="1"/>
    <col min="5" max="6" width="4.81640625" style="1" customWidth="1"/>
    <col min="7" max="7" width="5.81640625" style="1" hidden="1" customWidth="1"/>
    <col min="8" max="9" width="6.1796875" style="1" hidden="1" customWidth="1"/>
    <col min="10" max="10" width="5.81640625" style="1" hidden="1" customWidth="1"/>
    <col min="11" max="11" width="4.81640625" style="1" bestFit="1" customWidth="1"/>
    <col min="12" max="12" width="8.453125" style="1" bestFit="1" customWidth="1"/>
    <col min="13" max="13" width="8.453125" style="1" customWidth="1"/>
    <col min="14" max="14" width="8.36328125" style="1" customWidth="1"/>
    <col min="15" max="15" width="8.1796875" style="1" customWidth="1"/>
    <col min="16" max="16" width="8.453125" style="1" customWidth="1"/>
    <col min="17" max="17" width="9" style="1" customWidth="1"/>
    <col min="18" max="19" width="12.81640625" style="30" customWidth="1"/>
    <col min="20" max="20" width="14.36328125" style="1" customWidth="1"/>
    <col min="21" max="21" width="17" style="1" customWidth="1"/>
    <col min="22" max="16384" width="9" style="1"/>
  </cols>
  <sheetData>
    <row r="1" spans="1:22" s="2" customFormat="1" ht="28.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30</v>
      </c>
      <c r="H1" s="5" t="s">
        <v>31</v>
      </c>
      <c r="I1" s="5" t="s">
        <v>32</v>
      </c>
      <c r="J1" s="5" t="s">
        <v>33</v>
      </c>
      <c r="K1" s="4" t="s">
        <v>6</v>
      </c>
      <c r="L1" s="4" t="s">
        <v>7</v>
      </c>
      <c r="M1" s="50" t="s">
        <v>745</v>
      </c>
      <c r="N1" s="4" t="s">
        <v>338</v>
      </c>
      <c r="O1" s="6" t="s">
        <v>57</v>
      </c>
      <c r="P1" s="6" t="s">
        <v>58</v>
      </c>
      <c r="Q1" s="6" t="s">
        <v>59</v>
      </c>
      <c r="R1" s="6">
        <v>151</v>
      </c>
      <c r="S1" s="6">
        <v>161</v>
      </c>
      <c r="T1" s="2" t="s">
        <v>721</v>
      </c>
    </row>
    <row r="2" spans="1:22" s="2" customFormat="1">
      <c r="A2" s="7">
        <v>1</v>
      </c>
      <c r="B2" s="8" t="s">
        <v>46</v>
      </c>
      <c r="C2" s="7" t="s">
        <v>47</v>
      </c>
      <c r="D2" s="7">
        <v>-1</v>
      </c>
      <c r="E2" s="7">
        <v>9</v>
      </c>
      <c r="F2" s="7">
        <v>9</v>
      </c>
      <c r="G2" s="7">
        <f t="shared" ref="G2:G6" si="0">E2</f>
        <v>9</v>
      </c>
      <c r="H2" s="7">
        <f t="shared" ref="H2:H6" si="1">(F2-E2)*0.25+E2</f>
        <v>9</v>
      </c>
      <c r="I2" s="7">
        <f t="shared" ref="I2:I6" si="2">(F2-E2)*0.5+E2</f>
        <v>9</v>
      </c>
      <c r="J2" s="7">
        <f t="shared" ref="J2:J6" si="3">F2</f>
        <v>9</v>
      </c>
      <c r="K2" s="7">
        <v>0</v>
      </c>
      <c r="L2" s="7"/>
      <c r="M2" s="51"/>
      <c r="N2" s="7"/>
      <c r="O2" s="7">
        <f t="shared" ref="O2:O9" si="4">D2*E2</f>
        <v>-9</v>
      </c>
      <c r="P2" s="7">
        <f t="shared" ref="P2:P9" si="5">D2*F2</f>
        <v>-9</v>
      </c>
      <c r="Q2" s="10">
        <f>AVERAGE(O2,P2)</f>
        <v>-9</v>
      </c>
      <c r="R2" s="31">
        <f>IF($A2&gt;TRUNC(R$1/9),0,1/TRUNC(R$1/9)*(TRUNC(99+R$1)-$K2+1)/(TRUNC(99+R$1)-TRUNC(1+SQRT(14*R$1))+1)*1/(COUNTIFS($A$2:$A$214,$A2,$K$2:$K$214,"&gt;="&amp;$K2)))</f>
        <v>8.5027100271002701E-3</v>
      </c>
      <c r="S2" s="31">
        <f>IF($A2&gt;TRUNC(S$1/9),0,1/TRUNC(S$1/9)*(TRUNC(99+S$1)-$K2+1)/(TRUNC(99+S$1)-TRUNC(1+SQRT(14*S$1))+1)*1/(COUNTIFS($A$2:$A$214,$A2,$K$2:$K$214,"&gt;="&amp;$K2)))</f>
        <v>8.008837337752003E-3</v>
      </c>
      <c r="T2" s="1"/>
      <c r="U2" s="1"/>
      <c r="V2" s="1" t="s">
        <v>29</v>
      </c>
    </row>
    <row r="3" spans="1:22">
      <c r="A3" s="7">
        <v>1</v>
      </c>
      <c r="B3" s="7" t="s">
        <v>8</v>
      </c>
      <c r="C3" s="7" t="s">
        <v>9</v>
      </c>
      <c r="D3" s="7">
        <v>1</v>
      </c>
      <c r="E3" s="7">
        <v>6</v>
      </c>
      <c r="F3" s="7">
        <v>11</v>
      </c>
      <c r="G3" s="7">
        <f t="shared" si="0"/>
        <v>6</v>
      </c>
      <c r="H3" s="7">
        <f t="shared" si="1"/>
        <v>7.25</v>
      </c>
      <c r="I3" s="7">
        <f t="shared" si="2"/>
        <v>8.5</v>
      </c>
      <c r="J3" s="7">
        <f t="shared" si="3"/>
        <v>11</v>
      </c>
      <c r="K3" s="7">
        <v>10</v>
      </c>
      <c r="N3" s="7"/>
      <c r="O3" s="7">
        <f t="shared" si="4"/>
        <v>6</v>
      </c>
      <c r="P3" s="7">
        <f t="shared" si="5"/>
        <v>11</v>
      </c>
      <c r="Q3" s="10">
        <f t="shared" ref="Q3:Q6" si="6">AVERAGE(O3,P3)</f>
        <v>8.5</v>
      </c>
      <c r="R3" s="31">
        <f>IF($A3&gt;TRUNC(R$1/9),0,1/TRUNC(R$1/9)*(TRUNC(99+R$1)-$K3+1)/(TRUNC(99+R$1)-TRUNC(1+SQRT(14*R$1))+1)*1/(COUNTIFS($A$2:$A$214,$A3,$K$2:$K$214,"&gt;="&amp;$K3)))</f>
        <v>9.1844512195121946E-3</v>
      </c>
      <c r="S3" s="31">
        <f>IF($A3&gt;TRUNC(S$1/9),0,1/TRUNC(S$1/9)*(TRUNC(99+S$1)-$K3+1)/(TRUNC(99+S$1)-TRUNC(1+SQRT(14*S$1))+1)*1/(COUNTIFS($A$2:$A$214,$A3,$K$2:$K$214,"&gt;="&amp;$K3)))</f>
        <v>8.6647334990334161E-3</v>
      </c>
      <c r="V3" s="1" t="s">
        <v>28</v>
      </c>
    </row>
    <row r="4" spans="1:22">
      <c r="A4" s="7">
        <v>1</v>
      </c>
      <c r="B4" s="10" t="s">
        <v>61</v>
      </c>
      <c r="C4" s="11" t="s">
        <v>62</v>
      </c>
      <c r="D4" s="7">
        <v>1</v>
      </c>
      <c r="E4" s="10">
        <v>2</v>
      </c>
      <c r="F4" s="10">
        <v>5</v>
      </c>
      <c r="G4" s="10">
        <f t="shared" si="0"/>
        <v>2</v>
      </c>
      <c r="H4" s="10">
        <f t="shared" si="1"/>
        <v>2.75</v>
      </c>
      <c r="I4" s="10">
        <f t="shared" si="2"/>
        <v>3.5</v>
      </c>
      <c r="J4" s="10">
        <f t="shared" si="3"/>
        <v>5</v>
      </c>
      <c r="K4" s="10">
        <v>16</v>
      </c>
      <c r="L4" s="10"/>
      <c r="M4" s="52"/>
      <c r="N4" s="10"/>
      <c r="O4" s="7">
        <f t="shared" si="4"/>
        <v>2</v>
      </c>
      <c r="P4" s="7">
        <f t="shared" si="5"/>
        <v>5</v>
      </c>
      <c r="Q4" s="10">
        <f t="shared" si="6"/>
        <v>3.5</v>
      </c>
      <c r="R4" s="31">
        <f>IF($A4&gt;TRUNC(R$1/9),0,1/TRUNC(R$1/9)*(TRUNC(99+R$1)-$K4+1)/(TRUNC(99+R$1)-TRUNC(1+SQRT(14*R$1))+1)*1/(COUNTIFS($A$2:$A$214,$A4,$K$2:$K$214,"&gt;="&amp;$K4)))</f>
        <v>1.0235191637630661E-2</v>
      </c>
      <c r="S4" s="31">
        <f>IF($A4&gt;TRUNC(S$1/9),0,1/TRUNC(S$1/9)*(TRUNC(99+S$1)-$K4+1)/(TRUNC(99+S$1)-TRUNC(1+SQRT(14*S$1))+1)*1/(COUNTIFS($A$2:$A$214,$A4,$K$2:$K$214,"&gt;="&amp;$K4)))</f>
        <v>9.6658381662524159E-3</v>
      </c>
    </row>
    <row r="5" spans="1:22">
      <c r="A5" s="7">
        <v>1</v>
      </c>
      <c r="B5" s="12" t="s">
        <v>60</v>
      </c>
      <c r="C5" s="11" t="s">
        <v>63</v>
      </c>
      <c r="D5" s="7">
        <v>-1</v>
      </c>
      <c r="E5" s="10">
        <v>7</v>
      </c>
      <c r="F5" s="10">
        <v>14</v>
      </c>
      <c r="G5" s="10">
        <f t="shared" si="0"/>
        <v>7</v>
      </c>
      <c r="H5" s="10">
        <f t="shared" si="1"/>
        <v>8.75</v>
      </c>
      <c r="I5" s="10">
        <f t="shared" si="2"/>
        <v>10.5</v>
      </c>
      <c r="J5" s="10">
        <f t="shared" si="3"/>
        <v>14</v>
      </c>
      <c r="K5" s="10">
        <v>24</v>
      </c>
      <c r="L5" s="10"/>
      <c r="M5" s="52"/>
      <c r="N5" s="10"/>
      <c r="O5" s="7">
        <f t="shared" si="4"/>
        <v>-7</v>
      </c>
      <c r="P5" s="7">
        <f t="shared" si="5"/>
        <v>-14</v>
      </c>
      <c r="Q5" s="10">
        <f t="shared" si="6"/>
        <v>-10.5</v>
      </c>
      <c r="R5" s="31">
        <f>IF($A5&gt;TRUNC(R$1/9),0,1/TRUNC(R$1/9)*(TRUNC(99+R$1)-$K5+1)/(TRUNC(99+R$1)-TRUNC(1+SQRT(14*R$1))+1)*1/(COUNTIFS($A$2:$A$214,$A5,$K$2:$K$214,"&gt;="&amp;$K5)))</f>
        <v>1.1534552845528456E-2</v>
      </c>
      <c r="S5" s="31">
        <f>IF($A5&gt;TRUNC(S$1/9),0,1/TRUNC(S$1/9)*(TRUNC(99+S$1)-$K5+1)/(TRUNC(99+S$1)-TRUNC(1+SQRT(14*S$1))+1)*1/(COUNTIFS($A$2:$A$214,$A5,$K$2:$K$214,"&gt;="&amp;$K5)))</f>
        <v>1.0908588787627729E-2</v>
      </c>
    </row>
    <row r="6" spans="1:22">
      <c r="A6" s="7">
        <v>1</v>
      </c>
      <c r="B6" s="7" t="s">
        <v>133</v>
      </c>
      <c r="C6" s="7" t="s">
        <v>134</v>
      </c>
      <c r="D6" s="7">
        <v>1</v>
      </c>
      <c r="E6" s="7">
        <v>8</v>
      </c>
      <c r="F6" s="7">
        <v>12</v>
      </c>
      <c r="G6" s="7">
        <f t="shared" si="0"/>
        <v>8</v>
      </c>
      <c r="H6" s="7">
        <f t="shared" si="1"/>
        <v>9</v>
      </c>
      <c r="I6" s="7">
        <f t="shared" si="2"/>
        <v>10</v>
      </c>
      <c r="J6" s="7">
        <f t="shared" si="3"/>
        <v>12</v>
      </c>
      <c r="K6" s="7">
        <v>33</v>
      </c>
      <c r="L6" s="7"/>
      <c r="M6" s="51"/>
      <c r="N6" s="7"/>
      <c r="O6" s="7">
        <f t="shared" si="4"/>
        <v>8</v>
      </c>
      <c r="P6" s="7">
        <f t="shared" si="5"/>
        <v>12</v>
      </c>
      <c r="Q6" s="10">
        <f t="shared" si="6"/>
        <v>10</v>
      </c>
      <c r="R6" s="31">
        <f>IF($A6&gt;TRUNC(R$1/9),0,1/TRUNC(R$1/9)*(TRUNC(99+R$1)-$K6+1)/(TRUNC(99+R$1)-TRUNC(1+SQRT(14*R$1))+1)*1/(COUNTIFS($A$2:$A$214,$A6,$K$2:$K$214,"&gt;="&amp;$K6)))</f>
        <v>1.329268292682927E-2</v>
      </c>
      <c r="S6" s="31">
        <f>IF($A6&gt;TRUNC(S$1/9),0,1/TRUNC(S$1/9)*(TRUNC(99+S$1)-$K6+1)/(TRUNC(99+S$1)-TRUNC(1+SQRT(14*S$1))+1)*1/(COUNTIFS($A$2:$A$214,$A6,$K$2:$K$214,"&gt;="&amp;$K6)))</f>
        <v>1.2593206296603149E-2</v>
      </c>
    </row>
    <row r="7" spans="1:22">
      <c r="A7" s="7">
        <v>1</v>
      </c>
      <c r="B7" s="10" t="s">
        <v>120</v>
      </c>
      <c r="C7" s="11" t="s">
        <v>200</v>
      </c>
      <c r="D7" s="7">
        <v>1</v>
      </c>
      <c r="E7" s="7">
        <v>18</v>
      </c>
      <c r="F7" s="7">
        <v>18</v>
      </c>
      <c r="G7" s="7">
        <f t="shared" ref="G7:G31" si="7">E7</f>
        <v>18</v>
      </c>
      <c r="H7" s="7">
        <f t="shared" ref="H7:H31" si="8">(F7-E7)*0.25+E7</f>
        <v>18</v>
      </c>
      <c r="I7" s="7">
        <f t="shared" ref="I7:I31" si="9">(F7-E7)*0.5+E7</f>
        <v>18</v>
      </c>
      <c r="J7" s="7">
        <f t="shared" ref="J7:J31" si="10">F7</f>
        <v>18</v>
      </c>
      <c r="K7" s="7">
        <v>57</v>
      </c>
      <c r="L7" s="7"/>
      <c r="M7" s="51"/>
      <c r="N7" s="7"/>
      <c r="O7" s="7">
        <f t="shared" si="4"/>
        <v>18</v>
      </c>
      <c r="P7" s="7">
        <f t="shared" si="5"/>
        <v>18</v>
      </c>
      <c r="Q7" s="10">
        <f t="shared" ref="Q7:Q31" si="11">AVERAGE(O7,P7)</f>
        <v>18</v>
      </c>
      <c r="R7" s="31">
        <f>IF($A7&gt;TRUNC(R$1/9),0,1/TRUNC(R$1/9)*(TRUNC(99+R$1)-$K7+1)/(TRUNC(99+R$1)-TRUNC(1+SQRT(14*R$1))+1)*1/(COUNTIFS($A$2:$A$214,$A7,$K$2:$K$214,"&gt;="&amp;$K7)))</f>
        <v>1.4786585365853658E-2</v>
      </c>
      <c r="S7" s="31">
        <f>IF($A7&gt;TRUNC(S$1/9),0,1/TRUNC(S$1/9)*(TRUNC(99+S$1)-$K7+1)/(TRUNC(99+S$1)-TRUNC(1+SQRT(14*S$1))+1)*1/(COUNTIFS($A$2:$A$214,$A7,$K$2:$K$214,"&gt;="&amp;$K7)))</f>
        <v>1.4084507042253521E-2</v>
      </c>
      <c r="T7" s="10"/>
    </row>
    <row r="8" spans="1:22">
      <c r="A8" s="7">
        <v>1</v>
      </c>
      <c r="B8" s="7" t="s">
        <v>52</v>
      </c>
      <c r="C8" s="7" t="s">
        <v>459</v>
      </c>
      <c r="D8" s="7">
        <v>1</v>
      </c>
      <c r="E8" s="7">
        <v>10</v>
      </c>
      <c r="F8" s="7">
        <v>10</v>
      </c>
      <c r="G8" s="7">
        <f t="shared" si="7"/>
        <v>10</v>
      </c>
      <c r="H8" s="7">
        <f t="shared" si="8"/>
        <v>10</v>
      </c>
      <c r="I8" s="7">
        <f t="shared" si="9"/>
        <v>10</v>
      </c>
      <c r="J8" s="7">
        <f t="shared" si="10"/>
        <v>10</v>
      </c>
      <c r="K8" s="7">
        <v>71</v>
      </c>
      <c r="L8" s="7" t="b">
        <v>1</v>
      </c>
      <c r="M8" s="51"/>
      <c r="N8" s="7"/>
      <c r="O8" s="7">
        <f t="shared" si="4"/>
        <v>10</v>
      </c>
      <c r="P8" s="7">
        <f t="shared" si="5"/>
        <v>10</v>
      </c>
      <c r="Q8" s="10">
        <f t="shared" si="11"/>
        <v>10</v>
      </c>
      <c r="R8" s="31">
        <f>IF($A8&gt;TRUNC(R$1/9),0,1/TRUNC(R$1/9)*(TRUNC(99+R$1)-$K8+1)/(TRUNC(99+R$1)-TRUNC(1+SQRT(14*R$1))+1)*1/(COUNTIFS($A$2:$A$214,$A8,$K$2:$K$214,"&gt;="&amp;$K8)))</f>
        <v>1.8292682926829267E-2</v>
      </c>
      <c r="S8" s="31">
        <f>IF($A8&gt;TRUNC(S$1/9),0,1/TRUNC(S$1/9)*(TRUNC(99+S$1)-$K8+1)/(TRUNC(99+S$1)-TRUNC(1+SQRT(14*S$1))+1)*1/(COUNTIFS($A$2:$A$214,$A8,$K$2:$K$214,"&gt;="&amp;$K8)))</f>
        <v>1.7490564300837706E-2</v>
      </c>
    </row>
    <row r="9" spans="1:22">
      <c r="A9" s="7">
        <v>1</v>
      </c>
      <c r="B9" s="7" t="s">
        <v>48</v>
      </c>
      <c r="C9" s="7" t="s">
        <v>49</v>
      </c>
      <c r="D9" s="7">
        <v>1</v>
      </c>
      <c r="E9" s="7">
        <v>1</v>
      </c>
      <c r="F9" s="7">
        <v>1</v>
      </c>
      <c r="G9" s="7">
        <f t="shared" si="7"/>
        <v>1</v>
      </c>
      <c r="H9" s="7">
        <f t="shared" si="8"/>
        <v>1</v>
      </c>
      <c r="I9" s="7">
        <f t="shared" si="9"/>
        <v>1</v>
      </c>
      <c r="J9" s="7">
        <f t="shared" si="10"/>
        <v>1</v>
      </c>
      <c r="K9" s="7">
        <v>96</v>
      </c>
      <c r="L9" s="7" t="b">
        <v>1</v>
      </c>
      <c r="M9" s="51"/>
      <c r="N9" s="7"/>
      <c r="O9" s="7">
        <f t="shared" si="4"/>
        <v>1</v>
      </c>
      <c r="P9" s="7">
        <f t="shared" si="5"/>
        <v>1</v>
      </c>
      <c r="Q9" s="10">
        <f t="shared" si="11"/>
        <v>1</v>
      </c>
      <c r="R9" s="31">
        <f>IF($A9&gt;TRUNC(R$1/9),0,1/TRUNC(R$1/9)*(TRUNC(99+R$1)-$K9+1)/(TRUNC(99+R$1)-TRUNC(1+SQRT(14*R$1))+1)*1/(COUNTIFS($A$2:$A$214,$A9,$K$2:$K$214,"&gt;="&amp;$K9)))</f>
        <v>2.3628048780487805E-2</v>
      </c>
      <c r="S9" s="31">
        <f>IF($A9&gt;TRUNC(S$1/9),0,1/TRUNC(S$1/9)*(TRUNC(99+S$1)-$K9+1)/(TRUNC(99+S$1)-TRUNC(1+SQRT(14*S$1))+1)*1/(COUNTIFS($A$2:$A$214,$A9,$K$2:$K$214,"&gt;="&amp;$K9)))</f>
        <v>2.2783761391880694E-2</v>
      </c>
    </row>
    <row r="10" spans="1:22">
      <c r="A10" s="7">
        <v>1</v>
      </c>
      <c r="B10" s="10" t="s">
        <v>39</v>
      </c>
      <c r="C10" s="11" t="s">
        <v>40</v>
      </c>
      <c r="D10" s="7">
        <f>A10</f>
        <v>1</v>
      </c>
      <c r="E10" s="7">
        <v>5</v>
      </c>
      <c r="F10" s="7">
        <v>5</v>
      </c>
      <c r="G10" s="7">
        <f>E10</f>
        <v>5</v>
      </c>
      <c r="H10" s="7">
        <f>(F10-E10)*0.25+E10</f>
        <v>5</v>
      </c>
      <c r="I10" s="7">
        <f>(F10-E10)*0.5+E10</f>
        <v>5</v>
      </c>
      <c r="J10" s="7">
        <f>F10</f>
        <v>5</v>
      </c>
      <c r="K10" s="7">
        <v>190</v>
      </c>
      <c r="L10" s="7" t="b">
        <v>1</v>
      </c>
      <c r="M10" s="51"/>
      <c r="N10" s="7"/>
      <c r="O10" s="7">
        <f>D10*E10</f>
        <v>5</v>
      </c>
      <c r="P10" s="7">
        <f>D10*F10</f>
        <v>5</v>
      </c>
      <c r="Q10" s="10">
        <f>AVERAGE(O10,P10)</f>
        <v>5</v>
      </c>
      <c r="R10" s="31">
        <f>IF($A10&gt;TRUNC(R$1/9),0,1/TRUNC(R$1/9)*(TRUNC(99+R$1)-$K10+1)/(TRUNC(99+R$1)-TRUNC(1+SQRT(14*R$1))+1)*1/(COUNTIFS($A$2:$A$214,$A10,$K$2:$K$214,"&gt;="&amp;$K10)))</f>
        <v>1.8597560975609755E-2</v>
      </c>
      <c r="S10" s="31">
        <f>IF($A10&gt;TRUNC(S$1/9),0,1/TRUNC(S$1/9)*(TRUNC(99+S$1)-$K10+1)/(TRUNC(99+S$1)-TRUNC(1+SQRT(14*S$1))+1)*1/(COUNTIFS($A$2:$A$214,$A10,$K$2:$K$214,"&gt;="&amp;$K10)))</f>
        <v>1.9607843137254902E-2</v>
      </c>
      <c r="T10" s="1">
        <v>12</v>
      </c>
    </row>
    <row r="11" spans="1:22">
      <c r="A11" s="7">
        <v>2</v>
      </c>
      <c r="B11" s="12" t="s">
        <v>78</v>
      </c>
      <c r="C11" s="11" t="s">
        <v>79</v>
      </c>
      <c r="D11" s="7">
        <v>-2</v>
      </c>
      <c r="E11" s="7">
        <v>14</v>
      </c>
      <c r="F11" s="7">
        <v>23</v>
      </c>
      <c r="G11" s="7">
        <f t="shared" si="7"/>
        <v>14</v>
      </c>
      <c r="H11" s="7">
        <f t="shared" si="8"/>
        <v>16.25</v>
      </c>
      <c r="I11" s="7">
        <f t="shared" si="9"/>
        <v>18.5</v>
      </c>
      <c r="J11" s="7">
        <f t="shared" si="10"/>
        <v>23</v>
      </c>
      <c r="K11" s="7">
        <v>20</v>
      </c>
      <c r="L11" s="7"/>
      <c r="M11" s="51"/>
      <c r="N11" s="7"/>
      <c r="O11" s="7">
        <f t="shared" ref="O11:O33" si="12">D11*E11</f>
        <v>-28</v>
      </c>
      <c r="P11" s="7">
        <f t="shared" ref="P11:P33" si="13">D11*F11</f>
        <v>-46</v>
      </c>
      <c r="Q11" s="10">
        <f t="shared" si="11"/>
        <v>-37</v>
      </c>
      <c r="R11" s="31">
        <f>IF($A11&gt;TRUNC(R$1/9),0,1/TRUNC(R$1/9)*(TRUNC(99+R$1)-$K11+1)/(TRUNC(99+R$1)-TRUNC(1+SQRT(14*R$1))+1)*1/(COUNTIFS($A$2:$A$214,$A11,$K$2:$K$214,"&gt;="&amp;$K11)))</f>
        <v>7.8252032520325192E-3</v>
      </c>
      <c r="S11" s="31">
        <f>IF($A11&gt;TRUNC(S$1/9),0,1/TRUNC(S$1/9)*(TRUNC(99+S$1)-$K11+1)/(TRUNC(99+S$1)-TRUNC(1+SQRT(14*S$1))+1)*1/(COUNTIFS($A$2:$A$214,$A11,$K$2:$K$214,"&gt;="&amp;$K11)))</f>
        <v>7.3951333271962925E-3</v>
      </c>
    </row>
    <row r="12" spans="1:22">
      <c r="A12" s="7">
        <v>2</v>
      </c>
      <c r="B12" s="7" t="s">
        <v>67</v>
      </c>
      <c r="C12" s="7" t="s">
        <v>68</v>
      </c>
      <c r="D12" s="7">
        <v>2</v>
      </c>
      <c r="E12" s="7">
        <v>16</v>
      </c>
      <c r="F12" s="7">
        <v>26</v>
      </c>
      <c r="G12" s="7">
        <f t="shared" si="7"/>
        <v>16</v>
      </c>
      <c r="H12" s="7">
        <f t="shared" si="8"/>
        <v>18.5</v>
      </c>
      <c r="I12" s="7">
        <f t="shared" si="9"/>
        <v>21</v>
      </c>
      <c r="J12" s="7">
        <f t="shared" si="10"/>
        <v>26</v>
      </c>
      <c r="K12" s="7">
        <v>21</v>
      </c>
      <c r="L12" s="7"/>
      <c r="M12" s="51"/>
      <c r="N12" s="7"/>
      <c r="O12" s="7">
        <f t="shared" si="12"/>
        <v>32</v>
      </c>
      <c r="P12" s="7">
        <f t="shared" si="13"/>
        <v>52</v>
      </c>
      <c r="Q12" s="10">
        <f t="shared" si="11"/>
        <v>42</v>
      </c>
      <c r="R12" s="31">
        <f>IF($A12&gt;TRUNC(R$1/9),0,1/TRUNC(R$1/9)*(TRUNC(99+R$1)-$K12+1)/(TRUNC(99+R$1)-TRUNC(1+SQRT(14*R$1))+1)*1/(COUNTIFS($A$2:$A$214,$A12,$K$2:$K$214,"&gt;="&amp;$K12)))</f>
        <v>8.7652439024390252E-3</v>
      </c>
      <c r="S12" s="31">
        <f>IF($A12&gt;TRUNC(S$1/9),0,1/TRUNC(S$1/9)*(TRUNC(99+S$1)-$K12+1)/(TRUNC(99+S$1)-TRUNC(1+SQRT(14*S$1))+1)*1/(COUNTIFS($A$2:$A$214,$A12,$K$2:$K$214,"&gt;="&amp;$K12)))</f>
        <v>8.2850041425020712E-3</v>
      </c>
    </row>
    <row r="13" spans="1:22">
      <c r="A13" s="7">
        <v>2</v>
      </c>
      <c r="B13" s="7" t="s">
        <v>16</v>
      </c>
      <c r="C13" s="7" t="s">
        <v>17</v>
      </c>
      <c r="D13" s="7">
        <v>2</v>
      </c>
      <c r="E13" s="10">
        <v>21</v>
      </c>
      <c r="F13" s="10">
        <v>23</v>
      </c>
      <c r="G13" s="10">
        <f t="shared" si="7"/>
        <v>21</v>
      </c>
      <c r="H13" s="10">
        <f t="shared" si="8"/>
        <v>21.5</v>
      </c>
      <c r="I13" s="10">
        <f t="shared" si="9"/>
        <v>22</v>
      </c>
      <c r="J13" s="10">
        <f t="shared" si="10"/>
        <v>23</v>
      </c>
      <c r="K13" s="10">
        <v>37</v>
      </c>
      <c r="L13" s="10"/>
      <c r="M13" s="52"/>
      <c r="N13" s="10"/>
      <c r="O13" s="7">
        <f t="shared" si="12"/>
        <v>42</v>
      </c>
      <c r="P13" s="7">
        <f t="shared" si="13"/>
        <v>46</v>
      </c>
      <c r="Q13" s="10">
        <f t="shared" si="11"/>
        <v>44</v>
      </c>
      <c r="R13" s="31">
        <f>IF($A13&gt;TRUNC(R$1/9),0,1/TRUNC(R$1/9)*(TRUNC(99+R$1)-$K13+1)/(TRUNC(99+R$1)-TRUNC(1+SQRT(14*R$1))+1)*1/(COUNTIFS($A$2:$A$214,$A13,$K$2:$K$214,"&gt;="&amp;$K13)))</f>
        <v>9.3205574912891987E-3</v>
      </c>
      <c r="S13" s="31">
        <f>IF($A13&gt;TRUNC(S$1/9),0,1/TRUNC(S$1/9)*(TRUNC(99+S$1)-$K13+1)/(TRUNC(99+S$1)-TRUNC(1+SQRT(14*S$1))+1)*1/(COUNTIFS($A$2:$A$214,$A13,$K$2:$K$214,"&gt;="&amp;$K13)))</f>
        <v>8.8373377520022094E-3</v>
      </c>
    </row>
    <row r="14" spans="1:22">
      <c r="A14" s="7">
        <v>2</v>
      </c>
      <c r="B14" s="7" t="s">
        <v>124</v>
      </c>
      <c r="C14" s="7" t="s">
        <v>198</v>
      </c>
      <c r="D14" s="7">
        <v>2</v>
      </c>
      <c r="E14" s="7">
        <v>11</v>
      </c>
      <c r="F14" s="7">
        <v>29</v>
      </c>
      <c r="G14" s="7">
        <f t="shared" si="7"/>
        <v>11</v>
      </c>
      <c r="H14" s="7">
        <f t="shared" si="8"/>
        <v>15.5</v>
      </c>
      <c r="I14" s="7">
        <f t="shared" si="9"/>
        <v>20</v>
      </c>
      <c r="J14" s="7">
        <f t="shared" si="10"/>
        <v>29</v>
      </c>
      <c r="K14" s="7">
        <v>45</v>
      </c>
      <c r="L14" s="7"/>
      <c r="M14" s="51"/>
      <c r="N14" s="7"/>
      <c r="O14" s="7">
        <f t="shared" si="12"/>
        <v>22</v>
      </c>
      <c r="P14" s="7">
        <f t="shared" si="13"/>
        <v>58</v>
      </c>
      <c r="Q14" s="10">
        <f t="shared" si="11"/>
        <v>40</v>
      </c>
      <c r="R14" s="31">
        <f>IF($A14&gt;TRUNC(R$1/9),0,1/TRUNC(R$1/9)*(TRUNC(99+R$1)-$K14+1)/(TRUNC(99+R$1)-TRUNC(1+SQRT(14*R$1))+1)*1/(COUNTIFS($A$2:$A$214,$A14,$K$2:$K$214,"&gt;="&amp;$K14)))</f>
        <v>1.0467479674796748E-2</v>
      </c>
      <c r="S14" s="31">
        <f>IF($A14&gt;TRUNC(S$1/9),0,1/TRUNC(S$1/9)*(TRUNC(99+S$1)-$K14+1)/(TRUNC(99+S$1)-TRUNC(1+SQRT(14*S$1))+1)*1/(COUNTIFS($A$2:$A$214,$A14,$K$2:$K$214,"&gt;="&amp;$K14)))</f>
        <v>9.9420049710024858E-3</v>
      </c>
    </row>
    <row r="15" spans="1:22">
      <c r="A15" s="7">
        <v>2</v>
      </c>
      <c r="B15" s="10" t="s">
        <v>64</v>
      </c>
      <c r="C15" s="11" t="s">
        <v>65</v>
      </c>
      <c r="D15" s="7">
        <v>2</v>
      </c>
      <c r="E15" s="7">
        <v>19</v>
      </c>
      <c r="F15" s="7">
        <v>26</v>
      </c>
      <c r="G15" s="7">
        <f>E15</f>
        <v>19</v>
      </c>
      <c r="H15" s="7">
        <f>(F15-E15)*0.25+E15</f>
        <v>20.75</v>
      </c>
      <c r="I15" s="7">
        <f>(F15-E15)*0.5+E15</f>
        <v>22.5</v>
      </c>
      <c r="J15" s="7">
        <f>F15</f>
        <v>26</v>
      </c>
      <c r="K15" s="7">
        <v>50</v>
      </c>
      <c r="N15" s="7"/>
      <c r="O15" s="7">
        <f t="shared" si="12"/>
        <v>38</v>
      </c>
      <c r="P15" s="7">
        <f t="shared" si="13"/>
        <v>52</v>
      </c>
      <c r="Q15" s="10">
        <f>AVERAGE(O15,P15)</f>
        <v>45</v>
      </c>
      <c r="R15" s="31">
        <f>IF($A15&gt;TRUNC(R$1/9),0,1/TRUNC(R$1/9)*(TRUNC(99+R$1)-$K15+1)/(TRUNC(99+R$1)-TRUNC(1+SQRT(14*R$1))+1)*1/(COUNTIFS($A$2:$A$214,$A15,$K$2:$K$214,"&gt;="&amp;$K15)))</f>
        <v>1.225609756097561E-2</v>
      </c>
      <c r="S15" s="31">
        <f>IF($A15&gt;TRUNC(S$1/9),0,1/TRUNC(S$1/9)*(TRUNC(99+S$1)-$K15+1)/(TRUNC(99+S$1)-TRUNC(1+SQRT(14*S$1))+1)*1/(COUNTIFS($A$2:$A$214,$A15,$K$2:$K$214,"&gt;="&amp;$K15)))</f>
        <v>1.1654239160452915E-2</v>
      </c>
    </row>
    <row r="16" spans="1:22">
      <c r="A16" s="7">
        <v>2</v>
      </c>
      <c r="B16" s="7" t="s">
        <v>10</v>
      </c>
      <c r="C16" s="7" t="s">
        <v>11</v>
      </c>
      <c r="D16" s="7">
        <v>2</v>
      </c>
      <c r="E16" s="7">
        <v>11</v>
      </c>
      <c r="F16" s="7">
        <v>28</v>
      </c>
      <c r="G16" s="7">
        <f t="shared" si="7"/>
        <v>11</v>
      </c>
      <c r="H16" s="7">
        <f t="shared" si="8"/>
        <v>15.25</v>
      </c>
      <c r="I16" s="7">
        <f t="shared" si="9"/>
        <v>19.5</v>
      </c>
      <c r="J16" s="7">
        <f t="shared" si="10"/>
        <v>28</v>
      </c>
      <c r="K16" s="7">
        <v>77</v>
      </c>
      <c r="L16" s="7"/>
      <c r="M16" s="51"/>
      <c r="N16" s="7"/>
      <c r="O16" s="7">
        <f t="shared" si="12"/>
        <v>22</v>
      </c>
      <c r="P16" s="7">
        <f t="shared" si="13"/>
        <v>56</v>
      </c>
      <c r="Q16" s="10">
        <f t="shared" si="11"/>
        <v>39</v>
      </c>
      <c r="R16" s="31">
        <f>IF($A16&gt;TRUNC(R$1/9),0,1/TRUNC(R$1/9)*(TRUNC(99+R$1)-$K16+1)/(TRUNC(99+R$1)-TRUNC(1+SQRT(14*R$1))+1)*1/(COUNTIFS($A$2:$A$214,$A16,$K$2:$K$214,"&gt;="&amp;$K16)))</f>
        <v>1.3262195121951219E-2</v>
      </c>
      <c r="S16" s="31">
        <f>IF($A16&gt;TRUNC(S$1/9),0,1/TRUNC(S$1/9)*(TRUNC(99+S$1)-$K16+1)/(TRUNC(99+S$1)-TRUNC(1+SQRT(14*S$1))+1)*1/(COUNTIFS($A$2:$A$214,$A16,$K$2:$K$214,"&gt;="&amp;$K16)))</f>
        <v>1.2703673018503177E-2</v>
      </c>
      <c r="V16" s="11"/>
    </row>
    <row r="17" spans="1:22">
      <c r="A17" s="7">
        <v>2</v>
      </c>
      <c r="B17" s="7" t="s">
        <v>12</v>
      </c>
      <c r="C17" s="7" t="s">
        <v>13</v>
      </c>
      <c r="D17" s="7">
        <v>2</v>
      </c>
      <c r="E17" s="7">
        <v>14</v>
      </c>
      <c r="F17" s="7">
        <v>18</v>
      </c>
      <c r="G17" s="7">
        <f t="shared" si="7"/>
        <v>14</v>
      </c>
      <c r="H17" s="7">
        <f t="shared" si="8"/>
        <v>15</v>
      </c>
      <c r="I17" s="7">
        <f t="shared" si="9"/>
        <v>16</v>
      </c>
      <c r="J17" s="7">
        <f t="shared" si="10"/>
        <v>18</v>
      </c>
      <c r="K17" s="7">
        <v>84</v>
      </c>
      <c r="L17" s="7"/>
      <c r="M17" s="51"/>
      <c r="N17" s="7"/>
      <c r="O17" s="7">
        <f t="shared" si="12"/>
        <v>28</v>
      </c>
      <c r="P17" s="7">
        <f t="shared" si="13"/>
        <v>36</v>
      </c>
      <c r="Q17" s="10">
        <f t="shared" si="11"/>
        <v>32</v>
      </c>
      <c r="R17" s="31">
        <f>IF($A17&gt;TRUNC(R$1/9),0,1/TRUNC(R$1/9)*(TRUNC(99+R$1)-$K17+1)/(TRUNC(99+R$1)-TRUNC(1+SQRT(14*R$1))+1)*1/(COUNTIFS($A$2:$A$214,$A17,$K$2:$K$214,"&gt;="&amp;$K17)))</f>
        <v>1.6971544715447155E-2</v>
      </c>
      <c r="S17" s="31">
        <f>IF($A17&gt;TRUNC(S$1/9),0,1/TRUNC(S$1/9)*(TRUNC(99+S$1)-$K17+1)/(TRUNC(99+S$1)-TRUNC(1+SQRT(14*S$1))+1)*1/(COUNTIFS($A$2:$A$214,$A17,$K$2:$K$214,"&gt;="&amp;$K17)))</f>
        <v>1.6293841480254073E-2</v>
      </c>
    </row>
    <row r="18" spans="1:22">
      <c r="A18" s="7">
        <v>2</v>
      </c>
      <c r="B18" s="7" t="s">
        <v>122</v>
      </c>
      <c r="C18" s="7" t="s">
        <v>199</v>
      </c>
      <c r="D18" s="7">
        <v>2</v>
      </c>
      <c r="E18" s="7">
        <v>11</v>
      </c>
      <c r="F18" s="7">
        <v>15</v>
      </c>
      <c r="G18" s="7">
        <f t="shared" si="7"/>
        <v>11</v>
      </c>
      <c r="H18" s="7">
        <f t="shared" si="8"/>
        <v>12</v>
      </c>
      <c r="I18" s="7">
        <f t="shared" si="9"/>
        <v>13</v>
      </c>
      <c r="J18" s="7">
        <f t="shared" si="10"/>
        <v>15</v>
      </c>
      <c r="K18" s="7">
        <v>105</v>
      </c>
      <c r="L18" s="7"/>
      <c r="M18" s="51"/>
      <c r="N18" s="7"/>
      <c r="O18" s="7">
        <f t="shared" si="12"/>
        <v>22</v>
      </c>
      <c r="P18" s="7">
        <f t="shared" si="13"/>
        <v>30</v>
      </c>
      <c r="Q18" s="10">
        <f t="shared" si="11"/>
        <v>26</v>
      </c>
      <c r="R18" s="31">
        <f>IF($A18&gt;TRUNC(R$1/9),0,1/TRUNC(R$1/9)*(TRUNC(99+R$1)-$K18+1)/(TRUNC(99+R$1)-TRUNC(1+SQRT(14*R$1))+1)*1/(COUNTIFS($A$2:$A$214,$A18,$K$2:$K$214,"&gt;="&amp;$K18)))</f>
        <v>2.2256097560975609E-2</v>
      </c>
      <c r="S18" s="31">
        <f>IF($A18&gt;TRUNC(S$1/9),0,1/TRUNC(S$1/9)*(TRUNC(99+S$1)-$K18+1)/(TRUNC(99+S$1)-TRUNC(1+SQRT(14*S$1))+1)*1/(COUNTIFS($A$2:$A$214,$A18,$K$2:$K$214,"&gt;="&amp;$K18)))</f>
        <v>2.1541010770505385E-2</v>
      </c>
    </row>
    <row r="19" spans="1:22">
      <c r="A19" s="7">
        <v>2</v>
      </c>
      <c r="B19" s="10" t="s">
        <v>36</v>
      </c>
      <c r="C19" s="11" t="s">
        <v>45</v>
      </c>
      <c r="D19" s="7">
        <v>1</v>
      </c>
      <c r="E19" s="7">
        <v>5</v>
      </c>
      <c r="F19" s="7">
        <v>5</v>
      </c>
      <c r="G19" s="7">
        <f t="shared" si="7"/>
        <v>5</v>
      </c>
      <c r="H19" s="7">
        <f t="shared" si="8"/>
        <v>5</v>
      </c>
      <c r="I19" s="7">
        <f t="shared" si="9"/>
        <v>5</v>
      </c>
      <c r="J19" s="7">
        <f t="shared" si="10"/>
        <v>5</v>
      </c>
      <c r="K19" s="7">
        <v>125</v>
      </c>
      <c r="L19" s="7" t="b">
        <v>1</v>
      </c>
      <c r="M19" s="51"/>
      <c r="N19" s="7"/>
      <c r="O19" s="7">
        <f t="shared" si="12"/>
        <v>5</v>
      </c>
      <c r="P19" s="7">
        <f t="shared" si="13"/>
        <v>5</v>
      </c>
      <c r="Q19" s="10">
        <f t="shared" si="11"/>
        <v>5</v>
      </c>
      <c r="R19" s="31">
        <f>IF($A19&gt;TRUNC(R$1/9),0,1/TRUNC(R$1/9)*(TRUNC(99+R$1)-$K19+1)/(TRUNC(99+R$1)-TRUNC(1+SQRT(14*R$1))+1)*1/(COUNTIFS($A$2:$A$214,$A19,$K$2:$K$214,"&gt;="&amp;$K19)))</f>
        <v>3.8414634146341463E-2</v>
      </c>
      <c r="S19" s="31">
        <f>IF($A19&gt;TRUNC(S$1/9),0,1/TRUNC(S$1/9)*(TRUNC(99+S$1)-$K19+1)/(TRUNC(99+S$1)-TRUNC(1+SQRT(14*S$1))+1)*1/(COUNTIFS($A$2:$A$214,$A19,$K$2:$K$214,"&gt;="&amp;$K19)))</f>
        <v>3.7558685446009391E-2</v>
      </c>
    </row>
    <row r="20" spans="1:22">
      <c r="A20" s="7">
        <v>3</v>
      </c>
      <c r="B20" s="12" t="s">
        <v>80</v>
      </c>
      <c r="C20" s="11" t="s">
        <v>460</v>
      </c>
      <c r="D20" s="7">
        <v>-3</v>
      </c>
      <c r="E20" s="7">
        <v>26</v>
      </c>
      <c r="F20" s="7">
        <v>39</v>
      </c>
      <c r="G20" s="7">
        <f t="shared" si="7"/>
        <v>26</v>
      </c>
      <c r="H20" s="7">
        <f t="shared" si="8"/>
        <v>29.25</v>
      </c>
      <c r="I20" s="7">
        <f t="shared" si="9"/>
        <v>32.5</v>
      </c>
      <c r="J20" s="7">
        <f t="shared" si="10"/>
        <v>39</v>
      </c>
      <c r="K20" s="7">
        <v>30</v>
      </c>
      <c r="L20" s="7"/>
      <c r="M20" s="51"/>
      <c r="N20" s="7"/>
      <c r="O20" s="7">
        <f t="shared" si="12"/>
        <v>-78</v>
      </c>
      <c r="P20" s="7">
        <f t="shared" si="13"/>
        <v>-117</v>
      </c>
      <c r="Q20" s="10">
        <f t="shared" si="11"/>
        <v>-97.5</v>
      </c>
      <c r="R20" s="31">
        <f>IF($A20&gt;TRUNC(R$1/9),0,1/TRUNC(R$1/9)*(TRUNC(99+R$1)-$K20+1)/(TRUNC(99+R$1)-TRUNC(1+SQRT(14*R$1))+1)*1/(COUNTIFS($A$2:$A$214,$A20,$K$2:$K$214,"&gt;="&amp;$K20)))</f>
        <v>7.4864498644986455E-3</v>
      </c>
      <c r="S20" s="31">
        <f>IF($A20&gt;TRUNC(S$1/9),0,1/TRUNC(S$1/9)*(TRUNC(99+S$1)-$K20+1)/(TRUNC(99+S$1)-TRUNC(1+SQRT(14*S$1))+1)*1/(COUNTIFS($A$2:$A$214,$A20,$K$2:$K$214,"&gt;="&amp;$K20)))</f>
        <v>7.0882813219184382E-3</v>
      </c>
    </row>
    <row r="21" spans="1:22">
      <c r="A21" s="7">
        <v>3</v>
      </c>
      <c r="B21" s="9" t="s">
        <v>340</v>
      </c>
      <c r="C21" s="9" t="s">
        <v>341</v>
      </c>
      <c r="D21" s="7">
        <v>1</v>
      </c>
      <c r="E21" s="7">
        <v>10</v>
      </c>
      <c r="F21" s="7">
        <v>10</v>
      </c>
      <c r="G21" s="7">
        <f t="shared" si="7"/>
        <v>10</v>
      </c>
      <c r="H21" s="7">
        <f t="shared" si="8"/>
        <v>10</v>
      </c>
      <c r="I21" s="7">
        <f t="shared" si="9"/>
        <v>10</v>
      </c>
      <c r="J21" s="7">
        <f t="shared" si="10"/>
        <v>10</v>
      </c>
      <c r="K21" s="7">
        <v>30</v>
      </c>
      <c r="L21" s="7" t="b">
        <v>1</v>
      </c>
      <c r="M21" s="51"/>
      <c r="N21" s="7"/>
      <c r="O21" s="7">
        <f t="shared" si="12"/>
        <v>10</v>
      </c>
      <c r="P21" s="7">
        <f t="shared" si="13"/>
        <v>10</v>
      </c>
      <c r="Q21" s="10">
        <f t="shared" si="11"/>
        <v>10</v>
      </c>
      <c r="R21" s="31">
        <f>IF($A21&gt;TRUNC(R$1/9),0,1/TRUNC(R$1/9)*(TRUNC(99+R$1)-$K21+1)/(TRUNC(99+R$1)-TRUNC(1+SQRT(14*R$1))+1)*1/(COUNTIFS($A$2:$A$214,$A21,$K$2:$K$214,"&gt;="&amp;$K21)))</f>
        <v>7.4864498644986455E-3</v>
      </c>
      <c r="S21" s="31">
        <f>IF($A21&gt;TRUNC(S$1/9),0,1/TRUNC(S$1/9)*(TRUNC(99+S$1)-$K21+1)/(TRUNC(99+S$1)-TRUNC(1+SQRT(14*S$1))+1)*1/(COUNTIFS($A$2:$A$214,$A21,$K$2:$K$214,"&gt;="&amp;$K21)))</f>
        <v>7.0882813219184382E-3</v>
      </c>
    </row>
    <row r="22" spans="1:22">
      <c r="A22" s="7">
        <v>3</v>
      </c>
      <c r="B22" s="7" t="s">
        <v>18</v>
      </c>
      <c r="C22" s="7" t="s">
        <v>19</v>
      </c>
      <c r="D22" s="7">
        <v>3</v>
      </c>
      <c r="E22" s="7">
        <v>37</v>
      </c>
      <c r="F22" s="7">
        <v>37</v>
      </c>
      <c r="G22" s="7">
        <f t="shared" si="7"/>
        <v>37</v>
      </c>
      <c r="H22" s="7">
        <f t="shared" si="8"/>
        <v>37</v>
      </c>
      <c r="I22" s="7">
        <f t="shared" si="9"/>
        <v>37</v>
      </c>
      <c r="J22" s="7">
        <f t="shared" si="10"/>
        <v>37</v>
      </c>
      <c r="K22" s="7">
        <v>40</v>
      </c>
      <c r="L22" s="7"/>
      <c r="M22" s="51"/>
      <c r="N22" s="7"/>
      <c r="O22" s="7">
        <f t="shared" si="12"/>
        <v>111</v>
      </c>
      <c r="P22" s="7">
        <f t="shared" si="13"/>
        <v>111</v>
      </c>
      <c r="Q22" s="10">
        <f t="shared" si="11"/>
        <v>111</v>
      </c>
      <c r="R22" s="31">
        <f>IF($A22&gt;TRUNC(R$1/9),0,1/TRUNC(R$1/9)*(TRUNC(99+R$1)-$K22+1)/(TRUNC(99+R$1)-TRUNC(1+SQRT(14*R$1))+1)*1/(COUNTIFS($A$2:$A$214,$A22,$K$2:$K$214,"&gt;="&amp;$K22)))</f>
        <v>9.1898954703832757E-3</v>
      </c>
      <c r="S22" s="31">
        <f>IF($A22&gt;TRUNC(S$1/9),0,1/TRUNC(S$1/9)*(TRUNC(99+S$1)-$K22+1)/(TRUNC(99+S$1)-TRUNC(1+SQRT(14*S$1))+1)*1/(COUNTIFS($A$2:$A$214,$A22,$K$2:$K$214,"&gt;="&amp;$K22)))</f>
        <v>8.7189805499664659E-3</v>
      </c>
    </row>
    <row r="23" spans="1:22">
      <c r="A23" s="7">
        <v>3</v>
      </c>
      <c r="B23" s="8" t="s">
        <v>81</v>
      </c>
      <c r="C23" s="7" t="s">
        <v>82</v>
      </c>
      <c r="D23" s="7">
        <v>-5</v>
      </c>
      <c r="E23" s="7">
        <v>30</v>
      </c>
      <c r="F23" s="7">
        <v>34</v>
      </c>
      <c r="G23" s="7">
        <f>E23</f>
        <v>30</v>
      </c>
      <c r="H23" s="7">
        <f>(F23-E23)*0.25+E23</f>
        <v>31</v>
      </c>
      <c r="I23" s="7">
        <f>(F23-E23)*0.5+E23</f>
        <v>32</v>
      </c>
      <c r="J23" s="7">
        <f>F23</f>
        <v>34</v>
      </c>
      <c r="K23" s="7">
        <v>45</v>
      </c>
      <c r="L23" s="7"/>
      <c r="M23" s="51"/>
      <c r="N23" s="7"/>
      <c r="O23" s="7">
        <f t="shared" si="12"/>
        <v>-150</v>
      </c>
      <c r="P23" s="7">
        <f t="shared" si="13"/>
        <v>-170</v>
      </c>
      <c r="Q23" s="10">
        <f>AVERAGE(O23,P23)</f>
        <v>-160</v>
      </c>
      <c r="R23" s="31">
        <f>IF($A23&gt;TRUNC(R$1/9),0,1/TRUNC(R$1/9)*(TRUNC(99+R$1)-$K23+1)/(TRUNC(99+R$1)-TRUNC(1+SQRT(14*R$1))+1)*1/(COUNTIFS($A$2:$A$214,$A23,$K$2:$K$214,"&gt;="&amp;$K23)))</f>
        <v>1.0467479674796748E-2</v>
      </c>
      <c r="S23" s="31">
        <f>IF($A23&gt;TRUNC(S$1/9),0,1/TRUNC(S$1/9)*(TRUNC(99+S$1)-$K23+1)/(TRUNC(99+S$1)-TRUNC(1+SQRT(14*S$1))+1)*1/(COUNTIFS($A$2:$A$214,$A23,$K$2:$K$214,"&gt;="&amp;$K23)))</f>
        <v>9.9420049710024858E-3</v>
      </c>
    </row>
    <row r="24" spans="1:22">
      <c r="A24" s="7">
        <v>3</v>
      </c>
      <c r="B24" s="7" t="s">
        <v>22</v>
      </c>
      <c r="C24" s="7" t="s">
        <v>69</v>
      </c>
      <c r="D24" s="7">
        <v>3</v>
      </c>
      <c r="E24" s="7">
        <v>23</v>
      </c>
      <c r="F24" s="7">
        <v>31</v>
      </c>
      <c r="G24" s="7">
        <f>E24</f>
        <v>23</v>
      </c>
      <c r="H24" s="7">
        <f>(F24-E24)*0.25+E24</f>
        <v>25</v>
      </c>
      <c r="I24" s="7">
        <f>(F24-E24)*0.5+E24</f>
        <v>27</v>
      </c>
      <c r="J24" s="7">
        <f>F24</f>
        <v>31</v>
      </c>
      <c r="K24" s="7">
        <v>50</v>
      </c>
      <c r="L24" s="7"/>
      <c r="M24" s="51"/>
      <c r="N24" s="7"/>
      <c r="O24" s="7">
        <f t="shared" si="12"/>
        <v>69</v>
      </c>
      <c r="P24" s="7">
        <f t="shared" si="13"/>
        <v>93</v>
      </c>
      <c r="Q24" s="10">
        <f>AVERAGE(O24,P24)</f>
        <v>81</v>
      </c>
      <c r="R24" s="31">
        <f>IF($A24&gt;TRUNC(R$1/9),0,1/TRUNC(R$1/9)*(TRUNC(99+R$1)-$K24+1)/(TRUNC(99+R$1)-TRUNC(1+SQRT(14*R$1))+1)*1/(COUNTIFS($A$2:$A$214,$A24,$K$2:$K$214,"&gt;="&amp;$K24)))</f>
        <v>1.225609756097561E-2</v>
      </c>
      <c r="S24" s="31">
        <f>IF($A24&gt;TRUNC(S$1/9),0,1/TRUNC(S$1/9)*(TRUNC(99+S$1)-$K24+1)/(TRUNC(99+S$1)-TRUNC(1+SQRT(14*S$1))+1)*1/(COUNTIFS($A$2:$A$214,$A24,$K$2:$K$214,"&gt;="&amp;$K24)))</f>
        <v>1.1654239160452915E-2</v>
      </c>
    </row>
    <row r="25" spans="1:22">
      <c r="A25" s="7">
        <v>3</v>
      </c>
      <c r="B25" s="10" t="s">
        <v>84</v>
      </c>
      <c r="C25" s="11" t="s">
        <v>85</v>
      </c>
      <c r="D25" s="7">
        <v>3</v>
      </c>
      <c r="E25" s="7">
        <v>33</v>
      </c>
      <c r="F25" s="7">
        <v>36</v>
      </c>
      <c r="G25" s="7">
        <f t="shared" si="7"/>
        <v>33</v>
      </c>
      <c r="H25" s="7">
        <f t="shared" si="8"/>
        <v>33.75</v>
      </c>
      <c r="I25" s="7">
        <f t="shared" si="9"/>
        <v>34.5</v>
      </c>
      <c r="J25" s="7">
        <f t="shared" si="10"/>
        <v>36</v>
      </c>
      <c r="K25" s="7">
        <v>70</v>
      </c>
      <c r="L25" s="7"/>
      <c r="M25" s="51"/>
      <c r="N25" s="7"/>
      <c r="O25" s="7">
        <f t="shared" si="12"/>
        <v>99</v>
      </c>
      <c r="P25" s="7">
        <f t="shared" si="13"/>
        <v>108</v>
      </c>
      <c r="Q25" s="10">
        <f t="shared" si="11"/>
        <v>103.5</v>
      </c>
      <c r="R25" s="31">
        <f>IF($A25&gt;TRUNC(R$1/9),0,1/TRUNC(R$1/9)*(TRUNC(99+R$1)-$K25+1)/(TRUNC(99+R$1)-TRUNC(1+SQRT(14*R$1))+1)*1/(COUNTIFS($A$2:$A$214,$A25,$K$2:$K$214,"&gt;="&amp;$K25)))</f>
        <v>1.3795731707317073E-2</v>
      </c>
      <c r="S25" s="31">
        <f>IF($A25&gt;TRUNC(S$1/9),0,1/TRUNC(S$1/9)*(TRUNC(99+S$1)-$K25+1)/(TRUNC(99+S$1)-TRUNC(1+SQRT(14*S$1))+1)*1/(COUNTIFS($A$2:$A$214,$A25,$K$2:$K$214,"&gt;="&amp;$K25)))</f>
        <v>1.3186964926815795E-2</v>
      </c>
      <c r="U25" s="7"/>
      <c r="V25" s="7"/>
    </row>
    <row r="26" spans="1:22">
      <c r="A26" s="7">
        <v>3</v>
      </c>
      <c r="B26" s="7" t="s">
        <v>116</v>
      </c>
      <c r="C26" s="7" t="s">
        <v>205</v>
      </c>
      <c r="D26" s="7">
        <v>3</v>
      </c>
      <c r="E26" s="10">
        <v>33</v>
      </c>
      <c r="F26" s="10">
        <v>36</v>
      </c>
      <c r="G26" s="10">
        <f t="shared" si="7"/>
        <v>33</v>
      </c>
      <c r="H26" s="10">
        <f t="shared" si="8"/>
        <v>33.75</v>
      </c>
      <c r="I26" s="10">
        <f t="shared" si="9"/>
        <v>34.5</v>
      </c>
      <c r="J26" s="10">
        <f t="shared" si="10"/>
        <v>36</v>
      </c>
      <c r="K26" s="10">
        <v>90</v>
      </c>
      <c r="L26" s="10"/>
      <c r="M26" s="52"/>
      <c r="N26" s="10"/>
      <c r="O26" s="10">
        <f t="shared" si="12"/>
        <v>99</v>
      </c>
      <c r="P26" s="10">
        <f t="shared" si="13"/>
        <v>108</v>
      </c>
      <c r="Q26" s="10">
        <f t="shared" si="11"/>
        <v>103.5</v>
      </c>
      <c r="R26" s="31">
        <f>IF($A26&gt;TRUNC(R$1/9),0,1/TRUNC(R$1/9)*(TRUNC(99+R$1)-$K26+1)/(TRUNC(99+R$1)-TRUNC(1+SQRT(14*R$1))+1)*1/(COUNTIFS($A$2:$A$214,$A26,$K$2:$K$214,"&gt;="&amp;$K26)))</f>
        <v>1.6361788617886178E-2</v>
      </c>
      <c r="S26" s="31">
        <f>IF($A26&gt;TRUNC(S$1/9),0,1/TRUNC(S$1/9)*(TRUNC(99+S$1)-$K26+1)/(TRUNC(99+S$1)-TRUNC(1+SQRT(14*S$1))+1)*1/(COUNTIFS($A$2:$A$214,$A26,$K$2:$K$214,"&gt;="&amp;$K26)))</f>
        <v>1.5741507870753936E-2</v>
      </c>
    </row>
    <row r="27" spans="1:22">
      <c r="A27" s="7">
        <v>3</v>
      </c>
      <c r="B27" s="10" t="s">
        <v>38</v>
      </c>
      <c r="C27" s="11" t="s">
        <v>44</v>
      </c>
      <c r="D27" s="7">
        <v>1</v>
      </c>
      <c r="E27" s="7">
        <v>5</v>
      </c>
      <c r="F27" s="7">
        <v>5</v>
      </c>
      <c r="G27" s="7">
        <f>E27</f>
        <v>5</v>
      </c>
      <c r="H27" s="7">
        <f>(F27-E27)*0.25+E27</f>
        <v>5</v>
      </c>
      <c r="I27" s="7">
        <f>(F27-E27)*0.5+E27</f>
        <v>5</v>
      </c>
      <c r="J27" s="7">
        <f>F27</f>
        <v>5</v>
      </c>
      <c r="K27" s="7">
        <v>115</v>
      </c>
      <c r="L27" s="7" t="b">
        <v>1</v>
      </c>
      <c r="M27" s="51"/>
      <c r="N27" s="7"/>
      <c r="O27" s="7">
        <f t="shared" si="12"/>
        <v>5</v>
      </c>
      <c r="P27" s="7">
        <f t="shared" si="13"/>
        <v>5</v>
      </c>
      <c r="Q27" s="10">
        <f>AVERAGE(O27,P27)</f>
        <v>5</v>
      </c>
      <c r="R27" s="31">
        <f>IF($A27&gt;TRUNC(R$1/9),0,1/TRUNC(R$1/9)*(TRUNC(99+R$1)-$K27+1)/(TRUNC(99+R$1)-TRUNC(1+SQRT(14*R$1))+1)*1/(COUNTIFS($A$2:$A$214,$A27,$K$2:$K$214,"&gt;="&amp;$K27)))</f>
        <v>2.0731707317073172E-2</v>
      </c>
      <c r="S27" s="31">
        <f>IF($A27&gt;TRUNC(S$1/9),0,1/TRUNC(S$1/9)*(TRUNC(99+S$1)-$K27+1)/(TRUNC(99+S$1)-TRUNC(1+SQRT(14*S$1))+1)*1/(COUNTIFS($A$2:$A$214,$A27,$K$2:$K$214,"&gt;="&amp;$K27)))</f>
        <v>2.0160176746755038E-2</v>
      </c>
    </row>
    <row r="28" spans="1:22">
      <c r="A28" s="7">
        <v>3</v>
      </c>
      <c r="B28" s="7" t="s">
        <v>20</v>
      </c>
      <c r="C28" s="7" t="s">
        <v>21</v>
      </c>
      <c r="D28" s="7">
        <v>3</v>
      </c>
      <c r="E28" s="7">
        <v>22</v>
      </c>
      <c r="F28" s="7">
        <v>34</v>
      </c>
      <c r="G28" s="7">
        <f t="shared" si="7"/>
        <v>22</v>
      </c>
      <c r="H28" s="7">
        <f t="shared" si="8"/>
        <v>25</v>
      </c>
      <c r="I28" s="7">
        <f t="shared" si="9"/>
        <v>28</v>
      </c>
      <c r="J28" s="7">
        <f t="shared" si="10"/>
        <v>34</v>
      </c>
      <c r="K28" s="7">
        <v>134</v>
      </c>
      <c r="L28" s="7"/>
      <c r="M28" s="51"/>
      <c r="N28" s="7"/>
      <c r="O28" s="7">
        <f t="shared" si="12"/>
        <v>66</v>
      </c>
      <c r="P28" s="7">
        <f t="shared" si="13"/>
        <v>102</v>
      </c>
      <c r="Q28" s="10">
        <f t="shared" si="11"/>
        <v>84</v>
      </c>
      <c r="R28" s="31">
        <f>IF($A28&gt;TRUNC(R$1/9),0,1/TRUNC(R$1/9)*(TRUNC(99+R$1)-$K28+1)/(TRUNC(99+R$1)-TRUNC(1+SQRT(14*R$1))+1)*1/(COUNTIFS($A$2:$A$214,$A28,$K$2:$K$214,"&gt;="&amp;$K28)))</f>
        <v>3.567073170731707E-2</v>
      </c>
      <c r="S28" s="31">
        <f>IF($A28&gt;TRUNC(S$1/9),0,1/TRUNC(S$1/9)*(TRUNC(99+S$1)-$K28+1)/(TRUNC(99+S$1)-TRUNC(1+SQRT(14*S$1))+1)*1/(COUNTIFS($A$2:$A$214,$A28,$K$2:$K$214,"&gt;="&amp;$K28)))</f>
        <v>3.5073184203258771E-2</v>
      </c>
    </row>
    <row r="29" spans="1:22">
      <c r="A29" s="7">
        <v>4</v>
      </c>
      <c r="B29" s="7" t="s">
        <v>70</v>
      </c>
      <c r="C29" s="7" t="s">
        <v>71</v>
      </c>
      <c r="D29" s="7">
        <v>4</v>
      </c>
      <c r="E29" s="7">
        <v>3</v>
      </c>
      <c r="F29" s="7">
        <v>20</v>
      </c>
      <c r="G29" s="7">
        <f t="shared" si="7"/>
        <v>3</v>
      </c>
      <c r="H29" s="7">
        <f t="shared" si="8"/>
        <v>7.25</v>
      </c>
      <c r="I29" s="7">
        <f t="shared" si="9"/>
        <v>11.5</v>
      </c>
      <c r="J29" s="7">
        <f t="shared" si="10"/>
        <v>20</v>
      </c>
      <c r="K29" s="7">
        <v>33</v>
      </c>
      <c r="L29" s="7"/>
      <c r="M29" s="51"/>
      <c r="N29" s="7"/>
      <c r="O29" s="7">
        <f t="shared" si="12"/>
        <v>12</v>
      </c>
      <c r="P29" s="7">
        <f t="shared" si="13"/>
        <v>80</v>
      </c>
      <c r="Q29" s="10">
        <f t="shared" si="11"/>
        <v>46</v>
      </c>
      <c r="R29" s="31">
        <f>IF($A29&gt;TRUNC(R$1/9),0,1/TRUNC(R$1/9)*(TRUNC(99+R$1)-$K29+1)/(TRUNC(99+R$1)-TRUNC(1+SQRT(14*R$1))+1)*1/(COUNTIFS($A$2:$A$214,$A29,$K$2:$K$214,"&gt;="&amp;$K29)))</f>
        <v>7.3848238482384825E-3</v>
      </c>
      <c r="S29" s="31">
        <f>IF($A29&gt;TRUNC(S$1/9),0,1/TRUNC(S$1/9)*(TRUNC(99+S$1)-$K29+1)/(TRUNC(99+S$1)-TRUNC(1+SQRT(14*S$1))+1)*1/(COUNTIFS($A$2:$A$214,$A29,$K$2:$K$214,"&gt;="&amp;$K29)))</f>
        <v>6.9962257203350824E-3</v>
      </c>
    </row>
    <row r="30" spans="1:22">
      <c r="A30" s="7">
        <v>4</v>
      </c>
      <c r="B30" s="7" t="s">
        <v>118</v>
      </c>
      <c r="C30" s="7" t="s">
        <v>216</v>
      </c>
      <c r="D30" s="7">
        <v>0</v>
      </c>
      <c r="E30" s="7">
        <v>0</v>
      </c>
      <c r="F30" s="7">
        <v>0</v>
      </c>
      <c r="G30" s="7">
        <f t="shared" si="7"/>
        <v>0</v>
      </c>
      <c r="H30" s="7">
        <f t="shared" si="8"/>
        <v>0</v>
      </c>
      <c r="I30" s="7">
        <f t="shared" si="9"/>
        <v>0</v>
      </c>
      <c r="J30" s="7">
        <f t="shared" si="10"/>
        <v>0</v>
      </c>
      <c r="K30" s="7">
        <v>40</v>
      </c>
      <c r="L30" s="7"/>
      <c r="M30" s="51"/>
      <c r="N30" s="7"/>
      <c r="O30" s="7">
        <f t="shared" si="12"/>
        <v>0</v>
      </c>
      <c r="P30" s="7">
        <f t="shared" si="13"/>
        <v>0</v>
      </c>
      <c r="Q30" s="10">
        <f t="shared" si="11"/>
        <v>0</v>
      </c>
      <c r="R30" s="31">
        <f>IF($A30&gt;TRUNC(R$1/9),0,1/TRUNC(R$1/9)*(TRUNC(99+R$1)-$K30+1)/(TRUNC(99+R$1)-TRUNC(1+SQRT(14*R$1))+1)*1/(COUNTIFS($A$2:$A$214,$A30,$K$2:$K$214,"&gt;="&amp;$K30)))</f>
        <v>8.0411585365853661E-3</v>
      </c>
      <c r="S30" s="31">
        <f>IF($A30&gt;TRUNC(S$1/9),0,1/TRUNC(S$1/9)*(TRUNC(99+S$1)-$K30+1)/(TRUNC(99+S$1)-TRUNC(1+SQRT(14*S$1))+1)*1/(COUNTIFS($A$2:$A$214,$A30,$K$2:$K$214,"&gt;="&amp;$K30)))</f>
        <v>7.6291079812206572E-3</v>
      </c>
    </row>
    <row r="31" spans="1:22">
      <c r="A31" s="7">
        <v>4</v>
      </c>
      <c r="B31" s="7" t="s">
        <v>75</v>
      </c>
      <c r="C31" s="7" t="s">
        <v>76</v>
      </c>
      <c r="D31" s="7">
        <v>4</v>
      </c>
      <c r="E31" s="7">
        <v>42</v>
      </c>
      <c r="F31" s="7">
        <v>47</v>
      </c>
      <c r="G31" s="7">
        <f t="shared" si="7"/>
        <v>42</v>
      </c>
      <c r="H31" s="7">
        <f t="shared" si="8"/>
        <v>43.25</v>
      </c>
      <c r="I31" s="7">
        <f t="shared" si="9"/>
        <v>44.5</v>
      </c>
      <c r="J31" s="7">
        <f t="shared" si="10"/>
        <v>47</v>
      </c>
      <c r="K31" s="7">
        <v>55</v>
      </c>
      <c r="L31" s="7"/>
      <c r="M31" s="51"/>
      <c r="N31" s="7"/>
      <c r="O31" s="7">
        <f t="shared" si="12"/>
        <v>168</v>
      </c>
      <c r="P31" s="7">
        <f t="shared" si="13"/>
        <v>188</v>
      </c>
      <c r="Q31" s="10">
        <f t="shared" si="11"/>
        <v>178</v>
      </c>
      <c r="R31" s="31">
        <f>IF($A31&gt;TRUNC(R$1/9),0,1/TRUNC(R$1/9)*(TRUNC(99+R$1)-$K31+1)/(TRUNC(99+R$1)-TRUNC(1+SQRT(14*R$1))+1)*1/(COUNTIFS($A$2:$A$214,$A31,$K$2:$K$214,"&gt;="&amp;$K31)))</f>
        <v>8.5365853658536574E-3</v>
      </c>
      <c r="S31" s="31">
        <f>IF($A31&gt;TRUNC(S$1/9),0,1/TRUNC(S$1/9)*(TRUNC(99+S$1)-$K31+1)/(TRUNC(99+S$1)-TRUNC(1+SQRT(14*S$1))+1)*1/(COUNTIFS($A$2:$A$214,$A31,$K$2:$K$214,"&gt;="&amp;$K31)))</f>
        <v>8.1271945397877448E-3</v>
      </c>
    </row>
    <row r="32" spans="1:22" ht="28.8">
      <c r="A32" s="7">
        <v>4</v>
      </c>
      <c r="B32" s="7" t="s">
        <v>117</v>
      </c>
      <c r="C32" s="9" t="s">
        <v>206</v>
      </c>
      <c r="D32" s="7">
        <v>4</v>
      </c>
      <c r="E32" s="7">
        <v>31</v>
      </c>
      <c r="F32" s="7">
        <v>37</v>
      </c>
      <c r="G32" s="7">
        <f>E32</f>
        <v>31</v>
      </c>
      <c r="H32" s="7">
        <f>(F32-E32)*0.25+E32</f>
        <v>32.5</v>
      </c>
      <c r="I32" s="7">
        <f>(F32-E32)*0.5+E32</f>
        <v>34</v>
      </c>
      <c r="J32" s="7">
        <f>F32</f>
        <v>37</v>
      </c>
      <c r="K32" s="7">
        <v>60</v>
      </c>
      <c r="L32" s="7"/>
      <c r="M32" s="51"/>
      <c r="N32" s="7"/>
      <c r="O32" s="7">
        <f t="shared" si="12"/>
        <v>124</v>
      </c>
      <c r="P32" s="7">
        <f t="shared" si="13"/>
        <v>148</v>
      </c>
      <c r="Q32" s="10">
        <f>AVERAGE(O32,P32)</f>
        <v>136</v>
      </c>
      <c r="R32" s="31">
        <f>IF($A32&gt;TRUNC(R$1/9),0,1/TRUNC(R$1/9)*(TRUNC(99+R$1)-$K32+1)/(TRUNC(99+R$1)-TRUNC(1+SQRT(14*R$1))+1)*1/(COUNTIFS($A$2:$A$214,$A32,$K$2:$K$214,"&gt;="&amp;$K32)))</f>
        <v>9.7052845528455296E-3</v>
      </c>
      <c r="S32" s="31">
        <f>IF($A32&gt;TRUNC(S$1/9),0,1/TRUNC(S$1/9)*(TRUNC(99+S$1)-$K32+1)/(TRUNC(99+S$1)-TRUNC(1+SQRT(14*S$1))+1)*1/(COUNTIFS($A$2:$A$214,$A32,$K$2:$K$214,"&gt;="&amp;$K32)))</f>
        <v>9.2515879591273126E-3</v>
      </c>
    </row>
    <row r="33" spans="1:22">
      <c r="A33" s="7">
        <v>4</v>
      </c>
      <c r="B33" s="7" t="s">
        <v>72</v>
      </c>
      <c r="C33" s="7" t="s">
        <v>73</v>
      </c>
      <c r="D33" s="7">
        <v>4</v>
      </c>
      <c r="E33" s="7">
        <v>32</v>
      </c>
      <c r="F33" s="7">
        <v>46</v>
      </c>
      <c r="G33" s="7">
        <f t="shared" ref="G33:G60" si="14">E33</f>
        <v>32</v>
      </c>
      <c r="H33" s="7">
        <f t="shared" ref="H33:H60" si="15">(F33-E33)*0.25+E33</f>
        <v>35.5</v>
      </c>
      <c r="I33" s="7">
        <f t="shared" ref="I33:I60" si="16">(F33-E33)*0.5+E33</f>
        <v>39</v>
      </c>
      <c r="J33" s="7">
        <f t="shared" ref="J33:J60" si="17">F33</f>
        <v>46</v>
      </c>
      <c r="K33" s="7">
        <v>75</v>
      </c>
      <c r="L33" s="7"/>
      <c r="M33" s="51"/>
      <c r="N33" s="7"/>
      <c r="O33" s="7">
        <f t="shared" si="12"/>
        <v>128</v>
      </c>
      <c r="P33" s="7">
        <f t="shared" si="13"/>
        <v>184</v>
      </c>
      <c r="Q33" s="10">
        <f t="shared" ref="Q33:Q60" si="18">AVERAGE(O33,P33)</f>
        <v>156</v>
      </c>
      <c r="R33" s="31">
        <f>IF($A33&gt;TRUNC(R$1/9),0,1/TRUNC(R$1/9)*(TRUNC(99+R$1)-$K33+1)/(TRUNC(99+R$1)-TRUNC(1+SQRT(14*R$1))+1)*1/(COUNTIFS($A$2:$A$214,$A33,$K$2:$K$214,"&gt;="&amp;$K33)))</f>
        <v>1.073170731707317E-2</v>
      </c>
      <c r="S33" s="31">
        <f>IF($A33&gt;TRUNC(S$1/9),0,1/TRUNC(S$1/9)*(TRUNC(99+S$1)-$K33+1)/(TRUNC(99+S$1)-TRUNC(1+SQRT(14*S$1))+1)*1/(COUNTIFS($A$2:$A$214,$A33,$K$2:$K$214,"&gt;="&amp;$K33)))</f>
        <v>1.0273405136702569E-2</v>
      </c>
      <c r="U33" s="7"/>
      <c r="V33" s="7"/>
    </row>
    <row r="34" spans="1:22">
      <c r="A34" s="7">
        <v>4</v>
      </c>
      <c r="B34" s="7" t="s">
        <v>74</v>
      </c>
      <c r="C34" s="7" t="s">
        <v>77</v>
      </c>
      <c r="D34" s="7">
        <v>4</v>
      </c>
      <c r="E34" s="7">
        <v>31</v>
      </c>
      <c r="F34" s="7">
        <v>48</v>
      </c>
      <c r="G34" s="7">
        <f>E34</f>
        <v>31</v>
      </c>
      <c r="H34" s="7">
        <f>(F34-E34)*0.25+E34</f>
        <v>35.25</v>
      </c>
      <c r="I34" s="7">
        <f>(F34-E34)*0.5+E34</f>
        <v>39.5</v>
      </c>
      <c r="J34" s="7">
        <f>F34</f>
        <v>48</v>
      </c>
      <c r="K34" s="7">
        <v>87</v>
      </c>
      <c r="L34" s="7"/>
      <c r="M34" s="51"/>
      <c r="N34" s="7"/>
      <c r="O34" s="7">
        <f t="shared" ref="O34:O60" si="19">D34*E34</f>
        <v>124</v>
      </c>
      <c r="P34" s="7">
        <f t="shared" ref="P34:P60" si="20">D34*F34</f>
        <v>192</v>
      </c>
      <c r="Q34" s="10">
        <f>AVERAGE(O34,P34)</f>
        <v>158</v>
      </c>
      <c r="R34" s="31">
        <f>IF($A34&gt;TRUNC(R$1/9),0,1/TRUNC(R$1/9)*(TRUNC(99+R$1)-$K34+1)/(TRUNC(99+R$1)-TRUNC(1+SQRT(14*R$1))+1)*1/(COUNTIFS($A$2:$A$214,$A34,$K$2:$K$214,"&gt;="&amp;$K34)))</f>
        <v>1.2500000000000001E-2</v>
      </c>
      <c r="S34" s="31">
        <f>IF($A34&gt;TRUNC(S$1/9),0,1/TRUNC(S$1/9)*(TRUNC(99+S$1)-$K34+1)/(TRUNC(99+S$1)-TRUNC(1+SQRT(14*S$1))+1)*1/(COUNTIFS($A$2:$A$214,$A34,$K$2:$K$214,"&gt;="&amp;$K34)))</f>
        <v>1.2013256006628002E-2</v>
      </c>
    </row>
    <row r="35" spans="1:22" ht="28.8">
      <c r="A35" s="7">
        <v>4</v>
      </c>
      <c r="B35" s="7" t="s">
        <v>110</v>
      </c>
      <c r="C35" s="9" t="s">
        <v>215</v>
      </c>
      <c r="D35" s="7">
        <v>4</v>
      </c>
      <c r="E35" s="7">
        <v>32</v>
      </c>
      <c r="F35" s="7">
        <v>49</v>
      </c>
      <c r="G35" s="7">
        <f t="shared" si="14"/>
        <v>32</v>
      </c>
      <c r="H35" s="7">
        <f t="shared" si="15"/>
        <v>36.25</v>
      </c>
      <c r="I35" s="7">
        <f t="shared" si="16"/>
        <v>40.5</v>
      </c>
      <c r="J35" s="7">
        <f t="shared" si="17"/>
        <v>49</v>
      </c>
      <c r="K35" s="7">
        <v>111</v>
      </c>
      <c r="L35" s="7"/>
      <c r="M35" s="51"/>
      <c r="N35" s="7"/>
      <c r="O35" s="7">
        <f t="shared" si="19"/>
        <v>128</v>
      </c>
      <c r="P35" s="7">
        <f t="shared" si="20"/>
        <v>196</v>
      </c>
      <c r="Q35" s="10">
        <f t="shared" si="18"/>
        <v>162</v>
      </c>
      <c r="R35" s="31">
        <f>IF($A35&gt;TRUNC(R$1/9),0,1/TRUNC(R$1/9)*(TRUNC(99+R$1)-$K35+1)/(TRUNC(99+R$1)-TRUNC(1+SQRT(14*R$1))+1)*1/(COUNTIFS($A$2:$A$214,$A35,$K$2:$K$214,"&gt;="&amp;$K35)))</f>
        <v>1.4227642276422765E-2</v>
      </c>
      <c r="S35" s="31">
        <f>IF($A35&gt;TRUNC(S$1/9),0,1/TRUNC(S$1/9)*(TRUNC(99+S$1)-$K35+1)/(TRUNC(99+S$1)-TRUNC(1+SQRT(14*S$1))+1)*1/(COUNTIFS($A$2:$A$214,$A35,$K$2:$K$214,"&gt;="&amp;$K35)))</f>
        <v>1.3808340237503451E-2</v>
      </c>
    </row>
    <row r="36" spans="1:22">
      <c r="A36" s="7">
        <v>4</v>
      </c>
      <c r="B36" s="10" t="s">
        <v>34</v>
      </c>
      <c r="C36" s="11" t="s">
        <v>42</v>
      </c>
      <c r="D36" s="7">
        <v>1</v>
      </c>
      <c r="E36" s="7">
        <v>5</v>
      </c>
      <c r="F36" s="7">
        <v>5</v>
      </c>
      <c r="G36" s="7">
        <f>E36</f>
        <v>5</v>
      </c>
      <c r="H36" s="7">
        <f>(F36-E36)*0.25+E36</f>
        <v>5</v>
      </c>
      <c r="I36" s="7">
        <f>(F36-E36)*0.5+E36</f>
        <v>5</v>
      </c>
      <c r="J36" s="7">
        <f>F36</f>
        <v>5</v>
      </c>
      <c r="K36" s="7">
        <v>130</v>
      </c>
      <c r="L36" s="7" t="b">
        <v>1</v>
      </c>
      <c r="M36" s="51"/>
      <c r="N36" s="7"/>
      <c r="O36" s="7">
        <f t="shared" si="19"/>
        <v>5</v>
      </c>
      <c r="P36" s="7">
        <f t="shared" si="20"/>
        <v>5</v>
      </c>
      <c r="Q36" s="10">
        <f>AVERAGE(O36,P36)</f>
        <v>5</v>
      </c>
      <c r="R36" s="31">
        <f>IF($A36&gt;TRUNC(R$1/9),0,1/TRUNC(R$1/9)*(TRUNC(99+R$1)-$K36+1)/(TRUNC(99+R$1)-TRUNC(1+SQRT(14*R$1))+1)*1/(COUNTIFS($A$2:$A$214,$A36,$K$2:$K$214,"&gt;="&amp;$K36)))</f>
        <v>1.8445121951219511E-2</v>
      </c>
      <c r="S36" s="31">
        <f>IF($A36&gt;TRUNC(S$1/9),0,1/TRUNC(S$1/9)*(TRUNC(99+S$1)-$K36+1)/(TRUNC(99+S$1)-TRUNC(1+SQRT(14*S$1))+1)*1/(COUNTIFS($A$2:$A$214,$A36,$K$2:$K$214,"&gt;="&amp;$K36)))</f>
        <v>1.8088925711129522E-2</v>
      </c>
      <c r="T36" s="1">
        <v>11</v>
      </c>
    </row>
    <row r="37" spans="1:22" ht="28.8">
      <c r="A37" s="7">
        <v>4</v>
      </c>
      <c r="B37" s="7" t="s">
        <v>111</v>
      </c>
      <c r="C37" s="9" t="s">
        <v>201</v>
      </c>
      <c r="D37" s="7">
        <v>4</v>
      </c>
      <c r="E37" s="7">
        <v>32</v>
      </c>
      <c r="F37" s="7">
        <v>48</v>
      </c>
      <c r="G37" s="7">
        <f>E37</f>
        <v>32</v>
      </c>
      <c r="H37" s="7">
        <f>(F37-E37)*0.25+E37</f>
        <v>36</v>
      </c>
      <c r="I37" s="7">
        <f>(F37-E37)*0.5+E37</f>
        <v>40</v>
      </c>
      <c r="J37" s="7">
        <f>F37</f>
        <v>48</v>
      </c>
      <c r="K37" s="7">
        <v>143</v>
      </c>
      <c r="L37" s="7"/>
      <c r="M37" s="51"/>
      <c r="N37" s="7"/>
      <c r="O37" s="7">
        <f t="shared" si="19"/>
        <v>128</v>
      </c>
      <c r="P37" s="7">
        <f t="shared" si="20"/>
        <v>192</v>
      </c>
      <c r="Q37" s="10">
        <f>AVERAGE(O37,P37)</f>
        <v>160</v>
      </c>
      <c r="R37" s="31">
        <f>IF($A37&gt;TRUNC(R$1/9),0,1/TRUNC(R$1/9)*(TRUNC(99+R$1)-$K37+1)/(TRUNC(99+R$1)-TRUNC(1+SQRT(14*R$1))+1)*1/(COUNTIFS($A$2:$A$214,$A37,$K$2:$K$214,"&gt;="&amp;$K37)))</f>
        <v>3.2926829268292684E-2</v>
      </c>
      <c r="S37" s="31">
        <f>IF($A37&gt;TRUNC(S$1/9),0,1/TRUNC(S$1/9)*(TRUNC(99+S$1)-$K37+1)/(TRUNC(99+S$1)-TRUNC(1+SQRT(14*S$1))+1)*1/(COUNTIFS($A$2:$A$214,$A37,$K$2:$K$214,"&gt;="&amp;$K37)))</f>
        <v>3.2587682960508145E-2</v>
      </c>
    </row>
    <row r="38" spans="1:22">
      <c r="A38" s="7">
        <v>5</v>
      </c>
      <c r="B38" s="7" t="s">
        <v>92</v>
      </c>
      <c r="C38" s="7" t="s">
        <v>93</v>
      </c>
      <c r="D38" s="7">
        <v>5</v>
      </c>
      <c r="E38" s="7">
        <v>53</v>
      </c>
      <c r="F38" s="7">
        <v>59</v>
      </c>
      <c r="G38" s="7">
        <f t="shared" si="14"/>
        <v>53</v>
      </c>
      <c r="H38" s="7">
        <f t="shared" si="15"/>
        <v>54.5</v>
      </c>
      <c r="I38" s="7">
        <f t="shared" si="16"/>
        <v>56</v>
      </c>
      <c r="J38" s="7">
        <f t="shared" si="17"/>
        <v>59</v>
      </c>
      <c r="K38" s="7">
        <v>50</v>
      </c>
      <c r="L38" s="7"/>
      <c r="M38" s="51"/>
      <c r="N38" s="7"/>
      <c r="O38" s="7">
        <f t="shared" si="19"/>
        <v>265</v>
      </c>
      <c r="P38" s="7">
        <f t="shared" si="20"/>
        <v>295</v>
      </c>
      <c r="Q38" s="10">
        <f t="shared" si="18"/>
        <v>280</v>
      </c>
      <c r="R38" s="31">
        <f>IF($A38&gt;TRUNC(R$1/9),0,1/TRUNC(R$1/9)*(TRUNC(99+R$1)-$K38+1)/(TRUNC(99+R$1)-TRUNC(1+SQRT(14*R$1))+1)*1/(COUNTIFS($A$2:$A$214,$A38,$K$2:$K$214,"&gt;="&amp;$K38)))</f>
        <v>6.8089430894308946E-3</v>
      </c>
      <c r="S38" s="31">
        <f>IF($A38&gt;TRUNC(S$1/9),0,1/TRUNC(S$1/9)*(TRUNC(99+S$1)-$K38+1)/(TRUNC(99+S$1)-TRUNC(1+SQRT(14*S$1))+1)*1/(COUNTIFS($A$2:$A$214,$A38,$K$2:$K$214,"&gt;="&amp;$K38)))</f>
        <v>6.4745773113627303E-3</v>
      </c>
    </row>
    <row r="39" spans="1:22">
      <c r="A39" s="7">
        <v>5</v>
      </c>
      <c r="B39" s="7" t="s">
        <v>86</v>
      </c>
      <c r="C39" s="7" t="s">
        <v>87</v>
      </c>
      <c r="D39" s="7">
        <f t="shared" ref="D39:D63" si="21">A39</f>
        <v>5</v>
      </c>
      <c r="E39" s="7">
        <v>42</v>
      </c>
      <c r="F39" s="7">
        <v>53</v>
      </c>
      <c r="G39" s="7">
        <f t="shared" si="14"/>
        <v>42</v>
      </c>
      <c r="H39" s="7">
        <f t="shared" si="15"/>
        <v>44.75</v>
      </c>
      <c r="I39" s="7">
        <f t="shared" si="16"/>
        <v>47.5</v>
      </c>
      <c r="J39" s="7">
        <f t="shared" si="17"/>
        <v>53</v>
      </c>
      <c r="K39" s="7">
        <v>63</v>
      </c>
      <c r="L39" s="7"/>
      <c r="M39" s="51"/>
      <c r="N39" s="7"/>
      <c r="O39" s="7">
        <f t="shared" si="19"/>
        <v>210</v>
      </c>
      <c r="P39" s="7">
        <f t="shared" si="20"/>
        <v>265</v>
      </c>
      <c r="Q39" s="10">
        <f t="shared" si="18"/>
        <v>237.5</v>
      </c>
      <c r="R39" s="31">
        <f>IF($A39&gt;TRUNC(R$1/9),0,1/TRUNC(R$1/9)*(TRUNC(99+R$1)-$K39+1)/(TRUNC(99+R$1)-TRUNC(1+SQRT(14*R$1))+1)*1/(COUNTIFS($A$2:$A$214,$A39,$K$2:$K$214,"&gt;="&amp;$K39)))</f>
        <v>7.1646341463414637E-3</v>
      </c>
      <c r="S39" s="31">
        <f>IF($A39&gt;TRUNC(S$1/9),0,1/TRUNC(S$1/9)*(TRUNC(99+S$1)-$K39+1)/(TRUNC(99+S$1)-TRUNC(1+SQRT(14*S$1))+1)*1/(COUNTIFS($A$2:$A$214,$A39,$K$2:$K$214,"&gt;="&amp;$K39)))</f>
        <v>6.8351284175642082E-3</v>
      </c>
    </row>
    <row r="40" spans="1:22">
      <c r="A40" s="7">
        <v>5</v>
      </c>
      <c r="B40" s="7" t="s">
        <v>83</v>
      </c>
      <c r="C40" s="7" t="s">
        <v>217</v>
      </c>
      <c r="D40" s="7">
        <f t="shared" si="21"/>
        <v>5</v>
      </c>
      <c r="E40" s="7">
        <v>42</v>
      </c>
      <c r="F40" s="7">
        <v>55</v>
      </c>
      <c r="G40" s="7">
        <f>E40</f>
        <v>42</v>
      </c>
      <c r="H40" s="7">
        <f>(F40-E40)*0.25+E40</f>
        <v>45.25</v>
      </c>
      <c r="I40" s="7">
        <f>(F40-E40)*0.5+E40</f>
        <v>48.5</v>
      </c>
      <c r="J40" s="7">
        <f>F40</f>
        <v>55</v>
      </c>
      <c r="K40" s="7">
        <v>100</v>
      </c>
      <c r="L40" s="7"/>
      <c r="M40" s="51"/>
      <c r="N40" s="7"/>
      <c r="O40" s="7">
        <f t="shared" si="19"/>
        <v>210</v>
      </c>
      <c r="P40" s="7">
        <f t="shared" si="20"/>
        <v>275</v>
      </c>
      <c r="Q40" s="10">
        <f>AVERAGE(O40,P40)</f>
        <v>242.5</v>
      </c>
      <c r="R40" s="31">
        <f>IF($A40&gt;TRUNC(R$1/9),0,1/TRUNC(R$1/9)*(TRUNC(99+R$1)-$K40+1)/(TRUNC(99+R$1)-TRUNC(1+SQRT(14*R$1))+1)*1/(COUNTIFS($A$2:$A$214,$A40,$K$2:$K$214,"&gt;="&amp;$K40)))</f>
        <v>6.5766550522648086E-3</v>
      </c>
      <c r="S40" s="31">
        <f>IF($A40&gt;TRUNC(S$1/9),0,1/TRUNC(S$1/9)*(TRUNC(99+S$1)-$K40+1)/(TRUNC(99+S$1)-TRUNC(1+SQRT(14*S$1))+1)*1/(COUNTIFS($A$2:$A$214,$A40,$K$2:$K$214,"&gt;="&amp;$K40)))</f>
        <v>6.3518365092515875E-3</v>
      </c>
    </row>
    <row r="41" spans="1:22">
      <c r="A41" s="7">
        <v>5</v>
      </c>
      <c r="B41" s="10" t="s">
        <v>37</v>
      </c>
      <c r="C41" s="11" t="s">
        <v>41</v>
      </c>
      <c r="D41" s="7">
        <v>1</v>
      </c>
      <c r="E41" s="7">
        <v>5</v>
      </c>
      <c r="F41" s="7">
        <v>5</v>
      </c>
      <c r="G41" s="7">
        <f>E41</f>
        <v>5</v>
      </c>
      <c r="H41" s="7">
        <f>(F41-E41)*0.25+E41</f>
        <v>5</v>
      </c>
      <c r="I41" s="7">
        <f>(F41-E41)*0.5+E41</f>
        <v>5</v>
      </c>
      <c r="J41" s="7">
        <f>F41</f>
        <v>5</v>
      </c>
      <c r="K41" s="7">
        <v>120</v>
      </c>
      <c r="L41" s="7" t="b">
        <v>1</v>
      </c>
      <c r="M41" s="51"/>
      <c r="N41" s="7"/>
      <c r="O41" s="7">
        <f t="shared" si="19"/>
        <v>5</v>
      </c>
      <c r="P41" s="7">
        <f t="shared" si="20"/>
        <v>5</v>
      </c>
      <c r="Q41" s="10">
        <f>AVERAGE(O41,P41)</f>
        <v>5</v>
      </c>
      <c r="R41" s="31">
        <f>IF($A41&gt;TRUNC(R$1/9),0,1/TRUNC(R$1/9)*(TRUNC(99+R$1)-$K41+1)/(TRUNC(99+R$1)-TRUNC(1+SQRT(14*R$1))+1)*1/(COUNTIFS($A$2:$A$214,$A41,$K$2:$K$214,"&gt;="&amp;$K41)))</f>
        <v>6.6565040650406505E-3</v>
      </c>
      <c r="S41" s="31">
        <f>IF($A41&gt;TRUNC(S$1/9),0,1/TRUNC(S$1/9)*(TRUNC(99+S$1)-$K41+1)/(TRUNC(99+S$1)-TRUNC(1+SQRT(14*S$1))+1)*1/(COUNTIFS($A$2:$A$214,$A41,$K$2:$K$214,"&gt;="&amp;$K41)))</f>
        <v>6.4899199116266225E-3</v>
      </c>
      <c r="T41" s="1">
        <v>12</v>
      </c>
    </row>
    <row r="42" spans="1:22">
      <c r="A42" s="7">
        <v>5</v>
      </c>
      <c r="B42" s="10" t="s">
        <v>88</v>
      </c>
      <c r="C42" s="11" t="s">
        <v>91</v>
      </c>
      <c r="D42" s="7">
        <f t="shared" si="21"/>
        <v>5</v>
      </c>
      <c r="E42" s="7">
        <v>46</v>
      </c>
      <c r="F42" s="7">
        <v>57</v>
      </c>
      <c r="G42" s="7">
        <f t="shared" si="14"/>
        <v>46</v>
      </c>
      <c r="H42" s="7">
        <f t="shared" si="15"/>
        <v>48.75</v>
      </c>
      <c r="I42" s="7">
        <f t="shared" si="16"/>
        <v>51.5</v>
      </c>
      <c r="J42" s="7">
        <f t="shared" si="17"/>
        <v>57</v>
      </c>
      <c r="K42" s="7">
        <v>152</v>
      </c>
      <c r="L42" s="7"/>
      <c r="M42" s="51"/>
      <c r="N42" s="7"/>
      <c r="O42" s="7">
        <f t="shared" si="19"/>
        <v>230</v>
      </c>
      <c r="P42" s="7">
        <f t="shared" si="20"/>
        <v>285</v>
      </c>
      <c r="Q42" s="10">
        <f t="shared" si="18"/>
        <v>257.5</v>
      </c>
      <c r="R42" s="31">
        <f>IF($A42&gt;TRUNC(R$1/9),0,1/TRUNC(R$1/9)*(TRUNC(99+R$1)-$K42+1)/(TRUNC(99+R$1)-TRUNC(1+SQRT(14*R$1))+1)*1/(COUNTIFS($A$2:$A$214,$A42,$K$2:$K$214,"&gt;="&amp;$K42)))</f>
        <v>6.0365853658536587E-3</v>
      </c>
      <c r="S42" s="31">
        <f>IF($A42&gt;TRUNC(S$1/9),0,1/TRUNC(S$1/9)*(TRUNC(99+S$1)-$K42+1)/(TRUNC(99+S$1)-TRUNC(1+SQRT(14*S$1))+1)*1/(COUNTIFS($A$2:$A$214,$A42,$K$2:$K$214,"&gt;="&amp;$K42)))</f>
        <v>6.0204363435515055E-3</v>
      </c>
    </row>
    <row r="43" spans="1:22">
      <c r="A43" s="7">
        <v>5</v>
      </c>
      <c r="B43" s="7" t="s">
        <v>113</v>
      </c>
      <c r="C43" s="7" t="s">
        <v>461</v>
      </c>
      <c r="D43" s="7">
        <v>1</v>
      </c>
      <c r="E43" s="10">
        <v>1</v>
      </c>
      <c r="F43" s="10">
        <v>1</v>
      </c>
      <c r="G43" s="7">
        <f>E43</f>
        <v>1</v>
      </c>
      <c r="H43" s="7">
        <f>(F43-E43)*0.25+E43</f>
        <v>1</v>
      </c>
      <c r="I43" s="7">
        <f>(F43-E43)*0.5+E43</f>
        <v>1</v>
      </c>
      <c r="J43" s="7">
        <f>F43</f>
        <v>1</v>
      </c>
      <c r="K43" s="7">
        <v>157</v>
      </c>
      <c r="L43" s="7" t="b">
        <v>1</v>
      </c>
      <c r="M43" s="51"/>
      <c r="N43" s="7"/>
      <c r="O43" s="7">
        <f>D43*E43</f>
        <v>1</v>
      </c>
      <c r="P43" s="7">
        <f>D43*F43</f>
        <v>1</v>
      </c>
      <c r="Q43" s="10">
        <f>AVERAGE(O43,P43)</f>
        <v>1</v>
      </c>
      <c r="R43" s="31">
        <f>IF($A43&gt;TRUNC(R$1/9),0,1/TRUNC(R$1/9)*(TRUNC(99+R$1)-$K43+1)/(TRUNC(99+R$1)-TRUNC(1+SQRT(14*R$1))+1)*1/(COUNTIFS($A$2:$A$214,$A43,$K$2:$K$214,"&gt;="&amp;$K43)))</f>
        <v>7.1646341463414637E-3</v>
      </c>
      <c r="S43" s="31">
        <f>IF($A43&gt;TRUNC(S$1/9),0,1/TRUNC(S$1/9)*(TRUNC(99+S$1)-$K43+1)/(TRUNC(99+S$1)-TRUNC(1+SQRT(14*S$1))+1)*1/(COUNTIFS($A$2:$A$214,$A43,$K$2:$K$214,"&gt;="&amp;$K43)))</f>
        <v>7.1803369235017948E-3</v>
      </c>
      <c r="T43" s="1">
        <v>10</v>
      </c>
    </row>
    <row r="44" spans="1:22">
      <c r="A44" s="7">
        <v>5</v>
      </c>
      <c r="B44" s="7" t="s">
        <v>125</v>
      </c>
      <c r="C44" s="9" t="s">
        <v>214</v>
      </c>
      <c r="D44" s="7">
        <v>1</v>
      </c>
      <c r="E44" s="7">
        <v>2</v>
      </c>
      <c r="F44" s="7">
        <v>2</v>
      </c>
      <c r="G44" s="7">
        <f>E44</f>
        <v>2</v>
      </c>
      <c r="H44" s="7">
        <f>(F44-E44)*0.25+E44</f>
        <v>2</v>
      </c>
      <c r="I44" s="7">
        <f>(F44-E44)*0.5+E44</f>
        <v>2</v>
      </c>
      <c r="J44" s="7">
        <f>F44</f>
        <v>2</v>
      </c>
      <c r="K44" s="7">
        <v>173</v>
      </c>
      <c r="L44" s="7" t="b">
        <v>1</v>
      </c>
      <c r="M44" s="51"/>
      <c r="N44" s="7"/>
      <c r="O44" s="7">
        <f>D44*E44</f>
        <v>2</v>
      </c>
      <c r="P44" s="7">
        <f>D44*F44</f>
        <v>2</v>
      </c>
      <c r="Q44" s="10">
        <f>AVERAGE(O44,P44)</f>
        <v>2</v>
      </c>
      <c r="R44" s="31">
        <f>IF($A44&gt;TRUNC(R$1/9),0,1/TRUNC(R$1/9)*(TRUNC(99+R$1)-$K44+1)/(TRUNC(99+R$1)-TRUNC(1+SQRT(14*R$1))+1)*1/(COUNTIFS($A$2:$A$214,$A44,$K$2:$K$214,"&gt;="&amp;$K44)))</f>
        <v>7.926829268292683E-3</v>
      </c>
      <c r="S44" s="31">
        <f>IF($A44&gt;TRUNC(S$1/9),0,1/TRUNC(S$1/9)*(TRUNC(99+S$1)-$K44+1)/(TRUNC(99+S$1)-TRUNC(1+SQRT(14*S$1))+1)*1/(COUNTIFS($A$2:$A$214,$A44,$K$2:$K$214,"&gt;="&amp;$K44)))</f>
        <v>8.1008929393353597E-3</v>
      </c>
      <c r="T44" s="1">
        <v>21</v>
      </c>
    </row>
    <row r="45" spans="1:22">
      <c r="A45" s="7">
        <v>5</v>
      </c>
      <c r="B45" s="7" t="s">
        <v>127</v>
      </c>
      <c r="C45" s="9" t="s">
        <v>128</v>
      </c>
      <c r="D45" s="7">
        <v>1</v>
      </c>
      <c r="E45" s="7">
        <v>2</v>
      </c>
      <c r="F45" s="7">
        <v>2</v>
      </c>
      <c r="G45" s="7">
        <f>E45</f>
        <v>2</v>
      </c>
      <c r="H45" s="7">
        <f>(F45-E45)*0.25+E45</f>
        <v>2</v>
      </c>
      <c r="I45" s="7">
        <f>(F45-E45)*0.5+E45</f>
        <v>2</v>
      </c>
      <c r="J45" s="7">
        <f>F45</f>
        <v>2</v>
      </c>
      <c r="K45" s="7">
        <v>188</v>
      </c>
      <c r="L45" s="7" t="b">
        <v>1</v>
      </c>
      <c r="M45" s="51"/>
      <c r="N45" s="7"/>
      <c r="O45" s="7">
        <f>D45*E45</f>
        <v>2</v>
      </c>
      <c r="P45" s="7">
        <f>D45*F45</f>
        <v>2</v>
      </c>
      <c r="Q45" s="10">
        <f>AVERAGE(O45,P45)</f>
        <v>2</v>
      </c>
      <c r="R45" s="31">
        <f>IF($A45&gt;TRUNC(R$1/9),0,1/TRUNC(R$1/9)*(TRUNC(99+R$1)-$K45+1)/(TRUNC(99+R$1)-TRUNC(1+SQRT(14*R$1))+1)*1/(COUNTIFS($A$2:$A$214,$A45,$K$2:$K$214,"&gt;="&amp;$K45)))</f>
        <v>9.6036585365853657E-3</v>
      </c>
      <c r="S45" s="31">
        <f>IF($A45&gt;TRUNC(S$1/9),0,1/TRUNC(S$1/9)*(TRUNC(99+S$1)-$K45+1)/(TRUNC(99+S$1)-TRUNC(1+SQRT(14*S$1))+1)*1/(COUNTIFS($A$2:$A$214,$A45,$K$2:$K$214,"&gt;="&amp;$K45)))</f>
        <v>1.0080088373377519E-2</v>
      </c>
      <c r="T45" s="1">
        <v>17</v>
      </c>
    </row>
    <row r="46" spans="1:22">
      <c r="A46" s="7">
        <v>5</v>
      </c>
      <c r="B46" s="10" t="s">
        <v>35</v>
      </c>
      <c r="C46" s="11" t="s">
        <v>43</v>
      </c>
      <c r="D46" s="7">
        <v>1</v>
      </c>
      <c r="E46" s="7">
        <v>5</v>
      </c>
      <c r="F46" s="7">
        <v>5</v>
      </c>
      <c r="G46" s="7">
        <f>E46</f>
        <v>5</v>
      </c>
      <c r="H46" s="7">
        <f>(F46-E46)*0.25+E46</f>
        <v>5</v>
      </c>
      <c r="I46" s="7">
        <f>(F46-E46)*0.5+E46</f>
        <v>5</v>
      </c>
      <c r="J46" s="7">
        <f>F46</f>
        <v>5</v>
      </c>
      <c r="K46" s="7">
        <v>200</v>
      </c>
      <c r="L46" s="7" t="b">
        <v>1</v>
      </c>
      <c r="M46" s="51"/>
      <c r="N46" s="7"/>
      <c r="O46" s="7">
        <f>D46*E46</f>
        <v>5</v>
      </c>
      <c r="P46" s="7">
        <f>D46*F46</f>
        <v>5</v>
      </c>
      <c r="Q46" s="10">
        <f>AVERAGE(O46,P46)</f>
        <v>5</v>
      </c>
      <c r="R46" s="31">
        <f>IF($A46&gt;TRUNC(R$1/9),0,1/TRUNC(R$1/9)*(TRUNC(99+R$1)-$K46+1)/(TRUNC(99+R$1)-TRUNC(1+SQRT(14*R$1))+1)*1/(COUNTIFS($A$2:$A$214,$A46,$K$2:$K$214,"&gt;="&amp;$K46)))</f>
        <v>1.5548780487804878E-2</v>
      </c>
      <c r="S46" s="31">
        <f>IF($A46&gt;TRUNC(S$1/9),0,1/TRUNC(S$1/9)*(TRUNC(99+S$1)-$K46+1)/(TRUNC(99+S$1)-TRUNC(1+SQRT(14*S$1))+1)*1/(COUNTIFS($A$2:$A$214,$A46,$K$2:$K$214,"&gt;="&amp;$K46)))</f>
        <v>1.6846175089754212E-2</v>
      </c>
      <c r="T46" s="1">
        <v>15</v>
      </c>
    </row>
    <row r="47" spans="1:22" ht="144">
      <c r="A47" s="7">
        <v>6</v>
      </c>
      <c r="B47" s="10" t="s">
        <v>102</v>
      </c>
      <c r="C47" s="11" t="s">
        <v>211</v>
      </c>
      <c r="D47" s="7">
        <f t="shared" si="21"/>
        <v>6</v>
      </c>
      <c r="E47" s="10">
        <v>60</v>
      </c>
      <c r="F47" s="10">
        <v>67</v>
      </c>
      <c r="G47" s="10">
        <f>E47</f>
        <v>60</v>
      </c>
      <c r="H47" s="10">
        <f>(F47-E47)*0.25+E47</f>
        <v>61.75</v>
      </c>
      <c r="I47" s="10">
        <f>(F47-E47)*0.5+E47</f>
        <v>63.5</v>
      </c>
      <c r="J47" s="10">
        <f>F47</f>
        <v>67</v>
      </c>
      <c r="K47" s="10">
        <v>50</v>
      </c>
      <c r="L47" s="7"/>
      <c r="M47" s="51"/>
      <c r="N47" s="7"/>
      <c r="O47" s="10">
        <f t="shared" si="19"/>
        <v>360</v>
      </c>
      <c r="P47" s="10">
        <f t="shared" si="20"/>
        <v>402</v>
      </c>
      <c r="Q47" s="10">
        <f>AVERAGE(O47,P47)</f>
        <v>381</v>
      </c>
      <c r="R47" s="31">
        <f>IF($A47&gt;TRUNC(R$1/9),0,1/TRUNC(R$1/9)*(TRUNC(99+R$1)-$K47+1)/(TRUNC(99+R$1)-TRUNC(1+SQRT(14*R$1))+1)*1/(COUNTIFS($A$2:$A$214,$A47,$K$2:$K$214,"&gt;="&amp;$K47)))</f>
        <v>6.8089430894308946E-3</v>
      </c>
      <c r="S47" s="31">
        <f>IF($A47&gt;TRUNC(S$1/9),0,1/TRUNC(S$1/9)*(TRUNC(99+S$1)-$K47+1)/(TRUNC(99+S$1)-TRUNC(1+SQRT(14*S$1))+1)*1/(COUNTIFS($A$2:$A$214,$A47,$K$2:$K$214,"&gt;="&amp;$K47)))</f>
        <v>6.4745773113627303E-3</v>
      </c>
    </row>
    <row r="48" spans="1:22">
      <c r="A48" s="7">
        <v>6</v>
      </c>
      <c r="B48" s="10" t="s">
        <v>121</v>
      </c>
      <c r="C48" s="11" t="s">
        <v>203</v>
      </c>
      <c r="D48" s="7">
        <f t="shared" si="21"/>
        <v>6</v>
      </c>
      <c r="E48" s="7">
        <v>60</v>
      </c>
      <c r="F48" s="7">
        <v>64</v>
      </c>
      <c r="G48" s="7">
        <f t="shared" ref="G48:G53" si="22">E48</f>
        <v>60</v>
      </c>
      <c r="H48" s="7">
        <f t="shared" ref="H48:H53" si="23">(F48-E48)*0.25+E48</f>
        <v>61</v>
      </c>
      <c r="I48" s="7">
        <f t="shared" ref="I48:I53" si="24">(F48-E48)*0.5+E48</f>
        <v>62</v>
      </c>
      <c r="J48" s="7">
        <f t="shared" ref="J48:J53" si="25">F48</f>
        <v>64</v>
      </c>
      <c r="K48" s="7">
        <v>80</v>
      </c>
      <c r="L48" s="7"/>
      <c r="M48" s="51"/>
      <c r="N48" s="7"/>
      <c r="O48" s="7">
        <f t="shared" si="19"/>
        <v>360</v>
      </c>
      <c r="P48" s="7">
        <f t="shared" si="20"/>
        <v>384</v>
      </c>
      <c r="Q48" s="10">
        <f t="shared" ref="Q48:Q53" si="26">AVERAGE(O48,P48)</f>
        <v>372</v>
      </c>
      <c r="R48" s="31">
        <f>IF($A48&gt;TRUNC(R$1/9),0,1/TRUNC(R$1/9)*(TRUNC(99+R$1)-$K48+1)/(TRUNC(99+R$1)-TRUNC(1+SQRT(14*R$1))+1)*1/(COUNTIFS($A$2:$A$214,$A48,$K$2:$K$214,"&gt;="&amp;$K48)))</f>
        <v>6.5167682926829265E-3</v>
      </c>
      <c r="S48" s="31">
        <f>IF($A48&gt;TRUNC(S$1/9),0,1/TRUNC(S$1/9)*(TRUNC(99+S$1)-$K48+1)/(TRUNC(99+S$1)-TRUNC(1+SQRT(14*S$1))+1)*1/(COUNTIFS($A$2:$A$214,$A48,$K$2:$K$214,"&gt;="&amp;$K48)))</f>
        <v>6.2482739574703117E-3</v>
      </c>
    </row>
    <row r="49" spans="1:20">
      <c r="A49" s="7">
        <v>6</v>
      </c>
      <c r="B49" s="7" t="s">
        <v>112</v>
      </c>
      <c r="C49" s="7" t="s">
        <v>202</v>
      </c>
      <c r="D49" s="7">
        <f t="shared" si="21"/>
        <v>6</v>
      </c>
      <c r="E49" s="7">
        <v>55</v>
      </c>
      <c r="F49" s="7">
        <v>66</v>
      </c>
      <c r="G49" s="7">
        <f t="shared" si="22"/>
        <v>55</v>
      </c>
      <c r="H49" s="7">
        <f t="shared" si="23"/>
        <v>57.75</v>
      </c>
      <c r="I49" s="7">
        <f t="shared" si="24"/>
        <v>60.5</v>
      </c>
      <c r="J49" s="7">
        <f t="shared" si="25"/>
        <v>66</v>
      </c>
      <c r="K49" s="7">
        <v>90</v>
      </c>
      <c r="L49" s="7"/>
      <c r="M49" s="51"/>
      <c r="N49" s="7"/>
      <c r="O49" s="7">
        <f t="shared" si="19"/>
        <v>330</v>
      </c>
      <c r="P49" s="7">
        <f t="shared" si="20"/>
        <v>396</v>
      </c>
      <c r="Q49" s="10">
        <f t="shared" si="26"/>
        <v>363</v>
      </c>
      <c r="R49" s="31">
        <f>IF($A49&gt;TRUNC(R$1/9),0,1/TRUNC(R$1/9)*(TRUNC(99+R$1)-$K49+1)/(TRUNC(99+R$1)-TRUNC(1+SQRT(14*R$1))+1)*1/(COUNTIFS($A$2:$A$214,$A49,$K$2:$K$214,"&gt;="&amp;$K49)))</f>
        <v>7.0121951219512197E-3</v>
      </c>
      <c r="S49" s="31">
        <f>IF($A49&gt;TRUNC(S$1/9),0,1/TRUNC(S$1/9)*(TRUNC(99+S$1)-$K49+1)/(TRUNC(99+S$1)-TRUNC(1+SQRT(14*S$1))+1)*1/(COUNTIFS($A$2:$A$214,$A49,$K$2:$K$214,"&gt;="&amp;$K49)))</f>
        <v>6.746360516037401E-3</v>
      </c>
    </row>
    <row r="50" spans="1:20">
      <c r="A50" s="7">
        <v>6</v>
      </c>
      <c r="B50" s="10" t="s">
        <v>101</v>
      </c>
      <c r="C50" s="11" t="s">
        <v>212</v>
      </c>
      <c r="D50" s="7">
        <f t="shared" si="21"/>
        <v>6</v>
      </c>
      <c r="E50" s="7">
        <v>55</v>
      </c>
      <c r="F50" s="7">
        <v>68</v>
      </c>
      <c r="G50" s="7">
        <f t="shared" si="22"/>
        <v>55</v>
      </c>
      <c r="H50" s="7">
        <f t="shared" si="23"/>
        <v>58.25</v>
      </c>
      <c r="I50" s="7">
        <f t="shared" si="24"/>
        <v>61.5</v>
      </c>
      <c r="J50" s="7">
        <f t="shared" si="25"/>
        <v>68</v>
      </c>
      <c r="K50" s="7">
        <v>105</v>
      </c>
      <c r="L50" s="7"/>
      <c r="M50" s="51"/>
      <c r="N50" s="7"/>
      <c r="O50" s="7">
        <f t="shared" si="19"/>
        <v>330</v>
      </c>
      <c r="P50" s="7">
        <f t="shared" si="20"/>
        <v>408</v>
      </c>
      <c r="Q50" s="10">
        <f t="shared" si="26"/>
        <v>369</v>
      </c>
      <c r="R50" s="31">
        <f>IF($A50&gt;TRUNC(R$1/9),0,1/TRUNC(R$1/9)*(TRUNC(99+R$1)-$K50+1)/(TRUNC(99+R$1)-TRUNC(1+SQRT(14*R$1))+1)*1/(COUNTIFS($A$2:$A$214,$A50,$K$2:$K$214,"&gt;="&amp;$K50)))</f>
        <v>7.4186991869918699E-3</v>
      </c>
      <c r="S50" s="31">
        <f>IF($A50&gt;TRUNC(S$1/9),0,1/TRUNC(S$1/9)*(TRUNC(99+S$1)-$K50+1)/(TRUNC(99+S$1)-TRUNC(1+SQRT(14*S$1))+1)*1/(COUNTIFS($A$2:$A$214,$A50,$K$2:$K$214,"&gt;="&amp;$K50)))</f>
        <v>7.1803369235017948E-3</v>
      </c>
    </row>
    <row r="51" spans="1:20">
      <c r="A51" s="7">
        <v>6</v>
      </c>
      <c r="B51" s="7" t="s">
        <v>25</v>
      </c>
      <c r="C51" s="7" t="s">
        <v>26</v>
      </c>
      <c r="D51" s="7">
        <f t="shared" si="21"/>
        <v>6</v>
      </c>
      <c r="E51" s="7">
        <v>53</v>
      </c>
      <c r="F51" s="7">
        <v>58</v>
      </c>
      <c r="G51" s="7">
        <f t="shared" si="22"/>
        <v>53</v>
      </c>
      <c r="H51" s="7">
        <f t="shared" si="23"/>
        <v>54.25</v>
      </c>
      <c r="I51" s="7">
        <f t="shared" si="24"/>
        <v>55.5</v>
      </c>
      <c r="J51" s="7">
        <f t="shared" si="25"/>
        <v>58</v>
      </c>
      <c r="K51" s="7">
        <v>122</v>
      </c>
      <c r="L51" s="7"/>
      <c r="M51" s="51"/>
      <c r="N51" s="7"/>
      <c r="O51" s="7">
        <f t="shared" si="19"/>
        <v>318</v>
      </c>
      <c r="P51" s="7">
        <f t="shared" si="20"/>
        <v>348</v>
      </c>
      <c r="Q51" s="10">
        <f t="shared" si="26"/>
        <v>333</v>
      </c>
      <c r="R51" s="31">
        <f>IF($A51&gt;TRUNC(R$1/9),0,1/TRUNC(R$1/9)*(TRUNC(99+R$1)-$K51+1)/(TRUNC(99+R$1)-TRUNC(1+SQRT(14*R$1))+1)*1/(COUNTIFS($A$2:$A$214,$A51,$K$2:$K$214,"&gt;="&amp;$K51)))</f>
        <v>7.8658536585365854E-3</v>
      </c>
      <c r="S51" s="31">
        <f>IF($A51&gt;TRUNC(S$1/9),0,1/TRUNC(S$1/9)*(TRUNC(99+S$1)-$K51+1)/(TRUNC(99+S$1)-TRUNC(1+SQRT(14*S$1))+1)*1/(COUNTIFS($A$2:$A$214,$A51,$K$2:$K$214,"&gt;="&amp;$K51)))</f>
        <v>7.6774371720519192E-3</v>
      </c>
    </row>
    <row r="52" spans="1:20">
      <c r="A52" s="7">
        <v>6</v>
      </c>
      <c r="B52" s="10" t="s">
        <v>89</v>
      </c>
      <c r="C52" s="11" t="s">
        <v>90</v>
      </c>
      <c r="D52" s="7">
        <f t="shared" si="21"/>
        <v>6</v>
      </c>
      <c r="E52" s="7">
        <v>59</v>
      </c>
      <c r="F52" s="7">
        <v>64</v>
      </c>
      <c r="G52" s="7">
        <f t="shared" si="22"/>
        <v>59</v>
      </c>
      <c r="H52" s="7">
        <f t="shared" si="23"/>
        <v>60.25</v>
      </c>
      <c r="I52" s="7">
        <f t="shared" si="24"/>
        <v>61.5</v>
      </c>
      <c r="J52" s="7">
        <f t="shared" si="25"/>
        <v>64</v>
      </c>
      <c r="K52" s="7">
        <v>145</v>
      </c>
      <c r="L52" s="7"/>
      <c r="M52" s="51"/>
      <c r="N52" s="7"/>
      <c r="O52" s="7">
        <f t="shared" si="19"/>
        <v>354</v>
      </c>
      <c r="P52" s="7">
        <f t="shared" si="20"/>
        <v>384</v>
      </c>
      <c r="Q52" s="10">
        <f t="shared" si="26"/>
        <v>369</v>
      </c>
      <c r="R52" s="31">
        <f>IF($A52&gt;TRUNC(R$1/9),0,1/TRUNC(R$1/9)*(TRUNC(99+R$1)-$K52+1)/(TRUNC(99+R$1)-TRUNC(1+SQRT(14*R$1))+1)*1/(COUNTIFS($A$2:$A$214,$A52,$K$2:$K$214,"&gt;="&amp;$K52)))</f>
        <v>8.0792682926829271E-3</v>
      </c>
      <c r="S52" s="31">
        <f>IF($A52&gt;TRUNC(S$1/9),0,1/TRUNC(S$1/9)*(TRUNC(99+S$1)-$K52+1)/(TRUNC(99+S$1)-TRUNC(1+SQRT(14*S$1))+1)*1/(COUNTIFS($A$2:$A$214,$A52,$K$2:$K$214,"&gt;="&amp;$K52)))</f>
        <v>8.0088373377520013E-3</v>
      </c>
    </row>
    <row r="53" spans="1:20">
      <c r="A53" s="7">
        <v>6</v>
      </c>
      <c r="B53" s="10" t="s">
        <v>230</v>
      </c>
      <c r="C53" s="11" t="s">
        <v>231</v>
      </c>
      <c r="D53" s="7">
        <v>1</v>
      </c>
      <c r="E53" s="7">
        <v>12</v>
      </c>
      <c r="F53" s="7">
        <v>12</v>
      </c>
      <c r="G53" s="7">
        <f t="shared" si="22"/>
        <v>12</v>
      </c>
      <c r="H53" s="7">
        <f t="shared" si="23"/>
        <v>12</v>
      </c>
      <c r="I53" s="7">
        <f t="shared" si="24"/>
        <v>12</v>
      </c>
      <c r="J53" s="7">
        <f t="shared" si="25"/>
        <v>12</v>
      </c>
      <c r="K53" s="7">
        <v>161</v>
      </c>
      <c r="L53" s="7" t="b">
        <v>1</v>
      </c>
      <c r="M53" s="51"/>
      <c r="N53" s="7"/>
      <c r="O53" s="7">
        <f t="shared" si="19"/>
        <v>12</v>
      </c>
      <c r="P53" s="7">
        <f t="shared" si="20"/>
        <v>12</v>
      </c>
      <c r="Q53" s="10">
        <f t="shared" si="26"/>
        <v>12</v>
      </c>
      <c r="R53" s="31">
        <f>IF($A53&gt;TRUNC(R$1/9),0,1/TRUNC(R$1/9)*(TRUNC(99+R$1)-$K53+1)/(TRUNC(99+R$1)-TRUNC(1+SQRT(14*R$1))+1)*1/(COUNTIFS($A$2:$A$214,$A53,$K$2:$K$214,"&gt;="&amp;$K53)))</f>
        <v>9.1463414634146336E-3</v>
      </c>
      <c r="S53" s="31">
        <f>IF($A53&gt;TRUNC(S$1/9),0,1/TRUNC(S$1/9)*(TRUNC(99+S$1)-$K53+1)/(TRUNC(99+S$1)-TRUNC(1+SQRT(14*S$1))+1)*1/(COUNTIFS($A$2:$A$214,$A53,$K$2:$K$214,"&gt;="&amp;$K53)))</f>
        <v>9.2055601583356343E-3</v>
      </c>
      <c r="T53" s="1">
        <v>9</v>
      </c>
    </row>
    <row r="54" spans="1:20">
      <c r="A54" s="7">
        <v>6</v>
      </c>
      <c r="B54" s="10" t="s">
        <v>103</v>
      </c>
      <c r="C54" s="11" t="s">
        <v>213</v>
      </c>
      <c r="D54" s="7">
        <v>1</v>
      </c>
      <c r="E54" s="7">
        <v>12</v>
      </c>
      <c r="F54" s="7">
        <v>12</v>
      </c>
      <c r="G54" s="7">
        <f>E54</f>
        <v>12</v>
      </c>
      <c r="H54" s="7">
        <f>(F54-E54)*0.25+E54</f>
        <v>12</v>
      </c>
      <c r="I54" s="7">
        <f>(F54-E54)*0.5+E54</f>
        <v>12</v>
      </c>
      <c r="J54" s="7">
        <f>F54</f>
        <v>12</v>
      </c>
      <c r="K54" s="7">
        <v>190</v>
      </c>
      <c r="L54" s="7" t="b">
        <v>1</v>
      </c>
      <c r="M54" s="51"/>
      <c r="N54" s="7"/>
      <c r="O54" s="7">
        <f>D54*E54</f>
        <v>12</v>
      </c>
      <c r="P54" s="7">
        <f>D54*F54</f>
        <v>12</v>
      </c>
      <c r="Q54" s="10">
        <f>AVERAGE(O54,P54)</f>
        <v>12</v>
      </c>
      <c r="R54" s="31">
        <f>IF($A54&gt;TRUNC(R$1/9),0,1/TRUNC(R$1/9)*(TRUNC(99+R$1)-$K54+1)/(TRUNC(99+R$1)-TRUNC(1+SQRT(14*R$1))+1)*1/(COUNTIFS($A$2:$A$214,$A54,$K$2:$K$214,"&gt;="&amp;$K54)))</f>
        <v>9.2987804878048776E-3</v>
      </c>
      <c r="S54" s="31">
        <f>IF($A54&gt;TRUNC(S$1/9),0,1/TRUNC(S$1/9)*(TRUNC(99+S$1)-$K54+1)/(TRUNC(99+S$1)-TRUNC(1+SQRT(14*S$1))+1)*1/(COUNTIFS($A$2:$A$214,$A54,$K$2:$K$214,"&gt;="&amp;$K54)))</f>
        <v>9.8039215686274508E-3</v>
      </c>
      <c r="T54" s="1">
        <v>16</v>
      </c>
    </row>
    <row r="55" spans="1:20">
      <c r="A55" s="7">
        <v>6</v>
      </c>
      <c r="B55" s="7" t="s">
        <v>53</v>
      </c>
      <c r="C55" s="7" t="s">
        <v>54</v>
      </c>
      <c r="D55" s="7">
        <v>1</v>
      </c>
      <c r="E55" s="7">
        <v>10</v>
      </c>
      <c r="F55" s="7">
        <v>10</v>
      </c>
      <c r="G55" s="7">
        <f>E55</f>
        <v>10</v>
      </c>
      <c r="H55" s="7">
        <f>(F55-E55)*0.25+E55</f>
        <v>10</v>
      </c>
      <c r="I55" s="7">
        <f>(F55-E55)*0.5+E55</f>
        <v>10</v>
      </c>
      <c r="J55" s="7">
        <f>F55</f>
        <v>10</v>
      </c>
      <c r="K55" s="7">
        <v>205</v>
      </c>
      <c r="L55" s="7" t="b">
        <v>1</v>
      </c>
      <c r="M55" s="51"/>
      <c r="N55" s="7"/>
      <c r="O55" s="7">
        <f>D55*E55</f>
        <v>10</v>
      </c>
      <c r="P55" s="7">
        <f>D55*F55</f>
        <v>10</v>
      </c>
      <c r="Q55" s="10">
        <f>AVERAGE(O55,P55)</f>
        <v>10</v>
      </c>
      <c r="R55" s="31">
        <f>IF($A55&gt;TRUNC(R$1/9),0,1/TRUNC(R$1/9)*(TRUNC(99+R$1)-$K55+1)/(TRUNC(99+R$1)-TRUNC(1+SQRT(14*R$1))+1)*1/(COUNTIFS($A$2:$A$214,$A55,$K$2:$K$214,"&gt;="&amp;$K55)))</f>
        <v>1.4024390243902439E-2</v>
      </c>
      <c r="S55" s="31">
        <f>IF($A55&gt;TRUNC(S$1/9),0,1/TRUNC(S$1/9)*(TRUNC(99+S$1)-$K55+1)/(TRUNC(99+S$1)-TRUNC(1+SQRT(14*S$1))+1)*1/(COUNTIFS($A$2:$A$214,$A55,$K$2:$K$214,"&gt;="&amp;$K55)))</f>
        <v>1.5465341066003866E-2</v>
      </c>
      <c r="T55" s="1">
        <v>22</v>
      </c>
    </row>
    <row r="56" spans="1:20">
      <c r="A56" s="7">
        <v>7</v>
      </c>
      <c r="B56" s="10" t="s">
        <v>119</v>
      </c>
      <c r="C56" s="11" t="s">
        <v>218</v>
      </c>
      <c r="D56" s="7">
        <f t="shared" si="21"/>
        <v>7</v>
      </c>
      <c r="E56" s="7">
        <v>65</v>
      </c>
      <c r="F56" s="7">
        <v>76</v>
      </c>
      <c r="G56" s="7">
        <f t="shared" si="14"/>
        <v>65</v>
      </c>
      <c r="H56" s="7">
        <f t="shared" si="15"/>
        <v>67.75</v>
      </c>
      <c r="I56" s="7">
        <f t="shared" si="16"/>
        <v>70.5</v>
      </c>
      <c r="J56" s="7">
        <f t="shared" si="17"/>
        <v>76</v>
      </c>
      <c r="K56" s="7">
        <v>80</v>
      </c>
      <c r="L56" s="7"/>
      <c r="M56" s="51"/>
      <c r="N56" s="7"/>
      <c r="O56" s="7">
        <f t="shared" si="19"/>
        <v>455</v>
      </c>
      <c r="P56" s="7">
        <f t="shared" si="20"/>
        <v>532</v>
      </c>
      <c r="Q56" s="10">
        <f t="shared" si="18"/>
        <v>493.5</v>
      </c>
      <c r="R56" s="31">
        <f>IF($A56&gt;TRUNC(R$1/9),0,1/TRUNC(R$1/9)*(TRUNC(99+R$1)-$K56+1)/(TRUNC(99+R$1)-TRUNC(1+SQRT(14*R$1))+1)*1/(COUNTIFS($A$2:$A$214,$A56,$K$2:$K$214,"&gt;="&amp;$K56)))</f>
        <v>5.7926829268292682E-3</v>
      </c>
      <c r="S56" s="31">
        <f>IF($A56&gt;TRUNC(S$1/9),0,1/TRUNC(S$1/9)*(TRUNC(99+S$1)-$K56+1)/(TRUNC(99+S$1)-TRUNC(1+SQRT(14*S$1))+1)*1/(COUNTIFS($A$2:$A$214,$A56,$K$2:$K$214,"&gt;="&amp;$K56)))</f>
        <v>5.5540212955291664E-3</v>
      </c>
    </row>
    <row r="57" spans="1:20">
      <c r="A57" s="7">
        <v>7</v>
      </c>
      <c r="B57" s="7" t="s">
        <v>50</v>
      </c>
      <c r="C57" s="7" t="s">
        <v>51</v>
      </c>
      <c r="D57" s="7">
        <v>1</v>
      </c>
      <c r="E57" s="7">
        <v>10</v>
      </c>
      <c r="F57" s="7">
        <v>10</v>
      </c>
      <c r="G57" s="7">
        <f>E57</f>
        <v>10</v>
      </c>
      <c r="H57" s="7">
        <f>(F57-E57)*0.25+E57</f>
        <v>10</v>
      </c>
      <c r="I57" s="7">
        <f>(F57-E57)*0.5+E57</f>
        <v>10</v>
      </c>
      <c r="J57" s="7">
        <f>F57</f>
        <v>10</v>
      </c>
      <c r="K57" s="7">
        <v>85</v>
      </c>
      <c r="L57" s="7" t="b">
        <v>1</v>
      </c>
      <c r="M57" s="51"/>
      <c r="N57" s="7"/>
      <c r="O57" s="7">
        <f>D57*E57</f>
        <v>10</v>
      </c>
      <c r="P57" s="7">
        <f>D57*F57</f>
        <v>10</v>
      </c>
      <c r="Q57" s="10">
        <f>AVERAGE(O57,P57)</f>
        <v>10</v>
      </c>
      <c r="R57" s="31">
        <f>IF($A57&gt;TRUNC(R$1/9),0,1/TRUNC(R$1/9)*(TRUNC(99+R$1)-$K57+1)/(TRUNC(99+R$1)-TRUNC(1+SQRT(14*R$1))+1)*1/(COUNTIFS($A$2:$A$214,$A57,$K$2:$K$214,"&gt;="&amp;$K57)))</f>
        <v>6.3262195121951224E-3</v>
      </c>
      <c r="S57" s="31">
        <f>IF($A57&gt;TRUNC(S$1/9),0,1/TRUNC(S$1/9)*(TRUNC(99+S$1)-$K57+1)/(TRUNC(99+S$1)-TRUNC(1+SQRT(14*S$1))+1)*1/(COUNTIFS($A$2:$A$214,$A57,$K$2:$K$214,"&gt;="&amp;$K57)))</f>
        <v>6.0756697045015193E-3</v>
      </c>
      <c r="T57" s="1">
        <v>19</v>
      </c>
    </row>
    <row r="58" spans="1:20">
      <c r="A58" s="7">
        <v>7</v>
      </c>
      <c r="B58" s="7" t="s">
        <v>23</v>
      </c>
      <c r="C58" s="7" t="s">
        <v>24</v>
      </c>
      <c r="D58" s="7">
        <f t="shared" si="21"/>
        <v>7</v>
      </c>
      <c r="E58" s="7">
        <v>62</v>
      </c>
      <c r="F58" s="7">
        <v>74</v>
      </c>
      <c r="G58" s="7">
        <f>E58</f>
        <v>62</v>
      </c>
      <c r="H58" s="7">
        <f>(F58-E58)*0.25+E58</f>
        <v>65</v>
      </c>
      <c r="I58" s="7">
        <f>(F58-E58)*0.5+E58</f>
        <v>68</v>
      </c>
      <c r="J58" s="7">
        <f>F58</f>
        <v>74</v>
      </c>
      <c r="K58" s="7">
        <v>90</v>
      </c>
      <c r="L58" s="7"/>
      <c r="M58" s="51"/>
      <c r="N58" s="7"/>
      <c r="O58" s="7">
        <f t="shared" si="19"/>
        <v>434</v>
      </c>
      <c r="P58" s="7">
        <f t="shared" si="20"/>
        <v>518</v>
      </c>
      <c r="Q58" s="10">
        <f>AVERAGE(O58,P58)</f>
        <v>476</v>
      </c>
      <c r="R58" s="31">
        <f>IF($A58&gt;TRUNC(R$1/9),0,1/TRUNC(R$1/9)*(TRUNC(99+R$1)-$K58+1)/(TRUNC(99+R$1)-TRUNC(1+SQRT(14*R$1))+1)*1/(COUNTIFS($A$2:$A$214,$A58,$K$2:$K$214,"&gt;="&amp;$K58)))</f>
        <v>7.0121951219512197E-3</v>
      </c>
      <c r="S58" s="31">
        <f>IF($A58&gt;TRUNC(S$1/9),0,1/TRUNC(S$1/9)*(TRUNC(99+S$1)-$K58+1)/(TRUNC(99+S$1)-TRUNC(1+SQRT(14*S$1))+1)*1/(COUNTIFS($A$2:$A$214,$A58,$K$2:$K$214,"&gt;="&amp;$K58)))</f>
        <v>6.746360516037401E-3</v>
      </c>
    </row>
    <row r="59" spans="1:20">
      <c r="A59" s="7">
        <v>7</v>
      </c>
      <c r="B59" s="7" t="s">
        <v>99</v>
      </c>
      <c r="C59" s="7" t="s">
        <v>100</v>
      </c>
      <c r="D59" s="7">
        <v>1</v>
      </c>
      <c r="E59" s="7">
        <v>10</v>
      </c>
      <c r="F59" s="7">
        <v>10</v>
      </c>
      <c r="G59" s="7">
        <f t="shared" si="14"/>
        <v>10</v>
      </c>
      <c r="H59" s="7">
        <f t="shared" si="15"/>
        <v>10</v>
      </c>
      <c r="I59" s="7">
        <f t="shared" si="16"/>
        <v>10</v>
      </c>
      <c r="J59" s="7">
        <f t="shared" si="17"/>
        <v>10</v>
      </c>
      <c r="K59" s="7">
        <v>100</v>
      </c>
      <c r="L59" s="7" t="b">
        <v>1</v>
      </c>
      <c r="M59" s="51"/>
      <c r="N59" s="7"/>
      <c r="O59" s="7">
        <f t="shared" si="19"/>
        <v>10</v>
      </c>
      <c r="P59" s="7">
        <f t="shared" si="20"/>
        <v>10</v>
      </c>
      <c r="Q59" s="10">
        <f t="shared" si="18"/>
        <v>10</v>
      </c>
      <c r="R59" s="31">
        <f>IF($A59&gt;TRUNC(R$1/9),0,1/TRUNC(R$1/9)*(TRUNC(99+R$1)-$K59+1)/(TRUNC(99+R$1)-TRUNC(1+SQRT(14*R$1))+1)*1/(COUNTIFS($A$2:$A$214,$A59,$K$2:$K$214,"&gt;="&amp;$K59)))</f>
        <v>7.672764227642276E-3</v>
      </c>
      <c r="S59" s="31">
        <f>IF($A59&gt;TRUNC(S$1/9),0,1/TRUNC(S$1/9)*(TRUNC(99+S$1)-$K59+1)/(TRUNC(99+S$1)-TRUNC(1+SQRT(14*S$1))+1)*1/(COUNTIFS($A$2:$A$214,$A59,$K$2:$K$214,"&gt;="&amp;$K59)))</f>
        <v>7.4104759274601856E-3</v>
      </c>
      <c r="T59" s="1">
        <v>20</v>
      </c>
    </row>
    <row r="60" spans="1:20">
      <c r="A60" s="7">
        <v>7</v>
      </c>
      <c r="B60" s="7" t="s">
        <v>129</v>
      </c>
      <c r="C60" s="7" t="s">
        <v>132</v>
      </c>
      <c r="D60" s="7">
        <f t="shared" si="21"/>
        <v>7</v>
      </c>
      <c r="E60" s="7">
        <v>74</v>
      </c>
      <c r="F60" s="7">
        <v>75</v>
      </c>
      <c r="G60" s="7">
        <f t="shared" si="14"/>
        <v>74</v>
      </c>
      <c r="H60" s="7">
        <f t="shared" si="15"/>
        <v>74.25</v>
      </c>
      <c r="I60" s="7">
        <f t="shared" si="16"/>
        <v>74.5</v>
      </c>
      <c r="J60" s="7">
        <f t="shared" si="17"/>
        <v>75</v>
      </c>
      <c r="K60" s="7">
        <v>105</v>
      </c>
      <c r="L60" s="7"/>
      <c r="M60" s="51"/>
      <c r="N60" s="7"/>
      <c r="O60" s="7">
        <f t="shared" si="19"/>
        <v>518</v>
      </c>
      <c r="P60" s="7">
        <f t="shared" si="20"/>
        <v>525</v>
      </c>
      <c r="Q60" s="10">
        <f t="shared" si="18"/>
        <v>521.5</v>
      </c>
      <c r="R60" s="31">
        <f>IF($A60&gt;TRUNC(R$1/9),0,1/TRUNC(R$1/9)*(TRUNC(99+R$1)-$K60+1)/(TRUNC(99+R$1)-TRUNC(1+SQRT(14*R$1))+1)*1/(COUNTIFS($A$2:$A$214,$A60,$K$2:$K$214,"&gt;="&amp;$K60)))</f>
        <v>8.9024390243902431E-3</v>
      </c>
      <c r="S60" s="31">
        <f>IF($A60&gt;TRUNC(S$1/9),0,1/TRUNC(S$1/9)*(TRUNC(99+S$1)-$K60+1)/(TRUNC(99+S$1)-TRUNC(1+SQRT(14*S$1))+1)*1/(COUNTIFS($A$2:$A$214,$A60,$K$2:$K$214,"&gt;="&amp;$K60)))</f>
        <v>8.6164043082021542E-3</v>
      </c>
    </row>
    <row r="61" spans="1:20">
      <c r="A61" s="7">
        <v>7</v>
      </c>
      <c r="B61" s="7" t="s">
        <v>14</v>
      </c>
      <c r="C61" s="7" t="s">
        <v>15</v>
      </c>
      <c r="D61" s="7">
        <f t="shared" si="21"/>
        <v>7</v>
      </c>
      <c r="E61" s="7">
        <v>63</v>
      </c>
      <c r="F61" s="7">
        <v>67</v>
      </c>
      <c r="G61" s="7">
        <f>E61</f>
        <v>63</v>
      </c>
      <c r="H61" s="7">
        <f>(F61-E61)*0.25+E61</f>
        <v>64</v>
      </c>
      <c r="I61" s="7">
        <f>(F61-E61)*0.5+E61</f>
        <v>65</v>
      </c>
      <c r="J61" s="7">
        <f>F61</f>
        <v>67</v>
      </c>
      <c r="K61" s="7">
        <v>120</v>
      </c>
      <c r="L61" s="7"/>
      <c r="M61" s="51"/>
      <c r="N61" s="7"/>
      <c r="O61" s="7">
        <f t="shared" ref="O61:O93" si="27">D61*E61</f>
        <v>441</v>
      </c>
      <c r="P61" s="7">
        <f t="shared" ref="P61:P93" si="28">D61*F61</f>
        <v>469</v>
      </c>
      <c r="Q61" s="10">
        <f t="shared" ref="Q61:Q93" si="29">AVERAGE(O61,P61)</f>
        <v>455</v>
      </c>
      <c r="R61" s="31">
        <f>IF($A61&gt;TRUNC(R$1/9),0,1/TRUNC(R$1/9)*(TRUNC(99+R$1)-$K61+1)/(TRUNC(99+R$1)-TRUNC(1+SQRT(14*R$1))+1)*1/(COUNTIFS($A$2:$A$214,$A61,$K$2:$K$214,"&gt;="&amp;$K61)))</f>
        <v>9.9847560975609758E-3</v>
      </c>
      <c r="S61" s="31">
        <f>IF($A61&gt;TRUNC(S$1/9),0,1/TRUNC(S$1/9)*(TRUNC(99+S$1)-$K61+1)/(TRUNC(99+S$1)-TRUNC(1+SQRT(14*S$1))+1)*1/(COUNTIFS($A$2:$A$214,$A61,$K$2:$K$214,"&gt;="&amp;$K61)))</f>
        <v>9.7348798674399342E-3</v>
      </c>
    </row>
    <row r="62" spans="1:20">
      <c r="A62" s="7">
        <v>7</v>
      </c>
      <c r="B62" s="7" t="s">
        <v>123</v>
      </c>
      <c r="C62" s="7" t="s">
        <v>209</v>
      </c>
      <c r="D62" s="7">
        <f t="shared" si="21"/>
        <v>7</v>
      </c>
      <c r="E62" s="7">
        <v>61</v>
      </c>
      <c r="F62" s="7">
        <v>65</v>
      </c>
      <c r="G62" s="7">
        <f>E62</f>
        <v>61</v>
      </c>
      <c r="H62" s="7">
        <f>(F62-E62)*0.25+E62</f>
        <v>62</v>
      </c>
      <c r="I62" s="7">
        <f>(F62-E62)*0.5+E62</f>
        <v>63</v>
      </c>
      <c r="J62" s="7">
        <f>F62</f>
        <v>65</v>
      </c>
      <c r="K62" s="7">
        <v>150</v>
      </c>
      <c r="L62" s="7"/>
      <c r="M62" s="51"/>
      <c r="N62" s="7"/>
      <c r="O62" s="7">
        <f t="shared" si="27"/>
        <v>427</v>
      </c>
      <c r="P62" s="7">
        <f t="shared" si="28"/>
        <v>455</v>
      </c>
      <c r="Q62" s="10">
        <f t="shared" si="29"/>
        <v>441</v>
      </c>
      <c r="R62" s="31">
        <f>IF($A62&gt;TRUNC(R$1/9),0,1/TRUNC(R$1/9)*(TRUNC(99+R$1)-$K62+1)/(TRUNC(99+R$1)-TRUNC(1+SQRT(14*R$1))+1)*1/(COUNTIFS($A$2:$A$214,$A62,$K$2:$K$214,"&gt;="&amp;$K62)))</f>
        <v>1.0264227642276422E-2</v>
      </c>
      <c r="S62" s="31">
        <f>IF($A62&gt;TRUNC(S$1/9),0,1/TRUNC(S$1/9)*(TRUNC(99+S$1)-$K62+1)/(TRUNC(99+S$1)-TRUNC(1+SQRT(14*S$1))+1)*1/(COUNTIFS($A$2:$A$214,$A62,$K$2:$K$214,"&gt;="&amp;$K62)))</f>
        <v>1.0218171775752554E-2</v>
      </c>
    </row>
    <row r="63" spans="1:20" ht="28.8">
      <c r="A63" s="7">
        <v>7</v>
      </c>
      <c r="B63" s="10" t="s">
        <v>115</v>
      </c>
      <c r="C63" s="11" t="s">
        <v>204</v>
      </c>
      <c r="D63" s="7">
        <f t="shared" si="21"/>
        <v>7</v>
      </c>
      <c r="E63" s="7">
        <v>69</v>
      </c>
      <c r="F63" s="7">
        <v>76</v>
      </c>
      <c r="G63" s="7">
        <f>E63</f>
        <v>69</v>
      </c>
      <c r="H63" s="7">
        <f>(F63-E63)*0.25+E63</f>
        <v>70.75</v>
      </c>
      <c r="I63" s="7">
        <f>(F63-E63)*0.5+E63</f>
        <v>72.5</v>
      </c>
      <c r="J63" s="7">
        <f>F63</f>
        <v>76</v>
      </c>
      <c r="K63" s="7">
        <v>170</v>
      </c>
      <c r="L63" s="7"/>
      <c r="M63" s="51"/>
      <c r="N63" s="7"/>
      <c r="O63" s="7">
        <f t="shared" si="27"/>
        <v>483</v>
      </c>
      <c r="P63" s="7">
        <f t="shared" si="28"/>
        <v>532</v>
      </c>
      <c r="Q63" s="10">
        <f t="shared" si="29"/>
        <v>507.5</v>
      </c>
      <c r="R63" s="31">
        <f>IF($A63&gt;TRUNC(R$1/9),0,1/TRUNC(R$1/9)*(TRUNC(99+R$1)-$K63+1)/(TRUNC(99+R$1)-TRUNC(1+SQRT(14*R$1))+1)*1/(COUNTIFS($A$2:$A$214,$A63,$K$2:$K$214,"&gt;="&amp;$K63)))</f>
        <v>1.2347560975609757E-2</v>
      </c>
      <c r="S63" s="31">
        <f>IF($A63&gt;TRUNC(S$1/9),0,1/TRUNC(S$1/9)*(TRUNC(99+S$1)-$K63+1)/(TRUNC(99+S$1)-TRUNC(1+SQRT(14*S$1))+1)*1/(COUNTIFS($A$2:$A$214,$A63,$K$2:$K$214,"&gt;="&amp;$K63)))</f>
        <v>1.256558961612814E-2</v>
      </c>
    </row>
    <row r="64" spans="1:20" ht="28.8">
      <c r="A64" s="7">
        <v>7</v>
      </c>
      <c r="B64" s="10" t="s">
        <v>105</v>
      </c>
      <c r="C64" s="11" t="s">
        <v>210</v>
      </c>
      <c r="D64" s="7">
        <v>1</v>
      </c>
      <c r="E64" s="7">
        <v>12</v>
      </c>
      <c r="F64" s="7">
        <v>12</v>
      </c>
      <c r="G64" s="7">
        <f>E64</f>
        <v>12</v>
      </c>
      <c r="H64" s="7">
        <f>(F64-E64)*0.25+E64</f>
        <v>12</v>
      </c>
      <c r="I64" s="7">
        <f>(F64-E64)*0.5+E64</f>
        <v>12</v>
      </c>
      <c r="J64" s="7">
        <f>F64</f>
        <v>12</v>
      </c>
      <c r="K64" s="7">
        <v>190</v>
      </c>
      <c r="L64" s="7" t="b">
        <v>1</v>
      </c>
      <c r="M64" s="51"/>
      <c r="N64" s="7"/>
      <c r="O64" s="7">
        <f>D64*E64</f>
        <v>12</v>
      </c>
      <c r="P64" s="7">
        <f>D64*F64</f>
        <v>12</v>
      </c>
      <c r="Q64" s="10">
        <f>AVERAGE(O64,P64)</f>
        <v>12</v>
      </c>
      <c r="R64" s="31">
        <f>IF($A64&gt;TRUNC(R$1/9),0,1/TRUNC(R$1/9)*(TRUNC(99+R$1)-$K64+1)/(TRUNC(99+R$1)-TRUNC(1+SQRT(14*R$1))+1)*1/(COUNTIFS($A$2:$A$214,$A64,$K$2:$K$214,"&gt;="&amp;$K64)))</f>
        <v>1.8597560975609755E-2</v>
      </c>
      <c r="S64" s="31">
        <f>IF($A64&gt;TRUNC(S$1/9),0,1/TRUNC(S$1/9)*(TRUNC(99+S$1)-$K64+1)/(TRUNC(99+S$1)-TRUNC(1+SQRT(14*S$1))+1)*1/(COUNTIFS($A$2:$A$214,$A64,$K$2:$K$214,"&gt;="&amp;$K64)))</f>
        <v>1.9607843137254902E-2</v>
      </c>
      <c r="T64" s="1">
        <v>20</v>
      </c>
    </row>
    <row r="65" spans="1:20">
      <c r="A65" s="7">
        <v>9</v>
      </c>
      <c r="B65" s="10" t="s">
        <v>135</v>
      </c>
      <c r="C65" s="10" t="s">
        <v>136</v>
      </c>
      <c r="D65" s="7">
        <v>9</v>
      </c>
      <c r="E65" s="10">
        <v>89</v>
      </c>
      <c r="F65" s="10">
        <v>99</v>
      </c>
      <c r="G65" s="10">
        <f t="shared" ref="G65:G67" si="30">E65</f>
        <v>89</v>
      </c>
      <c r="H65" s="10">
        <f t="shared" ref="H65:H67" si="31">(F65-E65)*0.25+E65</f>
        <v>91.5</v>
      </c>
      <c r="I65" s="10">
        <f t="shared" ref="I65:I67" si="32">(F65-E65)*0.5+E65</f>
        <v>94</v>
      </c>
      <c r="J65" s="10">
        <f t="shared" ref="J65:J67" si="33">F65</f>
        <v>99</v>
      </c>
      <c r="K65" s="10">
        <v>150</v>
      </c>
      <c r="L65" s="10"/>
      <c r="M65" s="52"/>
      <c r="N65" s="10"/>
      <c r="O65" s="7">
        <f t="shared" si="27"/>
        <v>801</v>
      </c>
      <c r="P65" s="7">
        <f t="shared" si="28"/>
        <v>891</v>
      </c>
      <c r="Q65" s="10">
        <f t="shared" si="29"/>
        <v>846</v>
      </c>
      <c r="R65" s="31">
        <f>IF($A65&gt;TRUNC(R$1/9),0,1/TRUNC(R$1/9)*(TRUNC(99+R$1)-$K65+1)/(TRUNC(99+R$1)-TRUNC(1+SQRT(14*R$1))+1)*1/(COUNTIFS($A$2:$A$214,$A65,$K$2:$K$214,"&gt;="&amp;$K65)))</f>
        <v>6.1585365853658539E-3</v>
      </c>
      <c r="S65" s="31">
        <f>IF($A65&gt;TRUNC(S$1/9),0,1/TRUNC(S$1/9)*(TRUNC(99+S$1)-$K65+1)/(TRUNC(99+S$1)-TRUNC(1+SQRT(14*S$1))+1)*1/(COUNTIFS($A$2:$A$214,$A65,$K$2:$K$214,"&gt;="&amp;$K65)))</f>
        <v>6.1309030654515323E-3</v>
      </c>
    </row>
    <row r="66" spans="1:20">
      <c r="A66" s="7">
        <v>9</v>
      </c>
      <c r="B66" s="10" t="s">
        <v>228</v>
      </c>
      <c r="C66" s="11" t="s">
        <v>229</v>
      </c>
      <c r="D66" s="7">
        <v>9</v>
      </c>
      <c r="E66" s="10">
        <v>82</v>
      </c>
      <c r="F66" s="10">
        <v>88</v>
      </c>
      <c r="G66" s="10">
        <f t="shared" si="30"/>
        <v>82</v>
      </c>
      <c r="H66" s="10">
        <f t="shared" si="31"/>
        <v>83.5</v>
      </c>
      <c r="I66" s="10">
        <f t="shared" si="32"/>
        <v>85</v>
      </c>
      <c r="J66" s="10">
        <f t="shared" si="33"/>
        <v>88</v>
      </c>
      <c r="K66" s="10">
        <v>90</v>
      </c>
      <c r="L66" s="10"/>
      <c r="M66" s="52"/>
      <c r="N66" s="10"/>
      <c r="O66" s="7">
        <f t="shared" si="27"/>
        <v>738</v>
      </c>
      <c r="P66" s="7">
        <f t="shared" si="28"/>
        <v>792</v>
      </c>
      <c r="Q66" s="10">
        <f t="shared" si="29"/>
        <v>765</v>
      </c>
      <c r="R66" s="31">
        <f>IF($A66&gt;TRUNC(R$1/9),0,1/TRUNC(R$1/9)*(TRUNC(99+R$1)-$K66+1)/(TRUNC(99+R$1)-TRUNC(1+SQRT(14*R$1))+1)*1/(COUNTIFS($A$2:$A$214,$A66,$K$2:$K$214,"&gt;="&amp;$K66)))</f>
        <v>4.0904471544715446E-3</v>
      </c>
      <c r="S66" s="31">
        <f>IF($A66&gt;TRUNC(S$1/9),0,1/TRUNC(S$1/9)*(TRUNC(99+S$1)-$K66+1)/(TRUNC(99+S$1)-TRUNC(1+SQRT(14*S$1))+1)*1/(COUNTIFS($A$2:$A$214,$A66,$K$2:$K$214,"&gt;="&amp;$K66)))</f>
        <v>3.935376967688484E-3</v>
      </c>
    </row>
    <row r="67" spans="1:20">
      <c r="A67" s="7">
        <v>9</v>
      </c>
      <c r="B67" s="7" t="s">
        <v>55</v>
      </c>
      <c r="C67" s="7" t="s">
        <v>56</v>
      </c>
      <c r="D67" s="7">
        <v>1</v>
      </c>
      <c r="E67" s="7">
        <v>10</v>
      </c>
      <c r="F67" s="7">
        <v>10</v>
      </c>
      <c r="G67" s="7">
        <f t="shared" si="30"/>
        <v>10</v>
      </c>
      <c r="H67" s="7">
        <f t="shared" si="31"/>
        <v>10</v>
      </c>
      <c r="I67" s="7">
        <f t="shared" si="32"/>
        <v>10</v>
      </c>
      <c r="J67" s="7">
        <f t="shared" si="33"/>
        <v>10</v>
      </c>
      <c r="K67" s="7">
        <v>110</v>
      </c>
      <c r="L67" s="7" t="b">
        <v>1</v>
      </c>
      <c r="M67" s="51"/>
      <c r="N67" s="7"/>
      <c r="O67" s="7">
        <f t="shared" si="27"/>
        <v>10</v>
      </c>
      <c r="P67" s="7">
        <f t="shared" si="28"/>
        <v>10</v>
      </c>
      <c r="Q67" s="10">
        <f t="shared" si="29"/>
        <v>10</v>
      </c>
      <c r="R67" s="31">
        <f>IF($A67&gt;TRUNC(R$1/9),0,1/TRUNC(R$1/9)*(TRUNC(99+R$1)-$K67+1)/(TRUNC(99+R$1)-TRUNC(1+SQRT(14*R$1))+1)*1/(COUNTIFS($A$2:$A$214,$A67,$K$2:$K$214,"&gt;="&amp;$K67)))</f>
        <v>3.9079822616407975E-3</v>
      </c>
      <c r="S67" s="31">
        <f>IF($A67&gt;TRUNC(S$1/9),0,1/TRUNC(S$1/9)*(TRUNC(99+S$1)-$K67+1)/(TRUNC(99+S$1)-TRUNC(1+SQRT(14*S$1))+1)*1/(COUNTIFS($A$2:$A$214,$A67,$K$2:$K$214,"&gt;="&amp;$K67)))</f>
        <v>3.7910170470236756E-3</v>
      </c>
      <c r="T67" s="1">
        <v>18</v>
      </c>
    </row>
    <row r="68" spans="1:20">
      <c r="A68" s="7">
        <v>9</v>
      </c>
      <c r="B68" s="10" t="s">
        <v>628</v>
      </c>
      <c r="C68" s="11" t="s">
        <v>629</v>
      </c>
      <c r="D68" s="7">
        <v>9</v>
      </c>
      <c r="E68" s="10">
        <v>77</v>
      </c>
      <c r="F68" s="10">
        <v>84</v>
      </c>
      <c r="G68" s="10">
        <f t="shared" ref="G68:G69" si="34">E68</f>
        <v>77</v>
      </c>
      <c r="H68" s="10">
        <f t="shared" ref="H68:H69" si="35">(F68-E68)*0.25+E68</f>
        <v>78.75</v>
      </c>
      <c r="I68" s="10">
        <f t="shared" ref="I68:I69" si="36">(F68-E68)*0.5+E68</f>
        <v>80.5</v>
      </c>
      <c r="J68" s="10">
        <f t="shared" ref="J68:J69" si="37">F68</f>
        <v>84</v>
      </c>
      <c r="K68" s="10">
        <v>120</v>
      </c>
      <c r="L68" s="10"/>
      <c r="M68" s="52"/>
      <c r="N68" s="10"/>
      <c r="O68" s="7">
        <f t="shared" si="27"/>
        <v>693</v>
      </c>
      <c r="P68" s="7">
        <f t="shared" si="28"/>
        <v>756</v>
      </c>
      <c r="Q68" s="10">
        <f t="shared" si="29"/>
        <v>724.5</v>
      </c>
      <c r="R68" s="31">
        <f>IF($A68&gt;TRUNC(R$1/9),0,1/TRUNC(R$1/9)*(TRUNC(99+R$1)-$K68+1)/(TRUNC(99+R$1)-TRUNC(1+SQRT(14*R$1))+1)*1/(COUNTIFS($A$2:$A$214,$A68,$K$2:$K$214,"&gt;="&amp;$K68)))</f>
        <v>3.9939024390243903E-3</v>
      </c>
      <c r="S68" s="31">
        <f>IF($A68&gt;TRUNC(S$1/9),0,1/TRUNC(S$1/9)*(TRUNC(99+S$1)-$K68+1)/(TRUNC(99+S$1)-TRUNC(1+SQRT(14*S$1))+1)*1/(COUNTIFS($A$2:$A$214,$A68,$K$2:$K$214,"&gt;="&amp;$K68)))</f>
        <v>3.8939519469759739E-3</v>
      </c>
    </row>
    <row r="69" spans="1:20">
      <c r="A69" s="7">
        <v>9</v>
      </c>
      <c r="B69" s="10" t="s">
        <v>259</v>
      </c>
      <c r="C69" s="11" t="s">
        <v>260</v>
      </c>
      <c r="D69" s="7">
        <v>9</v>
      </c>
      <c r="E69" s="10">
        <v>74</v>
      </c>
      <c r="F69" s="10">
        <v>97</v>
      </c>
      <c r="G69" s="10">
        <f t="shared" si="34"/>
        <v>74</v>
      </c>
      <c r="H69" s="10">
        <f t="shared" si="35"/>
        <v>79.75</v>
      </c>
      <c r="I69" s="10">
        <f t="shared" si="36"/>
        <v>85.5</v>
      </c>
      <c r="J69" s="10">
        <f t="shared" si="37"/>
        <v>97</v>
      </c>
      <c r="K69" s="10">
        <v>120</v>
      </c>
      <c r="L69" s="10"/>
      <c r="M69" s="52"/>
      <c r="N69" s="10"/>
      <c r="O69" s="7">
        <f t="shared" si="27"/>
        <v>666</v>
      </c>
      <c r="P69" s="7">
        <f t="shared" si="28"/>
        <v>873</v>
      </c>
      <c r="Q69" s="10">
        <f t="shared" si="29"/>
        <v>769.5</v>
      </c>
      <c r="R69" s="31">
        <f>IF($A69&gt;TRUNC(R$1/9),0,1/TRUNC(R$1/9)*(TRUNC(99+R$1)-$K69+1)/(TRUNC(99+R$1)-TRUNC(1+SQRT(14*R$1))+1)*1/(COUNTIFS($A$2:$A$214,$A69,$K$2:$K$214,"&gt;="&amp;$K69)))</f>
        <v>3.9939024390243903E-3</v>
      </c>
      <c r="S69" s="31">
        <f>IF($A69&gt;TRUNC(S$1/9),0,1/TRUNC(S$1/9)*(TRUNC(99+S$1)-$K69+1)/(TRUNC(99+S$1)-TRUNC(1+SQRT(14*S$1))+1)*1/(COUNTIFS($A$2:$A$214,$A69,$K$2:$K$214,"&gt;="&amp;$K69)))</f>
        <v>3.8939519469759739E-3</v>
      </c>
    </row>
    <row r="70" spans="1:20">
      <c r="A70" s="7">
        <v>9</v>
      </c>
      <c r="B70" s="10" t="s">
        <v>255</v>
      </c>
      <c r="C70" s="11" t="s">
        <v>256</v>
      </c>
      <c r="D70" s="7">
        <v>9</v>
      </c>
      <c r="E70" s="7">
        <v>74</v>
      </c>
      <c r="F70" s="7">
        <v>93</v>
      </c>
      <c r="G70" s="10">
        <f t="shared" ref="G70:G113" si="38">E70</f>
        <v>74</v>
      </c>
      <c r="H70" s="10">
        <f t="shared" ref="H70:H113" si="39">(F70-E70)*0.25+E70</f>
        <v>78.75</v>
      </c>
      <c r="I70" s="10">
        <f t="shared" ref="I70:I113" si="40">(F70-E70)*0.5+E70</f>
        <v>83.5</v>
      </c>
      <c r="J70" s="10">
        <f t="shared" ref="J70:J113" si="41">F70</f>
        <v>93</v>
      </c>
      <c r="K70" s="10">
        <v>140</v>
      </c>
      <c r="L70" s="10"/>
      <c r="M70" s="52"/>
      <c r="N70" s="10"/>
      <c r="O70" s="7">
        <f t="shared" si="27"/>
        <v>666</v>
      </c>
      <c r="P70" s="7">
        <f t="shared" si="28"/>
        <v>837</v>
      </c>
      <c r="Q70" s="10">
        <f t="shared" si="29"/>
        <v>751.5</v>
      </c>
      <c r="R70" s="31">
        <f>IF($A70&gt;TRUNC(R$1/9),0,1/TRUNC(R$1/9)*(TRUNC(99+R$1)-$K70+1)/(TRUNC(99+R$1)-TRUNC(1+SQRT(14*R$1))+1)*1/(COUNTIFS($A$2:$A$214,$A70,$K$2:$K$214,"&gt;="&amp;$K70)))</f>
        <v>4.8344947735191645E-3</v>
      </c>
      <c r="S70" s="31">
        <f>IF($A70&gt;TRUNC(S$1/9),0,1/TRUNC(S$1/9)*(TRUNC(99+S$1)-$K70+1)/(TRUNC(99+S$1)-TRUNC(1+SQRT(14*S$1))+1)*1/(COUNTIFS($A$2:$A$214,$A70,$K$2:$K$214,"&gt;="&amp;$K70)))</f>
        <v>4.7737404821083362E-3</v>
      </c>
    </row>
    <row r="71" spans="1:20">
      <c r="A71" s="7">
        <v>9</v>
      </c>
      <c r="B71" s="10" t="s">
        <v>261</v>
      </c>
      <c r="C71" s="11" t="s">
        <v>262</v>
      </c>
      <c r="D71" s="7">
        <v>9</v>
      </c>
      <c r="E71" s="10">
        <v>71</v>
      </c>
      <c r="F71" s="10">
        <v>72</v>
      </c>
      <c r="G71" s="10">
        <f t="shared" si="38"/>
        <v>71</v>
      </c>
      <c r="H71" s="10">
        <f t="shared" si="39"/>
        <v>71.25</v>
      </c>
      <c r="I71" s="10">
        <f t="shared" si="40"/>
        <v>71.5</v>
      </c>
      <c r="J71" s="10">
        <f t="shared" si="41"/>
        <v>72</v>
      </c>
      <c r="K71" s="10">
        <v>130</v>
      </c>
      <c r="L71" s="10"/>
      <c r="M71" s="52"/>
      <c r="N71" s="10"/>
      <c r="O71" s="7">
        <f t="shared" si="27"/>
        <v>639</v>
      </c>
      <c r="P71" s="7">
        <f t="shared" si="28"/>
        <v>648</v>
      </c>
      <c r="Q71" s="10">
        <f t="shared" si="29"/>
        <v>643.5</v>
      </c>
      <c r="R71" s="31">
        <f>IF($A71&gt;TRUNC(R$1/9),0,1/TRUNC(R$1/9)*(TRUNC(99+R$1)-$K71+1)/(TRUNC(99+R$1)-TRUNC(1+SQRT(14*R$1))+1)*1/(COUNTIFS($A$2:$A$214,$A71,$K$2:$K$214,"&gt;="&amp;$K71)))</f>
        <v>4.6112804878048778E-3</v>
      </c>
      <c r="S71" s="31">
        <f>IF($A71&gt;TRUNC(S$1/9),0,1/TRUNC(S$1/9)*(TRUNC(99+S$1)-$K71+1)/(TRUNC(99+S$1)-TRUNC(1+SQRT(14*S$1))+1)*1/(COUNTIFS($A$2:$A$214,$A71,$K$2:$K$214,"&gt;="&amp;$K71)))</f>
        <v>4.5222314277823805E-3</v>
      </c>
    </row>
    <row r="72" spans="1:20">
      <c r="A72" s="7">
        <v>9</v>
      </c>
      <c r="B72" s="10" t="s">
        <v>271</v>
      </c>
      <c r="C72" s="10" t="s">
        <v>272</v>
      </c>
      <c r="D72" s="7">
        <v>9</v>
      </c>
      <c r="E72" s="10">
        <v>88</v>
      </c>
      <c r="F72" s="10">
        <v>92</v>
      </c>
      <c r="G72" s="10">
        <f t="shared" si="38"/>
        <v>88</v>
      </c>
      <c r="H72" s="10">
        <f t="shared" si="39"/>
        <v>89</v>
      </c>
      <c r="I72" s="10">
        <f t="shared" si="40"/>
        <v>90</v>
      </c>
      <c r="J72" s="10">
        <f t="shared" si="41"/>
        <v>92</v>
      </c>
      <c r="K72" s="10">
        <v>140</v>
      </c>
      <c r="L72" s="10"/>
      <c r="M72" s="52"/>
      <c r="N72" s="10"/>
      <c r="O72" s="7">
        <f t="shared" si="27"/>
        <v>792</v>
      </c>
      <c r="P72" s="7">
        <f t="shared" si="28"/>
        <v>828</v>
      </c>
      <c r="Q72" s="10">
        <f t="shared" si="29"/>
        <v>810</v>
      </c>
      <c r="R72" s="31">
        <f>IF($A72&gt;TRUNC(R$1/9),0,1/TRUNC(R$1/9)*(TRUNC(99+R$1)-$K72+1)/(TRUNC(99+R$1)-TRUNC(1+SQRT(14*R$1))+1)*1/(COUNTIFS($A$2:$A$214,$A72,$K$2:$K$214,"&gt;="&amp;$K72)))</f>
        <v>4.8344947735191645E-3</v>
      </c>
      <c r="S72" s="31">
        <f>IF($A72&gt;TRUNC(S$1/9),0,1/TRUNC(S$1/9)*(TRUNC(99+S$1)-$K72+1)/(TRUNC(99+S$1)-TRUNC(1+SQRT(14*S$1))+1)*1/(COUNTIFS($A$2:$A$214,$A72,$K$2:$K$214,"&gt;="&amp;$K72)))</f>
        <v>4.7737404821083362E-3</v>
      </c>
    </row>
    <row r="73" spans="1:20">
      <c r="A73" s="7">
        <v>9</v>
      </c>
      <c r="B73" s="10" t="s">
        <v>279</v>
      </c>
      <c r="C73" s="11" t="s">
        <v>280</v>
      </c>
      <c r="D73" s="7">
        <v>9</v>
      </c>
      <c r="E73" s="10">
        <v>84</v>
      </c>
      <c r="F73" s="10">
        <v>86</v>
      </c>
      <c r="G73" s="10">
        <f t="shared" si="38"/>
        <v>84</v>
      </c>
      <c r="H73" s="10">
        <f t="shared" si="39"/>
        <v>84.5</v>
      </c>
      <c r="I73" s="10">
        <f t="shared" si="40"/>
        <v>85</v>
      </c>
      <c r="J73" s="10">
        <f t="shared" si="41"/>
        <v>86</v>
      </c>
      <c r="K73" s="10">
        <v>160</v>
      </c>
      <c r="L73" s="10"/>
      <c r="M73" s="52"/>
      <c r="N73" s="10"/>
      <c r="O73" s="7">
        <f t="shared" si="27"/>
        <v>756</v>
      </c>
      <c r="P73" s="7">
        <f t="shared" si="28"/>
        <v>774</v>
      </c>
      <c r="Q73" s="10">
        <f t="shared" si="29"/>
        <v>765</v>
      </c>
      <c r="R73" s="31">
        <f>IF($A73&gt;TRUNC(R$1/9),0,1/TRUNC(R$1/9)*(TRUNC(99+R$1)-$K73+1)/(TRUNC(99+R$1)-TRUNC(1+SQRT(14*R$1))+1)*1/(COUNTIFS($A$2:$A$214,$A73,$K$2:$K$214,"&gt;="&amp;$K73)))</f>
        <v>6.9359756097560976E-3</v>
      </c>
      <c r="S73" s="31">
        <f>IF($A73&gt;TRUNC(S$1/9),0,1/TRUNC(S$1/9)*(TRUNC(99+S$1)-$K73+1)/(TRUNC(99+S$1)-TRUNC(1+SQRT(14*S$1))+1)*1/(COUNTIFS($A$2:$A$214,$A73,$K$2:$K$214,"&gt;="&amp;$K73)))</f>
        <v>6.9732118199392432E-3</v>
      </c>
    </row>
    <row r="74" spans="1:20">
      <c r="A74" s="7">
        <v>9</v>
      </c>
      <c r="B74" s="7" t="s">
        <v>27</v>
      </c>
      <c r="C74" s="7" t="s">
        <v>95</v>
      </c>
      <c r="D74" s="7">
        <v>1</v>
      </c>
      <c r="E74" s="7">
        <v>8</v>
      </c>
      <c r="F74" s="7">
        <v>8</v>
      </c>
      <c r="G74" s="10">
        <f t="shared" si="38"/>
        <v>8</v>
      </c>
      <c r="H74" s="10">
        <f t="shared" si="39"/>
        <v>8</v>
      </c>
      <c r="I74" s="10">
        <f t="shared" si="40"/>
        <v>8</v>
      </c>
      <c r="J74" s="10">
        <f t="shared" si="41"/>
        <v>8</v>
      </c>
      <c r="K74" s="7">
        <v>170</v>
      </c>
      <c r="L74" s="7" t="b">
        <v>1</v>
      </c>
      <c r="M74" s="51"/>
      <c r="N74" s="7"/>
      <c r="O74" s="7">
        <f t="shared" si="27"/>
        <v>8</v>
      </c>
      <c r="P74" s="7">
        <f t="shared" si="28"/>
        <v>8</v>
      </c>
      <c r="Q74" s="10">
        <f t="shared" si="29"/>
        <v>8</v>
      </c>
      <c r="R74" s="31">
        <f>IF($A74&gt;TRUNC(R$1/9),0,1/TRUNC(R$1/9)*(TRUNC(99+R$1)-$K74+1)/(TRUNC(99+R$1)-TRUNC(1+SQRT(14*R$1))+1)*1/(COUNTIFS($A$2:$A$214,$A74,$K$2:$K$214,"&gt;="&amp;$K74)))</f>
        <v>8.2317073170731711E-3</v>
      </c>
      <c r="S74" s="31">
        <f>IF($A74&gt;TRUNC(S$1/9),0,1/TRUNC(S$1/9)*(TRUNC(99+S$1)-$K74+1)/(TRUNC(99+S$1)-TRUNC(1+SQRT(14*S$1))+1)*1/(COUNTIFS($A$2:$A$214,$A74,$K$2:$K$214,"&gt;="&amp;$K74)))</f>
        <v>8.3770597440854262E-3</v>
      </c>
    </row>
    <row r="75" spans="1:20">
      <c r="A75" s="7">
        <v>9</v>
      </c>
      <c r="B75" s="10" t="s">
        <v>285</v>
      </c>
      <c r="C75" s="11" t="s">
        <v>286</v>
      </c>
      <c r="D75" s="7">
        <v>9</v>
      </c>
      <c r="E75" s="10">
        <v>86</v>
      </c>
      <c r="F75" s="10">
        <v>95</v>
      </c>
      <c r="G75" s="10">
        <f t="shared" si="38"/>
        <v>86</v>
      </c>
      <c r="H75" s="10">
        <f t="shared" si="39"/>
        <v>88.25</v>
      </c>
      <c r="I75" s="10">
        <f t="shared" si="40"/>
        <v>90.5</v>
      </c>
      <c r="J75" s="10">
        <f t="shared" si="41"/>
        <v>95</v>
      </c>
      <c r="K75" s="10">
        <v>180</v>
      </c>
      <c r="L75" s="10"/>
      <c r="M75" s="52"/>
      <c r="N75" s="10"/>
      <c r="O75" s="7">
        <f t="shared" si="27"/>
        <v>774</v>
      </c>
      <c r="P75" s="7">
        <f t="shared" si="28"/>
        <v>855</v>
      </c>
      <c r="Q75" s="10">
        <f t="shared" si="29"/>
        <v>814.5</v>
      </c>
      <c r="R75" s="31">
        <f>IF($A75&gt;TRUNC(R$1/9),0,1/TRUNC(R$1/9)*(TRUNC(99+R$1)-$K75+1)/(TRUNC(99+R$1)-TRUNC(1+SQRT(14*R$1))+1)*1/(COUNTIFS($A$2:$A$214,$A75,$K$2:$K$214,"&gt;="&amp;$K75)))</f>
        <v>1.0823170731707316E-2</v>
      </c>
      <c r="S75" s="31">
        <f>IF($A75&gt;TRUNC(S$1/9),0,1/TRUNC(S$1/9)*(TRUNC(99+S$1)-$K75+1)/(TRUNC(99+S$1)-TRUNC(1+SQRT(14*S$1))+1)*1/(COUNTIFS($A$2:$A$214,$A75,$K$2:$K$214,"&gt;="&amp;$K75)))</f>
        <v>1.1184755592377795E-2</v>
      </c>
    </row>
    <row r="76" spans="1:20">
      <c r="A76" s="7">
        <v>9</v>
      </c>
      <c r="B76" s="10" t="s">
        <v>289</v>
      </c>
      <c r="C76" s="11" t="s">
        <v>290</v>
      </c>
      <c r="D76" s="7">
        <v>9</v>
      </c>
      <c r="E76" s="10">
        <v>87</v>
      </c>
      <c r="F76" s="10">
        <v>88</v>
      </c>
      <c r="G76" s="10">
        <f t="shared" si="38"/>
        <v>87</v>
      </c>
      <c r="H76" s="10">
        <f t="shared" si="39"/>
        <v>87.25</v>
      </c>
      <c r="I76" s="10">
        <f t="shared" si="40"/>
        <v>87.5</v>
      </c>
      <c r="J76" s="10">
        <f t="shared" si="41"/>
        <v>88</v>
      </c>
      <c r="K76" s="10">
        <v>188</v>
      </c>
      <c r="L76" s="10"/>
      <c r="M76" s="52"/>
      <c r="N76" s="10"/>
      <c r="O76" s="7">
        <f t="shared" si="27"/>
        <v>783</v>
      </c>
      <c r="P76" s="7">
        <f t="shared" si="28"/>
        <v>792</v>
      </c>
      <c r="Q76" s="10">
        <f t="shared" si="29"/>
        <v>787.5</v>
      </c>
      <c r="R76" s="31">
        <f>IF($A76&gt;TRUNC(R$1/9),0,1/TRUNC(R$1/9)*(TRUNC(99+R$1)-$K76+1)/(TRUNC(99+R$1)-TRUNC(1+SQRT(14*R$1))+1)*1/(COUNTIFS($A$2:$A$214,$A76,$K$2:$K$214,"&gt;="&amp;$K76)))</f>
        <v>1.9207317073170731E-2</v>
      </c>
      <c r="S76" s="31">
        <f>IF($A76&gt;TRUNC(S$1/9),0,1/TRUNC(S$1/9)*(TRUNC(99+S$1)-$K76+1)/(TRUNC(99+S$1)-TRUNC(1+SQRT(14*S$1))+1)*1/(COUNTIFS($A$2:$A$214,$A76,$K$2:$K$214,"&gt;="&amp;$K76)))</f>
        <v>2.0160176746755038E-2</v>
      </c>
    </row>
    <row r="77" spans="1:20">
      <c r="A77" s="10">
        <v>11</v>
      </c>
      <c r="B77" s="10" t="s">
        <v>273</v>
      </c>
      <c r="C77" s="11" t="s">
        <v>274</v>
      </c>
      <c r="D77" s="7">
        <v>11</v>
      </c>
      <c r="E77" s="10">
        <v>108</v>
      </c>
      <c r="F77" s="10">
        <v>114</v>
      </c>
      <c r="G77" s="10">
        <f t="shared" si="38"/>
        <v>108</v>
      </c>
      <c r="H77" s="10">
        <f t="shared" si="39"/>
        <v>109.5</v>
      </c>
      <c r="I77" s="10">
        <f t="shared" si="40"/>
        <v>111</v>
      </c>
      <c r="J77" s="10">
        <f t="shared" si="41"/>
        <v>114</v>
      </c>
      <c r="K77" s="10">
        <v>130</v>
      </c>
      <c r="L77" s="10"/>
      <c r="M77" s="52"/>
      <c r="N77" s="10"/>
      <c r="O77" s="7">
        <f t="shared" si="27"/>
        <v>1188</v>
      </c>
      <c r="P77" s="7">
        <f t="shared" si="28"/>
        <v>1254</v>
      </c>
      <c r="Q77" s="10">
        <f t="shared" si="29"/>
        <v>1221</v>
      </c>
      <c r="R77" s="31">
        <f>IF($A77&gt;TRUNC(R$1/9),0,1/TRUNC(R$1/9)*(TRUNC(99+R$1)-$K77+1)/(TRUNC(99+R$1)-TRUNC(1+SQRT(14*R$1))+1)*1/(COUNTIFS($A$2:$A$214,$A77,$K$2:$K$214,"&gt;="&amp;$K77)))</f>
        <v>6.1483739837398374E-3</v>
      </c>
      <c r="S77" s="31">
        <f>IF($A77&gt;TRUNC(S$1/9),0,1/TRUNC(S$1/9)*(TRUNC(99+S$1)-$K77+1)/(TRUNC(99+S$1)-TRUNC(1+SQRT(14*S$1))+1)*1/(COUNTIFS($A$2:$A$214,$A77,$K$2:$K$214,"&gt;="&amp;$K77)))</f>
        <v>6.029641903709841E-3</v>
      </c>
    </row>
    <row r="78" spans="1:20">
      <c r="A78" s="10">
        <v>11</v>
      </c>
      <c r="B78" s="10" t="s">
        <v>267</v>
      </c>
      <c r="C78" s="11" t="s">
        <v>268</v>
      </c>
      <c r="D78" s="7">
        <v>11</v>
      </c>
      <c r="E78" s="10">
        <v>103</v>
      </c>
      <c r="F78" s="10">
        <v>109</v>
      </c>
      <c r="G78" s="10">
        <f t="shared" si="38"/>
        <v>103</v>
      </c>
      <c r="H78" s="10">
        <f t="shared" si="39"/>
        <v>104.5</v>
      </c>
      <c r="I78" s="10">
        <f t="shared" si="40"/>
        <v>106</v>
      </c>
      <c r="J78" s="10">
        <f t="shared" si="41"/>
        <v>109</v>
      </c>
      <c r="K78" s="10">
        <v>90</v>
      </c>
      <c r="L78" s="10"/>
      <c r="M78" s="52"/>
      <c r="N78" s="10"/>
      <c r="O78" s="7">
        <f t="shared" si="27"/>
        <v>1133</v>
      </c>
      <c r="P78" s="7">
        <f t="shared" si="28"/>
        <v>1199</v>
      </c>
      <c r="Q78" s="10">
        <f t="shared" si="29"/>
        <v>1166</v>
      </c>
      <c r="R78" s="31">
        <f>IF($A78&gt;TRUNC(R$1/9),0,1/TRUNC(R$1/9)*(TRUNC(99+R$1)-$K78+1)/(TRUNC(99+R$1)-TRUNC(1+SQRT(14*R$1))+1)*1/(COUNTIFS($A$2:$A$214,$A78,$K$2:$K$214,"&gt;="&amp;$K78)))</f>
        <v>4.0904471544715446E-3</v>
      </c>
      <c r="S78" s="31">
        <f>IF($A78&gt;TRUNC(S$1/9),0,1/TRUNC(S$1/9)*(TRUNC(99+S$1)-$K78+1)/(TRUNC(99+S$1)-TRUNC(1+SQRT(14*S$1))+1)*1/(COUNTIFS($A$2:$A$214,$A78,$K$2:$K$214,"&gt;="&amp;$K78)))</f>
        <v>3.935376967688484E-3</v>
      </c>
    </row>
    <row r="79" spans="1:20">
      <c r="A79" s="10">
        <v>11</v>
      </c>
      <c r="B79" s="10" t="s">
        <v>263</v>
      </c>
      <c r="C79" s="11" t="s">
        <v>264</v>
      </c>
      <c r="D79" s="7">
        <v>11</v>
      </c>
      <c r="E79" s="10">
        <v>109</v>
      </c>
      <c r="F79" s="10">
        <v>115</v>
      </c>
      <c r="G79" s="10">
        <f t="shared" si="38"/>
        <v>109</v>
      </c>
      <c r="H79" s="10">
        <f t="shared" si="39"/>
        <v>110.5</v>
      </c>
      <c r="I79" s="10">
        <f t="shared" si="40"/>
        <v>112</v>
      </c>
      <c r="J79" s="10">
        <f t="shared" si="41"/>
        <v>115</v>
      </c>
      <c r="K79" s="10">
        <v>101</v>
      </c>
      <c r="L79" s="10"/>
      <c r="M79" s="52"/>
      <c r="N79" s="10"/>
      <c r="O79" s="7">
        <f t="shared" si="27"/>
        <v>1199</v>
      </c>
      <c r="P79" s="7">
        <f t="shared" si="28"/>
        <v>1265</v>
      </c>
      <c r="Q79" s="10">
        <f t="shared" si="29"/>
        <v>1232</v>
      </c>
      <c r="R79" s="31">
        <f>IF($A79&gt;TRUNC(R$1/9),0,1/TRUNC(R$1/9)*(TRUNC(99+R$1)-$K79+1)/(TRUNC(99+R$1)-TRUNC(1+SQRT(14*R$1))+1)*1/(COUNTIFS($A$2:$A$214,$A79,$K$2:$K$214,"&gt;="&amp;$K79)))</f>
        <v>4.1574279379157425E-3</v>
      </c>
      <c r="S79" s="31">
        <f>IF($A79&gt;TRUNC(S$1/9),0,1/TRUNC(S$1/9)*(TRUNC(99+S$1)-$K79+1)/(TRUNC(99+S$1)-TRUNC(1+SQRT(14*S$1))+1)*1/(COUNTIFS($A$2:$A$214,$A79,$K$2:$K$214,"&gt;="&amp;$K79)))</f>
        <v>4.0169717054555501E-3</v>
      </c>
    </row>
    <row r="80" spans="1:20">
      <c r="A80" s="10">
        <v>11</v>
      </c>
      <c r="B80" s="10" t="s">
        <v>265</v>
      </c>
      <c r="C80" s="11" t="s">
        <v>266</v>
      </c>
      <c r="D80" s="7">
        <v>11</v>
      </c>
      <c r="E80" s="10">
        <v>101</v>
      </c>
      <c r="F80" s="10">
        <v>105</v>
      </c>
      <c r="G80" s="10">
        <f t="shared" si="38"/>
        <v>101</v>
      </c>
      <c r="H80" s="10">
        <f t="shared" si="39"/>
        <v>102</v>
      </c>
      <c r="I80" s="10">
        <f t="shared" si="40"/>
        <v>103</v>
      </c>
      <c r="J80" s="10">
        <f t="shared" si="41"/>
        <v>105</v>
      </c>
      <c r="K80" s="10">
        <v>110</v>
      </c>
      <c r="L80" s="10"/>
      <c r="M80" s="52"/>
      <c r="N80" s="10"/>
      <c r="O80" s="7">
        <f t="shared" si="27"/>
        <v>1111</v>
      </c>
      <c r="P80" s="7">
        <f t="shared" si="28"/>
        <v>1155</v>
      </c>
      <c r="Q80" s="10">
        <f t="shared" si="29"/>
        <v>1133</v>
      </c>
      <c r="R80" s="31">
        <f>IF($A80&gt;TRUNC(R$1/9),0,1/TRUNC(R$1/9)*(TRUNC(99+R$1)-$K80+1)/(TRUNC(99+R$1)-TRUNC(1+SQRT(14*R$1))+1)*1/(COUNTIFS($A$2:$A$214,$A80,$K$2:$K$214,"&gt;="&amp;$K80)))</f>
        <v>4.2987804878048775E-3</v>
      </c>
      <c r="S80" s="31">
        <f>IF($A80&gt;TRUNC(S$1/9),0,1/TRUNC(S$1/9)*(TRUNC(99+S$1)-$K80+1)/(TRUNC(99+S$1)-TRUNC(1+SQRT(14*S$1))+1)*1/(COUNTIFS($A$2:$A$214,$A80,$K$2:$K$214,"&gt;="&amp;$K80)))</f>
        <v>4.170118751726043E-3</v>
      </c>
    </row>
    <row r="81" spans="1:20">
      <c r="A81" s="10">
        <v>11</v>
      </c>
      <c r="B81" s="10" t="s">
        <v>295</v>
      </c>
      <c r="C81" s="11" t="s">
        <v>296</v>
      </c>
      <c r="D81" s="7">
        <v>11</v>
      </c>
      <c r="E81" s="10">
        <v>105</v>
      </c>
      <c r="F81" s="10">
        <v>118</v>
      </c>
      <c r="G81" s="10">
        <f t="shared" si="38"/>
        <v>105</v>
      </c>
      <c r="H81" s="10">
        <f t="shared" si="39"/>
        <v>108.25</v>
      </c>
      <c r="I81" s="10">
        <f t="shared" si="40"/>
        <v>111.5</v>
      </c>
      <c r="J81" s="10">
        <f t="shared" si="41"/>
        <v>118</v>
      </c>
      <c r="K81" s="10">
        <v>135</v>
      </c>
      <c r="L81" s="10"/>
      <c r="M81" s="52"/>
      <c r="N81" s="10"/>
      <c r="O81" s="7">
        <f t="shared" si="27"/>
        <v>1155</v>
      </c>
      <c r="P81" s="7">
        <f t="shared" si="28"/>
        <v>1298</v>
      </c>
      <c r="Q81" s="10">
        <f t="shared" si="29"/>
        <v>1226.5</v>
      </c>
      <c r="R81" s="31">
        <f>IF($A81&gt;TRUNC(R$1/9),0,1/TRUNC(R$1/9)*(TRUNC(99+R$1)-$K81+1)/(TRUNC(99+R$1)-TRUNC(1+SQRT(14*R$1))+1)*1/(COUNTIFS($A$2:$A$214,$A81,$K$2:$K$214,"&gt;="&amp;$K81)))</f>
        <v>7.0731707317073164E-3</v>
      </c>
      <c r="S81" s="31">
        <f>IF($A81&gt;TRUNC(S$1/9),0,1/TRUNC(S$1/9)*(TRUNC(99+S$1)-$K81+1)/(TRUNC(99+S$1)-TRUNC(1+SQRT(14*S$1))+1)*1/(COUNTIFS($A$2:$A$214,$A81,$K$2:$K$214,"&gt;="&amp;$K81)))</f>
        <v>6.9594034797017396E-3</v>
      </c>
    </row>
    <row r="82" spans="1:20">
      <c r="A82" s="10">
        <v>11</v>
      </c>
      <c r="B82" s="10" t="s">
        <v>300</v>
      </c>
      <c r="C82" s="11" t="s">
        <v>301</v>
      </c>
      <c r="D82" s="7">
        <v>11</v>
      </c>
      <c r="E82" s="10">
        <v>105</v>
      </c>
      <c r="F82" s="10">
        <v>115</v>
      </c>
      <c r="G82" s="10">
        <f t="shared" si="38"/>
        <v>105</v>
      </c>
      <c r="H82" s="10">
        <f t="shared" si="39"/>
        <v>107.5</v>
      </c>
      <c r="I82" s="10">
        <f t="shared" si="40"/>
        <v>110</v>
      </c>
      <c r="J82" s="10">
        <f t="shared" si="41"/>
        <v>115</v>
      </c>
      <c r="K82" s="10">
        <v>144</v>
      </c>
      <c r="L82" s="10"/>
      <c r="M82" s="52"/>
      <c r="N82" s="10"/>
      <c r="O82" s="7">
        <f t="shared" si="27"/>
        <v>1155</v>
      </c>
      <c r="P82" s="7">
        <f t="shared" si="28"/>
        <v>1265</v>
      </c>
      <c r="Q82" s="10">
        <f t="shared" si="29"/>
        <v>1210</v>
      </c>
      <c r="R82" s="31">
        <f>IF($A82&gt;TRUNC(R$1/9),0,1/TRUNC(R$1/9)*(TRUNC(99+R$1)-$K82+1)/(TRUNC(99+R$1)-TRUNC(1+SQRT(14*R$1))+1)*1/(COUNTIFS($A$2:$A$214,$A82,$K$2:$K$214,"&gt;="&amp;$K82)))</f>
        <v>8.1554878048780491E-3</v>
      </c>
      <c r="S82" s="31">
        <f>IF($A82&gt;TRUNC(S$1/9),0,1/TRUNC(S$1/9)*(TRUNC(99+S$1)-$K82+1)/(TRUNC(99+S$1)-TRUNC(1+SQRT(14*S$1))+1)*1/(COUNTIFS($A$2:$A$214,$A82,$K$2:$K$214,"&gt;="&amp;$K82)))</f>
        <v>8.0778790389395196E-3</v>
      </c>
    </row>
    <row r="83" spans="1:20" ht="28.8">
      <c r="A83" s="10">
        <v>11</v>
      </c>
      <c r="B83" s="10" t="s">
        <v>512</v>
      </c>
      <c r="C83" s="16" t="s">
        <v>513</v>
      </c>
      <c r="D83" s="7">
        <v>1</v>
      </c>
      <c r="E83" s="10">
        <v>20</v>
      </c>
      <c r="F83" s="10">
        <v>20</v>
      </c>
      <c r="G83" s="10">
        <f>E83</f>
        <v>20</v>
      </c>
      <c r="H83" s="10">
        <f>(F83-E83)*0.25+E83</f>
        <v>20</v>
      </c>
      <c r="I83" s="10">
        <f>(F83-E83)*0.5+E83</f>
        <v>20</v>
      </c>
      <c r="J83" s="10">
        <f>F83</f>
        <v>20</v>
      </c>
      <c r="K83" s="10">
        <v>121</v>
      </c>
      <c r="L83" s="7" t="b">
        <v>1</v>
      </c>
      <c r="M83" s="51"/>
      <c r="N83" s="10" t="s">
        <v>582</v>
      </c>
      <c r="O83" s="7">
        <f>D83*E83</f>
        <v>20</v>
      </c>
      <c r="P83" s="7">
        <f>D83*F83</f>
        <v>20</v>
      </c>
      <c r="Q83" s="10">
        <f>AVERAGE(O83,P83)</f>
        <v>20</v>
      </c>
      <c r="R83" s="31">
        <f>IF($A83&gt;TRUNC(R$1/9),0,1/TRUNC(R$1/9)*(TRUNC(99+R$1)-$K83+1)/(TRUNC(99+R$1)-TRUNC(1+SQRT(14*R$1))+1)*1/(COUNTIFS($A$2:$A$214,$A83,$K$2:$K$214,"&gt;="&amp;$K83)))</f>
        <v>4.4037940379403791E-3</v>
      </c>
      <c r="S83" s="31">
        <f>IF($A83&gt;TRUNC(S$1/9),0,1/TRUNC(S$1/9)*(TRUNC(99+S$1)-$K83+1)/(TRUNC(99+S$1)-TRUNC(1+SQRT(14*S$1))+1)*1/(COUNTIFS($A$2:$A$214,$A83,$K$2:$K$214,"&gt;="&amp;$K83)))</f>
        <v>4.2959280738899628E-3</v>
      </c>
      <c r="T83" s="1">
        <v>17</v>
      </c>
    </row>
    <row r="84" spans="1:20" ht="28.8">
      <c r="A84" s="10">
        <v>11</v>
      </c>
      <c r="B84" s="10" t="s">
        <v>515</v>
      </c>
      <c r="C84" s="16" t="s">
        <v>519</v>
      </c>
      <c r="D84" s="7">
        <v>1</v>
      </c>
      <c r="E84" s="10">
        <v>112</v>
      </c>
      <c r="F84" s="10">
        <v>113</v>
      </c>
      <c r="G84" s="10">
        <f>E84</f>
        <v>112</v>
      </c>
      <c r="H84" s="10">
        <f>(F84-E84)*0.25+E84</f>
        <v>112.25</v>
      </c>
      <c r="I84" s="10">
        <f>(F84-E84)*0.5+E84</f>
        <v>112.5</v>
      </c>
      <c r="J84" s="10">
        <f>F84</f>
        <v>113</v>
      </c>
      <c r="K84" s="10">
        <v>121</v>
      </c>
      <c r="L84" s="7" t="b">
        <v>1</v>
      </c>
      <c r="M84" s="51"/>
      <c r="N84" s="10" t="s">
        <v>584</v>
      </c>
      <c r="O84" s="7">
        <f>D84*E84</f>
        <v>112</v>
      </c>
      <c r="P84" s="7">
        <f>D84*F84</f>
        <v>113</v>
      </c>
      <c r="Q84" s="10">
        <f>AVERAGE(O84,P84)</f>
        <v>112.5</v>
      </c>
      <c r="R84" s="31">
        <f>IF($A84&gt;TRUNC(R$1/9),0,1/TRUNC(R$1/9)*(TRUNC(99+R$1)-$K84+1)/(TRUNC(99+R$1)-TRUNC(1+SQRT(14*R$1))+1)*1/(COUNTIFS($A$2:$A$214,$A84,$K$2:$K$214,"&gt;="&amp;$K84)))</f>
        <v>4.4037940379403791E-3</v>
      </c>
      <c r="S84" s="31">
        <f>IF($A84&gt;TRUNC(S$1/9),0,1/TRUNC(S$1/9)*(TRUNC(99+S$1)-$K84+1)/(TRUNC(99+S$1)-TRUNC(1+SQRT(14*S$1))+1)*1/(COUNTIFS($A$2:$A$214,$A84,$K$2:$K$214,"&gt;="&amp;$K84)))</f>
        <v>4.2959280738899628E-3</v>
      </c>
      <c r="T84" s="1">
        <v>6</v>
      </c>
    </row>
    <row r="85" spans="1:20" ht="28.8">
      <c r="A85" s="10">
        <v>11</v>
      </c>
      <c r="B85" s="10" t="s">
        <v>517</v>
      </c>
      <c r="C85" s="16" t="s">
        <v>518</v>
      </c>
      <c r="D85" s="7">
        <v>1</v>
      </c>
      <c r="E85" s="10">
        <v>20</v>
      </c>
      <c r="F85" s="10">
        <v>20</v>
      </c>
      <c r="G85" s="10">
        <f t="shared" si="38"/>
        <v>20</v>
      </c>
      <c r="H85" s="10">
        <f t="shared" si="39"/>
        <v>20</v>
      </c>
      <c r="I85" s="10">
        <f t="shared" si="40"/>
        <v>20</v>
      </c>
      <c r="J85" s="10">
        <f t="shared" si="41"/>
        <v>20</v>
      </c>
      <c r="K85" s="10">
        <v>121</v>
      </c>
      <c r="L85" s="7" t="b">
        <v>1</v>
      </c>
      <c r="M85" s="51"/>
      <c r="N85" s="10" t="s">
        <v>583</v>
      </c>
      <c r="O85" s="7">
        <f t="shared" si="27"/>
        <v>20</v>
      </c>
      <c r="P85" s="7">
        <f t="shared" si="28"/>
        <v>20</v>
      </c>
      <c r="Q85" s="10">
        <f t="shared" si="29"/>
        <v>20</v>
      </c>
      <c r="R85" s="31">
        <f>IF($A85&gt;TRUNC(R$1/9),0,1/TRUNC(R$1/9)*(TRUNC(99+R$1)-$K85+1)/(TRUNC(99+R$1)-TRUNC(1+SQRT(14*R$1))+1)*1/(COUNTIFS($A$2:$A$214,$A85,$K$2:$K$214,"&gt;="&amp;$K85)))</f>
        <v>4.4037940379403791E-3</v>
      </c>
      <c r="S85" s="31">
        <f>IF($A85&gt;TRUNC(S$1/9),0,1/TRUNC(S$1/9)*(TRUNC(99+S$1)-$K85+1)/(TRUNC(99+S$1)-TRUNC(1+SQRT(14*S$1))+1)*1/(COUNTIFS($A$2:$A$214,$A85,$K$2:$K$214,"&gt;="&amp;$K85)))</f>
        <v>4.2959280738899628E-3</v>
      </c>
      <c r="T85" s="1">
        <v>6</v>
      </c>
    </row>
    <row r="86" spans="1:20" ht="28.8">
      <c r="A86" s="10">
        <v>11</v>
      </c>
      <c r="B86" s="10" t="s">
        <v>522</v>
      </c>
      <c r="C86" s="16" t="s">
        <v>523</v>
      </c>
      <c r="D86" s="7">
        <v>1</v>
      </c>
      <c r="E86" s="10">
        <v>20</v>
      </c>
      <c r="F86" s="10">
        <v>20</v>
      </c>
      <c r="G86" s="10">
        <f t="shared" si="38"/>
        <v>20</v>
      </c>
      <c r="H86" s="10">
        <f t="shared" si="39"/>
        <v>20</v>
      </c>
      <c r="I86" s="10">
        <f t="shared" si="40"/>
        <v>20</v>
      </c>
      <c r="J86" s="10">
        <f t="shared" si="41"/>
        <v>20</v>
      </c>
      <c r="K86" s="10">
        <v>172</v>
      </c>
      <c r="L86" s="7" t="b">
        <v>1</v>
      </c>
      <c r="M86" s="51"/>
      <c r="N86" s="10" t="s">
        <v>582</v>
      </c>
      <c r="O86" s="7">
        <f t="shared" si="27"/>
        <v>20</v>
      </c>
      <c r="P86" s="7">
        <f t="shared" si="28"/>
        <v>20</v>
      </c>
      <c r="Q86" s="10">
        <f t="shared" si="29"/>
        <v>20</v>
      </c>
      <c r="R86" s="31">
        <f>IF($A86&gt;TRUNC(R$1/9),0,1/TRUNC(R$1/9)*(TRUNC(99+R$1)-$K86+1)/(TRUNC(99+R$1)-TRUNC(1+SQRT(14*R$1))+1)*1/(COUNTIFS($A$2:$A$214,$A86,$K$2:$K$214,"&gt;="&amp;$K86)))</f>
        <v>8.0284552845528451E-3</v>
      </c>
      <c r="S86" s="31">
        <f>IF($A86&gt;TRUNC(S$1/9),0,1/TRUNC(S$1/9)*(TRUNC(99+S$1)-$K86+1)/(TRUNC(99+S$1)-TRUNC(1+SQRT(14*S$1))+1)*1/(COUNTIFS($A$2:$A$214,$A86,$K$2:$K$214,"&gt;="&amp;$K86)))</f>
        <v>8.1929485409187146E-3</v>
      </c>
      <c r="T86" s="1">
        <v>7</v>
      </c>
    </row>
    <row r="87" spans="1:20">
      <c r="A87" s="10">
        <v>11</v>
      </c>
      <c r="B87" s="10" t="s">
        <v>302</v>
      </c>
      <c r="C87" s="11" t="s">
        <v>303</v>
      </c>
      <c r="D87" s="7">
        <v>11</v>
      </c>
      <c r="E87" s="10">
        <v>105</v>
      </c>
      <c r="F87" s="10">
        <v>110</v>
      </c>
      <c r="G87" s="10">
        <f t="shared" si="38"/>
        <v>105</v>
      </c>
      <c r="H87" s="10">
        <f t="shared" si="39"/>
        <v>106.25</v>
      </c>
      <c r="I87" s="10">
        <f t="shared" si="40"/>
        <v>107.5</v>
      </c>
      <c r="J87" s="10">
        <f t="shared" si="41"/>
        <v>110</v>
      </c>
      <c r="K87" s="10">
        <v>195</v>
      </c>
      <c r="L87" s="10"/>
      <c r="M87" s="52"/>
      <c r="N87" s="10"/>
      <c r="O87" s="7">
        <f t="shared" si="27"/>
        <v>1155</v>
      </c>
      <c r="P87" s="7">
        <f t="shared" si="28"/>
        <v>1210</v>
      </c>
      <c r="Q87" s="10">
        <f t="shared" si="29"/>
        <v>1182.5</v>
      </c>
      <c r="R87" s="31">
        <f>IF($A87&gt;TRUNC(R$1/9),0,1/TRUNC(R$1/9)*(TRUNC(99+R$1)-$K87+1)/(TRUNC(99+R$1)-TRUNC(1+SQRT(14*R$1))+1)*1/(COUNTIFS($A$2:$A$214,$A87,$K$2:$K$214,"&gt;="&amp;$K87)))</f>
        <v>8.5365853658536592E-3</v>
      </c>
      <c r="S87" s="31">
        <f>IF($A87&gt;TRUNC(S$1/9),0,1/TRUNC(S$1/9)*(TRUNC(99+S$1)-$K87+1)/(TRUNC(99+S$1)-TRUNC(1+SQRT(14*S$1))+1)*1/(COUNTIFS($A$2:$A$214,$A87,$K$2:$K$214,"&gt;="&amp;$K87)))</f>
        <v>9.1135045567522777E-3</v>
      </c>
    </row>
    <row r="88" spans="1:20">
      <c r="A88" s="10">
        <v>11</v>
      </c>
      <c r="B88" s="10" t="s">
        <v>306</v>
      </c>
      <c r="C88" s="11" t="s">
        <v>307</v>
      </c>
      <c r="D88" s="7">
        <v>11</v>
      </c>
      <c r="E88" s="10">
        <v>102</v>
      </c>
      <c r="F88" s="10">
        <v>114</v>
      </c>
      <c r="G88" s="10">
        <f t="shared" si="38"/>
        <v>102</v>
      </c>
      <c r="H88" s="10">
        <f t="shared" si="39"/>
        <v>105</v>
      </c>
      <c r="I88" s="10">
        <f t="shared" si="40"/>
        <v>108</v>
      </c>
      <c r="J88" s="10">
        <f t="shared" si="41"/>
        <v>114</v>
      </c>
      <c r="K88" s="10">
        <v>206</v>
      </c>
      <c r="L88" s="10"/>
      <c r="M88" s="52"/>
      <c r="N88" s="10"/>
      <c r="O88" s="7">
        <f t="shared" si="27"/>
        <v>1122</v>
      </c>
      <c r="P88" s="7">
        <f t="shared" si="28"/>
        <v>1254</v>
      </c>
      <c r="Q88" s="10">
        <f t="shared" si="29"/>
        <v>1188</v>
      </c>
      <c r="R88" s="31">
        <f>IF($A88&gt;TRUNC(R$1/9),0,1/TRUNC(R$1/9)*(TRUNC(99+R$1)-$K88+1)/(TRUNC(99+R$1)-TRUNC(1+SQRT(14*R$1))+1)*1/(COUNTIFS($A$2:$A$214,$A88,$K$2:$K$214,"&gt;="&amp;$K88)))</f>
        <v>1.3719512195121951E-2</v>
      </c>
      <c r="S88" s="31">
        <f>IF($A88&gt;TRUNC(S$1/9),0,1/TRUNC(S$1/9)*(TRUNC(99+S$1)-$K88+1)/(TRUNC(99+S$1)-TRUNC(1+SQRT(14*S$1))+1)*1/(COUNTIFS($A$2:$A$214,$A88,$K$2:$K$214,"&gt;="&amp;$K88)))</f>
        <v>1.5189174261253798E-2</v>
      </c>
    </row>
    <row r="89" spans="1:20">
      <c r="A89" s="10">
        <v>14</v>
      </c>
      <c r="B89" s="10" t="s">
        <v>257</v>
      </c>
      <c r="C89" s="11" t="s">
        <v>258</v>
      </c>
      <c r="D89" s="7">
        <v>14</v>
      </c>
      <c r="E89" s="10">
        <v>130</v>
      </c>
      <c r="F89" s="10">
        <v>145</v>
      </c>
      <c r="G89" s="10">
        <f t="shared" si="38"/>
        <v>130</v>
      </c>
      <c r="H89" s="10">
        <f t="shared" si="39"/>
        <v>133.75</v>
      </c>
      <c r="I89" s="10">
        <f t="shared" si="40"/>
        <v>137.5</v>
      </c>
      <c r="J89" s="10">
        <f t="shared" si="41"/>
        <v>145</v>
      </c>
      <c r="K89" s="7">
        <v>120</v>
      </c>
      <c r="L89" s="10"/>
      <c r="M89" s="52"/>
      <c r="N89" s="10"/>
      <c r="O89" s="7">
        <f t="shared" si="27"/>
        <v>1820</v>
      </c>
      <c r="P89" s="7">
        <f t="shared" si="28"/>
        <v>2030</v>
      </c>
      <c r="Q89" s="10">
        <f t="shared" si="29"/>
        <v>1925</v>
      </c>
      <c r="R89" s="31">
        <f>IF($A89&gt;TRUNC(R$1/9),0,1/TRUNC(R$1/9)*(TRUNC(99+R$1)-$K89+1)/(TRUNC(99+R$1)-TRUNC(1+SQRT(14*R$1))+1)*1/(COUNTIFS($A$2:$A$214,$A89,$K$2:$K$214,"&gt;="&amp;$K89)))</f>
        <v>3.3282520325203253E-3</v>
      </c>
      <c r="S89" s="31">
        <f>IF($A89&gt;TRUNC(S$1/9),0,1/TRUNC(S$1/9)*(TRUNC(99+S$1)-$K89+1)/(TRUNC(99+S$1)-TRUNC(1+SQRT(14*S$1))+1)*1/(COUNTIFS($A$2:$A$214,$A89,$K$2:$K$214,"&gt;="&amp;$K89)))</f>
        <v>3.2449599558133113E-3</v>
      </c>
    </row>
    <row r="90" spans="1:20">
      <c r="A90" s="10">
        <v>14</v>
      </c>
      <c r="B90" s="10" t="s">
        <v>275</v>
      </c>
      <c r="C90" s="11" t="s">
        <v>276</v>
      </c>
      <c r="D90" s="7">
        <v>14</v>
      </c>
      <c r="E90" s="10">
        <v>135</v>
      </c>
      <c r="F90" s="10">
        <v>144</v>
      </c>
      <c r="G90" s="10">
        <f t="shared" si="38"/>
        <v>135</v>
      </c>
      <c r="H90" s="10">
        <f t="shared" si="39"/>
        <v>137.25</v>
      </c>
      <c r="I90" s="10">
        <f t="shared" si="40"/>
        <v>139.5</v>
      </c>
      <c r="J90" s="10">
        <f t="shared" si="41"/>
        <v>144</v>
      </c>
      <c r="K90" s="10">
        <v>140</v>
      </c>
      <c r="L90" s="10"/>
      <c r="M90" s="52"/>
      <c r="N90" s="10"/>
      <c r="O90" s="7">
        <f t="shared" si="27"/>
        <v>1890</v>
      </c>
      <c r="P90" s="7">
        <f t="shared" si="28"/>
        <v>2016</v>
      </c>
      <c r="Q90" s="10">
        <f t="shared" si="29"/>
        <v>1953</v>
      </c>
      <c r="R90" s="31">
        <f>IF($A90&gt;TRUNC(R$1/9),0,1/TRUNC(R$1/9)*(TRUNC(99+R$1)-$K90+1)/(TRUNC(99+R$1)-TRUNC(1+SQRT(14*R$1))+1)*1/(COUNTIFS($A$2:$A$214,$A90,$K$2:$K$214,"&gt;="&amp;$K90)))</f>
        <v>3.0764966740576497E-3</v>
      </c>
      <c r="S90" s="31">
        <f>IF($A90&gt;TRUNC(S$1/9),0,1/TRUNC(S$1/9)*(TRUNC(99+S$1)-$K90+1)/(TRUNC(99+S$1)-TRUNC(1+SQRT(14*S$1))+1)*1/(COUNTIFS($A$2:$A$214,$A90,$K$2:$K$214,"&gt;="&amp;$K90)))</f>
        <v>3.0378348522507592E-3</v>
      </c>
    </row>
    <row r="91" spans="1:20" ht="28.8">
      <c r="A91" s="10">
        <v>14</v>
      </c>
      <c r="B91" s="10" t="s">
        <v>514</v>
      </c>
      <c r="C91" s="16" t="s">
        <v>531</v>
      </c>
      <c r="D91" s="7">
        <v>1</v>
      </c>
      <c r="E91" s="10">
        <v>20</v>
      </c>
      <c r="F91" s="10">
        <v>20</v>
      </c>
      <c r="G91" s="10">
        <f t="shared" si="38"/>
        <v>20</v>
      </c>
      <c r="H91" s="10">
        <f t="shared" si="39"/>
        <v>20</v>
      </c>
      <c r="I91" s="10">
        <f t="shared" si="40"/>
        <v>20</v>
      </c>
      <c r="J91" s="10">
        <f t="shared" si="41"/>
        <v>20</v>
      </c>
      <c r="K91" s="10">
        <v>150</v>
      </c>
      <c r="L91" s="7" t="b">
        <v>1</v>
      </c>
      <c r="M91" s="51"/>
      <c r="N91" s="10" t="s">
        <v>584</v>
      </c>
      <c r="O91" s="7">
        <f t="shared" si="27"/>
        <v>20</v>
      </c>
      <c r="P91" s="7">
        <f t="shared" si="28"/>
        <v>20</v>
      </c>
      <c r="Q91" s="10">
        <f t="shared" si="29"/>
        <v>20</v>
      </c>
      <c r="R91" s="31">
        <f>IF($A91&gt;TRUNC(R$1/9),0,1/TRUNC(R$1/9)*(TRUNC(99+R$1)-$K91+1)/(TRUNC(99+R$1)-TRUNC(1+SQRT(14*R$1))+1)*1/(COUNTIFS($A$2:$A$214,$A91,$K$2:$K$214,"&gt;="&amp;$K91)))</f>
        <v>3.079268292682927E-3</v>
      </c>
      <c r="S91" s="31">
        <f>IF($A91&gt;TRUNC(S$1/9),0,1/TRUNC(S$1/9)*(TRUNC(99+S$1)-$K91+1)/(TRUNC(99+S$1)-TRUNC(1+SQRT(14*S$1))+1)*1/(COUNTIFS($A$2:$A$214,$A91,$K$2:$K$214,"&gt;="&amp;$K91)))</f>
        <v>3.0654515327257661E-3</v>
      </c>
      <c r="T91" s="1">
        <v>4</v>
      </c>
    </row>
    <row r="92" spans="1:20">
      <c r="A92" s="10">
        <v>14</v>
      </c>
      <c r="B92" s="10" t="s">
        <v>269</v>
      </c>
      <c r="C92" s="11" t="s">
        <v>270</v>
      </c>
      <c r="D92" s="7">
        <v>14</v>
      </c>
      <c r="E92" s="10">
        <v>124</v>
      </c>
      <c r="F92" s="10">
        <v>145</v>
      </c>
      <c r="G92" s="10">
        <f t="shared" si="38"/>
        <v>124</v>
      </c>
      <c r="H92" s="10">
        <f t="shared" si="39"/>
        <v>129.25</v>
      </c>
      <c r="I92" s="10">
        <f t="shared" si="40"/>
        <v>134.5</v>
      </c>
      <c r="J92" s="10">
        <f t="shared" si="41"/>
        <v>145</v>
      </c>
      <c r="K92" s="10">
        <v>160</v>
      </c>
      <c r="L92" s="10"/>
      <c r="M92" s="52"/>
      <c r="N92" s="10"/>
      <c r="O92" s="7">
        <f t="shared" si="27"/>
        <v>1736</v>
      </c>
      <c r="P92" s="7">
        <f t="shared" si="28"/>
        <v>2030</v>
      </c>
      <c r="Q92" s="10">
        <f t="shared" si="29"/>
        <v>1883</v>
      </c>
      <c r="R92" s="31">
        <f>IF($A92&gt;TRUNC(R$1/9),0,1/TRUNC(R$1/9)*(TRUNC(99+R$1)-$K92+1)/(TRUNC(99+R$1)-TRUNC(1+SQRT(14*R$1))+1)*1/(COUNTIFS($A$2:$A$214,$A92,$K$2:$K$214,"&gt;="&amp;$K92)))</f>
        <v>3.0826558265582655E-3</v>
      </c>
      <c r="S92" s="31">
        <f>IF($A92&gt;TRUNC(S$1/9),0,1/TRUNC(S$1/9)*(TRUNC(99+S$1)-$K92+1)/(TRUNC(99+S$1)-TRUNC(1+SQRT(14*S$1))+1)*1/(COUNTIFS($A$2:$A$214,$A92,$K$2:$K$214,"&gt;="&amp;$K92)))</f>
        <v>3.0992052533063302E-3</v>
      </c>
    </row>
    <row r="93" spans="1:20" ht="28.8">
      <c r="A93" s="10">
        <v>14</v>
      </c>
      <c r="B93" s="10" t="s">
        <v>526</v>
      </c>
      <c r="C93" s="16" t="s">
        <v>527</v>
      </c>
      <c r="D93" s="7">
        <v>1</v>
      </c>
      <c r="E93" s="10">
        <v>20</v>
      </c>
      <c r="F93" s="10">
        <v>20</v>
      </c>
      <c r="G93" s="10">
        <f t="shared" si="38"/>
        <v>20</v>
      </c>
      <c r="H93" s="10">
        <f t="shared" si="39"/>
        <v>20</v>
      </c>
      <c r="I93" s="10">
        <f t="shared" si="40"/>
        <v>20</v>
      </c>
      <c r="J93" s="10">
        <f t="shared" si="41"/>
        <v>20</v>
      </c>
      <c r="K93" s="10">
        <v>160</v>
      </c>
      <c r="L93" s="7" t="b">
        <v>1</v>
      </c>
      <c r="M93" s="51"/>
      <c r="N93" s="10" t="s">
        <v>582</v>
      </c>
      <c r="O93" s="7">
        <f t="shared" si="27"/>
        <v>20</v>
      </c>
      <c r="P93" s="7">
        <f t="shared" si="28"/>
        <v>20</v>
      </c>
      <c r="Q93" s="10">
        <f t="shared" si="29"/>
        <v>20</v>
      </c>
      <c r="R93" s="31">
        <f>IF($A93&gt;TRUNC(R$1/9),0,1/TRUNC(R$1/9)*(TRUNC(99+R$1)-$K93+1)/(TRUNC(99+R$1)-TRUNC(1+SQRT(14*R$1))+1)*1/(COUNTIFS($A$2:$A$214,$A93,$K$2:$K$214,"&gt;="&amp;$K93)))</f>
        <v>3.0826558265582655E-3</v>
      </c>
      <c r="S93" s="31">
        <f>IF($A93&gt;TRUNC(S$1/9),0,1/TRUNC(S$1/9)*(TRUNC(99+S$1)-$K93+1)/(TRUNC(99+S$1)-TRUNC(1+SQRT(14*S$1))+1)*1/(COUNTIFS($A$2:$A$214,$A93,$K$2:$K$214,"&gt;="&amp;$K93)))</f>
        <v>3.0992052533063302E-3</v>
      </c>
      <c r="T93" s="1">
        <v>1</v>
      </c>
    </row>
    <row r="94" spans="1:20" ht="28.8">
      <c r="A94" s="10">
        <v>14</v>
      </c>
      <c r="B94" s="12" t="s">
        <v>494</v>
      </c>
      <c r="C94" s="41" t="s">
        <v>538</v>
      </c>
      <c r="D94" s="7">
        <v>-15</v>
      </c>
      <c r="E94" s="10">
        <v>124</v>
      </c>
      <c r="F94" s="10">
        <v>128</v>
      </c>
      <c r="G94" s="10">
        <f t="shared" si="38"/>
        <v>124</v>
      </c>
      <c r="H94" s="10">
        <f t="shared" si="39"/>
        <v>125</v>
      </c>
      <c r="I94" s="10">
        <f t="shared" si="40"/>
        <v>126</v>
      </c>
      <c r="J94" s="10">
        <f t="shared" si="41"/>
        <v>128</v>
      </c>
      <c r="K94" s="10">
        <v>175</v>
      </c>
      <c r="L94" s="10"/>
      <c r="M94" s="52" t="b">
        <v>1</v>
      </c>
      <c r="N94" s="10"/>
      <c r="O94" s="7">
        <f t="shared" ref="O94:O113" si="42">D94*E94</f>
        <v>-1860</v>
      </c>
      <c r="P94" s="7">
        <f t="shared" ref="P94:P113" si="43">D94*F94</f>
        <v>-1920</v>
      </c>
      <c r="Q94" s="10">
        <f t="shared" ref="Q94:Q113" si="44">AVERAGE(O94,P94)</f>
        <v>-1890</v>
      </c>
      <c r="R94" s="31">
        <f>IF($A94&gt;TRUNC(R$1/9),0,1/TRUNC(R$1/9)*(TRUNC(99+R$1)-$K94+1)/(TRUNC(99+R$1)-TRUNC(1+SQRT(14*R$1))+1)*1/(COUNTIFS($A$2:$A$214,$A94,$K$2:$K$214,"&gt;="&amp;$K94)))</f>
        <v>3.3101045296167245E-3</v>
      </c>
      <c r="S94" s="31">
        <f>IF($A94&gt;TRUNC(S$1/9),0,1/TRUNC(S$1/9)*(TRUNC(99+S$1)-$K94+1)/(TRUNC(99+S$1)-TRUNC(1+SQRT(14*S$1))+1)*1/(COUNTIFS($A$2:$A$214,$A94,$K$2:$K$214,"&gt;="&amp;$K94)))</f>
        <v>3.3929064583579911E-3</v>
      </c>
    </row>
    <row r="95" spans="1:20">
      <c r="A95" s="10">
        <v>14</v>
      </c>
      <c r="B95" s="10" t="s">
        <v>291</v>
      </c>
      <c r="C95" s="11" t="s">
        <v>292</v>
      </c>
      <c r="D95" s="7">
        <v>14</v>
      </c>
      <c r="E95" s="10">
        <v>126</v>
      </c>
      <c r="F95" s="10">
        <v>131</v>
      </c>
      <c r="G95" s="10">
        <f t="shared" si="38"/>
        <v>126</v>
      </c>
      <c r="H95" s="10">
        <f t="shared" si="39"/>
        <v>127.25</v>
      </c>
      <c r="I95" s="10">
        <f t="shared" si="40"/>
        <v>128.5</v>
      </c>
      <c r="J95" s="10">
        <f t="shared" si="41"/>
        <v>131</v>
      </c>
      <c r="K95" s="10">
        <v>177</v>
      </c>
      <c r="O95" s="7">
        <f t="shared" si="42"/>
        <v>1764</v>
      </c>
      <c r="P95" s="7">
        <f t="shared" si="43"/>
        <v>1834</v>
      </c>
      <c r="Q95" s="10">
        <f t="shared" si="44"/>
        <v>1799</v>
      </c>
      <c r="R95" s="31">
        <f>IF($A95&gt;TRUNC(R$1/9),0,1/TRUNC(R$1/9)*(TRUNC(99+R$1)-$K95+1)/(TRUNC(99+R$1)-TRUNC(1+SQRT(14*R$1))+1)*1/(COUNTIFS($A$2:$A$214,$A95,$K$2:$K$214,"&gt;="&amp;$K95)))</f>
        <v>3.760162601626016E-3</v>
      </c>
      <c r="S95" s="31">
        <f>IF($A95&gt;TRUNC(S$1/9),0,1/TRUNC(S$1/9)*(TRUNC(99+S$1)-$K95+1)/(TRUNC(99+S$1)-TRUNC(1+SQRT(14*S$1))+1)*1/(COUNTIFS($A$2:$A$214,$A95,$K$2:$K$214,"&gt;="&amp;$K95)))</f>
        <v>3.866335266500967E-3</v>
      </c>
    </row>
    <row r="96" spans="1:20" ht="28.8">
      <c r="A96" s="10">
        <v>14</v>
      </c>
      <c r="B96" s="10" t="s">
        <v>529</v>
      </c>
      <c r="C96" s="16" t="s">
        <v>530</v>
      </c>
      <c r="D96" s="7">
        <v>1</v>
      </c>
      <c r="E96" s="10">
        <v>20</v>
      </c>
      <c r="F96" s="10">
        <v>20</v>
      </c>
      <c r="G96" s="10">
        <f t="shared" si="38"/>
        <v>20</v>
      </c>
      <c r="H96" s="10">
        <f t="shared" si="39"/>
        <v>20</v>
      </c>
      <c r="I96" s="10">
        <f t="shared" si="40"/>
        <v>20</v>
      </c>
      <c r="J96" s="10">
        <f t="shared" si="41"/>
        <v>20</v>
      </c>
      <c r="K96" s="10">
        <v>180</v>
      </c>
      <c r="L96" s="7" t="b">
        <v>1</v>
      </c>
      <c r="M96" s="51"/>
      <c r="N96" s="10" t="s">
        <v>583</v>
      </c>
      <c r="O96" s="7">
        <f t="shared" si="42"/>
        <v>20</v>
      </c>
      <c r="P96" s="7">
        <f t="shared" si="43"/>
        <v>20</v>
      </c>
      <c r="Q96" s="10">
        <f t="shared" si="44"/>
        <v>20</v>
      </c>
      <c r="R96" s="31">
        <f>IF($A96&gt;TRUNC(R$1/9),0,1/TRUNC(R$1/9)*(TRUNC(99+R$1)-$K96+1)/(TRUNC(99+R$1)-TRUNC(1+SQRT(14*R$1))+1)*1/(COUNTIFS($A$2:$A$214,$A96,$K$2:$K$214,"&gt;="&amp;$K96)))</f>
        <v>4.3292682926829263E-3</v>
      </c>
      <c r="S96" s="31">
        <f>IF($A96&gt;TRUNC(S$1/9),0,1/TRUNC(S$1/9)*(TRUNC(99+S$1)-$K96+1)/(TRUNC(99+S$1)-TRUNC(1+SQRT(14*S$1))+1)*1/(COUNTIFS($A$2:$A$214,$A96,$K$2:$K$214,"&gt;="&amp;$K96)))</f>
        <v>4.4739022369511185E-3</v>
      </c>
      <c r="T96" s="1">
        <v>2</v>
      </c>
    </row>
    <row r="97" spans="1:20">
      <c r="A97" s="10">
        <v>14</v>
      </c>
      <c r="B97" s="10" t="s">
        <v>299</v>
      </c>
      <c r="C97" s="11" t="s">
        <v>298</v>
      </c>
      <c r="D97" s="7">
        <v>14</v>
      </c>
      <c r="E97" s="10">
        <v>137</v>
      </c>
      <c r="F97" s="10">
        <v>141</v>
      </c>
      <c r="G97" s="10">
        <f t="shared" si="38"/>
        <v>137</v>
      </c>
      <c r="H97" s="10">
        <f t="shared" si="39"/>
        <v>138</v>
      </c>
      <c r="I97" s="10">
        <f t="shared" si="40"/>
        <v>139</v>
      </c>
      <c r="J97" s="10">
        <f t="shared" si="41"/>
        <v>141</v>
      </c>
      <c r="K97" s="10">
        <v>185</v>
      </c>
      <c r="L97" s="10"/>
      <c r="M97" s="52"/>
      <c r="N97" s="10"/>
      <c r="O97" s="7">
        <f t="shared" si="42"/>
        <v>1918</v>
      </c>
      <c r="P97" s="7">
        <f t="shared" si="43"/>
        <v>1974</v>
      </c>
      <c r="Q97" s="10">
        <f t="shared" si="44"/>
        <v>1946</v>
      </c>
      <c r="R97" s="31">
        <f>IF($A97&gt;TRUNC(R$1/9),0,1/TRUNC(R$1/9)*(TRUNC(99+R$1)-$K97+1)/(TRUNC(99+R$1)-TRUNC(1+SQRT(14*R$1))+1)*1/(COUNTIFS($A$2:$A$214,$A97,$K$2:$K$214,"&gt;="&amp;$K97)))</f>
        <v>5.0304878048780489E-3</v>
      </c>
      <c r="S97" s="31">
        <f>IF($A97&gt;TRUNC(S$1/9),0,1/TRUNC(S$1/9)*(TRUNC(99+S$1)-$K97+1)/(TRUNC(99+S$1)-TRUNC(1+SQRT(14*S$1))+1)*1/(COUNTIFS($A$2:$A$214,$A97,$K$2:$K$214,"&gt;="&amp;$K97)))</f>
        <v>5.247169290251312E-3</v>
      </c>
    </row>
    <row r="98" spans="1:20">
      <c r="A98" s="10">
        <v>14</v>
      </c>
      <c r="B98" s="10" t="s">
        <v>293</v>
      </c>
      <c r="C98" s="11" t="s">
        <v>294</v>
      </c>
      <c r="D98" s="7">
        <v>14</v>
      </c>
      <c r="E98" s="10">
        <v>126</v>
      </c>
      <c r="F98" s="10">
        <v>135</v>
      </c>
      <c r="G98" s="10">
        <f t="shared" si="38"/>
        <v>126</v>
      </c>
      <c r="H98" s="10">
        <f t="shared" si="39"/>
        <v>128.25</v>
      </c>
      <c r="I98" s="10">
        <f t="shared" si="40"/>
        <v>130.5</v>
      </c>
      <c r="J98" s="10">
        <f t="shared" si="41"/>
        <v>135</v>
      </c>
      <c r="K98" s="10">
        <v>195</v>
      </c>
      <c r="L98" s="10"/>
      <c r="M98" s="52"/>
      <c r="N98" s="10"/>
      <c r="O98" s="7">
        <f t="shared" si="42"/>
        <v>1764</v>
      </c>
      <c r="P98" s="7">
        <f t="shared" si="43"/>
        <v>1890</v>
      </c>
      <c r="Q98" s="10">
        <f t="shared" si="44"/>
        <v>1827</v>
      </c>
      <c r="R98" s="31">
        <f>IF($A98&gt;TRUNC(R$1/9),0,1/TRUNC(R$1/9)*(TRUNC(99+R$1)-$K98+1)/(TRUNC(99+R$1)-TRUNC(1+SQRT(14*R$1))+1)*1/(COUNTIFS($A$2:$A$214,$A98,$K$2:$K$214,"&gt;="&amp;$K98)))</f>
        <v>5.6910569105691061E-3</v>
      </c>
      <c r="S98" s="31">
        <f>IF($A98&gt;TRUNC(S$1/9),0,1/TRUNC(S$1/9)*(TRUNC(99+S$1)-$K98+1)/(TRUNC(99+S$1)-TRUNC(1+SQRT(14*S$1))+1)*1/(COUNTIFS($A$2:$A$214,$A98,$K$2:$K$214,"&gt;="&amp;$K98)))</f>
        <v>6.0756697045015184E-3</v>
      </c>
    </row>
    <row r="99" spans="1:20">
      <c r="A99" s="10">
        <v>14</v>
      </c>
      <c r="B99" s="10" t="s">
        <v>283</v>
      </c>
      <c r="C99" s="11" t="s">
        <v>284</v>
      </c>
      <c r="D99" s="7">
        <v>14</v>
      </c>
      <c r="E99" s="10">
        <v>140</v>
      </c>
      <c r="F99" s="10">
        <v>149</v>
      </c>
      <c r="G99" s="10">
        <f t="shared" si="38"/>
        <v>140</v>
      </c>
      <c r="H99" s="10">
        <f t="shared" si="39"/>
        <v>142.25</v>
      </c>
      <c r="I99" s="10">
        <f t="shared" si="40"/>
        <v>144.5</v>
      </c>
      <c r="J99" s="10">
        <f t="shared" si="41"/>
        <v>149</v>
      </c>
      <c r="K99" s="10">
        <v>215</v>
      </c>
      <c r="L99" s="10"/>
      <c r="M99" s="52"/>
      <c r="N99" s="10"/>
      <c r="O99" s="7">
        <f t="shared" si="42"/>
        <v>1960</v>
      </c>
      <c r="P99" s="7">
        <f t="shared" si="43"/>
        <v>2086</v>
      </c>
      <c r="Q99" s="10">
        <f t="shared" si="44"/>
        <v>2023</v>
      </c>
      <c r="R99" s="31">
        <f>IF($A99&gt;TRUNC(R$1/9),0,1/TRUNC(R$1/9)*(TRUNC(99+R$1)-$K99+1)/(TRUNC(99+R$1)-TRUNC(1+SQRT(14*R$1))+1)*1/(COUNTIFS($A$2:$A$214,$A99,$K$2:$K$214,"&gt;="&amp;$K99)))</f>
        <v>5.4878048780487802E-3</v>
      </c>
      <c r="S99" s="31">
        <f>IF($A99&gt;TRUNC(S$1/9),0,1/TRUNC(S$1/9)*(TRUNC(99+S$1)-$K99+1)/(TRUNC(99+S$1)-TRUNC(1+SQRT(14*S$1))+1)*1/(COUNTIFS($A$2:$A$214,$A99,$K$2:$K$214,"&gt;="&amp;$K99)))</f>
        <v>6.3518365092515884E-3</v>
      </c>
    </row>
    <row r="100" spans="1:20" ht="28.8">
      <c r="A100" s="10">
        <v>14</v>
      </c>
      <c r="B100" s="10" t="s">
        <v>499</v>
      </c>
      <c r="C100" s="16" t="s">
        <v>500</v>
      </c>
      <c r="D100" s="7">
        <v>1</v>
      </c>
      <c r="E100" s="10">
        <v>20</v>
      </c>
      <c r="F100" s="10">
        <v>20</v>
      </c>
      <c r="G100" s="10">
        <f t="shared" si="38"/>
        <v>20</v>
      </c>
      <c r="H100" s="10">
        <f t="shared" si="39"/>
        <v>20</v>
      </c>
      <c r="I100" s="10">
        <f t="shared" si="40"/>
        <v>20</v>
      </c>
      <c r="J100" s="10">
        <f t="shared" si="41"/>
        <v>20</v>
      </c>
      <c r="K100" s="10">
        <v>233</v>
      </c>
      <c r="L100" s="7" t="b">
        <v>1</v>
      </c>
      <c r="M100" s="51"/>
      <c r="N100" s="10" t="s">
        <v>584</v>
      </c>
      <c r="O100" s="7">
        <f t="shared" si="42"/>
        <v>20</v>
      </c>
      <c r="P100" s="7">
        <f t="shared" si="43"/>
        <v>20</v>
      </c>
      <c r="Q100" s="10">
        <f t="shared" si="44"/>
        <v>20</v>
      </c>
      <c r="R100" s="31">
        <f>IF($A100&gt;TRUNC(R$1/9),0,1/TRUNC(R$1/9)*(TRUNC(99+R$1)-$K100+1)/(TRUNC(99+R$1)-TRUNC(1+SQRT(14*R$1))+1)*1/(COUNTIFS($A$2:$A$214,$A100,$K$2:$K$214,"&gt;="&amp;$K100)))</f>
        <v>5.4878048780487802E-3</v>
      </c>
      <c r="S100" s="31">
        <f>IF($A100&gt;TRUNC(S$1/9),0,1/TRUNC(S$1/9)*(TRUNC(99+S$1)-$K100+1)/(TRUNC(99+S$1)-TRUNC(1+SQRT(14*S$1))+1)*1/(COUNTIFS($A$2:$A$214,$A100,$K$2:$K$214,"&gt;="&amp;$K100)))</f>
        <v>7.732670533001933E-3</v>
      </c>
      <c r="T100" s="1">
        <v>0</v>
      </c>
    </row>
    <row r="101" spans="1:20">
      <c r="A101" s="10">
        <v>17</v>
      </c>
      <c r="B101" s="10" t="s">
        <v>277</v>
      </c>
      <c r="C101" s="11" t="s">
        <v>278</v>
      </c>
      <c r="D101" s="7">
        <v>17</v>
      </c>
      <c r="E101" s="10">
        <v>162</v>
      </c>
      <c r="F101" s="10">
        <v>166</v>
      </c>
      <c r="G101" s="10">
        <f t="shared" si="38"/>
        <v>162</v>
      </c>
      <c r="H101" s="10">
        <f t="shared" si="39"/>
        <v>163</v>
      </c>
      <c r="I101" s="10">
        <f t="shared" si="40"/>
        <v>164</v>
      </c>
      <c r="J101" s="10">
        <f t="shared" si="41"/>
        <v>166</v>
      </c>
      <c r="K101" s="10">
        <v>140</v>
      </c>
      <c r="L101" s="10"/>
      <c r="M101" s="52"/>
      <c r="N101" s="10"/>
      <c r="O101" s="7">
        <f t="shared" si="42"/>
        <v>2754</v>
      </c>
      <c r="P101" s="7">
        <f t="shared" si="43"/>
        <v>2822</v>
      </c>
      <c r="Q101" s="10">
        <f t="shared" si="44"/>
        <v>2788</v>
      </c>
      <c r="R101" s="31">
        <f>IF($A101&gt;TRUNC(R$1/9),0,1/TRUNC(R$1/9)*(TRUNC(99+R$1)-$K101+1)/(TRUNC(99+R$1)-TRUNC(1+SQRT(14*R$1))+1)*1/(COUNTIFS($A$2:$A$214,$A101,$K$2:$K$214,"&gt;="&amp;$K101)))</f>
        <v>0</v>
      </c>
      <c r="S101" s="31">
        <f>IF($A101&gt;TRUNC(S$1/9),0,1/TRUNC(S$1/9)*(TRUNC(99+S$1)-$K101+1)/(TRUNC(99+S$1)-TRUNC(1+SQRT(14*S$1))+1)*1/(COUNTIFS($A$2:$A$214,$A101,$K$2:$K$214,"&gt;="&amp;$K101)))</f>
        <v>2.570475644212181E-3</v>
      </c>
    </row>
    <row r="102" spans="1:20">
      <c r="A102" s="10">
        <v>17</v>
      </c>
      <c r="B102" s="10" t="s">
        <v>304</v>
      </c>
      <c r="C102" s="11" t="s">
        <v>305</v>
      </c>
      <c r="D102" s="7">
        <v>17</v>
      </c>
      <c r="E102" s="10">
        <v>151</v>
      </c>
      <c r="F102" s="10">
        <v>155</v>
      </c>
      <c r="G102" s="10">
        <f t="shared" si="38"/>
        <v>151</v>
      </c>
      <c r="H102" s="10">
        <f t="shared" si="39"/>
        <v>152</v>
      </c>
      <c r="I102" s="10">
        <f t="shared" si="40"/>
        <v>153</v>
      </c>
      <c r="J102" s="10">
        <f t="shared" si="41"/>
        <v>155</v>
      </c>
      <c r="K102" s="10">
        <v>160</v>
      </c>
      <c r="L102" s="10"/>
      <c r="M102" s="52"/>
      <c r="N102" s="10"/>
      <c r="O102" s="7">
        <f t="shared" si="42"/>
        <v>2567</v>
      </c>
      <c r="P102" s="7">
        <f t="shared" si="43"/>
        <v>2635</v>
      </c>
      <c r="Q102" s="10">
        <f t="shared" si="44"/>
        <v>2601</v>
      </c>
      <c r="R102" s="31">
        <f>IF($A102&gt;TRUNC(R$1/9),0,1/TRUNC(R$1/9)*(TRUNC(99+R$1)-$K102+1)/(TRUNC(99+R$1)-TRUNC(1+SQRT(14*R$1))+1)*1/(COUNTIFS($A$2:$A$214,$A102,$K$2:$K$214,"&gt;="&amp;$K102)))</f>
        <v>0</v>
      </c>
      <c r="S102" s="31">
        <f>IF($A102&gt;TRUNC(S$1/9),0,1/TRUNC(S$1/9)*(TRUNC(99+S$1)-$K102+1)/(TRUNC(99+S$1)-TRUNC(1+SQRT(14*S$1))+1)*1/(COUNTIFS($A$2:$A$214,$A102,$K$2:$K$214,"&gt;="&amp;$K102)))</f>
        <v>2.3244039399797477E-3</v>
      </c>
    </row>
    <row r="103" spans="1:20">
      <c r="A103" s="10">
        <v>17</v>
      </c>
      <c r="B103" s="10" t="s">
        <v>297</v>
      </c>
      <c r="C103" s="11" t="s">
        <v>298</v>
      </c>
      <c r="D103" s="7">
        <v>17</v>
      </c>
      <c r="E103" s="10">
        <v>163</v>
      </c>
      <c r="F103" s="10">
        <v>166</v>
      </c>
      <c r="G103" s="10">
        <f t="shared" si="38"/>
        <v>163</v>
      </c>
      <c r="H103" s="10">
        <f t="shared" si="39"/>
        <v>163.75</v>
      </c>
      <c r="I103" s="10">
        <f t="shared" si="40"/>
        <v>164.5</v>
      </c>
      <c r="J103" s="10">
        <f t="shared" si="41"/>
        <v>166</v>
      </c>
      <c r="K103" s="10">
        <v>170</v>
      </c>
      <c r="L103" s="10"/>
      <c r="M103" s="52"/>
      <c r="N103" s="10"/>
      <c r="O103" s="7">
        <f t="shared" si="42"/>
        <v>2771</v>
      </c>
      <c r="P103" s="7">
        <f t="shared" si="43"/>
        <v>2822</v>
      </c>
      <c r="Q103" s="10">
        <f t="shared" si="44"/>
        <v>2796.5</v>
      </c>
      <c r="R103" s="31">
        <f>IF($A103&gt;TRUNC(R$1/9),0,1/TRUNC(R$1/9)*(TRUNC(99+R$1)-$K103+1)/(TRUNC(99+R$1)-TRUNC(1+SQRT(14*R$1))+1)*1/(COUNTIFS($A$2:$A$214,$A103,$K$2:$K$214,"&gt;="&amp;$K103)))</f>
        <v>0</v>
      </c>
      <c r="S103" s="31">
        <f>IF($A103&gt;TRUNC(S$1/9),0,1/TRUNC(S$1/9)*(TRUNC(99+S$1)-$K103+1)/(TRUNC(99+S$1)-TRUNC(1+SQRT(14*S$1))+1)*1/(COUNTIFS($A$2:$A$214,$A103,$K$2:$K$214,"&gt;="&amp;$K103)))</f>
        <v>2.2846526574778437E-3</v>
      </c>
    </row>
    <row r="104" spans="1:20" ht="28.8">
      <c r="A104" s="10">
        <v>17</v>
      </c>
      <c r="B104" s="12" t="s">
        <v>495</v>
      </c>
      <c r="C104" s="48" t="s">
        <v>539</v>
      </c>
      <c r="D104" s="7">
        <v>-20</v>
      </c>
      <c r="E104" s="10">
        <v>156</v>
      </c>
      <c r="F104" s="10">
        <v>166</v>
      </c>
      <c r="G104" s="10">
        <f t="shared" si="38"/>
        <v>156</v>
      </c>
      <c r="H104" s="10">
        <f t="shared" si="39"/>
        <v>158.5</v>
      </c>
      <c r="I104" s="10">
        <f t="shared" si="40"/>
        <v>161</v>
      </c>
      <c r="J104" s="10">
        <f t="shared" si="41"/>
        <v>166</v>
      </c>
      <c r="K104" s="10">
        <v>180</v>
      </c>
      <c r="L104" s="10"/>
      <c r="M104" s="52" t="b">
        <v>1</v>
      </c>
      <c r="N104" s="10"/>
      <c r="O104" s="7">
        <f t="shared" si="42"/>
        <v>-3120</v>
      </c>
      <c r="P104" s="7">
        <f t="shared" si="43"/>
        <v>-3320</v>
      </c>
      <c r="Q104" s="10">
        <f t="shared" si="44"/>
        <v>-3220</v>
      </c>
      <c r="R104" s="31">
        <f>IF($A104&gt;TRUNC(R$1/9),0,1/TRUNC(R$1/9)*(TRUNC(99+R$1)-$K104+1)/(TRUNC(99+R$1)-TRUNC(1+SQRT(14*R$1))+1)*1/(COUNTIFS($A$2:$A$214,$A104,$K$2:$K$214,"&gt;="&amp;$K104)))</f>
        <v>0</v>
      </c>
      <c r="S104" s="31">
        <f>IF($A104&gt;TRUNC(S$1/9),0,1/TRUNC(S$1/9)*(TRUNC(99+S$1)-$K104+1)/(TRUNC(99+S$1)-TRUNC(1+SQRT(14*S$1))+1)*1/(COUNTIFS($A$2:$A$214,$A104,$K$2:$K$214,"&gt;="&amp;$K104)))</f>
        <v>2.2369511184755593E-3</v>
      </c>
    </row>
    <row r="105" spans="1:20" ht="28.8">
      <c r="A105" s="10">
        <v>17</v>
      </c>
      <c r="B105" s="10" t="s">
        <v>524</v>
      </c>
      <c r="C105" s="16" t="s">
        <v>525</v>
      </c>
      <c r="D105" s="7">
        <v>1</v>
      </c>
      <c r="E105" s="10">
        <v>20</v>
      </c>
      <c r="F105" s="10">
        <v>20</v>
      </c>
      <c r="G105" s="10">
        <f>E105</f>
        <v>20</v>
      </c>
      <c r="H105" s="10">
        <f>(F105-E105)*0.25+E105</f>
        <v>20</v>
      </c>
      <c r="I105" s="10">
        <f>(F105-E105)*0.5+E105</f>
        <v>20</v>
      </c>
      <c r="J105" s="10">
        <f>F105</f>
        <v>20</v>
      </c>
      <c r="K105" s="10">
        <v>190</v>
      </c>
      <c r="L105" s="7" t="b">
        <v>1</v>
      </c>
      <c r="M105" s="51"/>
      <c r="N105" s="10" t="s">
        <v>583</v>
      </c>
      <c r="O105" s="7">
        <f>D105*E105</f>
        <v>20</v>
      </c>
      <c r="P105" s="7">
        <f>D105*F105</f>
        <v>20</v>
      </c>
      <c r="Q105" s="10">
        <f>AVERAGE(O105,P105)</f>
        <v>20</v>
      </c>
      <c r="R105" s="31">
        <f>IF($A105&gt;TRUNC(R$1/9),0,1/TRUNC(R$1/9)*(TRUNC(99+R$1)-$K105+1)/(TRUNC(99+R$1)-TRUNC(1+SQRT(14*R$1))+1)*1/(COUNTIFS($A$2:$A$214,$A105,$K$2:$K$214,"&gt;="&amp;$K105)))</f>
        <v>0</v>
      </c>
      <c r="S105" s="31">
        <f>IF($A105&gt;TRUNC(S$1/9),0,1/TRUNC(S$1/9)*(TRUNC(99+S$1)-$K105+1)/(TRUNC(99+S$1)-TRUNC(1+SQRT(14*S$1))+1)*1/(COUNTIFS($A$2:$A$214,$A105,$K$2:$K$214,"&gt;="&amp;$K105)))</f>
        <v>2.1786492374727667E-3</v>
      </c>
    </row>
    <row r="106" spans="1:20">
      <c r="A106" s="10">
        <v>17</v>
      </c>
      <c r="B106" s="10" t="s">
        <v>287</v>
      </c>
      <c r="C106" s="11" t="s">
        <v>288</v>
      </c>
      <c r="D106" s="7">
        <v>17</v>
      </c>
      <c r="E106" s="10">
        <v>151</v>
      </c>
      <c r="F106" s="10">
        <v>169</v>
      </c>
      <c r="G106" s="10">
        <f t="shared" si="38"/>
        <v>151</v>
      </c>
      <c r="H106" s="10">
        <f t="shared" si="39"/>
        <v>155.5</v>
      </c>
      <c r="I106" s="10">
        <f t="shared" si="40"/>
        <v>160</v>
      </c>
      <c r="J106" s="10">
        <f t="shared" si="41"/>
        <v>169</v>
      </c>
      <c r="K106" s="10">
        <v>192</v>
      </c>
      <c r="L106" s="10"/>
      <c r="M106" s="52"/>
      <c r="N106" s="10"/>
      <c r="O106" s="7">
        <f t="shared" si="42"/>
        <v>2567</v>
      </c>
      <c r="P106" s="7">
        <f t="shared" si="43"/>
        <v>2873</v>
      </c>
      <c r="Q106" s="10">
        <f t="shared" si="44"/>
        <v>2720</v>
      </c>
      <c r="R106" s="31">
        <f>IF($A106&gt;TRUNC(R$1/9),0,1/TRUNC(R$1/9)*(TRUNC(99+R$1)-$K106+1)/(TRUNC(99+R$1)-TRUNC(1+SQRT(14*R$1))+1)*1/(COUNTIFS($A$2:$A$214,$A106,$K$2:$K$214,"&gt;="&amp;$K106)))</f>
        <v>0</v>
      </c>
      <c r="S106" s="31">
        <f>IF($A106&gt;TRUNC(S$1/9),0,1/TRUNC(S$1/9)*(TRUNC(99+S$1)-$K106+1)/(TRUNC(99+S$1)-TRUNC(1+SQRT(14*S$1))+1)*1/(COUNTIFS($A$2:$A$214,$A106,$K$2:$K$214,"&gt;="&amp;$K106)))</f>
        <v>2.3819386909693452E-3</v>
      </c>
    </row>
    <row r="107" spans="1:20">
      <c r="A107" s="10">
        <v>17</v>
      </c>
      <c r="B107" s="10" t="s">
        <v>626</v>
      </c>
      <c r="C107" s="11" t="s">
        <v>627</v>
      </c>
      <c r="D107" s="7">
        <v>17</v>
      </c>
      <c r="E107" s="10">
        <v>153</v>
      </c>
      <c r="F107" s="10">
        <v>155</v>
      </c>
      <c r="G107" s="10">
        <f>E107</f>
        <v>153</v>
      </c>
      <c r="H107" s="10">
        <f>(F107-E107)*0.25+E107</f>
        <v>153.5</v>
      </c>
      <c r="I107" s="10">
        <f>(F107-E107)*0.5+E107</f>
        <v>154</v>
      </c>
      <c r="J107" s="10">
        <f>F107</f>
        <v>155</v>
      </c>
      <c r="K107" s="10">
        <v>200</v>
      </c>
      <c r="L107" s="10"/>
      <c r="M107" s="52"/>
      <c r="N107" s="10"/>
      <c r="O107" s="7">
        <f>D107*E107</f>
        <v>2601</v>
      </c>
      <c r="P107" s="7">
        <f>D107*F107</f>
        <v>2635</v>
      </c>
      <c r="Q107" s="10">
        <f>AVERAGE(O107,P107)</f>
        <v>2618</v>
      </c>
      <c r="R107" s="31">
        <f>IF($A107&gt;TRUNC(R$1/9),0,1/TRUNC(R$1/9)*(TRUNC(99+R$1)-$K107+1)/(TRUNC(99+R$1)-TRUNC(1+SQRT(14*R$1))+1)*1/(COUNTIFS($A$2:$A$214,$A107,$K$2:$K$214,"&gt;="&amp;$K107)))</f>
        <v>0</v>
      </c>
      <c r="S107" s="31">
        <f>IF($A107&gt;TRUNC(S$1/9),0,1/TRUNC(S$1/9)*(TRUNC(99+S$1)-$K107+1)/(TRUNC(99+S$1)-TRUNC(1+SQRT(14*S$1))+1)*1/(COUNTIFS($A$2:$A$214,$A107,$K$2:$K$214,"&gt;="&amp;$K107)))</f>
        <v>2.4065964413934591E-3</v>
      </c>
    </row>
    <row r="108" spans="1:20" ht="28.8">
      <c r="A108" s="10">
        <v>17</v>
      </c>
      <c r="B108" s="10" t="s">
        <v>520</v>
      </c>
      <c r="C108" s="16" t="s">
        <v>521</v>
      </c>
      <c r="D108" s="7">
        <v>1</v>
      </c>
      <c r="E108" s="10">
        <v>20</v>
      </c>
      <c r="F108" s="10">
        <v>20</v>
      </c>
      <c r="G108" s="10">
        <f>E108</f>
        <v>20</v>
      </c>
      <c r="H108" s="10">
        <f>(F108-E108)*0.25+E108</f>
        <v>20</v>
      </c>
      <c r="I108" s="10">
        <f>(F108-E108)*0.5+E108</f>
        <v>20</v>
      </c>
      <c r="J108" s="10">
        <f>F108</f>
        <v>20</v>
      </c>
      <c r="K108" s="10">
        <v>202</v>
      </c>
      <c r="L108" s="7" t="b">
        <v>1</v>
      </c>
      <c r="M108" s="51"/>
      <c r="N108" s="10" t="s">
        <v>584</v>
      </c>
      <c r="O108" s="7">
        <f>D108*E108</f>
        <v>20</v>
      </c>
      <c r="P108" s="7">
        <f>D108*F108</f>
        <v>20</v>
      </c>
      <c r="Q108" s="10">
        <f>AVERAGE(O108,P108)</f>
        <v>20</v>
      </c>
      <c r="R108" s="31">
        <f>IF($A108&gt;TRUNC(R$1/9),0,1/TRUNC(R$1/9)*(TRUNC(99+R$1)-$K108+1)/(TRUNC(99+R$1)-TRUNC(1+SQRT(14*R$1))+1)*1/(COUNTIFS($A$2:$A$214,$A108,$K$2:$K$214,"&gt;="&amp;$K108)))</f>
        <v>0</v>
      </c>
      <c r="S108" s="31">
        <f>IF($A108&gt;TRUNC(S$1/9),0,1/TRUNC(S$1/9)*(TRUNC(99+S$1)-$K108+1)/(TRUNC(99+S$1)-TRUNC(1+SQRT(14*S$1))+1)*1/(COUNTIFS($A$2:$A$214,$A108,$K$2:$K$214,"&gt;="&amp;$K108)))</f>
        <v>2.7156402467090122E-3</v>
      </c>
    </row>
    <row r="109" spans="1:20" ht="28.8">
      <c r="A109" s="10">
        <v>17</v>
      </c>
      <c r="B109" s="10" t="s">
        <v>516</v>
      </c>
      <c r="C109" s="16" t="s">
        <v>528</v>
      </c>
      <c r="D109" s="7">
        <v>1</v>
      </c>
      <c r="E109" s="10">
        <v>20</v>
      </c>
      <c r="F109" s="10">
        <v>20</v>
      </c>
      <c r="G109" s="10">
        <f t="shared" si="38"/>
        <v>20</v>
      </c>
      <c r="H109" s="10">
        <f t="shared" si="39"/>
        <v>20</v>
      </c>
      <c r="I109" s="10">
        <f t="shared" si="40"/>
        <v>20</v>
      </c>
      <c r="J109" s="10">
        <f t="shared" si="41"/>
        <v>20</v>
      </c>
      <c r="K109" s="10">
        <v>229</v>
      </c>
      <c r="L109" s="7" t="b">
        <v>1</v>
      </c>
      <c r="M109" s="51"/>
      <c r="N109" s="10" t="s">
        <v>582</v>
      </c>
      <c r="O109" s="7">
        <f t="shared" si="42"/>
        <v>20</v>
      </c>
      <c r="P109" s="7">
        <f t="shared" si="43"/>
        <v>20</v>
      </c>
      <c r="Q109" s="10">
        <f t="shared" si="44"/>
        <v>20</v>
      </c>
      <c r="R109" s="31">
        <f>IF($A109&gt;TRUNC(R$1/9),0,1/TRUNC(R$1/9)*(TRUNC(99+R$1)-$K109+1)/(TRUNC(99+R$1)-TRUNC(1+SQRT(14*R$1))+1)*1/(COUNTIFS($A$2:$A$214,$A109,$K$2:$K$214,"&gt;="&amp;$K109)))</f>
        <v>0</v>
      </c>
      <c r="S109" s="31">
        <f>IF($A109&gt;TRUNC(S$1/9),0,1/TRUNC(S$1/9)*(TRUNC(99+S$1)-$K109+1)/(TRUNC(99+S$1)-TRUNC(1+SQRT(14*S$1))+1)*1/(COUNTIFS($A$2:$A$214,$A109,$K$2:$K$214,"&gt;="&amp;$K109)))</f>
        <v>1.7674675504004418E-3</v>
      </c>
    </row>
    <row r="110" spans="1:20">
      <c r="A110" s="10">
        <v>17</v>
      </c>
      <c r="B110" s="10" t="s">
        <v>281</v>
      </c>
      <c r="C110" s="11" t="s">
        <v>282</v>
      </c>
      <c r="D110" s="7">
        <v>17</v>
      </c>
      <c r="E110" s="10">
        <v>166</v>
      </c>
      <c r="F110" s="10">
        <v>162</v>
      </c>
      <c r="G110" s="10">
        <f t="shared" si="38"/>
        <v>166</v>
      </c>
      <c r="H110" s="10">
        <f t="shared" si="39"/>
        <v>165</v>
      </c>
      <c r="I110" s="10">
        <f t="shared" si="40"/>
        <v>164</v>
      </c>
      <c r="J110" s="10">
        <f t="shared" si="41"/>
        <v>162</v>
      </c>
      <c r="K110" s="10">
        <v>230</v>
      </c>
      <c r="L110" s="10"/>
      <c r="M110" s="52"/>
      <c r="N110" s="10"/>
      <c r="O110" s="7">
        <f t="shared" si="42"/>
        <v>2822</v>
      </c>
      <c r="P110" s="7">
        <f t="shared" si="43"/>
        <v>2754</v>
      </c>
      <c r="Q110" s="10">
        <f t="shared" si="44"/>
        <v>2788</v>
      </c>
      <c r="R110" s="31">
        <f>IF($A110&gt;TRUNC(R$1/9),0,1/TRUNC(R$1/9)*(TRUNC(99+R$1)-$K110+1)/(TRUNC(99+R$1)-TRUNC(1+SQRT(14*R$1))+1)*1/(COUNTIFS($A$2:$A$214,$A110,$K$2:$K$214,"&gt;="&amp;$K110)))</f>
        <v>0</v>
      </c>
      <c r="S110" s="31">
        <f>IF($A110&gt;TRUNC(S$1/9),0,1/TRUNC(S$1/9)*(TRUNC(99+S$1)-$K110+1)/(TRUNC(99+S$1)-TRUNC(1+SQRT(14*S$1))+1)*1/(COUNTIFS($A$2:$A$214,$A110,$K$2:$K$214,"&gt;="&amp;$K110)))</f>
        <v>2.1402927368130349E-3</v>
      </c>
    </row>
    <row r="111" spans="1:20" ht="28.8">
      <c r="A111" s="10">
        <v>17</v>
      </c>
      <c r="B111" s="10" t="s">
        <v>498</v>
      </c>
      <c r="C111" s="16" t="s">
        <v>497</v>
      </c>
      <c r="D111" s="7">
        <v>1</v>
      </c>
      <c r="E111" s="10">
        <v>20</v>
      </c>
      <c r="F111" s="10">
        <v>20</v>
      </c>
      <c r="G111" s="10">
        <f t="shared" si="38"/>
        <v>20</v>
      </c>
      <c r="H111" s="10">
        <f t="shared" si="39"/>
        <v>20</v>
      </c>
      <c r="I111" s="10">
        <f t="shared" si="40"/>
        <v>20</v>
      </c>
      <c r="J111" s="10">
        <f t="shared" si="41"/>
        <v>20</v>
      </c>
      <c r="K111" s="10">
        <v>252</v>
      </c>
      <c r="L111" s="7" t="b">
        <v>1</v>
      </c>
      <c r="M111" s="51"/>
      <c r="N111" s="10" t="s">
        <v>583</v>
      </c>
      <c r="O111" s="7">
        <f t="shared" si="42"/>
        <v>20</v>
      </c>
      <c r="P111" s="7">
        <f t="shared" si="43"/>
        <v>20</v>
      </c>
      <c r="Q111" s="10">
        <f t="shared" si="44"/>
        <v>20</v>
      </c>
      <c r="R111" s="31">
        <f>IF($A111&gt;TRUNC(R$1/9),0,1/TRUNC(R$1/9)*(TRUNC(99+R$1)-$K111+1)/(TRUNC(99+R$1)-TRUNC(1+SQRT(14*R$1))+1)*1/(COUNTIFS($A$2:$A$214,$A111,$K$2:$K$214,"&gt;="&amp;$K111)))</f>
        <v>0</v>
      </c>
      <c r="S111" s="31">
        <f>IF($A111&gt;TRUNC(S$1/9),0,1/TRUNC(S$1/9)*(TRUNC(99+S$1)-$K111+1)/(TRUNC(99+S$1)-TRUNC(1+SQRT(14*S$1))+1)*1/(COUNTIFS($A$2:$A$214,$A111,$K$2:$K$214,"&gt;="&amp;$K111)))</f>
        <v>8.2850041425020719E-4</v>
      </c>
    </row>
    <row r="112" spans="1:20" ht="28.8">
      <c r="A112" s="10">
        <v>17</v>
      </c>
      <c r="B112" s="10" t="s">
        <v>240</v>
      </c>
      <c r="C112" s="11" t="s">
        <v>342</v>
      </c>
      <c r="D112" s="7">
        <v>222</v>
      </c>
      <c r="E112" s="10">
        <v>100</v>
      </c>
      <c r="F112" s="10">
        <v>666</v>
      </c>
      <c r="G112" s="10">
        <f t="shared" si="38"/>
        <v>100</v>
      </c>
      <c r="H112" s="10">
        <f t="shared" si="39"/>
        <v>241.5</v>
      </c>
      <c r="I112" s="10">
        <f t="shared" si="40"/>
        <v>383</v>
      </c>
      <c r="J112" s="10">
        <f t="shared" si="41"/>
        <v>666</v>
      </c>
      <c r="K112" s="10">
        <v>256</v>
      </c>
      <c r="L112" s="10"/>
      <c r="M112" s="52"/>
      <c r="N112" s="10"/>
      <c r="O112" s="7">
        <f t="shared" si="42"/>
        <v>22200</v>
      </c>
      <c r="P112" s="7">
        <f t="shared" si="43"/>
        <v>147852</v>
      </c>
      <c r="Q112" s="10">
        <f t="shared" si="44"/>
        <v>85026</v>
      </c>
      <c r="R112" s="31">
        <f>IF($A112&gt;TRUNC(R$1/9),0,1/TRUNC(R$1/9)*(TRUNC(99+R$1)-$K112+1)/(TRUNC(99+R$1)-TRUNC(1+SQRT(14*R$1))+1)*1/(COUNTIFS($A$2:$A$214,$A112,$K$2:$K$214,"&gt;="&amp;$K112)))</f>
        <v>0</v>
      </c>
      <c r="S112" s="31">
        <f>IF($A112&gt;TRUNC(S$1/9),0,1/TRUNC(S$1/9)*(TRUNC(99+S$1)-$K112+1)/(TRUNC(99+S$1)-TRUNC(1+SQRT(14*S$1))+1)*1/(COUNTIFS($A$2:$A$214,$A112,$K$2:$K$214,"&gt;="&amp;$K112)))</f>
        <v>6.9041701187517264E-4</v>
      </c>
    </row>
    <row r="113" spans="1:19" ht="28.8">
      <c r="A113" s="10">
        <v>17</v>
      </c>
      <c r="B113" s="10" t="s">
        <v>622</v>
      </c>
      <c r="C113" s="11" t="s">
        <v>625</v>
      </c>
      <c r="D113" s="7">
        <v>222</v>
      </c>
      <c r="E113" s="10">
        <v>300</v>
      </c>
      <c r="F113" s="10">
        <v>999</v>
      </c>
      <c r="G113" s="10">
        <f t="shared" si="38"/>
        <v>300</v>
      </c>
      <c r="H113" s="10">
        <f t="shared" si="39"/>
        <v>474.75</v>
      </c>
      <c r="I113" s="10">
        <f t="shared" si="40"/>
        <v>649.5</v>
      </c>
      <c r="J113" s="10">
        <f t="shared" si="41"/>
        <v>999</v>
      </c>
      <c r="K113" s="10">
        <v>259</v>
      </c>
      <c r="L113" s="10"/>
      <c r="N113" s="10"/>
      <c r="O113" s="7">
        <f t="shared" si="42"/>
        <v>66600</v>
      </c>
      <c r="P113" s="7">
        <f t="shared" si="43"/>
        <v>221778</v>
      </c>
      <c r="Q113" s="10">
        <f t="shared" si="44"/>
        <v>144189</v>
      </c>
      <c r="R113" s="31">
        <f>IF($A113&gt;TRUNC(R$1/9),0,1/TRUNC(R$1/9)*(TRUNC(99+R$1)-$K113+1)/(TRUNC(99+R$1)-TRUNC(1+SQRT(14*R$1))+1)*1/(COUNTIFS($A$2:$A$214,$A113,$K$2:$K$214,"&gt;="&amp;$K113)))</f>
        <v>0</v>
      </c>
      <c r="S113" s="31">
        <f>IF($A113&gt;TRUNC(S$1/9),0,1/TRUNC(S$1/9)*(TRUNC(99+S$1)-$K113+1)/(TRUNC(99+S$1)-TRUNC(1+SQRT(14*S$1))+1)*1/(COUNTIFS($A$2:$A$214,$A113,$K$2:$K$214,"&gt;="&amp;$K113)))</f>
        <v>5.5233360950013809E-4</v>
      </c>
    </row>
  </sheetData>
  <phoneticPr fontId="1" type="noConversion"/>
  <conditionalFormatting sqref="L1:M2 L4:M14 L16:M94 L96:M1048576">
    <cfRule type="cellIs" dxfId="0" priority="1" operator="equal">
      <formula>TRUE</formula>
    </cfRule>
  </conditionalFormatting>
  <conditionalFormatting sqref="R2:S1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L110"/>
  <sheetViews>
    <sheetView workbookViewId="0">
      <pane ySplit="1" topLeftCell="A30" activePane="bottomLeft" state="frozen"/>
      <selection pane="bottomLeft" activeCell="B95" sqref="B95"/>
    </sheetView>
  </sheetViews>
  <sheetFormatPr defaultColWidth="8.81640625" defaultRowHeight="14.4"/>
  <cols>
    <col min="2" max="2" width="27.1796875" bestFit="1" customWidth="1"/>
    <col min="3" max="3" width="18.1796875" customWidth="1"/>
    <col min="4" max="4" width="42.90625" customWidth="1"/>
    <col min="5" max="5" width="17.1796875" style="1" customWidth="1"/>
    <col min="6" max="6" width="41" customWidth="1"/>
    <col min="7" max="7" width="12.453125" customWidth="1"/>
    <col min="8" max="8" width="17.36328125" customWidth="1"/>
    <col min="9" max="9" width="11" customWidth="1"/>
    <col min="10" max="10" width="11.453125" customWidth="1"/>
  </cols>
  <sheetData>
    <row r="1" spans="1:12">
      <c r="A1" s="6" t="s">
        <v>130</v>
      </c>
      <c r="B1" s="6" t="s">
        <v>66</v>
      </c>
      <c r="C1" s="6" t="s">
        <v>98</v>
      </c>
      <c r="D1" s="6" t="s">
        <v>97</v>
      </c>
      <c r="E1" s="13" t="s">
        <v>233</v>
      </c>
      <c r="F1" s="6" t="s">
        <v>109</v>
      </c>
      <c r="G1" s="6" t="s">
        <v>155</v>
      </c>
      <c r="H1" s="6" t="s">
        <v>234</v>
      </c>
      <c r="I1" s="6" t="s">
        <v>235</v>
      </c>
      <c r="J1" s="6" t="s">
        <v>236</v>
      </c>
      <c r="K1" s="6" t="s">
        <v>339</v>
      </c>
      <c r="L1" s="6" t="s">
        <v>397</v>
      </c>
    </row>
    <row r="2" spans="1:12" ht="28.8">
      <c r="A2" s="10" t="s">
        <v>156</v>
      </c>
      <c r="B2" s="40" t="s">
        <v>48</v>
      </c>
      <c r="C2" s="32" t="s">
        <v>49</v>
      </c>
      <c r="D2" s="36" t="s">
        <v>645</v>
      </c>
      <c r="E2" s="11">
        <v>1</v>
      </c>
      <c r="F2" s="39" t="s">
        <v>644</v>
      </c>
      <c r="G2" s="15" t="b">
        <v>0</v>
      </c>
      <c r="H2" s="15"/>
      <c r="I2" s="15"/>
      <c r="J2" s="15"/>
      <c r="K2" s="15" t="b">
        <v>1</v>
      </c>
      <c r="L2" s="15"/>
    </row>
    <row r="3" spans="1:12" ht="60.95">
      <c r="A3" s="10" t="s">
        <v>157</v>
      </c>
      <c r="B3" s="9" t="s">
        <v>340</v>
      </c>
      <c r="C3" s="32" t="s">
        <v>341</v>
      </c>
      <c r="D3" s="29" t="s">
        <v>593</v>
      </c>
      <c r="E3" s="11">
        <v>20000</v>
      </c>
      <c r="F3" s="38" t="s">
        <v>657</v>
      </c>
      <c r="G3" s="15" t="b">
        <v>1</v>
      </c>
      <c r="H3" s="15"/>
      <c r="I3" s="15"/>
      <c r="J3" s="15"/>
      <c r="K3" s="15" t="b">
        <v>1</v>
      </c>
      <c r="L3" s="15"/>
    </row>
    <row r="4" spans="1:12">
      <c r="A4" s="10" t="s">
        <v>158</v>
      </c>
      <c r="B4" s="11" t="s">
        <v>34</v>
      </c>
      <c r="C4" s="15" t="s">
        <v>42</v>
      </c>
      <c r="D4" s="14" t="s">
        <v>144</v>
      </c>
      <c r="E4" s="11">
        <v>5</v>
      </c>
      <c r="F4" s="14"/>
      <c r="G4" s="15" t="b">
        <v>0</v>
      </c>
      <c r="H4" s="15"/>
      <c r="I4" s="15"/>
      <c r="J4" s="15"/>
      <c r="K4" s="15" t="b">
        <v>1</v>
      </c>
      <c r="L4" s="15"/>
    </row>
    <row r="5" spans="1:12">
      <c r="A5" s="10" t="s">
        <v>159</v>
      </c>
      <c r="B5" s="11" t="s">
        <v>35</v>
      </c>
      <c r="C5" s="15" t="s">
        <v>43</v>
      </c>
      <c r="D5" s="14" t="s">
        <v>145</v>
      </c>
      <c r="E5" s="11">
        <v>5</v>
      </c>
      <c r="F5" s="14"/>
      <c r="G5" s="15" t="b">
        <v>0</v>
      </c>
      <c r="H5" s="15"/>
      <c r="I5" s="15"/>
      <c r="J5" s="15"/>
      <c r="K5" s="15" t="b">
        <v>1</v>
      </c>
      <c r="L5" s="15"/>
    </row>
    <row r="6" spans="1:12">
      <c r="A6" s="10" t="s">
        <v>160</v>
      </c>
      <c r="B6" s="11" t="s">
        <v>36</v>
      </c>
      <c r="C6" s="15" t="s">
        <v>45</v>
      </c>
      <c r="D6" s="14" t="s">
        <v>146</v>
      </c>
      <c r="E6" s="11">
        <v>5</v>
      </c>
      <c r="F6" s="14"/>
      <c r="G6" s="15" t="b">
        <v>0</v>
      </c>
      <c r="H6" s="15"/>
      <c r="I6" s="15"/>
      <c r="J6" s="15"/>
      <c r="K6" s="15" t="b">
        <v>1</v>
      </c>
      <c r="L6" s="15"/>
    </row>
    <row r="7" spans="1:12">
      <c r="A7" s="10" t="s">
        <v>161</v>
      </c>
      <c r="B7" s="11" t="s">
        <v>37</v>
      </c>
      <c r="C7" s="15" t="s">
        <v>41</v>
      </c>
      <c r="D7" s="14" t="s">
        <v>147</v>
      </c>
      <c r="E7" s="11">
        <v>5</v>
      </c>
      <c r="F7" s="14"/>
      <c r="G7" s="15" t="b">
        <v>0</v>
      </c>
      <c r="H7" s="15"/>
      <c r="I7" s="15"/>
      <c r="J7" s="15"/>
      <c r="K7" s="15" t="b">
        <v>1</v>
      </c>
      <c r="L7" s="15"/>
    </row>
    <row r="8" spans="1:12">
      <c r="A8" s="10" t="s">
        <v>162</v>
      </c>
      <c r="B8" s="11" t="s">
        <v>38</v>
      </c>
      <c r="C8" s="15" t="s">
        <v>44</v>
      </c>
      <c r="D8" s="14" t="s">
        <v>148</v>
      </c>
      <c r="E8" s="11">
        <v>5</v>
      </c>
      <c r="F8" s="14"/>
      <c r="G8" s="15" t="b">
        <v>0</v>
      </c>
      <c r="H8" s="15"/>
      <c r="I8" s="15"/>
      <c r="J8" s="15"/>
      <c r="K8" s="15" t="b">
        <v>1</v>
      </c>
      <c r="L8" s="15"/>
    </row>
    <row r="9" spans="1:12">
      <c r="A9" s="10" t="s">
        <v>163</v>
      </c>
      <c r="B9" s="11" t="s">
        <v>39</v>
      </c>
      <c r="C9" s="15" t="s">
        <v>40</v>
      </c>
      <c r="D9" s="14" t="s">
        <v>149</v>
      </c>
      <c r="E9" s="11">
        <v>5</v>
      </c>
      <c r="F9" s="14"/>
      <c r="G9" s="15" t="b">
        <v>0</v>
      </c>
      <c r="H9" s="15"/>
      <c r="I9" s="15"/>
      <c r="J9" s="15"/>
      <c r="K9" s="15" t="b">
        <v>1</v>
      </c>
      <c r="L9" s="15"/>
    </row>
    <row r="10" spans="1:12">
      <c r="A10" s="10" t="s">
        <v>164</v>
      </c>
      <c r="B10" s="7" t="s">
        <v>52</v>
      </c>
      <c r="C10" s="32" t="s">
        <v>459</v>
      </c>
      <c r="D10" s="14" t="s">
        <v>138</v>
      </c>
      <c r="E10" s="11">
        <v>10</v>
      </c>
      <c r="F10" s="14"/>
      <c r="G10" s="15" t="b">
        <v>0</v>
      </c>
      <c r="H10" s="15"/>
      <c r="I10" s="15"/>
      <c r="J10" s="15"/>
      <c r="K10" s="15" t="b">
        <v>1</v>
      </c>
      <c r="L10" s="15"/>
    </row>
    <row r="11" spans="1:12">
      <c r="A11" s="10" t="s">
        <v>165</v>
      </c>
      <c r="B11" s="9" t="s">
        <v>53</v>
      </c>
      <c r="C11" s="32" t="s">
        <v>54</v>
      </c>
      <c r="D11" s="14" t="s">
        <v>139</v>
      </c>
      <c r="E11" s="11">
        <v>10</v>
      </c>
      <c r="F11" s="14"/>
      <c r="G11" s="15" t="b">
        <v>0</v>
      </c>
      <c r="H11" s="15"/>
      <c r="I11" s="15"/>
      <c r="J11" s="15"/>
      <c r="K11" s="15" t="b">
        <v>1</v>
      </c>
      <c r="L11" s="15"/>
    </row>
    <row r="12" spans="1:12">
      <c r="A12" s="10" t="s">
        <v>166</v>
      </c>
      <c r="B12" s="9" t="s">
        <v>50</v>
      </c>
      <c r="C12" s="32" t="s">
        <v>51</v>
      </c>
      <c r="D12" s="14" t="s">
        <v>140</v>
      </c>
      <c r="E12" s="11">
        <v>10</v>
      </c>
      <c r="F12" s="14"/>
      <c r="G12" s="15" t="b">
        <v>0</v>
      </c>
      <c r="H12" s="15"/>
      <c r="I12" s="15"/>
      <c r="J12" s="15"/>
      <c r="K12" s="15" t="b">
        <v>1</v>
      </c>
      <c r="L12" s="15"/>
    </row>
    <row r="13" spans="1:12">
      <c r="A13" s="10" t="s">
        <v>167</v>
      </c>
      <c r="B13" s="9" t="s">
        <v>99</v>
      </c>
      <c r="C13" s="32" t="s">
        <v>100</v>
      </c>
      <c r="D13" s="14" t="s">
        <v>141</v>
      </c>
      <c r="E13" s="11">
        <v>10</v>
      </c>
      <c r="F13" s="14"/>
      <c r="G13" s="15" t="b">
        <v>0</v>
      </c>
      <c r="H13" s="15"/>
      <c r="I13" s="15"/>
      <c r="J13" s="15"/>
      <c r="K13" s="15" t="b">
        <v>1</v>
      </c>
      <c r="L13" s="15"/>
    </row>
    <row r="14" spans="1:12">
      <c r="A14" s="10" t="s">
        <v>168</v>
      </c>
      <c r="B14" s="9" t="s">
        <v>55</v>
      </c>
      <c r="C14" s="32" t="s">
        <v>56</v>
      </c>
      <c r="D14" s="14" t="s">
        <v>142</v>
      </c>
      <c r="E14" s="11">
        <v>10</v>
      </c>
      <c r="F14" s="14"/>
      <c r="G14" s="15" t="b">
        <v>0</v>
      </c>
      <c r="H14" s="15"/>
      <c r="I14" s="15"/>
      <c r="J14" s="15"/>
      <c r="K14" s="15" t="b">
        <v>1</v>
      </c>
      <c r="L14" s="15"/>
    </row>
    <row r="15" spans="1:12" ht="28.8">
      <c r="A15" s="10" t="s">
        <v>169</v>
      </c>
      <c r="B15" s="9" t="s">
        <v>27</v>
      </c>
      <c r="C15" s="32" t="s">
        <v>96</v>
      </c>
      <c r="D15" s="14" t="s">
        <v>247</v>
      </c>
      <c r="E15" s="11">
        <v>8</v>
      </c>
      <c r="F15" s="14"/>
      <c r="G15" s="15" t="b">
        <v>0</v>
      </c>
      <c r="H15" s="15"/>
      <c r="I15" s="15"/>
      <c r="J15" s="15"/>
      <c r="K15" s="15" t="b">
        <v>1</v>
      </c>
      <c r="L15" s="15"/>
    </row>
    <row r="16" spans="1:12" ht="28.8">
      <c r="A16" s="10" t="s">
        <v>458</v>
      </c>
      <c r="B16" s="9" t="s">
        <v>224</v>
      </c>
      <c r="C16" s="33" t="s">
        <v>227</v>
      </c>
      <c r="D16" s="28" t="s">
        <v>587</v>
      </c>
      <c r="E16" s="11">
        <v>0</v>
      </c>
      <c r="F16" s="14" t="s">
        <v>244</v>
      </c>
      <c r="G16" s="15" t="b">
        <v>0</v>
      </c>
      <c r="H16" s="15"/>
      <c r="I16" s="15" t="b">
        <v>1</v>
      </c>
      <c r="J16" s="15"/>
      <c r="K16" s="15"/>
      <c r="L16" s="15"/>
    </row>
    <row r="17" spans="1:12" ht="28.8">
      <c r="A17" s="10" t="s">
        <v>170</v>
      </c>
      <c r="B17" s="9" t="s">
        <v>225</v>
      </c>
      <c r="C17" s="33" t="s">
        <v>227</v>
      </c>
      <c r="D17" s="28" t="s">
        <v>588</v>
      </c>
      <c r="E17" s="11">
        <v>0</v>
      </c>
      <c r="F17" s="14" t="s">
        <v>245</v>
      </c>
      <c r="G17" s="15" t="b">
        <v>0</v>
      </c>
      <c r="H17" s="15"/>
      <c r="I17" s="15" t="b">
        <v>1</v>
      </c>
      <c r="J17" s="15"/>
      <c r="K17" s="15"/>
      <c r="L17" s="15"/>
    </row>
    <row r="18" spans="1:12" ht="43.2">
      <c r="A18" s="10" t="s">
        <v>171</v>
      </c>
      <c r="B18" s="9" t="s">
        <v>94</v>
      </c>
      <c r="C18" s="33" t="s">
        <v>227</v>
      </c>
      <c r="D18" s="28" t="s">
        <v>589</v>
      </c>
      <c r="E18" s="11">
        <v>0</v>
      </c>
      <c r="F18" s="14"/>
      <c r="G18" s="15" t="b">
        <v>0</v>
      </c>
      <c r="H18" s="15"/>
      <c r="I18" s="15" t="b">
        <v>1</v>
      </c>
      <c r="J18" s="15"/>
      <c r="K18" s="15"/>
      <c r="L18" s="15"/>
    </row>
    <row r="19" spans="1:12">
      <c r="A19" s="10" t="s">
        <v>172</v>
      </c>
      <c r="B19" s="11" t="s">
        <v>103</v>
      </c>
      <c r="C19" s="15" t="s">
        <v>104</v>
      </c>
      <c r="D19" s="28" t="s">
        <v>108</v>
      </c>
      <c r="E19" s="11">
        <v>12</v>
      </c>
      <c r="F19" s="14"/>
      <c r="G19" s="15" t="b">
        <v>0</v>
      </c>
      <c r="H19" s="15"/>
      <c r="I19" s="15"/>
      <c r="J19" s="15"/>
      <c r="K19" s="15" t="b">
        <v>1</v>
      </c>
      <c r="L19" s="15"/>
    </row>
    <row r="20" spans="1:12">
      <c r="A20" s="10" t="s">
        <v>173</v>
      </c>
      <c r="B20" s="11" t="s">
        <v>105</v>
      </c>
      <c r="C20" s="15" t="s">
        <v>106</v>
      </c>
      <c r="D20" s="28" t="s">
        <v>108</v>
      </c>
      <c r="E20" s="11">
        <v>12</v>
      </c>
      <c r="F20" s="14"/>
      <c r="G20" s="15" t="b">
        <v>0</v>
      </c>
      <c r="H20" s="15"/>
      <c r="I20" s="15"/>
      <c r="J20" s="15"/>
      <c r="K20" s="15" t="b">
        <v>1</v>
      </c>
      <c r="L20" s="15"/>
    </row>
    <row r="21" spans="1:12" ht="29.8" customHeight="1">
      <c r="A21" s="10" t="s">
        <v>174</v>
      </c>
      <c r="B21" s="9" t="s">
        <v>107</v>
      </c>
      <c r="C21" s="33" t="s">
        <v>227</v>
      </c>
      <c r="D21" s="28" t="s">
        <v>590</v>
      </c>
      <c r="E21" s="11">
        <v>0</v>
      </c>
      <c r="F21" s="14" t="s">
        <v>207</v>
      </c>
      <c r="G21" s="15" t="b">
        <v>0</v>
      </c>
      <c r="H21" s="15"/>
      <c r="I21" s="15" t="b">
        <v>1</v>
      </c>
      <c r="J21" s="15"/>
      <c r="K21" s="15"/>
      <c r="L21" s="15"/>
    </row>
    <row r="22" spans="1:12" ht="57.6">
      <c r="A22" s="10" t="s">
        <v>175</v>
      </c>
      <c r="B22" s="7" t="s">
        <v>113</v>
      </c>
      <c r="C22" s="32" t="s">
        <v>114</v>
      </c>
      <c r="D22" s="29" t="s">
        <v>596</v>
      </c>
      <c r="E22" s="11">
        <v>1</v>
      </c>
      <c r="F22" s="14" t="s">
        <v>597</v>
      </c>
      <c r="G22" s="15" t="b">
        <v>0</v>
      </c>
      <c r="H22" s="15"/>
      <c r="I22" s="15"/>
      <c r="J22" s="15"/>
      <c r="K22" s="15"/>
      <c r="L22" s="15"/>
    </row>
    <row r="23" spans="1:12" ht="36.549999999999997" customHeight="1">
      <c r="A23" s="10" t="s">
        <v>176</v>
      </c>
      <c r="B23" s="7" t="s">
        <v>125</v>
      </c>
      <c r="C23" s="32" t="s">
        <v>126</v>
      </c>
      <c r="D23" s="28" t="s">
        <v>591</v>
      </c>
      <c r="E23" s="11">
        <v>2</v>
      </c>
      <c r="F23" s="14" t="s">
        <v>208</v>
      </c>
      <c r="G23" s="15" t="b">
        <v>0</v>
      </c>
      <c r="H23" s="15"/>
      <c r="I23" s="15"/>
      <c r="J23" s="15"/>
      <c r="K23" s="15"/>
      <c r="L23" s="15"/>
    </row>
    <row r="24" spans="1:12" ht="28.8" customHeight="1">
      <c r="A24" s="10" t="s">
        <v>177</v>
      </c>
      <c r="B24" s="7" t="s">
        <v>127</v>
      </c>
      <c r="C24" s="32" t="s">
        <v>128</v>
      </c>
      <c r="D24" s="28" t="s">
        <v>592</v>
      </c>
      <c r="E24" s="11">
        <v>2</v>
      </c>
      <c r="F24" s="14" t="s">
        <v>131</v>
      </c>
      <c r="G24" s="15" t="b">
        <v>0</v>
      </c>
      <c r="H24" s="15"/>
      <c r="I24" s="15"/>
      <c r="J24" s="15"/>
      <c r="K24" s="15"/>
      <c r="L24" s="15"/>
    </row>
    <row r="25" spans="1:12">
      <c r="A25" s="10" t="s">
        <v>178</v>
      </c>
      <c r="B25" s="9" t="s">
        <v>219</v>
      </c>
      <c r="C25" s="34" t="s">
        <v>137</v>
      </c>
      <c r="D25" s="14" t="s">
        <v>143</v>
      </c>
      <c r="E25" s="11">
        <v>20000</v>
      </c>
      <c r="F25" s="14"/>
      <c r="G25" s="15" t="b">
        <v>1</v>
      </c>
      <c r="H25" s="15"/>
      <c r="I25" s="15"/>
      <c r="J25" s="15"/>
      <c r="K25" s="15"/>
      <c r="L25" s="15"/>
    </row>
    <row r="26" spans="1:12" ht="28.8">
      <c r="A26" s="10" t="s">
        <v>179</v>
      </c>
      <c r="B26" s="7" t="s">
        <v>150</v>
      </c>
      <c r="C26" s="34" t="s">
        <v>137</v>
      </c>
      <c r="D26" s="14" t="s">
        <v>154</v>
      </c>
      <c r="E26" s="10">
        <v>9802999</v>
      </c>
      <c r="F26" s="15"/>
      <c r="G26" s="15" t="b">
        <v>1</v>
      </c>
      <c r="H26" s="15"/>
      <c r="I26" s="15"/>
      <c r="J26" s="15"/>
      <c r="K26" s="15"/>
      <c r="L26" s="15"/>
    </row>
    <row r="27" spans="1:12" ht="28.8">
      <c r="A27" s="10" t="s">
        <v>180</v>
      </c>
      <c r="B27" s="7" t="s">
        <v>151</v>
      </c>
      <c r="C27" s="34" t="s">
        <v>137</v>
      </c>
      <c r="D27" s="14" t="s">
        <v>153</v>
      </c>
      <c r="E27" s="10">
        <v>98029</v>
      </c>
      <c r="F27" s="15"/>
      <c r="G27" s="15" t="b">
        <v>1</v>
      </c>
      <c r="H27" s="15"/>
      <c r="I27" s="15"/>
      <c r="J27" s="15"/>
      <c r="K27" s="15"/>
      <c r="L27" s="15"/>
    </row>
    <row r="28" spans="1:12" ht="43.2">
      <c r="A28" s="10" t="s">
        <v>181</v>
      </c>
      <c r="B28" s="7" t="s">
        <v>188</v>
      </c>
      <c r="C28" s="34" t="s">
        <v>137</v>
      </c>
      <c r="D28" s="14" t="s">
        <v>152</v>
      </c>
      <c r="E28" s="10">
        <v>-1</v>
      </c>
      <c r="F28" s="14" t="s">
        <v>189</v>
      </c>
      <c r="G28" s="15" t="b">
        <v>1</v>
      </c>
      <c r="H28" s="15" t="s">
        <v>248</v>
      </c>
      <c r="I28" s="15"/>
      <c r="J28" s="15"/>
      <c r="K28" s="15"/>
      <c r="L28" s="15"/>
    </row>
    <row r="29" spans="1:12" ht="28.8">
      <c r="A29" s="10" t="s">
        <v>182</v>
      </c>
      <c r="B29" s="7" t="s">
        <v>186</v>
      </c>
      <c r="C29" s="34" t="s">
        <v>137</v>
      </c>
      <c r="D29" s="14" t="s">
        <v>246</v>
      </c>
      <c r="E29" s="10">
        <v>3000</v>
      </c>
      <c r="F29" s="15"/>
      <c r="G29" s="15" t="b">
        <v>1</v>
      </c>
      <c r="H29" s="15"/>
      <c r="I29" s="15"/>
      <c r="J29" s="15"/>
      <c r="K29" s="15"/>
      <c r="L29" s="15"/>
    </row>
    <row r="30" spans="1:12" ht="28.8">
      <c r="A30" s="10" t="s">
        <v>183</v>
      </c>
      <c r="B30" s="7" t="s">
        <v>223</v>
      </c>
      <c r="C30" s="34" t="s">
        <v>137</v>
      </c>
      <c r="D30" s="24" t="s">
        <v>630</v>
      </c>
      <c r="E30" s="10">
        <v>3000</v>
      </c>
      <c r="F30" s="15"/>
      <c r="G30" s="15" t="b">
        <v>1</v>
      </c>
      <c r="H30" s="15"/>
      <c r="I30" s="15"/>
      <c r="J30" s="15"/>
      <c r="K30" s="15"/>
      <c r="L30" s="15"/>
    </row>
    <row r="31" spans="1:12" ht="28.8" hidden="1">
      <c r="A31" s="10" t="s">
        <v>184</v>
      </c>
      <c r="B31" s="7" t="s">
        <v>185</v>
      </c>
      <c r="C31" s="34" t="s">
        <v>137</v>
      </c>
      <c r="D31" s="37" t="s">
        <v>664</v>
      </c>
      <c r="E31" s="10">
        <v>2000</v>
      </c>
      <c r="F31" s="15"/>
      <c r="G31" s="15" t="b">
        <v>1</v>
      </c>
      <c r="H31" s="15"/>
      <c r="I31" s="15"/>
      <c r="J31" s="15"/>
      <c r="K31" s="15"/>
      <c r="L31" s="15" t="b">
        <v>1</v>
      </c>
    </row>
    <row r="32" spans="1:12">
      <c r="A32" s="10" t="s">
        <v>187</v>
      </c>
      <c r="B32" s="7" t="s">
        <v>220</v>
      </c>
      <c r="C32" s="34" t="s">
        <v>137</v>
      </c>
      <c r="D32" s="14" t="s">
        <v>191</v>
      </c>
      <c r="E32" s="10">
        <v>5200</v>
      </c>
      <c r="F32" s="15" t="s">
        <v>195</v>
      </c>
      <c r="G32" s="15" t="b">
        <v>1</v>
      </c>
      <c r="H32" s="15"/>
      <c r="I32" s="15"/>
      <c r="J32" s="15"/>
      <c r="K32" s="15"/>
      <c r="L32" s="15"/>
    </row>
    <row r="33" spans="1:12">
      <c r="A33" s="10" t="s">
        <v>190</v>
      </c>
      <c r="B33" s="7" t="s">
        <v>221</v>
      </c>
      <c r="C33" s="34" t="s">
        <v>137</v>
      </c>
      <c r="D33" s="14" t="s">
        <v>192</v>
      </c>
      <c r="E33" s="10">
        <v>5200</v>
      </c>
      <c r="F33" s="15" t="s">
        <v>195</v>
      </c>
      <c r="G33" s="15" t="b">
        <v>1</v>
      </c>
      <c r="H33" s="15"/>
      <c r="I33" s="15"/>
      <c r="J33" s="15"/>
      <c r="K33" s="15"/>
      <c r="L33" s="15"/>
    </row>
    <row r="34" spans="1:12">
      <c r="A34" s="10" t="s">
        <v>194</v>
      </c>
      <c r="B34" s="7" t="s">
        <v>222</v>
      </c>
      <c r="C34" s="34" t="s">
        <v>137</v>
      </c>
      <c r="D34" s="14" t="s">
        <v>193</v>
      </c>
      <c r="E34" s="10">
        <v>5200</v>
      </c>
      <c r="F34" s="15" t="s">
        <v>195</v>
      </c>
      <c r="G34" s="15" t="b">
        <v>1</v>
      </c>
      <c r="H34" s="15"/>
      <c r="I34" s="15"/>
      <c r="J34" s="15"/>
      <c r="K34" s="15"/>
      <c r="L34" s="15"/>
    </row>
    <row r="35" spans="1:12" ht="28.8">
      <c r="A35" s="10" t="s">
        <v>196</v>
      </c>
      <c r="B35" s="7" t="s">
        <v>197</v>
      </c>
      <c r="C35" s="34" t="s">
        <v>137</v>
      </c>
      <c r="D35" s="38" t="s">
        <v>646</v>
      </c>
      <c r="E35" s="10">
        <v>5000</v>
      </c>
      <c r="F35" s="15"/>
      <c r="G35" s="15" t="b">
        <v>1</v>
      </c>
      <c r="H35" s="15"/>
      <c r="I35" s="15"/>
      <c r="J35" s="15"/>
      <c r="K35" s="15"/>
      <c r="L35" s="15"/>
    </row>
    <row r="36" spans="1:12" hidden="1">
      <c r="A36" s="15" t="s">
        <v>343</v>
      </c>
      <c r="B36" s="10" t="s">
        <v>344</v>
      </c>
      <c r="C36" s="15" t="s">
        <v>345</v>
      </c>
      <c r="D36" s="15" t="s">
        <v>346</v>
      </c>
      <c r="E36" s="15">
        <v>30</v>
      </c>
      <c r="F36" s="15"/>
      <c r="G36" s="15" t="b">
        <v>0</v>
      </c>
      <c r="H36" s="15"/>
      <c r="I36" s="15"/>
      <c r="J36" s="15"/>
      <c r="K36" s="15"/>
      <c r="L36" s="15" t="b">
        <v>1</v>
      </c>
    </row>
    <row r="37" spans="1:12" hidden="1">
      <c r="A37" s="15" t="s">
        <v>347</v>
      </c>
      <c r="B37" s="10" t="s">
        <v>348</v>
      </c>
      <c r="C37" s="15" t="s">
        <v>349</v>
      </c>
      <c r="D37" s="15" t="s">
        <v>350</v>
      </c>
      <c r="E37" s="15">
        <v>60</v>
      </c>
      <c r="F37" s="15"/>
      <c r="G37" s="15" t="b">
        <v>0</v>
      </c>
      <c r="H37" s="15"/>
      <c r="I37" s="15"/>
      <c r="J37" s="15"/>
      <c r="K37" s="15"/>
      <c r="L37" s="15" t="b">
        <v>1</v>
      </c>
    </row>
    <row r="38" spans="1:12" hidden="1">
      <c r="A38" s="15" t="s">
        <v>351</v>
      </c>
      <c r="B38" s="10" t="s">
        <v>352</v>
      </c>
      <c r="C38" s="15" t="s">
        <v>353</v>
      </c>
      <c r="D38" s="15" t="s">
        <v>354</v>
      </c>
      <c r="E38" s="15">
        <v>90</v>
      </c>
      <c r="F38" s="15"/>
      <c r="G38" s="15" t="b">
        <v>0</v>
      </c>
      <c r="H38" s="15"/>
      <c r="I38" s="15"/>
      <c r="J38" s="15"/>
      <c r="K38" s="15"/>
      <c r="L38" s="15" t="b">
        <v>1</v>
      </c>
    </row>
    <row r="39" spans="1:12" hidden="1">
      <c r="A39" s="15" t="s">
        <v>355</v>
      </c>
      <c r="B39" s="10" t="s">
        <v>356</v>
      </c>
      <c r="C39" s="15" t="s">
        <v>357</v>
      </c>
      <c r="D39" s="15" t="s">
        <v>358</v>
      </c>
      <c r="E39" s="15">
        <v>120</v>
      </c>
      <c r="F39" s="15"/>
      <c r="G39" s="15" t="b">
        <v>0</v>
      </c>
      <c r="H39" s="15"/>
      <c r="I39" s="15"/>
      <c r="J39" s="15"/>
      <c r="K39" s="15"/>
      <c r="L39" s="15" t="b">
        <v>1</v>
      </c>
    </row>
    <row r="40" spans="1:12" hidden="1">
      <c r="A40" s="15" t="s">
        <v>359</v>
      </c>
      <c r="B40" s="10" t="s">
        <v>360</v>
      </c>
      <c r="C40" s="15" t="s">
        <v>227</v>
      </c>
      <c r="D40" s="15" t="s">
        <v>463</v>
      </c>
      <c r="E40" s="15">
        <v>0</v>
      </c>
      <c r="F40" s="15"/>
      <c r="G40" s="15" t="b">
        <v>0</v>
      </c>
      <c r="H40" s="15"/>
      <c r="I40" s="15" t="b">
        <v>1</v>
      </c>
      <c r="J40" s="15"/>
      <c r="K40" s="15"/>
      <c r="L40" s="15" t="b">
        <v>1</v>
      </c>
    </row>
    <row r="41" spans="1:12" hidden="1">
      <c r="A41" s="15" t="s">
        <v>361</v>
      </c>
      <c r="B41" s="10" t="s">
        <v>362</v>
      </c>
      <c r="C41" s="15" t="s">
        <v>363</v>
      </c>
      <c r="D41" s="15" t="s">
        <v>364</v>
      </c>
      <c r="E41" s="15">
        <v>10</v>
      </c>
      <c r="F41" s="15"/>
      <c r="G41" s="15" t="b">
        <v>0</v>
      </c>
      <c r="H41" s="15"/>
      <c r="I41" s="15"/>
      <c r="J41" s="15"/>
      <c r="K41" s="15"/>
      <c r="L41" s="15" t="b">
        <v>1</v>
      </c>
    </row>
    <row r="42" spans="1:12" ht="34.75" customHeight="1">
      <c r="A42" s="10" t="s">
        <v>226</v>
      </c>
      <c r="B42" s="10" t="s">
        <v>230</v>
      </c>
      <c r="C42" s="35" t="s">
        <v>231</v>
      </c>
      <c r="D42" s="24" t="s">
        <v>586</v>
      </c>
      <c r="E42" s="10">
        <v>12</v>
      </c>
      <c r="F42" s="11" t="s">
        <v>232</v>
      </c>
      <c r="G42" s="15" t="b">
        <v>0</v>
      </c>
      <c r="H42" s="11"/>
      <c r="I42" s="11"/>
      <c r="J42" s="15"/>
      <c r="K42" s="15"/>
      <c r="L42" s="15"/>
    </row>
    <row r="43" spans="1:12" s="3" customFormat="1" hidden="1">
      <c r="A43" s="10" t="s">
        <v>365</v>
      </c>
      <c r="B43" s="10" t="s">
        <v>366</v>
      </c>
      <c r="C43" s="35" t="s">
        <v>367</v>
      </c>
      <c r="D43" s="14" t="s">
        <v>368</v>
      </c>
      <c r="E43" s="10">
        <v>36</v>
      </c>
      <c r="F43" s="11"/>
      <c r="G43" s="15" t="b">
        <v>0</v>
      </c>
      <c r="H43" s="11"/>
      <c r="I43" s="11"/>
      <c r="J43" s="11"/>
      <c r="K43" s="11"/>
      <c r="L43" s="11" t="b">
        <v>1</v>
      </c>
    </row>
    <row r="44" spans="1:12" ht="28.8" hidden="1">
      <c r="A44" s="10" t="s">
        <v>369</v>
      </c>
      <c r="B44" s="10" t="s">
        <v>370</v>
      </c>
      <c r="C44" s="34" t="s">
        <v>371</v>
      </c>
      <c r="D44" s="14" t="s">
        <v>372</v>
      </c>
      <c r="E44" s="10">
        <v>3600</v>
      </c>
      <c r="F44" s="15"/>
      <c r="G44" s="15" t="b">
        <v>1</v>
      </c>
      <c r="H44" s="15"/>
      <c r="I44" s="15"/>
      <c r="J44" s="15"/>
      <c r="K44" s="15"/>
      <c r="L44" s="15" t="b">
        <v>1</v>
      </c>
    </row>
    <row r="45" spans="1:12" ht="28.8" hidden="1">
      <c r="A45" s="10" t="s">
        <v>373</v>
      </c>
      <c r="B45" s="10" t="s">
        <v>374</v>
      </c>
      <c r="C45" s="34" t="s">
        <v>371</v>
      </c>
      <c r="D45" s="14" t="s">
        <v>375</v>
      </c>
      <c r="E45" s="10">
        <v>3600</v>
      </c>
      <c r="F45" s="15"/>
      <c r="G45" s="15" t="b">
        <v>1</v>
      </c>
      <c r="H45" s="15"/>
      <c r="I45" s="15"/>
      <c r="J45" s="15"/>
      <c r="K45" s="15"/>
      <c r="L45" s="15" t="b">
        <v>1</v>
      </c>
    </row>
    <row r="46" spans="1:12" ht="28.8" hidden="1">
      <c r="A46" s="10" t="s">
        <v>376</v>
      </c>
      <c r="B46" s="10" t="s">
        <v>377</v>
      </c>
      <c r="C46" s="35" t="s">
        <v>378</v>
      </c>
      <c r="D46" s="14" t="s">
        <v>379</v>
      </c>
      <c r="E46" s="10">
        <v>50</v>
      </c>
      <c r="F46" s="15"/>
      <c r="G46" s="15" t="b">
        <v>0</v>
      </c>
      <c r="H46" s="15"/>
      <c r="I46" s="15"/>
      <c r="J46" s="15"/>
      <c r="K46" s="15"/>
      <c r="L46" s="15" t="b">
        <v>1</v>
      </c>
    </row>
    <row r="47" spans="1:12" ht="28.8" hidden="1">
      <c r="A47" s="10" t="s">
        <v>380</v>
      </c>
      <c r="B47" s="10" t="s">
        <v>381</v>
      </c>
      <c r="C47" s="35" t="s">
        <v>382</v>
      </c>
      <c r="D47" s="14" t="s">
        <v>383</v>
      </c>
      <c r="E47" s="10">
        <v>50</v>
      </c>
      <c r="F47" s="15"/>
      <c r="G47" s="15" t="b">
        <v>0</v>
      </c>
      <c r="H47" s="15"/>
      <c r="I47" s="15"/>
      <c r="J47" s="15"/>
      <c r="K47" s="15"/>
      <c r="L47" s="15" t="b">
        <v>1</v>
      </c>
    </row>
    <row r="48" spans="1:12" ht="28.8" hidden="1">
      <c r="A48" s="10" t="s">
        <v>384</v>
      </c>
      <c r="B48" s="10" t="s">
        <v>385</v>
      </c>
      <c r="C48" s="35" t="s">
        <v>386</v>
      </c>
      <c r="D48" s="14" t="s">
        <v>387</v>
      </c>
      <c r="E48" s="10">
        <v>90</v>
      </c>
      <c r="F48" s="15"/>
      <c r="G48" s="15" t="b">
        <v>0</v>
      </c>
      <c r="H48" s="15"/>
      <c r="I48" s="15"/>
      <c r="J48" s="15"/>
      <c r="K48" s="15"/>
      <c r="L48" s="15" t="b">
        <v>1</v>
      </c>
    </row>
    <row r="49" spans="1:12" ht="28.8" hidden="1">
      <c r="A49" s="10" t="s">
        <v>388</v>
      </c>
      <c r="B49" s="10" t="s">
        <v>389</v>
      </c>
      <c r="C49" s="35" t="s">
        <v>390</v>
      </c>
      <c r="D49" s="14" t="s">
        <v>391</v>
      </c>
      <c r="E49" s="10">
        <v>90</v>
      </c>
      <c r="F49" s="15"/>
      <c r="G49" s="15" t="b">
        <v>0</v>
      </c>
      <c r="H49" s="15"/>
      <c r="I49" s="15"/>
      <c r="J49" s="15"/>
      <c r="K49" s="15"/>
      <c r="L49" s="15" t="b">
        <v>1</v>
      </c>
    </row>
    <row r="50" spans="1:12" ht="43.2" hidden="1">
      <c r="A50" s="10" t="s">
        <v>392</v>
      </c>
      <c r="B50" s="10" t="s">
        <v>393</v>
      </c>
      <c r="C50" s="33" t="s">
        <v>227</v>
      </c>
      <c r="D50" s="14" t="s">
        <v>394</v>
      </c>
      <c r="E50" s="10">
        <v>0</v>
      </c>
      <c r="F50" s="15"/>
      <c r="G50" s="15" t="b">
        <v>0</v>
      </c>
      <c r="H50" s="15"/>
      <c r="I50" s="15" t="b">
        <v>1</v>
      </c>
      <c r="J50" s="15"/>
      <c r="K50" s="15"/>
      <c r="L50" s="15" t="b">
        <v>1</v>
      </c>
    </row>
    <row r="51" spans="1:12" ht="16.649999999999999">
      <c r="A51" s="10" t="s">
        <v>395</v>
      </c>
      <c r="B51" s="46" t="s">
        <v>715</v>
      </c>
      <c r="C51" s="47" t="s">
        <v>716</v>
      </c>
      <c r="D51" s="38" t="s">
        <v>718</v>
      </c>
      <c r="E51" s="10">
        <v>1</v>
      </c>
      <c r="F51" s="15"/>
      <c r="G51" s="15" t="b">
        <v>0</v>
      </c>
      <c r="H51" s="15"/>
      <c r="I51" s="15" t="b">
        <v>1</v>
      </c>
      <c r="J51" s="15" t="b">
        <v>1</v>
      </c>
      <c r="K51" s="15"/>
      <c r="L51" s="15"/>
    </row>
    <row r="52" spans="1:12" ht="45.45">
      <c r="A52" s="10" t="s">
        <v>396</v>
      </c>
      <c r="B52" s="10" t="s">
        <v>249</v>
      </c>
      <c r="C52" s="34" t="s">
        <v>137</v>
      </c>
      <c r="D52" s="38" t="s">
        <v>717</v>
      </c>
      <c r="E52" s="10">
        <v>2</v>
      </c>
      <c r="F52" s="15"/>
      <c r="G52" s="15" t="b">
        <v>1</v>
      </c>
      <c r="H52" s="15"/>
      <c r="I52" s="15"/>
      <c r="J52" s="15"/>
      <c r="K52" s="15"/>
      <c r="L52" s="15"/>
    </row>
    <row r="53" spans="1:12" ht="28.8" hidden="1">
      <c r="A53" s="10" t="s">
        <v>329</v>
      </c>
      <c r="B53" s="15" t="s">
        <v>314</v>
      </c>
      <c r="C53" s="15" t="s">
        <v>464</v>
      </c>
      <c r="D53" s="14" t="s">
        <v>317</v>
      </c>
      <c r="E53" s="10">
        <v>20</v>
      </c>
      <c r="F53" s="15"/>
      <c r="G53" s="15" t="b">
        <v>0</v>
      </c>
      <c r="H53" s="15"/>
      <c r="I53" s="15"/>
      <c r="J53" s="15"/>
      <c r="K53" s="15" t="b">
        <v>1</v>
      </c>
      <c r="L53" s="15" t="b">
        <v>1</v>
      </c>
    </row>
    <row r="54" spans="1:12" ht="28.8" hidden="1">
      <c r="A54" s="10" t="s">
        <v>326</v>
      </c>
      <c r="B54" s="15" t="s">
        <v>254</v>
      </c>
      <c r="C54" s="15" t="s">
        <v>465</v>
      </c>
      <c r="D54" s="14" t="s">
        <v>318</v>
      </c>
      <c r="E54" s="10">
        <v>20</v>
      </c>
      <c r="F54" s="15"/>
      <c r="G54" s="15" t="b">
        <v>0</v>
      </c>
      <c r="H54" s="15"/>
      <c r="I54" s="15"/>
      <c r="J54" s="15"/>
      <c r="K54" s="15" t="b">
        <v>1</v>
      </c>
      <c r="L54" s="15" t="b">
        <v>1</v>
      </c>
    </row>
    <row r="55" spans="1:12" ht="28.8" hidden="1">
      <c r="A55" s="10" t="s">
        <v>327</v>
      </c>
      <c r="B55" s="15" t="s">
        <v>308</v>
      </c>
      <c r="C55" s="15" t="s">
        <v>466</v>
      </c>
      <c r="D55" s="14" t="s">
        <v>319</v>
      </c>
      <c r="E55" s="10">
        <v>20</v>
      </c>
      <c r="F55" s="15"/>
      <c r="G55" s="15" t="b">
        <v>0</v>
      </c>
      <c r="H55" s="15"/>
      <c r="I55" s="15"/>
      <c r="J55" s="15"/>
      <c r="K55" s="15" t="b">
        <v>1</v>
      </c>
      <c r="L55" s="15" t="b">
        <v>1</v>
      </c>
    </row>
    <row r="56" spans="1:12" ht="28.8" hidden="1">
      <c r="A56" s="10" t="s">
        <v>328</v>
      </c>
      <c r="B56" s="15" t="s">
        <v>309</v>
      </c>
      <c r="C56" s="15" t="s">
        <v>467</v>
      </c>
      <c r="D56" s="14" t="s">
        <v>320</v>
      </c>
      <c r="E56" s="10">
        <v>20</v>
      </c>
      <c r="F56" s="15"/>
      <c r="G56" s="15" t="b">
        <v>0</v>
      </c>
      <c r="H56" s="15"/>
      <c r="I56" s="15"/>
      <c r="J56" s="15"/>
      <c r="K56" s="15" t="b">
        <v>1</v>
      </c>
      <c r="L56" s="15" t="b">
        <v>1</v>
      </c>
    </row>
    <row r="57" spans="1:12" ht="28.8" hidden="1">
      <c r="A57" s="10" t="s">
        <v>330</v>
      </c>
      <c r="B57" s="15" t="s">
        <v>312</v>
      </c>
      <c r="C57" s="15" t="s">
        <v>468</v>
      </c>
      <c r="D57" s="14" t="s">
        <v>321</v>
      </c>
      <c r="E57" s="10">
        <v>20</v>
      </c>
      <c r="F57" s="15"/>
      <c r="G57" s="15" t="b">
        <v>0</v>
      </c>
      <c r="H57" s="15"/>
      <c r="I57" s="15"/>
      <c r="J57" s="15"/>
      <c r="K57" s="15" t="b">
        <v>1</v>
      </c>
      <c r="L57" s="15" t="b">
        <v>1</v>
      </c>
    </row>
    <row r="58" spans="1:12" ht="28.8" hidden="1">
      <c r="A58" s="10" t="s">
        <v>331</v>
      </c>
      <c r="B58" s="15" t="s">
        <v>313</v>
      </c>
      <c r="C58" s="15" t="s">
        <v>469</v>
      </c>
      <c r="D58" s="14" t="s">
        <v>322</v>
      </c>
      <c r="E58" s="10">
        <v>20</v>
      </c>
      <c r="F58" s="15"/>
      <c r="G58" s="15" t="b">
        <v>0</v>
      </c>
      <c r="H58" s="15"/>
      <c r="I58" s="15"/>
      <c r="J58" s="15"/>
      <c r="K58" s="15" t="b">
        <v>1</v>
      </c>
      <c r="L58" s="15" t="b">
        <v>1</v>
      </c>
    </row>
    <row r="59" spans="1:12" ht="28.8" hidden="1">
      <c r="A59" s="10" t="s">
        <v>332</v>
      </c>
      <c r="B59" s="15" t="s">
        <v>315</v>
      </c>
      <c r="C59" s="15" t="s">
        <v>470</v>
      </c>
      <c r="D59" s="14" t="s">
        <v>323</v>
      </c>
      <c r="E59" s="10">
        <v>20</v>
      </c>
      <c r="F59" s="15"/>
      <c r="G59" s="15" t="b">
        <v>0</v>
      </c>
      <c r="H59" s="15"/>
      <c r="I59" s="15"/>
      <c r="J59" s="15"/>
      <c r="K59" s="15" t="b">
        <v>1</v>
      </c>
      <c r="L59" s="15" t="b">
        <v>1</v>
      </c>
    </row>
    <row r="60" spans="1:12" ht="28.8" hidden="1">
      <c r="A60" s="10" t="s">
        <v>333</v>
      </c>
      <c r="B60" s="15" t="s">
        <v>316</v>
      </c>
      <c r="C60" s="15" t="s">
        <v>471</v>
      </c>
      <c r="D60" s="14" t="s">
        <v>324</v>
      </c>
      <c r="E60" s="10">
        <v>20</v>
      </c>
      <c r="F60" s="15"/>
      <c r="G60" s="15" t="b">
        <v>0</v>
      </c>
      <c r="H60" s="15"/>
      <c r="I60" s="15"/>
      <c r="J60" s="15"/>
      <c r="K60" s="15" t="b">
        <v>1</v>
      </c>
      <c r="L60" s="15" t="b">
        <v>1</v>
      </c>
    </row>
    <row r="61" spans="1:12" ht="28.8" hidden="1">
      <c r="A61" s="10" t="s">
        <v>334</v>
      </c>
      <c r="B61" s="15" t="s">
        <v>310</v>
      </c>
      <c r="C61" s="15" t="s">
        <v>472</v>
      </c>
      <c r="D61" s="14" t="s">
        <v>325</v>
      </c>
      <c r="E61" s="10">
        <v>20</v>
      </c>
      <c r="F61" s="15"/>
      <c r="G61" s="15" t="b">
        <v>0</v>
      </c>
      <c r="H61" s="15"/>
      <c r="I61" s="15"/>
      <c r="J61" s="15"/>
      <c r="K61" s="15" t="b">
        <v>1</v>
      </c>
      <c r="L61" s="15" t="b">
        <v>1</v>
      </c>
    </row>
    <row r="62" spans="1:12" ht="28.8" hidden="1">
      <c r="A62" s="10" t="s">
        <v>335</v>
      </c>
      <c r="B62" s="15" t="s">
        <v>311</v>
      </c>
      <c r="C62" s="15" t="s">
        <v>473</v>
      </c>
      <c r="D62" s="14" t="s">
        <v>336</v>
      </c>
      <c r="E62" s="10">
        <v>20</v>
      </c>
      <c r="F62" s="15"/>
      <c r="G62" s="15" t="b">
        <v>0</v>
      </c>
      <c r="H62" s="15"/>
      <c r="I62" s="15"/>
      <c r="J62" s="15"/>
      <c r="K62" s="15" t="b">
        <v>1</v>
      </c>
      <c r="L62" s="15" t="b">
        <v>1</v>
      </c>
    </row>
    <row r="63" spans="1:12" ht="57.6" hidden="1">
      <c r="A63" s="10" t="s">
        <v>462</v>
      </c>
      <c r="B63" s="10" t="s">
        <v>337</v>
      </c>
      <c r="C63" s="33" t="s">
        <v>227</v>
      </c>
      <c r="D63" s="14" t="s">
        <v>474</v>
      </c>
      <c r="E63" s="10">
        <v>0</v>
      </c>
      <c r="F63" s="15"/>
      <c r="G63" s="15"/>
      <c r="H63" s="15"/>
      <c r="I63" s="15" t="b">
        <v>1</v>
      </c>
      <c r="J63" s="15"/>
      <c r="K63" s="15"/>
      <c r="L63" s="15" t="b">
        <v>1</v>
      </c>
    </row>
    <row r="64" spans="1:12" ht="28.8" hidden="1">
      <c r="A64" s="10" t="s">
        <v>457</v>
      </c>
      <c r="B64" s="10" t="s">
        <v>399</v>
      </c>
      <c r="C64" s="15" t="s">
        <v>475</v>
      </c>
      <c r="D64" s="14" t="s">
        <v>400</v>
      </c>
      <c r="E64" s="10">
        <v>20</v>
      </c>
      <c r="F64" s="15"/>
      <c r="G64" s="15" t="b">
        <v>0</v>
      </c>
      <c r="H64" s="15"/>
      <c r="I64" s="15"/>
      <c r="J64" s="15"/>
      <c r="K64" s="15" t="b">
        <v>1</v>
      </c>
      <c r="L64" s="15" t="b">
        <v>1</v>
      </c>
    </row>
    <row r="65" spans="1:12" ht="28.8" hidden="1">
      <c r="A65" s="10" t="s">
        <v>398</v>
      </c>
      <c r="B65" s="10" t="s">
        <v>402</v>
      </c>
      <c r="C65" s="15" t="s">
        <v>476</v>
      </c>
      <c r="D65" s="14" t="s">
        <v>403</v>
      </c>
      <c r="E65" s="10">
        <v>20</v>
      </c>
      <c r="F65" s="15"/>
      <c r="G65" s="15" t="b">
        <v>0</v>
      </c>
      <c r="H65" s="15"/>
      <c r="I65" s="15"/>
      <c r="J65" s="15"/>
      <c r="K65" s="15" t="b">
        <v>1</v>
      </c>
      <c r="L65" s="15" t="b">
        <v>1</v>
      </c>
    </row>
    <row r="66" spans="1:12" ht="28.8" hidden="1">
      <c r="A66" s="10" t="s">
        <v>401</v>
      </c>
      <c r="B66" s="10" t="s">
        <v>405</v>
      </c>
      <c r="C66" s="15" t="s">
        <v>477</v>
      </c>
      <c r="D66" s="14" t="s">
        <v>406</v>
      </c>
      <c r="E66" s="10">
        <v>20</v>
      </c>
      <c r="F66" s="15"/>
      <c r="G66" s="15" t="b">
        <v>0</v>
      </c>
      <c r="H66" s="15"/>
      <c r="I66" s="15"/>
      <c r="J66" s="15"/>
      <c r="K66" s="15" t="b">
        <v>1</v>
      </c>
      <c r="L66" s="15" t="b">
        <v>1</v>
      </c>
    </row>
    <row r="67" spans="1:12" ht="28.8" hidden="1">
      <c r="A67" s="10" t="s">
        <v>404</v>
      </c>
      <c r="B67" s="10" t="s">
        <v>408</v>
      </c>
      <c r="C67" s="15" t="s">
        <v>478</v>
      </c>
      <c r="D67" s="14" t="s">
        <v>409</v>
      </c>
      <c r="E67" s="10">
        <v>20</v>
      </c>
      <c r="F67" s="15"/>
      <c r="G67" s="15" t="b">
        <v>0</v>
      </c>
      <c r="H67" s="15"/>
      <c r="I67" s="15"/>
      <c r="J67" s="15"/>
      <c r="K67" s="15" t="b">
        <v>1</v>
      </c>
      <c r="L67" s="15" t="b">
        <v>1</v>
      </c>
    </row>
    <row r="68" spans="1:12" ht="28.8" hidden="1">
      <c r="A68" s="10" t="s">
        <v>407</v>
      </c>
      <c r="B68" s="10" t="s">
        <v>411</v>
      </c>
      <c r="C68" s="15" t="s">
        <v>479</v>
      </c>
      <c r="D68" s="14" t="s">
        <v>412</v>
      </c>
      <c r="E68" s="10">
        <v>20</v>
      </c>
      <c r="F68" s="15"/>
      <c r="G68" s="15" t="b">
        <v>0</v>
      </c>
      <c r="H68" s="15"/>
      <c r="I68" s="15"/>
      <c r="J68" s="15"/>
      <c r="K68" s="15" t="b">
        <v>1</v>
      </c>
      <c r="L68" s="15" t="b">
        <v>1</v>
      </c>
    </row>
    <row r="69" spans="1:12" ht="28.8" hidden="1">
      <c r="A69" s="10" t="s">
        <v>410</v>
      </c>
      <c r="B69" s="10" t="s">
        <v>414</v>
      </c>
      <c r="C69" s="15" t="s">
        <v>480</v>
      </c>
      <c r="D69" s="14" t="s">
        <v>415</v>
      </c>
      <c r="E69" s="10">
        <v>20</v>
      </c>
      <c r="F69" s="15"/>
      <c r="G69" s="15" t="b">
        <v>0</v>
      </c>
      <c r="H69" s="15"/>
      <c r="I69" s="15"/>
      <c r="J69" s="15"/>
      <c r="K69" s="15" t="b">
        <v>1</v>
      </c>
      <c r="L69" s="15" t="b">
        <v>1</v>
      </c>
    </row>
    <row r="70" spans="1:12" ht="28.8" hidden="1">
      <c r="A70" s="10" t="s">
        <v>413</v>
      </c>
      <c r="B70" s="10" t="s">
        <v>417</v>
      </c>
      <c r="C70" s="15" t="s">
        <v>481</v>
      </c>
      <c r="D70" s="14" t="s">
        <v>418</v>
      </c>
      <c r="E70" s="10">
        <v>20</v>
      </c>
      <c r="F70" s="15"/>
      <c r="G70" s="15" t="b">
        <v>0</v>
      </c>
      <c r="H70" s="15"/>
      <c r="I70" s="15"/>
      <c r="J70" s="15"/>
      <c r="K70" s="15" t="b">
        <v>1</v>
      </c>
      <c r="L70" s="15" t="b">
        <v>1</v>
      </c>
    </row>
    <row r="71" spans="1:12" ht="28.8" hidden="1">
      <c r="A71" s="10" t="s">
        <v>416</v>
      </c>
      <c r="B71" s="10" t="s">
        <v>420</v>
      </c>
      <c r="C71" s="15" t="s">
        <v>482</v>
      </c>
      <c r="D71" s="14" t="s">
        <v>421</v>
      </c>
      <c r="E71" s="10">
        <v>20</v>
      </c>
      <c r="F71" s="15"/>
      <c r="G71" s="15" t="b">
        <v>0</v>
      </c>
      <c r="H71" s="15"/>
      <c r="I71" s="15"/>
      <c r="J71" s="15"/>
      <c r="K71" s="15" t="b">
        <v>1</v>
      </c>
      <c r="L71" s="15" t="b">
        <v>1</v>
      </c>
    </row>
    <row r="72" spans="1:12" ht="28.8" hidden="1">
      <c r="A72" s="10" t="s">
        <v>419</v>
      </c>
      <c r="B72" s="10" t="s">
        <v>423</v>
      </c>
      <c r="C72" s="15" t="s">
        <v>483</v>
      </c>
      <c r="D72" s="14" t="s">
        <v>424</v>
      </c>
      <c r="E72" s="10">
        <v>20</v>
      </c>
      <c r="F72" s="15"/>
      <c r="G72" s="15" t="b">
        <v>0</v>
      </c>
      <c r="H72" s="15"/>
      <c r="I72" s="15"/>
      <c r="J72" s="15"/>
      <c r="K72" s="15" t="b">
        <v>1</v>
      </c>
      <c r="L72" s="15" t="b">
        <v>1</v>
      </c>
    </row>
    <row r="73" spans="1:12" ht="28.8" hidden="1">
      <c r="A73" s="10" t="s">
        <v>422</v>
      </c>
      <c r="B73" s="10" t="s">
        <v>426</v>
      </c>
      <c r="C73" s="15" t="s">
        <v>484</v>
      </c>
      <c r="D73" s="14" t="s">
        <v>427</v>
      </c>
      <c r="E73" s="10">
        <v>20</v>
      </c>
      <c r="F73" s="15"/>
      <c r="G73" s="15" t="b">
        <v>0</v>
      </c>
      <c r="H73" s="15"/>
      <c r="I73" s="15"/>
      <c r="J73" s="15"/>
      <c r="K73" s="15" t="b">
        <v>1</v>
      </c>
      <c r="L73" s="15" t="b">
        <v>1</v>
      </c>
    </row>
    <row r="74" spans="1:12" ht="28.8" hidden="1">
      <c r="A74" s="10" t="s">
        <v>425</v>
      </c>
      <c r="B74" s="10" t="s">
        <v>429</v>
      </c>
      <c r="C74" s="15" t="s">
        <v>485</v>
      </c>
      <c r="D74" s="14" t="s">
        <v>430</v>
      </c>
      <c r="E74" s="10">
        <v>20</v>
      </c>
      <c r="F74" s="15"/>
      <c r="G74" s="15" t="b">
        <v>0</v>
      </c>
      <c r="H74" s="15"/>
      <c r="I74" s="15"/>
      <c r="J74" s="15"/>
      <c r="K74" s="15" t="b">
        <v>1</v>
      </c>
      <c r="L74" s="15" t="b">
        <v>1</v>
      </c>
    </row>
    <row r="75" spans="1:12" ht="28.8" hidden="1">
      <c r="A75" s="10" t="s">
        <v>428</v>
      </c>
      <c r="B75" s="10" t="s">
        <v>432</v>
      </c>
      <c r="C75" s="15" t="s">
        <v>486</v>
      </c>
      <c r="D75" s="14" t="s">
        <v>433</v>
      </c>
      <c r="E75" s="10">
        <v>20</v>
      </c>
      <c r="F75" s="15"/>
      <c r="G75" s="15" t="b">
        <v>0</v>
      </c>
      <c r="H75" s="15"/>
      <c r="I75" s="15"/>
      <c r="J75" s="15"/>
      <c r="K75" s="15" t="b">
        <v>1</v>
      </c>
      <c r="L75" s="15" t="b">
        <v>1</v>
      </c>
    </row>
    <row r="76" spans="1:12" ht="28.8" hidden="1">
      <c r="A76" s="10" t="s">
        <v>431</v>
      </c>
      <c r="B76" s="10" t="s">
        <v>435</v>
      </c>
      <c r="C76" s="15" t="s">
        <v>487</v>
      </c>
      <c r="D76" s="14" t="s">
        <v>436</v>
      </c>
      <c r="E76" s="10">
        <v>20</v>
      </c>
      <c r="F76" s="15"/>
      <c r="G76" s="15" t="b">
        <v>0</v>
      </c>
      <c r="H76" s="15"/>
      <c r="I76" s="15"/>
      <c r="J76" s="15"/>
      <c r="K76" s="15" t="b">
        <v>1</v>
      </c>
      <c r="L76" s="15" t="b">
        <v>1</v>
      </c>
    </row>
    <row r="77" spans="1:12" ht="28.8" hidden="1">
      <c r="A77" s="10" t="s">
        <v>434</v>
      </c>
      <c r="B77" s="10" t="s">
        <v>438</v>
      </c>
      <c r="C77" s="15" t="s">
        <v>470</v>
      </c>
      <c r="D77" s="14" t="s">
        <v>439</v>
      </c>
      <c r="E77" s="10">
        <v>20</v>
      </c>
      <c r="F77" s="15"/>
      <c r="G77" s="15" t="b">
        <v>0</v>
      </c>
      <c r="H77" s="15"/>
      <c r="I77" s="15"/>
      <c r="J77" s="15"/>
      <c r="K77" s="15" t="b">
        <v>1</v>
      </c>
      <c r="L77" s="15" t="b">
        <v>1</v>
      </c>
    </row>
    <row r="78" spans="1:12" ht="28.8" hidden="1">
      <c r="A78" s="10" t="s">
        <v>437</v>
      </c>
      <c r="B78" s="10" t="s">
        <v>441</v>
      </c>
      <c r="C78" s="15" t="s">
        <v>488</v>
      </c>
      <c r="D78" s="14" t="s">
        <v>442</v>
      </c>
      <c r="E78" s="10">
        <v>20</v>
      </c>
      <c r="F78" s="15"/>
      <c r="G78" s="15" t="b">
        <v>0</v>
      </c>
      <c r="H78" s="15"/>
      <c r="I78" s="15"/>
      <c r="J78" s="15"/>
      <c r="K78" s="15" t="b">
        <v>1</v>
      </c>
      <c r="L78" s="15" t="b">
        <v>1</v>
      </c>
    </row>
    <row r="79" spans="1:12" ht="28.8" hidden="1">
      <c r="A79" s="10" t="s">
        <v>440</v>
      </c>
      <c r="B79" s="10" t="s">
        <v>444</v>
      </c>
      <c r="C79" s="15" t="s">
        <v>489</v>
      </c>
      <c r="D79" s="14" t="s">
        <v>445</v>
      </c>
      <c r="E79" s="10">
        <v>20</v>
      </c>
      <c r="F79" s="15"/>
      <c r="G79" s="15" t="b">
        <v>0</v>
      </c>
      <c r="H79" s="15"/>
      <c r="I79" s="15"/>
      <c r="J79" s="15"/>
      <c r="K79" s="15" t="b">
        <v>1</v>
      </c>
      <c r="L79" s="15" t="b">
        <v>1</v>
      </c>
    </row>
    <row r="80" spans="1:12" ht="28.8" hidden="1">
      <c r="A80" s="10" t="s">
        <v>443</v>
      </c>
      <c r="B80" s="10" t="s">
        <v>447</v>
      </c>
      <c r="C80" s="15" t="s">
        <v>490</v>
      </c>
      <c r="D80" s="14" t="s">
        <v>448</v>
      </c>
      <c r="E80" s="10">
        <v>20</v>
      </c>
      <c r="F80" s="15"/>
      <c r="G80" s="15" t="b">
        <v>0</v>
      </c>
      <c r="H80" s="15"/>
      <c r="I80" s="15"/>
      <c r="J80" s="15"/>
      <c r="K80" s="15" t="b">
        <v>1</v>
      </c>
      <c r="L80" s="15" t="b">
        <v>1</v>
      </c>
    </row>
    <row r="81" spans="1:12" ht="28.8" hidden="1">
      <c r="A81" s="10" t="s">
        <v>446</v>
      </c>
      <c r="B81" s="10" t="s">
        <v>450</v>
      </c>
      <c r="C81" s="15" t="s">
        <v>491</v>
      </c>
      <c r="D81" s="14" t="s">
        <v>451</v>
      </c>
      <c r="E81" s="10">
        <v>20</v>
      </c>
      <c r="F81" s="15"/>
      <c r="G81" s="15" t="b">
        <v>0</v>
      </c>
      <c r="H81" s="15"/>
      <c r="I81" s="15"/>
      <c r="J81" s="15"/>
      <c r="K81" s="15" t="b">
        <v>1</v>
      </c>
      <c r="L81" s="15" t="b">
        <v>1</v>
      </c>
    </row>
    <row r="82" spans="1:12" ht="28.8" hidden="1">
      <c r="A82" s="10" t="s">
        <v>449</v>
      </c>
      <c r="B82" s="10" t="s">
        <v>453</v>
      </c>
      <c r="C82" s="15" t="s">
        <v>492</v>
      </c>
      <c r="D82" s="14" t="s">
        <v>454</v>
      </c>
      <c r="E82" s="10">
        <v>20</v>
      </c>
      <c r="F82" s="15"/>
      <c r="G82" s="15" t="b">
        <v>0</v>
      </c>
      <c r="H82" s="15"/>
      <c r="I82" s="15"/>
      <c r="J82" s="15"/>
      <c r="K82" s="15" t="b">
        <v>1</v>
      </c>
      <c r="L82" s="15" t="b">
        <v>1</v>
      </c>
    </row>
    <row r="83" spans="1:12" ht="28.8" hidden="1">
      <c r="A83" s="10" t="s">
        <v>452</v>
      </c>
      <c r="B83" s="10" t="s">
        <v>455</v>
      </c>
      <c r="C83" s="15" t="s">
        <v>493</v>
      </c>
      <c r="D83" s="14" t="s">
        <v>456</v>
      </c>
      <c r="E83" s="10">
        <v>20</v>
      </c>
      <c r="F83" s="15"/>
      <c r="G83" s="15" t="b">
        <v>0</v>
      </c>
      <c r="H83" s="15"/>
      <c r="I83" s="15"/>
      <c r="J83" s="15"/>
      <c r="K83" s="15" t="b">
        <v>1</v>
      </c>
      <c r="L83" s="15" t="b">
        <v>1</v>
      </c>
    </row>
    <row r="84" spans="1:12" ht="28.8">
      <c r="A84" s="10" t="s">
        <v>496</v>
      </c>
      <c r="B84" s="26" t="s">
        <v>512</v>
      </c>
      <c r="C84" s="35" t="s">
        <v>513</v>
      </c>
      <c r="D84" s="17" t="s">
        <v>701</v>
      </c>
      <c r="E84" s="1">
        <v>10</v>
      </c>
      <c r="G84" s="15" t="b">
        <v>0</v>
      </c>
      <c r="K84" s="15" t="b">
        <v>1</v>
      </c>
      <c r="L84" s="15"/>
    </row>
    <row r="85" spans="1:12" ht="28.8">
      <c r="A85" s="10" t="s">
        <v>501</v>
      </c>
      <c r="B85" s="27" t="s">
        <v>515</v>
      </c>
      <c r="C85" s="35" t="s">
        <v>519</v>
      </c>
      <c r="D85" s="17" t="s">
        <v>702</v>
      </c>
      <c r="E85" s="1">
        <v>10</v>
      </c>
      <c r="G85" s="15" t="b">
        <v>0</v>
      </c>
      <c r="K85" s="15" t="b">
        <v>1</v>
      </c>
      <c r="L85" s="15"/>
    </row>
    <row r="86" spans="1:12" ht="28.8">
      <c r="A86" s="10" t="s">
        <v>502</v>
      </c>
      <c r="B86" s="25" t="s">
        <v>517</v>
      </c>
      <c r="C86" s="35" t="s">
        <v>518</v>
      </c>
      <c r="D86" s="17" t="s">
        <v>703</v>
      </c>
      <c r="E86" s="1">
        <v>10</v>
      </c>
      <c r="G86" s="15" t="b">
        <v>0</v>
      </c>
      <c r="K86" s="15" t="b">
        <v>1</v>
      </c>
      <c r="L86" s="15"/>
    </row>
    <row r="87" spans="1:12" ht="28.8">
      <c r="A87" s="10" t="s">
        <v>503</v>
      </c>
      <c r="B87" s="26" t="s">
        <v>522</v>
      </c>
      <c r="C87" s="35" t="s">
        <v>523</v>
      </c>
      <c r="D87" s="17" t="s">
        <v>704</v>
      </c>
      <c r="E87" s="1">
        <v>10</v>
      </c>
      <c r="G87" s="15" t="b">
        <v>0</v>
      </c>
      <c r="K87" s="15" t="b">
        <v>1</v>
      </c>
      <c r="L87" s="15"/>
    </row>
    <row r="88" spans="1:12" ht="28.8">
      <c r="A88" s="10" t="s">
        <v>504</v>
      </c>
      <c r="B88" s="27" t="s">
        <v>514</v>
      </c>
      <c r="C88" s="35" t="s">
        <v>531</v>
      </c>
      <c r="D88" s="17" t="s">
        <v>705</v>
      </c>
      <c r="E88" s="1">
        <v>10</v>
      </c>
      <c r="G88" s="15" t="b">
        <v>0</v>
      </c>
      <c r="K88" s="15" t="b">
        <v>1</v>
      </c>
      <c r="L88" s="15"/>
    </row>
    <row r="89" spans="1:12" ht="28.8">
      <c r="A89" s="10" t="s">
        <v>505</v>
      </c>
      <c r="B89" s="26" t="s">
        <v>526</v>
      </c>
      <c r="C89" s="35" t="s">
        <v>527</v>
      </c>
      <c r="D89" s="17" t="s">
        <v>706</v>
      </c>
      <c r="E89" s="1">
        <v>10</v>
      </c>
      <c r="G89" s="15" t="b">
        <v>0</v>
      </c>
      <c r="K89" s="15" t="b">
        <v>1</v>
      </c>
      <c r="L89" s="15"/>
    </row>
    <row r="90" spans="1:12" ht="28.8">
      <c r="A90" s="10" t="s">
        <v>506</v>
      </c>
      <c r="B90" s="25" t="s">
        <v>529</v>
      </c>
      <c r="C90" s="35" t="s">
        <v>530</v>
      </c>
      <c r="D90" s="17" t="s">
        <v>707</v>
      </c>
      <c r="E90" s="1">
        <v>10</v>
      </c>
      <c r="G90" s="15" t="b">
        <v>0</v>
      </c>
      <c r="K90" s="15" t="b">
        <v>1</v>
      </c>
      <c r="L90" s="15"/>
    </row>
    <row r="91" spans="1:12" ht="28.8">
      <c r="A91" s="10" t="s">
        <v>507</v>
      </c>
      <c r="B91" s="27" t="s">
        <v>499</v>
      </c>
      <c r="C91" s="35" t="s">
        <v>500</v>
      </c>
      <c r="D91" s="17" t="s">
        <v>708</v>
      </c>
      <c r="E91" s="1">
        <v>10</v>
      </c>
      <c r="G91" s="15" t="b">
        <v>0</v>
      </c>
      <c r="K91" s="15" t="b">
        <v>1</v>
      </c>
      <c r="L91" s="15"/>
    </row>
    <row r="92" spans="1:12" ht="28.8">
      <c r="A92" s="10" t="s">
        <v>508</v>
      </c>
      <c r="B92" s="25" t="s">
        <v>524</v>
      </c>
      <c r="C92" s="35" t="s">
        <v>525</v>
      </c>
      <c r="D92" s="17" t="s">
        <v>709</v>
      </c>
      <c r="E92" s="1">
        <v>10</v>
      </c>
      <c r="G92" s="15" t="b">
        <v>0</v>
      </c>
      <c r="K92" s="15" t="b">
        <v>1</v>
      </c>
      <c r="L92" s="15"/>
    </row>
    <row r="93" spans="1:12" ht="28.8">
      <c r="A93" s="10" t="s">
        <v>509</v>
      </c>
      <c r="B93" s="27" t="s">
        <v>520</v>
      </c>
      <c r="C93" s="35" t="s">
        <v>521</v>
      </c>
      <c r="D93" s="17" t="s">
        <v>710</v>
      </c>
      <c r="E93" s="1">
        <v>10</v>
      </c>
      <c r="G93" s="15" t="b">
        <v>0</v>
      </c>
      <c r="K93" s="15" t="b">
        <v>1</v>
      </c>
      <c r="L93" s="15"/>
    </row>
    <row r="94" spans="1:12" ht="28.8">
      <c r="A94" s="10" t="s">
        <v>510</v>
      </c>
      <c r="B94" s="26" t="s">
        <v>516</v>
      </c>
      <c r="C94" s="35" t="s">
        <v>528</v>
      </c>
      <c r="D94" s="17" t="s">
        <v>711</v>
      </c>
      <c r="E94" s="1">
        <v>10</v>
      </c>
      <c r="G94" s="15" t="b">
        <v>0</v>
      </c>
      <c r="K94" s="15" t="b">
        <v>1</v>
      </c>
      <c r="L94" s="15"/>
    </row>
    <row r="95" spans="1:12" ht="28.8">
      <c r="A95" s="10" t="s">
        <v>511</v>
      </c>
      <c r="B95" s="25" t="s">
        <v>498</v>
      </c>
      <c r="C95" s="35" t="s">
        <v>497</v>
      </c>
      <c r="D95" s="17" t="s">
        <v>712</v>
      </c>
      <c r="E95" s="1">
        <v>10</v>
      </c>
      <c r="G95" s="15" t="b">
        <v>0</v>
      </c>
      <c r="K95" s="15" t="b">
        <v>1</v>
      </c>
      <c r="L95" s="15"/>
    </row>
    <row r="96" spans="1:12" ht="72">
      <c r="A96" s="10" t="s">
        <v>532</v>
      </c>
      <c r="B96" s="18" t="s">
        <v>699</v>
      </c>
      <c r="C96" s="33" t="s">
        <v>227</v>
      </c>
      <c r="D96" s="17" t="s">
        <v>585</v>
      </c>
      <c r="E96" s="1">
        <v>0</v>
      </c>
      <c r="F96" s="19" t="s">
        <v>700</v>
      </c>
      <c r="G96" s="15" t="b">
        <v>0</v>
      </c>
      <c r="I96" s="15" t="b">
        <v>1</v>
      </c>
    </row>
    <row r="97" spans="1:7">
      <c r="A97" s="10" t="s">
        <v>739</v>
      </c>
      <c r="B97" s="18" t="s">
        <v>533</v>
      </c>
      <c r="C97" s="34" t="s">
        <v>536</v>
      </c>
      <c r="D97" s="17" t="s">
        <v>537</v>
      </c>
      <c r="E97" s="1">
        <v>0</v>
      </c>
      <c r="G97" s="15" t="b">
        <v>0</v>
      </c>
    </row>
    <row r="98" spans="1:7">
      <c r="A98" s="10" t="s">
        <v>740</v>
      </c>
      <c r="B98" s="18" t="s">
        <v>534</v>
      </c>
      <c r="C98" s="34" t="s">
        <v>536</v>
      </c>
      <c r="D98" s="17" t="s">
        <v>537</v>
      </c>
      <c r="E98" s="1">
        <v>0</v>
      </c>
      <c r="G98" s="15" t="b">
        <v>0</v>
      </c>
    </row>
    <row r="99" spans="1:7">
      <c r="A99" s="10" t="s">
        <v>741</v>
      </c>
      <c r="B99" s="18" t="s">
        <v>535</v>
      </c>
      <c r="C99" s="34" t="s">
        <v>536</v>
      </c>
      <c r="D99" s="17" t="s">
        <v>537</v>
      </c>
      <c r="E99" s="1">
        <v>0</v>
      </c>
      <c r="G99" s="15" t="b">
        <v>0</v>
      </c>
    </row>
    <row r="100" spans="1:7">
      <c r="A100" s="10" t="s">
        <v>742</v>
      </c>
      <c r="B100" s="18"/>
      <c r="C100" s="34"/>
      <c r="D100" s="17"/>
      <c r="G100" s="15" t="b">
        <v>0</v>
      </c>
    </row>
    <row r="101" spans="1:7">
      <c r="A101" s="10" t="s">
        <v>743</v>
      </c>
      <c r="B101" s="18"/>
      <c r="C101" s="34"/>
      <c r="D101" s="17"/>
      <c r="G101" s="15" t="b">
        <v>0</v>
      </c>
    </row>
    <row r="102" spans="1:7" ht="16.649999999999999">
      <c r="A102" s="10" t="s">
        <v>744</v>
      </c>
      <c r="B102" s="10" t="s">
        <v>726</v>
      </c>
      <c r="F102" t="s">
        <v>727</v>
      </c>
      <c r="G102" s="15" t="b">
        <v>0</v>
      </c>
    </row>
    <row r="103" spans="1:7" ht="16.649999999999999">
      <c r="A103" s="10" t="s">
        <v>548</v>
      </c>
      <c r="B103" s="10" t="s">
        <v>731</v>
      </c>
      <c r="F103" t="s">
        <v>728</v>
      </c>
      <c r="G103" s="15" t="b">
        <v>0</v>
      </c>
    </row>
    <row r="104" spans="1:7" ht="17.75">
      <c r="A104" s="10" t="s">
        <v>549</v>
      </c>
      <c r="B104" s="10" t="s">
        <v>730</v>
      </c>
      <c r="F104" t="s">
        <v>729</v>
      </c>
      <c r="G104" s="15" t="b">
        <v>0</v>
      </c>
    </row>
    <row r="105" spans="1:7" ht="17.75">
      <c r="A105" s="10" t="s">
        <v>722</v>
      </c>
      <c r="B105" s="10" t="s">
        <v>735</v>
      </c>
      <c r="F105" t="s">
        <v>736</v>
      </c>
      <c r="G105" s="15" t="b">
        <v>0</v>
      </c>
    </row>
    <row r="106" spans="1:7" ht="214.9">
      <c r="A106" s="10" t="s">
        <v>723</v>
      </c>
      <c r="B106" s="10" t="s">
        <v>734</v>
      </c>
      <c r="D106" s="49" t="s">
        <v>737</v>
      </c>
      <c r="F106" s="19" t="s">
        <v>738</v>
      </c>
      <c r="G106" s="15" t="b">
        <v>0</v>
      </c>
    </row>
    <row r="107" spans="1:7">
      <c r="A107" s="10" t="s">
        <v>724</v>
      </c>
      <c r="B107" s="10" t="s">
        <v>733</v>
      </c>
      <c r="G107" s="15" t="b">
        <v>0</v>
      </c>
    </row>
    <row r="108" spans="1:7">
      <c r="A108" s="10" t="s">
        <v>725</v>
      </c>
      <c r="G108" s="15" t="b">
        <v>0</v>
      </c>
    </row>
    <row r="109" spans="1:7">
      <c r="A109" s="10" t="s">
        <v>732</v>
      </c>
      <c r="G109" s="15" t="b">
        <v>0</v>
      </c>
    </row>
    <row r="110" spans="1:7">
      <c r="A11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F162-BDF6-428E-A93A-E13FB7B7018A}">
  <dimension ref="A1:H84"/>
  <sheetViews>
    <sheetView workbookViewId="0">
      <pane ySplit="1" topLeftCell="A62" activePane="bottomLeft" state="frozen"/>
      <selection pane="bottomLeft" activeCell="E87" sqref="E87"/>
    </sheetView>
  </sheetViews>
  <sheetFormatPr defaultRowHeight="14.4"/>
  <cols>
    <col min="1" max="1" width="5.7265625" bestFit="1" customWidth="1"/>
    <col min="2" max="2" width="14.6328125" bestFit="1" customWidth="1"/>
    <col min="3" max="4" width="10" bestFit="1" customWidth="1"/>
    <col min="5" max="5" width="14.6328125" bestFit="1" customWidth="1"/>
    <col min="6" max="7" width="8.6328125" customWidth="1"/>
    <col min="8" max="8" width="30.81640625" customWidth="1"/>
  </cols>
  <sheetData>
    <row r="1" spans="1:8">
      <c r="A1" s="20" t="s">
        <v>130</v>
      </c>
      <c r="B1" s="20" t="s">
        <v>66</v>
      </c>
      <c r="C1" s="20" t="s">
        <v>580</v>
      </c>
      <c r="D1" s="20" t="s">
        <v>540</v>
      </c>
      <c r="E1" s="20" t="s">
        <v>541</v>
      </c>
      <c r="F1" s="20" t="s">
        <v>542</v>
      </c>
      <c r="G1" s="20" t="s">
        <v>746</v>
      </c>
      <c r="H1" s="20" t="s">
        <v>109</v>
      </c>
    </row>
    <row r="2" spans="1:8">
      <c r="A2" s="21" t="s">
        <v>543</v>
      </c>
      <c r="B2" s="11" t="s">
        <v>35</v>
      </c>
      <c r="C2" s="10" t="s">
        <v>159</v>
      </c>
      <c r="D2" s="10" t="s">
        <v>160</v>
      </c>
      <c r="E2" s="10">
        <v>10</v>
      </c>
      <c r="F2" s="22"/>
      <c r="G2" s="23"/>
      <c r="H2" s="16"/>
    </row>
    <row r="3" spans="1:8">
      <c r="A3" s="21" t="s">
        <v>544</v>
      </c>
      <c r="B3" s="11" t="s">
        <v>35</v>
      </c>
      <c r="C3" s="10" t="s">
        <v>159</v>
      </c>
      <c r="D3" s="10" t="s">
        <v>550</v>
      </c>
      <c r="E3" s="10">
        <v>5</v>
      </c>
      <c r="H3" s="16"/>
    </row>
    <row r="4" spans="1:8">
      <c r="A4" s="21" t="s">
        <v>545</v>
      </c>
      <c r="B4" s="11" t="s">
        <v>35</v>
      </c>
      <c r="C4" s="10" t="s">
        <v>159</v>
      </c>
      <c r="D4" s="10" t="s">
        <v>551</v>
      </c>
      <c r="E4" s="10">
        <v>5</v>
      </c>
      <c r="H4" s="16"/>
    </row>
    <row r="5" spans="1:8">
      <c r="A5" s="21" t="s">
        <v>546</v>
      </c>
      <c r="B5" s="11" t="s">
        <v>35</v>
      </c>
      <c r="C5" s="10" t="s">
        <v>159</v>
      </c>
      <c r="D5" s="10" t="s">
        <v>552</v>
      </c>
      <c r="E5" s="10">
        <v>5</v>
      </c>
      <c r="H5" s="16"/>
    </row>
    <row r="6" spans="1:8">
      <c r="A6" s="21" t="s">
        <v>547</v>
      </c>
      <c r="B6" s="11" t="s">
        <v>35</v>
      </c>
      <c r="C6" s="10" t="s">
        <v>159</v>
      </c>
      <c r="D6" s="10" t="s">
        <v>553</v>
      </c>
      <c r="E6" s="10">
        <v>2</v>
      </c>
      <c r="H6" s="16"/>
    </row>
    <row r="7" spans="1:8">
      <c r="A7" s="21" t="s">
        <v>554</v>
      </c>
      <c r="B7" s="11" t="s">
        <v>35</v>
      </c>
      <c r="C7" s="10" t="s">
        <v>159</v>
      </c>
      <c r="E7" s="10"/>
      <c r="F7">
        <v>200000</v>
      </c>
      <c r="H7" s="16"/>
    </row>
    <row r="8" spans="1:8">
      <c r="A8" s="21" t="s">
        <v>555</v>
      </c>
      <c r="B8" s="11" t="s">
        <v>35</v>
      </c>
      <c r="C8" s="10" t="s">
        <v>159</v>
      </c>
      <c r="E8" s="10"/>
      <c r="F8">
        <v>300000</v>
      </c>
      <c r="H8" s="16"/>
    </row>
    <row r="9" spans="1:8">
      <c r="A9" s="21" t="s">
        <v>556</v>
      </c>
      <c r="B9" s="11" t="s">
        <v>35</v>
      </c>
      <c r="C9" s="10" t="s">
        <v>159</v>
      </c>
      <c r="E9" s="10"/>
      <c r="G9">
        <v>400000</v>
      </c>
      <c r="H9" s="16"/>
    </row>
    <row r="10" spans="1:8">
      <c r="A10" s="21" t="s">
        <v>557</v>
      </c>
      <c r="B10" s="11" t="s">
        <v>35</v>
      </c>
      <c r="C10" s="10" t="s">
        <v>159</v>
      </c>
      <c r="E10" s="10"/>
      <c r="G10">
        <v>600000</v>
      </c>
      <c r="H10" s="16"/>
    </row>
    <row r="11" spans="1:8">
      <c r="A11" s="21" t="s">
        <v>558</v>
      </c>
      <c r="B11" s="11" t="s">
        <v>35</v>
      </c>
      <c r="C11" s="10" t="s">
        <v>159</v>
      </c>
      <c r="D11" s="10" t="s">
        <v>595</v>
      </c>
      <c r="E11" s="10">
        <v>10</v>
      </c>
      <c r="H11" s="42" t="s">
        <v>612</v>
      </c>
    </row>
    <row r="12" spans="1:8">
      <c r="A12" s="21" t="s">
        <v>559</v>
      </c>
      <c r="B12" s="11" t="s">
        <v>35</v>
      </c>
      <c r="C12" s="10" t="s">
        <v>159</v>
      </c>
      <c r="D12" s="10" t="s">
        <v>595</v>
      </c>
      <c r="E12" s="10">
        <v>8</v>
      </c>
      <c r="H12" s="42" t="s">
        <v>669</v>
      </c>
    </row>
    <row r="13" spans="1:8">
      <c r="A13" s="21" t="s">
        <v>560</v>
      </c>
      <c r="B13" s="11" t="s">
        <v>35</v>
      </c>
      <c r="C13" s="10" t="s">
        <v>159</v>
      </c>
      <c r="D13" s="10" t="s">
        <v>548</v>
      </c>
      <c r="E13" s="10">
        <v>5</v>
      </c>
      <c r="H13" s="42" t="s">
        <v>655</v>
      </c>
    </row>
    <row r="14" spans="1:8">
      <c r="A14" s="21" t="s">
        <v>561</v>
      </c>
      <c r="B14" s="11" t="s">
        <v>35</v>
      </c>
      <c r="C14" s="10" t="s">
        <v>159</v>
      </c>
      <c r="D14" s="10" t="s">
        <v>548</v>
      </c>
      <c r="E14" s="10">
        <v>4</v>
      </c>
      <c r="H14" s="42" t="s">
        <v>656</v>
      </c>
    </row>
    <row r="15" spans="1:8">
      <c r="A15" s="21" t="s">
        <v>562</v>
      </c>
      <c r="B15" s="11" t="s">
        <v>35</v>
      </c>
      <c r="C15" s="10" t="s">
        <v>159</v>
      </c>
      <c r="D15" s="10" t="s">
        <v>549</v>
      </c>
      <c r="E15" s="10">
        <v>12</v>
      </c>
      <c r="H15" s="42" t="s">
        <v>658</v>
      </c>
    </row>
    <row r="16" spans="1:8">
      <c r="A16" s="21" t="s">
        <v>563</v>
      </c>
      <c r="B16" s="11" t="s">
        <v>35</v>
      </c>
      <c r="C16" s="10" t="s">
        <v>159</v>
      </c>
      <c r="D16" s="10" t="s">
        <v>549</v>
      </c>
      <c r="E16" s="10">
        <v>10</v>
      </c>
      <c r="H16" s="16" t="s">
        <v>606</v>
      </c>
    </row>
    <row r="17" spans="1:8">
      <c r="A17" s="21" t="s">
        <v>564</v>
      </c>
      <c r="B17" s="11" t="s">
        <v>39</v>
      </c>
      <c r="C17" s="10" t="s">
        <v>163</v>
      </c>
      <c r="D17" s="10" t="s">
        <v>160</v>
      </c>
      <c r="E17" s="10">
        <v>7</v>
      </c>
      <c r="H17" s="16"/>
    </row>
    <row r="18" spans="1:8">
      <c r="A18" s="21" t="s">
        <v>565</v>
      </c>
      <c r="B18" s="11" t="s">
        <v>39</v>
      </c>
      <c r="C18" s="10" t="s">
        <v>163</v>
      </c>
      <c r="D18" s="10"/>
      <c r="E18" s="10"/>
      <c r="F18">
        <v>40000</v>
      </c>
      <c r="H18" s="16"/>
    </row>
    <row r="19" spans="1:8">
      <c r="A19" s="21" t="s">
        <v>566</v>
      </c>
      <c r="B19" s="11" t="s">
        <v>39</v>
      </c>
      <c r="C19" s="10" t="s">
        <v>163</v>
      </c>
      <c r="D19" s="10"/>
      <c r="E19" s="10"/>
      <c r="F19">
        <v>50000</v>
      </c>
      <c r="H19" s="16"/>
    </row>
    <row r="20" spans="1:8">
      <c r="A20" s="21" t="s">
        <v>567</v>
      </c>
      <c r="B20" s="11" t="s">
        <v>39</v>
      </c>
      <c r="C20" s="10" t="s">
        <v>163</v>
      </c>
      <c r="D20" s="10"/>
      <c r="E20" s="10"/>
      <c r="G20">
        <v>80000</v>
      </c>
      <c r="H20" s="16"/>
    </row>
    <row r="21" spans="1:8">
      <c r="A21" s="21" t="s">
        <v>568</v>
      </c>
      <c r="B21" s="11" t="s">
        <v>39</v>
      </c>
      <c r="C21" s="10" t="s">
        <v>163</v>
      </c>
      <c r="D21" s="10"/>
      <c r="E21" s="10"/>
      <c r="G21">
        <v>100000</v>
      </c>
      <c r="H21" s="16"/>
    </row>
    <row r="22" spans="1:8">
      <c r="A22" s="21" t="s">
        <v>569</v>
      </c>
      <c r="B22" s="11" t="s">
        <v>39</v>
      </c>
      <c r="C22" s="10" t="s">
        <v>163</v>
      </c>
      <c r="D22" s="10" t="s">
        <v>548</v>
      </c>
      <c r="E22" s="10">
        <v>2</v>
      </c>
      <c r="H22" s="42" t="s">
        <v>613</v>
      </c>
    </row>
    <row r="23" spans="1:8">
      <c r="A23" s="21" t="s">
        <v>570</v>
      </c>
      <c r="B23" s="11" t="s">
        <v>39</v>
      </c>
      <c r="C23" s="10" t="s">
        <v>163</v>
      </c>
      <c r="D23" s="10" t="s">
        <v>548</v>
      </c>
      <c r="E23" s="10">
        <v>1</v>
      </c>
      <c r="H23" s="42" t="s">
        <v>654</v>
      </c>
    </row>
    <row r="24" spans="1:8">
      <c r="A24" s="21" t="s">
        <v>571</v>
      </c>
      <c r="B24" s="9" t="s">
        <v>53</v>
      </c>
      <c r="C24" s="10" t="s">
        <v>581</v>
      </c>
      <c r="D24" s="10" t="s">
        <v>578</v>
      </c>
      <c r="E24" s="10">
        <v>10</v>
      </c>
      <c r="H24" s="16"/>
    </row>
    <row r="25" spans="1:8">
      <c r="A25" s="21" t="s">
        <v>572</v>
      </c>
      <c r="B25" s="9" t="s">
        <v>53</v>
      </c>
      <c r="C25" s="10" t="s">
        <v>581</v>
      </c>
      <c r="D25" s="10" t="s">
        <v>579</v>
      </c>
      <c r="E25" s="10">
        <v>5</v>
      </c>
      <c r="H25" s="16"/>
    </row>
    <row r="26" spans="1:8">
      <c r="A26" s="21" t="s">
        <v>573</v>
      </c>
      <c r="B26" s="9" t="s">
        <v>53</v>
      </c>
      <c r="C26" s="10" t="s">
        <v>581</v>
      </c>
      <c r="D26" s="10" t="s">
        <v>167</v>
      </c>
      <c r="E26" s="10">
        <v>2</v>
      </c>
      <c r="H26" s="16"/>
    </row>
    <row r="27" spans="1:8">
      <c r="A27" s="21" t="s">
        <v>574</v>
      </c>
      <c r="B27" s="9" t="s">
        <v>53</v>
      </c>
      <c r="C27" s="10" t="s">
        <v>581</v>
      </c>
      <c r="D27" s="10" t="s">
        <v>168</v>
      </c>
      <c r="E27" s="10">
        <v>5</v>
      </c>
      <c r="H27" s="16"/>
    </row>
    <row r="28" spans="1:8">
      <c r="A28" s="21" t="s">
        <v>575</v>
      </c>
      <c r="B28" s="9" t="s">
        <v>53</v>
      </c>
      <c r="C28" s="10" t="s">
        <v>581</v>
      </c>
      <c r="E28" s="10"/>
      <c r="F28">
        <v>400000</v>
      </c>
      <c r="H28" s="16"/>
    </row>
    <row r="29" spans="1:8">
      <c r="A29" s="21" t="s">
        <v>576</v>
      </c>
      <c r="B29" s="9" t="s">
        <v>53</v>
      </c>
      <c r="C29" s="10" t="s">
        <v>165</v>
      </c>
      <c r="E29" s="10"/>
      <c r="F29">
        <v>600000</v>
      </c>
      <c r="H29" s="16"/>
    </row>
    <row r="30" spans="1:8">
      <c r="A30" s="21" t="s">
        <v>577</v>
      </c>
      <c r="B30" s="9" t="s">
        <v>53</v>
      </c>
      <c r="C30" s="10" t="s">
        <v>165</v>
      </c>
      <c r="E30" s="10"/>
      <c r="G30">
        <v>800000</v>
      </c>
      <c r="H30" s="16"/>
    </row>
    <row r="31" spans="1:8">
      <c r="A31" s="21" t="s">
        <v>598</v>
      </c>
      <c r="B31" s="9" t="s">
        <v>53</v>
      </c>
      <c r="C31" s="10" t="s">
        <v>165</v>
      </c>
      <c r="E31" s="10"/>
      <c r="G31">
        <v>1200000</v>
      </c>
      <c r="H31" s="16"/>
    </row>
    <row r="32" spans="1:8">
      <c r="A32" s="21" t="s">
        <v>599</v>
      </c>
      <c r="B32" s="9" t="s">
        <v>53</v>
      </c>
      <c r="C32" s="10" t="s">
        <v>581</v>
      </c>
      <c r="D32" s="10" t="s">
        <v>595</v>
      </c>
      <c r="E32" s="10">
        <v>12</v>
      </c>
      <c r="H32" s="42" t="s">
        <v>695</v>
      </c>
    </row>
    <row r="33" spans="1:8">
      <c r="A33" s="21" t="s">
        <v>600</v>
      </c>
      <c r="B33" s="9" t="s">
        <v>53</v>
      </c>
      <c r="C33" s="10" t="s">
        <v>581</v>
      </c>
      <c r="D33" s="10" t="s">
        <v>595</v>
      </c>
      <c r="E33" s="10">
        <v>10</v>
      </c>
      <c r="H33" s="42" t="s">
        <v>696</v>
      </c>
    </row>
    <row r="34" spans="1:8">
      <c r="A34" s="21" t="s">
        <v>601</v>
      </c>
      <c r="B34" s="9" t="s">
        <v>53</v>
      </c>
      <c r="C34" s="10" t="s">
        <v>581</v>
      </c>
      <c r="D34" s="10" t="s">
        <v>548</v>
      </c>
      <c r="E34" s="10">
        <v>6</v>
      </c>
      <c r="H34" s="42" t="s">
        <v>665</v>
      </c>
    </row>
    <row r="35" spans="1:8">
      <c r="A35" s="21" t="s">
        <v>607</v>
      </c>
      <c r="B35" s="9" t="s">
        <v>53</v>
      </c>
      <c r="C35" s="10" t="s">
        <v>581</v>
      </c>
      <c r="D35" s="10" t="s">
        <v>548</v>
      </c>
      <c r="E35" s="10">
        <v>5</v>
      </c>
      <c r="H35" s="42" t="s">
        <v>655</v>
      </c>
    </row>
    <row r="36" spans="1:8">
      <c r="A36" s="21" t="s">
        <v>608</v>
      </c>
      <c r="B36" s="9" t="s">
        <v>53</v>
      </c>
      <c r="C36" s="10" t="s">
        <v>581</v>
      </c>
      <c r="D36" s="10" t="s">
        <v>549</v>
      </c>
      <c r="E36" s="10">
        <v>13</v>
      </c>
      <c r="H36" s="42" t="s">
        <v>666</v>
      </c>
    </row>
    <row r="37" spans="1:8">
      <c r="A37" s="21" t="s">
        <v>609</v>
      </c>
      <c r="B37" s="9" t="s">
        <v>53</v>
      </c>
      <c r="C37" s="10" t="s">
        <v>581</v>
      </c>
      <c r="D37" s="10" t="s">
        <v>549</v>
      </c>
      <c r="E37" s="10">
        <v>11</v>
      </c>
      <c r="H37" s="42" t="s">
        <v>667</v>
      </c>
    </row>
    <row r="38" spans="1:8">
      <c r="A38" s="21" t="s">
        <v>610</v>
      </c>
      <c r="B38" s="11" t="s">
        <v>103</v>
      </c>
      <c r="C38" s="10" t="s">
        <v>172</v>
      </c>
      <c r="D38" s="10" t="s">
        <v>173</v>
      </c>
      <c r="E38" s="10">
        <v>2</v>
      </c>
      <c r="H38" s="16"/>
    </row>
    <row r="39" spans="1:8">
      <c r="A39" s="21" t="s">
        <v>611</v>
      </c>
      <c r="B39" s="11" t="s">
        <v>103</v>
      </c>
      <c r="C39" s="10" t="s">
        <v>172</v>
      </c>
      <c r="E39" s="10"/>
      <c r="F39">
        <v>40000</v>
      </c>
      <c r="H39" s="16"/>
    </row>
    <row r="40" spans="1:8">
      <c r="A40" s="21" t="s">
        <v>615</v>
      </c>
      <c r="B40" s="11" t="s">
        <v>103</v>
      </c>
      <c r="C40" s="10" t="s">
        <v>172</v>
      </c>
      <c r="E40" s="10"/>
      <c r="F40">
        <v>50000</v>
      </c>
      <c r="H40" s="16"/>
    </row>
    <row r="41" spans="1:8">
      <c r="A41" s="21" t="s">
        <v>616</v>
      </c>
      <c r="B41" s="11" t="s">
        <v>103</v>
      </c>
      <c r="C41" s="10" t="s">
        <v>172</v>
      </c>
      <c r="E41" s="10"/>
      <c r="G41">
        <v>80000</v>
      </c>
      <c r="H41" s="16"/>
    </row>
    <row r="42" spans="1:8">
      <c r="A42" s="21" t="s">
        <v>617</v>
      </c>
      <c r="B42" s="11" t="s">
        <v>103</v>
      </c>
      <c r="C42" s="10" t="s">
        <v>172</v>
      </c>
      <c r="E42" s="10"/>
      <c r="G42">
        <v>100000</v>
      </c>
      <c r="H42" s="16"/>
    </row>
    <row r="43" spans="1:8">
      <c r="A43" s="21" t="s">
        <v>618</v>
      </c>
      <c r="B43" s="11" t="s">
        <v>103</v>
      </c>
      <c r="C43" s="10" t="s">
        <v>172</v>
      </c>
      <c r="D43" s="10" t="s">
        <v>595</v>
      </c>
      <c r="E43" s="10">
        <v>5</v>
      </c>
      <c r="H43" s="42" t="s">
        <v>697</v>
      </c>
    </row>
    <row r="44" spans="1:8">
      <c r="A44" s="21" t="s">
        <v>632</v>
      </c>
      <c r="B44" s="11" t="s">
        <v>103</v>
      </c>
      <c r="C44" s="10" t="s">
        <v>172</v>
      </c>
      <c r="D44" s="10" t="s">
        <v>595</v>
      </c>
      <c r="E44" s="10">
        <v>4</v>
      </c>
      <c r="H44" s="42" t="s">
        <v>698</v>
      </c>
    </row>
    <row r="45" spans="1:8">
      <c r="A45" s="21" t="s">
        <v>633</v>
      </c>
      <c r="B45" s="11" t="s">
        <v>103</v>
      </c>
      <c r="C45" s="10" t="s">
        <v>172</v>
      </c>
      <c r="D45" s="10" t="s">
        <v>548</v>
      </c>
      <c r="E45" s="10">
        <v>2</v>
      </c>
      <c r="H45" s="42" t="s">
        <v>613</v>
      </c>
    </row>
    <row r="46" spans="1:8">
      <c r="A46" s="21" t="s">
        <v>634</v>
      </c>
      <c r="B46" s="11" t="s">
        <v>103</v>
      </c>
      <c r="C46" s="10" t="s">
        <v>172</v>
      </c>
      <c r="D46" s="10" t="s">
        <v>548</v>
      </c>
      <c r="E46" s="10">
        <v>1</v>
      </c>
      <c r="H46" s="42" t="s">
        <v>654</v>
      </c>
    </row>
    <row r="47" spans="1:8">
      <c r="A47" s="21" t="s">
        <v>635</v>
      </c>
      <c r="B47" s="11" t="s">
        <v>103</v>
      </c>
      <c r="C47" s="10" t="s">
        <v>172</v>
      </c>
      <c r="D47" s="10" t="s">
        <v>549</v>
      </c>
      <c r="E47" s="10">
        <v>3</v>
      </c>
      <c r="H47" s="42" t="s">
        <v>668</v>
      </c>
    </row>
    <row r="48" spans="1:8">
      <c r="A48" s="21" t="s">
        <v>637</v>
      </c>
      <c r="B48" s="11" t="s">
        <v>105</v>
      </c>
      <c r="C48" s="10" t="s">
        <v>173</v>
      </c>
      <c r="D48" s="10" t="s">
        <v>172</v>
      </c>
      <c r="E48" s="10">
        <v>2</v>
      </c>
      <c r="H48" s="16"/>
    </row>
    <row r="49" spans="1:8">
      <c r="A49" s="21" t="s">
        <v>638</v>
      </c>
      <c r="B49" s="11" t="s">
        <v>105</v>
      </c>
      <c r="C49" s="10" t="s">
        <v>173</v>
      </c>
      <c r="E49" s="10"/>
      <c r="F49">
        <v>40000</v>
      </c>
      <c r="H49" s="16"/>
    </row>
    <row r="50" spans="1:8">
      <c r="A50" s="21" t="s">
        <v>639</v>
      </c>
      <c r="B50" s="11" t="s">
        <v>105</v>
      </c>
      <c r="C50" s="10" t="s">
        <v>173</v>
      </c>
      <c r="E50" s="10"/>
      <c r="F50">
        <v>50000</v>
      </c>
      <c r="H50" s="16"/>
    </row>
    <row r="51" spans="1:8">
      <c r="A51" s="21" t="s">
        <v>640</v>
      </c>
      <c r="B51" s="11" t="s">
        <v>105</v>
      </c>
      <c r="C51" s="10" t="s">
        <v>173</v>
      </c>
      <c r="E51" s="10"/>
      <c r="G51">
        <v>80000</v>
      </c>
      <c r="H51" s="16"/>
    </row>
    <row r="52" spans="1:8">
      <c r="A52" s="21" t="s">
        <v>641</v>
      </c>
      <c r="B52" s="11" t="s">
        <v>105</v>
      </c>
      <c r="C52" s="10" t="s">
        <v>173</v>
      </c>
      <c r="E52" s="10"/>
      <c r="G52">
        <v>100000</v>
      </c>
      <c r="H52" s="16"/>
    </row>
    <row r="53" spans="1:8">
      <c r="A53" s="21" t="s">
        <v>642</v>
      </c>
      <c r="B53" s="11" t="s">
        <v>105</v>
      </c>
      <c r="C53" s="10" t="s">
        <v>173</v>
      </c>
      <c r="D53" s="10" t="s">
        <v>595</v>
      </c>
      <c r="E53" s="10">
        <v>5</v>
      </c>
      <c r="H53" s="42" t="s">
        <v>697</v>
      </c>
    </row>
    <row r="54" spans="1:8">
      <c r="A54" s="21" t="s">
        <v>643</v>
      </c>
      <c r="B54" s="11" t="s">
        <v>105</v>
      </c>
      <c r="C54" s="10" t="s">
        <v>173</v>
      </c>
      <c r="D54" s="10" t="s">
        <v>595</v>
      </c>
      <c r="E54" s="10">
        <v>4</v>
      </c>
      <c r="H54" s="42" t="s">
        <v>698</v>
      </c>
    </row>
    <row r="55" spans="1:8">
      <c r="A55" s="21" t="s">
        <v>647</v>
      </c>
      <c r="B55" s="11" t="s">
        <v>105</v>
      </c>
      <c r="C55" s="10" t="s">
        <v>173</v>
      </c>
      <c r="D55" s="10" t="s">
        <v>548</v>
      </c>
      <c r="E55" s="10">
        <v>2</v>
      </c>
      <c r="H55" s="42" t="s">
        <v>613</v>
      </c>
    </row>
    <row r="56" spans="1:8">
      <c r="A56" s="21" t="s">
        <v>648</v>
      </c>
      <c r="B56" s="11" t="s">
        <v>105</v>
      </c>
      <c r="C56" s="10" t="s">
        <v>173</v>
      </c>
      <c r="D56" s="10" t="s">
        <v>548</v>
      </c>
      <c r="E56" s="10">
        <v>1</v>
      </c>
      <c r="H56" s="42" t="s">
        <v>654</v>
      </c>
    </row>
    <row r="57" spans="1:8">
      <c r="A57" s="21" t="s">
        <v>649</v>
      </c>
      <c r="B57" s="11" t="s">
        <v>105</v>
      </c>
      <c r="C57" s="10" t="s">
        <v>173</v>
      </c>
      <c r="D57" s="10" t="s">
        <v>549</v>
      </c>
      <c r="E57" s="10">
        <v>3</v>
      </c>
      <c r="H57" s="42" t="s">
        <v>668</v>
      </c>
    </row>
    <row r="58" spans="1:8">
      <c r="A58" s="21" t="s">
        <v>650</v>
      </c>
      <c r="B58" s="9" t="s">
        <v>340</v>
      </c>
      <c r="C58" s="10" t="s">
        <v>594</v>
      </c>
      <c r="D58" s="10" t="s">
        <v>160</v>
      </c>
      <c r="E58" s="10">
        <v>1</v>
      </c>
      <c r="H58" s="16"/>
    </row>
    <row r="59" spans="1:8">
      <c r="A59" s="21" t="s">
        <v>651</v>
      </c>
      <c r="B59" s="9" t="s">
        <v>340</v>
      </c>
      <c r="C59" s="10" t="s">
        <v>594</v>
      </c>
      <c r="D59" s="10" t="s">
        <v>578</v>
      </c>
      <c r="E59" s="10">
        <v>1</v>
      </c>
      <c r="H59" s="16"/>
    </row>
    <row r="60" spans="1:8">
      <c r="A60" s="21" t="s">
        <v>652</v>
      </c>
      <c r="B60" s="9" t="s">
        <v>340</v>
      </c>
      <c r="C60" s="10" t="s">
        <v>594</v>
      </c>
      <c r="D60" s="10"/>
      <c r="E60" s="10"/>
      <c r="F60">
        <v>5</v>
      </c>
      <c r="H60" s="16"/>
    </row>
    <row r="61" spans="1:8">
      <c r="A61" s="21" t="s">
        <v>653</v>
      </c>
      <c r="B61" s="9" t="s">
        <v>340</v>
      </c>
      <c r="C61" s="10" t="s">
        <v>692</v>
      </c>
      <c r="D61" s="10"/>
      <c r="E61" s="10"/>
      <c r="F61">
        <v>5000</v>
      </c>
      <c r="H61" s="16"/>
    </row>
    <row r="62" spans="1:8">
      <c r="A62" s="21" t="s">
        <v>659</v>
      </c>
      <c r="B62" s="9" t="s">
        <v>340</v>
      </c>
      <c r="C62" s="10" t="s">
        <v>692</v>
      </c>
      <c r="D62" s="10"/>
      <c r="E62" s="10"/>
      <c r="G62">
        <v>10</v>
      </c>
      <c r="H62" s="16"/>
    </row>
    <row r="63" spans="1:8">
      <c r="A63" s="21" t="s">
        <v>660</v>
      </c>
      <c r="B63" s="9" t="s">
        <v>340</v>
      </c>
      <c r="C63" s="10" t="s">
        <v>692</v>
      </c>
      <c r="D63" s="10"/>
      <c r="E63" s="10"/>
      <c r="G63">
        <v>10000</v>
      </c>
      <c r="H63" s="16"/>
    </row>
    <row r="64" spans="1:8">
      <c r="A64" s="21" t="s">
        <v>661</v>
      </c>
      <c r="B64" s="9" t="s">
        <v>340</v>
      </c>
      <c r="C64" s="10" t="s">
        <v>692</v>
      </c>
      <c r="D64" s="10" t="s">
        <v>595</v>
      </c>
      <c r="E64" s="10">
        <v>1</v>
      </c>
      <c r="H64" s="16" t="s">
        <v>603</v>
      </c>
    </row>
    <row r="65" spans="1:8">
      <c r="A65" s="21" t="s">
        <v>662</v>
      </c>
      <c r="B65" s="9" t="s">
        <v>113</v>
      </c>
      <c r="C65" s="10" t="s">
        <v>614</v>
      </c>
      <c r="D65" s="10"/>
      <c r="E65" s="10"/>
      <c r="F65">
        <v>10000</v>
      </c>
      <c r="H65" s="16"/>
    </row>
    <row r="66" spans="1:8">
      <c r="A66" s="21" t="s">
        <v>663</v>
      </c>
      <c r="B66" s="9" t="s">
        <v>113</v>
      </c>
      <c r="C66" s="10" t="s">
        <v>175</v>
      </c>
      <c r="D66" s="10"/>
      <c r="E66" s="10"/>
      <c r="G66">
        <v>20000</v>
      </c>
      <c r="H66" s="16"/>
    </row>
    <row r="67" spans="1:8">
      <c r="A67" s="21" t="s">
        <v>670</v>
      </c>
      <c r="B67" s="9" t="s">
        <v>113</v>
      </c>
      <c r="C67" s="10" t="s">
        <v>614</v>
      </c>
      <c r="D67" s="10" t="s">
        <v>595</v>
      </c>
      <c r="E67" s="10">
        <v>20</v>
      </c>
      <c r="H67" s="16" t="s">
        <v>602</v>
      </c>
    </row>
    <row r="68" spans="1:8">
      <c r="A68" s="21" t="s">
        <v>671</v>
      </c>
      <c r="B68" s="9" t="s">
        <v>113</v>
      </c>
      <c r="C68" s="10" t="s">
        <v>614</v>
      </c>
      <c r="D68" s="10" t="s">
        <v>548</v>
      </c>
      <c r="E68" s="10">
        <v>3</v>
      </c>
      <c r="H68" s="16" t="s">
        <v>605</v>
      </c>
    </row>
    <row r="69" spans="1:8">
      <c r="A69" s="21" t="s">
        <v>672</v>
      </c>
      <c r="B69" s="9" t="s">
        <v>113</v>
      </c>
      <c r="C69" s="10" t="s">
        <v>614</v>
      </c>
      <c r="D69" s="10" t="s">
        <v>549</v>
      </c>
      <c r="E69" s="10">
        <v>10</v>
      </c>
      <c r="H69" s="16" t="s">
        <v>606</v>
      </c>
    </row>
    <row r="70" spans="1:8">
      <c r="A70" s="21" t="s">
        <v>673</v>
      </c>
      <c r="B70" s="40" t="s">
        <v>48</v>
      </c>
      <c r="C70" s="18" t="s">
        <v>156</v>
      </c>
      <c r="F70">
        <v>1000</v>
      </c>
    </row>
    <row r="71" spans="1:8">
      <c r="A71" s="21" t="s">
        <v>674</v>
      </c>
      <c r="B71" s="40" t="s">
        <v>48</v>
      </c>
      <c r="C71" s="18" t="s">
        <v>156</v>
      </c>
      <c r="D71" s="10"/>
      <c r="F71">
        <v>900</v>
      </c>
    </row>
    <row r="72" spans="1:8">
      <c r="A72" s="21" t="s">
        <v>675</v>
      </c>
      <c r="B72" s="40" t="s">
        <v>48</v>
      </c>
      <c r="C72" s="18" t="s">
        <v>156</v>
      </c>
      <c r="E72" s="10"/>
      <c r="F72">
        <v>800</v>
      </c>
    </row>
    <row r="73" spans="1:8">
      <c r="A73" s="21" t="s">
        <v>676</v>
      </c>
      <c r="B73" s="40" t="s">
        <v>48</v>
      </c>
      <c r="C73" s="18" t="s">
        <v>720</v>
      </c>
      <c r="E73" s="10"/>
      <c r="F73">
        <v>700</v>
      </c>
    </row>
    <row r="74" spans="1:8">
      <c r="A74" s="21" t="s">
        <v>677</v>
      </c>
      <c r="B74" s="40" t="s">
        <v>48</v>
      </c>
      <c r="C74" s="18" t="s">
        <v>720</v>
      </c>
      <c r="E74" s="10"/>
      <c r="G74">
        <v>2000</v>
      </c>
    </row>
    <row r="75" spans="1:8">
      <c r="A75" s="21" t="s">
        <v>678</v>
      </c>
      <c r="B75" s="40" t="s">
        <v>48</v>
      </c>
      <c r="C75" s="18" t="s">
        <v>720</v>
      </c>
      <c r="E75" s="10"/>
      <c r="G75">
        <v>1800</v>
      </c>
    </row>
    <row r="76" spans="1:8">
      <c r="A76" s="21" t="s">
        <v>679</v>
      </c>
      <c r="B76" s="40" t="s">
        <v>48</v>
      </c>
      <c r="C76" s="18" t="s">
        <v>720</v>
      </c>
      <c r="E76" s="10"/>
      <c r="G76">
        <v>1600</v>
      </c>
    </row>
    <row r="77" spans="1:8">
      <c r="A77" s="21" t="s">
        <v>680</v>
      </c>
      <c r="B77" s="40" t="s">
        <v>48</v>
      </c>
      <c r="C77" s="18" t="s">
        <v>720</v>
      </c>
      <c r="E77" s="10"/>
      <c r="G77">
        <v>1400</v>
      </c>
    </row>
    <row r="78" spans="1:8">
      <c r="A78" s="21" t="s">
        <v>681</v>
      </c>
      <c r="B78" s="40" t="s">
        <v>48</v>
      </c>
      <c r="C78" s="18" t="s">
        <v>720</v>
      </c>
      <c r="D78" s="10" t="s">
        <v>160</v>
      </c>
      <c r="E78" s="10">
        <v>1</v>
      </c>
    </row>
    <row r="79" spans="1:8">
      <c r="A79" s="21" t="s">
        <v>682</v>
      </c>
      <c r="B79" s="44" t="s">
        <v>514</v>
      </c>
      <c r="C79" s="10" t="s">
        <v>631</v>
      </c>
      <c r="D79" s="10" t="s">
        <v>747</v>
      </c>
      <c r="E79" s="10">
        <v>3</v>
      </c>
    </row>
    <row r="80" spans="1:8">
      <c r="A80" s="21" t="s">
        <v>683</v>
      </c>
      <c r="B80" s="26" t="s">
        <v>526</v>
      </c>
      <c r="C80" s="10" t="s">
        <v>505</v>
      </c>
      <c r="D80" s="10" t="s">
        <v>496</v>
      </c>
      <c r="E80" s="10">
        <v>5</v>
      </c>
    </row>
    <row r="81" spans="1:5">
      <c r="A81" s="21" t="s">
        <v>684</v>
      </c>
      <c r="B81" s="25" t="s">
        <v>529</v>
      </c>
      <c r="C81" s="10" t="s">
        <v>506</v>
      </c>
      <c r="D81" s="10" t="s">
        <v>748</v>
      </c>
      <c r="E81" s="10">
        <v>3</v>
      </c>
    </row>
    <row r="82" spans="1:5">
      <c r="A82" s="21" t="s">
        <v>685</v>
      </c>
      <c r="B82" s="25" t="s">
        <v>524</v>
      </c>
      <c r="C82" s="45" t="s">
        <v>689</v>
      </c>
      <c r="D82" s="10" t="s">
        <v>748</v>
      </c>
      <c r="E82" s="10">
        <v>10</v>
      </c>
    </row>
    <row r="83" spans="1:5">
      <c r="A83" s="21" t="s">
        <v>686</v>
      </c>
      <c r="B83" s="44" t="s">
        <v>520</v>
      </c>
      <c r="C83" s="45" t="s">
        <v>509</v>
      </c>
      <c r="D83" s="10" t="s">
        <v>747</v>
      </c>
      <c r="E83" s="10">
        <v>10</v>
      </c>
    </row>
    <row r="84" spans="1:5">
      <c r="A84" s="21" t="s">
        <v>687</v>
      </c>
      <c r="B84" s="26" t="s">
        <v>516</v>
      </c>
      <c r="C84" s="45" t="s">
        <v>510</v>
      </c>
      <c r="D84" s="10" t="s">
        <v>496</v>
      </c>
      <c r="E84" s="10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991-8A0F-451B-AD5F-DF24E1E41AC8}">
  <dimension ref="A1:I6"/>
  <sheetViews>
    <sheetView workbookViewId="0">
      <selection activeCell="F12" sqref="F12"/>
    </sheetView>
  </sheetViews>
  <sheetFormatPr defaultColWidth="8.81640625" defaultRowHeight="14.4"/>
  <cols>
    <col min="1" max="1" width="9.453125" bestFit="1" customWidth="1"/>
    <col min="2" max="2" width="31.453125" bestFit="1" customWidth="1"/>
    <col min="3" max="3" width="7.453125" bestFit="1" customWidth="1"/>
    <col min="4" max="4" width="31.453125" bestFit="1" customWidth="1"/>
    <col min="5" max="5" width="11.6328125" bestFit="1" customWidth="1"/>
    <col min="6" max="6" width="31.453125" bestFit="1" customWidth="1"/>
    <col min="7" max="7" width="7.453125" bestFit="1" customWidth="1"/>
    <col min="8" max="8" width="31.453125" bestFit="1" customWidth="1"/>
    <col min="9" max="9" width="8.81640625" customWidth="1"/>
    <col min="10" max="10" width="28.453125" customWidth="1"/>
  </cols>
  <sheetData>
    <row r="1" spans="1:9">
      <c r="A1" s="53" t="s">
        <v>250</v>
      </c>
      <c r="B1" s="53"/>
      <c r="C1" s="53" t="s">
        <v>251</v>
      </c>
      <c r="D1" s="53"/>
      <c r="E1" s="53" t="s">
        <v>252</v>
      </c>
      <c r="F1" s="53"/>
      <c r="G1" s="53" t="s">
        <v>253</v>
      </c>
      <c r="H1" s="53"/>
    </row>
    <row r="2" spans="1:9">
      <c r="A2" s="10" t="s">
        <v>494</v>
      </c>
      <c r="B2" s="11" t="s">
        <v>242</v>
      </c>
      <c r="C2" s="10" t="s">
        <v>620</v>
      </c>
      <c r="D2" s="11" t="s">
        <v>242</v>
      </c>
      <c r="E2" s="10" t="s">
        <v>237</v>
      </c>
      <c r="F2" s="11" t="s">
        <v>243</v>
      </c>
      <c r="G2" s="10" t="s">
        <v>238</v>
      </c>
      <c r="H2" s="11" t="s">
        <v>243</v>
      </c>
      <c r="I2" t="s">
        <v>636</v>
      </c>
    </row>
    <row r="3" spans="1:9">
      <c r="A3" s="10" t="s">
        <v>495</v>
      </c>
      <c r="B3" s="11" t="s">
        <v>243</v>
      </c>
      <c r="C3" s="10" t="s">
        <v>241</v>
      </c>
      <c r="D3" s="11" t="s">
        <v>243</v>
      </c>
      <c r="E3" s="10" t="s">
        <v>239</v>
      </c>
      <c r="F3" s="11" t="s">
        <v>243</v>
      </c>
      <c r="G3" s="18" t="s">
        <v>719</v>
      </c>
      <c r="H3" s="11" t="s">
        <v>243</v>
      </c>
    </row>
    <row r="5" spans="1:9" ht="28.8">
      <c r="A5" s="10" t="s">
        <v>240</v>
      </c>
      <c r="B5" s="11" t="s">
        <v>342</v>
      </c>
      <c r="C5" s="10" t="s">
        <v>240</v>
      </c>
      <c r="D5" s="11" t="s">
        <v>342</v>
      </c>
      <c r="E5" s="10" t="s">
        <v>240</v>
      </c>
      <c r="F5" s="11" t="s">
        <v>342</v>
      </c>
      <c r="G5" s="10" t="s">
        <v>240</v>
      </c>
      <c r="H5" s="11" t="s">
        <v>342</v>
      </c>
    </row>
    <row r="6" spans="1:9" ht="28.8">
      <c r="A6" s="10" t="s">
        <v>619</v>
      </c>
      <c r="B6" s="41" t="s">
        <v>621</v>
      </c>
      <c r="C6" s="18" t="s">
        <v>622</v>
      </c>
      <c r="D6" s="11" t="s">
        <v>625</v>
      </c>
      <c r="E6" s="10" t="s">
        <v>623</v>
      </c>
      <c r="F6" s="11" t="s">
        <v>624</v>
      </c>
      <c r="G6" s="45" t="s">
        <v>713</v>
      </c>
      <c r="H6" s="41" t="s">
        <v>714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64B0-564E-48EA-853E-75539DF279FB}">
  <dimension ref="A1:H18"/>
  <sheetViews>
    <sheetView workbookViewId="0">
      <selection activeCell="B1" sqref="B1:C18"/>
    </sheetView>
  </sheetViews>
  <sheetFormatPr defaultRowHeight="14.4"/>
  <sheetData>
    <row r="1" spans="1:8">
      <c r="A1" s="43" t="s">
        <v>673</v>
      </c>
      <c r="B1" s="44" t="s">
        <v>514</v>
      </c>
      <c r="C1" s="10" t="s">
        <v>631</v>
      </c>
      <c r="D1" s="10" t="s">
        <v>595</v>
      </c>
      <c r="E1" s="10">
        <v>10</v>
      </c>
      <c r="H1" s="16" t="s">
        <v>612</v>
      </c>
    </row>
    <row r="2" spans="1:8" ht="28.8">
      <c r="A2" s="43" t="s">
        <v>674</v>
      </c>
      <c r="B2" s="44" t="s">
        <v>514</v>
      </c>
      <c r="C2" s="10" t="s">
        <v>631</v>
      </c>
      <c r="D2" s="10" t="s">
        <v>548</v>
      </c>
      <c r="E2" s="10">
        <v>2</v>
      </c>
      <c r="H2" s="16" t="s">
        <v>613</v>
      </c>
    </row>
    <row r="3" spans="1:8">
      <c r="A3" s="43" t="s">
        <v>675</v>
      </c>
      <c r="B3" s="44" t="s">
        <v>514</v>
      </c>
      <c r="C3" s="10" t="s">
        <v>631</v>
      </c>
      <c r="D3" s="10" t="s">
        <v>549</v>
      </c>
      <c r="E3" s="10">
        <v>5</v>
      </c>
      <c r="H3" s="16" t="s">
        <v>604</v>
      </c>
    </row>
    <row r="4" spans="1:8">
      <c r="A4" s="43" t="s">
        <v>676</v>
      </c>
      <c r="B4" s="26" t="s">
        <v>526</v>
      </c>
      <c r="C4" s="10" t="s">
        <v>505</v>
      </c>
      <c r="D4" s="10" t="s">
        <v>595</v>
      </c>
      <c r="E4" s="10">
        <v>10</v>
      </c>
      <c r="H4" s="16" t="s">
        <v>612</v>
      </c>
    </row>
    <row r="5" spans="1:8" ht="28.8">
      <c r="A5" s="43" t="s">
        <v>677</v>
      </c>
      <c r="B5" s="26" t="s">
        <v>526</v>
      </c>
      <c r="C5" s="10" t="s">
        <v>505</v>
      </c>
      <c r="D5" s="10" t="s">
        <v>548</v>
      </c>
      <c r="E5" s="10">
        <v>2</v>
      </c>
      <c r="H5" s="16" t="s">
        <v>613</v>
      </c>
    </row>
    <row r="6" spans="1:8">
      <c r="A6" s="43" t="s">
        <v>678</v>
      </c>
      <c r="B6" s="26" t="s">
        <v>526</v>
      </c>
      <c r="C6" s="10" t="s">
        <v>505</v>
      </c>
      <c r="D6" s="10" t="s">
        <v>549</v>
      </c>
      <c r="E6" s="10">
        <v>5</v>
      </c>
      <c r="H6" s="16" t="s">
        <v>604</v>
      </c>
    </row>
    <row r="7" spans="1:8">
      <c r="A7" s="43" t="s">
        <v>679</v>
      </c>
      <c r="B7" s="25" t="s">
        <v>529</v>
      </c>
      <c r="C7" s="10" t="s">
        <v>506</v>
      </c>
      <c r="D7" s="10" t="s">
        <v>595</v>
      </c>
      <c r="E7" s="10">
        <v>10</v>
      </c>
      <c r="H7" s="16" t="s">
        <v>612</v>
      </c>
    </row>
    <row r="8" spans="1:8" ht="28.8">
      <c r="A8" s="43" t="s">
        <v>680</v>
      </c>
      <c r="B8" s="25" t="s">
        <v>529</v>
      </c>
      <c r="C8" s="10" t="s">
        <v>506</v>
      </c>
      <c r="D8" s="10" t="s">
        <v>548</v>
      </c>
      <c r="E8" s="10">
        <v>2</v>
      </c>
      <c r="H8" s="16" t="s">
        <v>613</v>
      </c>
    </row>
    <row r="9" spans="1:8">
      <c r="A9" s="43" t="s">
        <v>681</v>
      </c>
      <c r="B9" s="25" t="s">
        <v>529</v>
      </c>
      <c r="C9" s="10" t="s">
        <v>506</v>
      </c>
      <c r="D9" s="10" t="s">
        <v>549</v>
      </c>
      <c r="E9" s="10">
        <v>5</v>
      </c>
      <c r="H9" s="16" t="s">
        <v>604</v>
      </c>
    </row>
    <row r="10" spans="1:8">
      <c r="A10" s="43" t="s">
        <v>682</v>
      </c>
      <c r="B10" s="25" t="s">
        <v>524</v>
      </c>
      <c r="C10" s="45" t="s">
        <v>689</v>
      </c>
      <c r="D10" s="10" t="s">
        <v>595</v>
      </c>
      <c r="E10" s="10">
        <v>15</v>
      </c>
      <c r="H10" s="42" t="s">
        <v>690</v>
      </c>
    </row>
    <row r="11" spans="1:8" ht="28.8">
      <c r="A11" s="43" t="s">
        <v>683</v>
      </c>
      <c r="B11" s="25" t="s">
        <v>524</v>
      </c>
      <c r="C11" s="45" t="s">
        <v>689</v>
      </c>
      <c r="D11" s="10" t="s">
        <v>548</v>
      </c>
      <c r="E11" s="10">
        <v>5</v>
      </c>
      <c r="H11" s="42" t="s">
        <v>655</v>
      </c>
    </row>
    <row r="12" spans="1:8">
      <c r="A12" s="43" t="s">
        <v>684</v>
      </c>
      <c r="B12" s="25" t="s">
        <v>524</v>
      </c>
      <c r="C12" s="45" t="s">
        <v>689</v>
      </c>
      <c r="D12" s="10" t="s">
        <v>549</v>
      </c>
      <c r="E12" s="10">
        <v>8</v>
      </c>
      <c r="H12" s="42" t="s">
        <v>691</v>
      </c>
    </row>
    <row r="13" spans="1:8">
      <c r="A13" s="43" t="s">
        <v>685</v>
      </c>
      <c r="B13" s="44" t="s">
        <v>520</v>
      </c>
      <c r="C13" s="45" t="s">
        <v>509</v>
      </c>
      <c r="D13" s="10" t="s">
        <v>595</v>
      </c>
      <c r="E13" s="10">
        <v>15</v>
      </c>
      <c r="H13" s="42" t="s">
        <v>690</v>
      </c>
    </row>
    <row r="14" spans="1:8" ht="28.8">
      <c r="A14" s="43" t="s">
        <v>686</v>
      </c>
      <c r="B14" s="44" t="s">
        <v>520</v>
      </c>
      <c r="C14" s="45" t="s">
        <v>509</v>
      </c>
      <c r="D14" s="10" t="s">
        <v>548</v>
      </c>
      <c r="E14" s="10">
        <v>5</v>
      </c>
      <c r="H14" s="42" t="s">
        <v>655</v>
      </c>
    </row>
    <row r="15" spans="1:8">
      <c r="A15" s="43" t="s">
        <v>687</v>
      </c>
      <c r="B15" s="44" t="s">
        <v>520</v>
      </c>
      <c r="C15" s="45" t="s">
        <v>509</v>
      </c>
      <c r="D15" s="10" t="s">
        <v>549</v>
      </c>
      <c r="E15" s="10">
        <v>8</v>
      </c>
      <c r="H15" s="42" t="s">
        <v>691</v>
      </c>
    </row>
    <row r="16" spans="1:8">
      <c r="A16" s="43" t="s">
        <v>688</v>
      </c>
      <c r="B16" s="26" t="s">
        <v>516</v>
      </c>
      <c r="C16" s="45" t="s">
        <v>510</v>
      </c>
      <c r="D16" s="10" t="s">
        <v>595</v>
      </c>
      <c r="E16" s="10">
        <v>15</v>
      </c>
      <c r="H16" s="42" t="s">
        <v>690</v>
      </c>
    </row>
    <row r="17" spans="1:8" ht="28.8">
      <c r="A17" s="43" t="s">
        <v>693</v>
      </c>
      <c r="B17" s="26" t="s">
        <v>516</v>
      </c>
      <c r="C17" s="45" t="s">
        <v>510</v>
      </c>
      <c r="D17" s="10" t="s">
        <v>548</v>
      </c>
      <c r="E17" s="10">
        <v>5</v>
      </c>
      <c r="H17" s="42" t="s">
        <v>655</v>
      </c>
    </row>
    <row r="18" spans="1:8">
      <c r="A18" s="43" t="s">
        <v>694</v>
      </c>
      <c r="B18" s="26" t="s">
        <v>516</v>
      </c>
      <c r="C18" s="45" t="s">
        <v>510</v>
      </c>
      <c r="D18" s="10" t="s">
        <v>549</v>
      </c>
      <c r="E18" s="10">
        <v>8</v>
      </c>
      <c r="H18" s="42" t="s">
        <v>691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鱼</vt:lpstr>
      <vt:lpstr>道具系统</vt:lpstr>
      <vt:lpstr>神秘商店</vt:lpstr>
      <vt:lpstr>轮替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Shuting Ding</cp:lastModifiedBy>
  <cp:lastPrinted>2023-08-09T09:58:46Z</cp:lastPrinted>
  <dcterms:created xsi:type="dcterms:W3CDTF">2022-12-08T08:13:39Z</dcterms:created>
  <dcterms:modified xsi:type="dcterms:W3CDTF">2024-06-21T11:43:44Z</dcterms:modified>
</cp:coreProperties>
</file>