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C:\Users\Barry\SharePoint\B4RN Engineering - Documents\Lancaster NGA Project V3\Ingleton\"/>
    </mc:Choice>
  </mc:AlternateContent>
  <bookViews>
    <workbookView xWindow="480" yWindow="60" windowWidth="23730" windowHeight="4500"/>
  </bookViews>
  <sheets>
    <sheet name="Summary" sheetId="6" r:id="rId1"/>
    <sheet name="Ingleton 1" sheetId="30" r:id="rId2"/>
    <sheet name="Ingleton 2" sheetId="32" r:id="rId3"/>
    <sheet name="Ingleton 3" sheetId="31" r:id="rId4"/>
    <sheet name="Ingleton 4" sheetId="34" r:id="rId5"/>
    <sheet name="Ingleton 5" sheetId="35" r:id="rId6"/>
    <sheet name="work in progress" sheetId="36" r:id="rId7"/>
  </sheets>
  <calcPr calcId="152511"/>
</workbook>
</file>

<file path=xl/calcChain.xml><?xml version="1.0" encoding="utf-8"?>
<calcChain xmlns="http://schemas.openxmlformats.org/spreadsheetml/2006/main">
  <c r="H5" i="34" l="1"/>
  <c r="F4" i="34"/>
  <c r="X4" i="34" s="1"/>
  <c r="X3" i="34"/>
  <c r="F3" i="34"/>
  <c r="I2" i="34"/>
  <c r="H3" i="34" s="1"/>
  <c r="I3" i="34" s="1"/>
  <c r="H4" i="34" s="1"/>
  <c r="I4" i="34" s="1"/>
  <c r="F2" i="34"/>
  <c r="X2" i="34" s="1"/>
  <c r="I4" i="32"/>
  <c r="C40" i="6"/>
  <c r="N16" i="6"/>
  <c r="M16" i="6"/>
  <c r="D16" i="6"/>
  <c r="C11" i="6"/>
  <c r="Q147" i="30"/>
  <c r="R147" i="30"/>
  <c r="S147" i="30"/>
  <c r="Y147" i="30"/>
  <c r="AD147" i="30"/>
  <c r="AE147" i="30"/>
  <c r="AF147" i="30"/>
  <c r="AG147" i="30"/>
  <c r="AH147" i="30"/>
  <c r="AI147" i="30"/>
  <c r="AJ147" i="30"/>
  <c r="AK147" i="30"/>
  <c r="AL147" i="30"/>
  <c r="G147" i="30"/>
  <c r="D147" i="30"/>
  <c r="C147" i="30"/>
  <c r="AA50" i="30"/>
  <c r="AA48" i="30"/>
  <c r="AA14" i="30"/>
  <c r="AB9" i="30"/>
  <c r="AB10" i="30"/>
  <c r="AB8" i="30"/>
  <c r="AB147" i="30" s="1"/>
  <c r="F4" i="31"/>
  <c r="W4" i="31" s="1"/>
  <c r="F3" i="31"/>
  <c r="W3" i="31" s="1"/>
  <c r="F2" i="31"/>
  <c r="Z48" i="30" l="1"/>
  <c r="Z14" i="30"/>
  <c r="Z9" i="30"/>
  <c r="Z10" i="30"/>
  <c r="Z8" i="30"/>
  <c r="AC142" i="30"/>
  <c r="P142" i="30"/>
  <c r="AC141" i="30"/>
  <c r="P141" i="30"/>
  <c r="AC140" i="30"/>
  <c r="P140" i="30"/>
  <c r="AA139" i="30"/>
  <c r="U139" i="30"/>
  <c r="AC137" i="30"/>
  <c r="P137" i="30"/>
  <c r="AC136" i="30"/>
  <c r="P136" i="30"/>
  <c r="AC135" i="30"/>
  <c r="P135" i="30"/>
  <c r="AC134" i="30"/>
  <c r="P134" i="30"/>
  <c r="AC133" i="30"/>
  <c r="P133" i="30"/>
  <c r="AA132" i="30"/>
  <c r="V132" i="30"/>
  <c r="Z147" i="30" l="1"/>
  <c r="C16" i="6" s="1"/>
  <c r="I8" i="30"/>
  <c r="H9" i="30" s="1"/>
  <c r="I9" i="30" s="1"/>
  <c r="H10" i="30" s="1"/>
  <c r="I10" i="30" s="1"/>
  <c r="H14" i="30" s="1"/>
  <c r="I14" i="30" s="1"/>
  <c r="H48" i="30" s="1"/>
  <c r="AM117" i="36" l="1"/>
  <c r="AL117" i="36"/>
  <c r="AK117" i="36"/>
  <c r="AJ117" i="36"/>
  <c r="AI117" i="36"/>
  <c r="AH117" i="36"/>
  <c r="AG117" i="36"/>
  <c r="AF117" i="36"/>
  <c r="AE117" i="36"/>
  <c r="AA117" i="36"/>
  <c r="U117" i="36"/>
  <c r="T117" i="36"/>
  <c r="R117" i="36"/>
  <c r="Q117" i="36"/>
  <c r="P117" i="36"/>
  <c r="G117" i="36"/>
  <c r="D117" i="36"/>
  <c r="D121" i="36" s="1"/>
  <c r="C117" i="36"/>
  <c r="J117" i="36"/>
  <c r="S117" i="36"/>
  <c r="AD117" i="36"/>
  <c r="Y117" i="36"/>
  <c r="O117" i="36"/>
  <c r="Z117" i="36"/>
  <c r="AB110" i="36"/>
  <c r="V110" i="36"/>
  <c r="V117" i="36" s="1"/>
  <c r="AB106" i="36"/>
  <c r="W106" i="36"/>
  <c r="W117" i="36" s="1"/>
  <c r="I102" i="36"/>
  <c r="AC4" i="36"/>
  <c r="X4" i="36"/>
  <c r="AC3" i="36"/>
  <c r="X3" i="36"/>
  <c r="I2" i="36"/>
  <c r="H3" i="36" s="1"/>
  <c r="I3" i="36" s="1"/>
  <c r="H4" i="36" s="1"/>
  <c r="I4" i="36" s="1"/>
  <c r="Q154" i="35"/>
  <c r="R154" i="35"/>
  <c r="S154" i="35"/>
  <c r="T154" i="35"/>
  <c r="U154" i="35"/>
  <c r="V154" i="35"/>
  <c r="W154" i="35"/>
  <c r="X154" i="35"/>
  <c r="Y154" i="35"/>
  <c r="Z154" i="35"/>
  <c r="AA154" i="35"/>
  <c r="AB154" i="35"/>
  <c r="AC154" i="35"/>
  <c r="AD154" i="35"/>
  <c r="AE154" i="35"/>
  <c r="AF154" i="35"/>
  <c r="AG154" i="35"/>
  <c r="AH154" i="35"/>
  <c r="AI154" i="35"/>
  <c r="AJ154" i="35"/>
  <c r="AK154" i="35"/>
  <c r="AB148" i="35"/>
  <c r="P148" i="35"/>
  <c r="AB144" i="35"/>
  <c r="P144" i="35"/>
  <c r="AB141" i="35"/>
  <c r="AB142" i="35"/>
  <c r="AB140" i="35"/>
  <c r="P141" i="35"/>
  <c r="P142" i="35"/>
  <c r="P140" i="35"/>
  <c r="AB138" i="35"/>
  <c r="P138" i="35"/>
  <c r="AB134" i="35"/>
  <c r="AB135" i="35"/>
  <c r="AB136" i="35"/>
  <c r="AB133" i="35"/>
  <c r="P134" i="35"/>
  <c r="P135" i="35"/>
  <c r="P136" i="35"/>
  <c r="P133" i="35"/>
  <c r="AB128" i="35"/>
  <c r="AB115" i="35"/>
  <c r="AB116" i="35"/>
  <c r="AB117" i="35"/>
  <c r="AB119" i="35"/>
  <c r="AB120" i="35"/>
  <c r="AB121" i="35"/>
  <c r="AB122" i="35"/>
  <c r="AB123" i="35"/>
  <c r="AB124" i="35"/>
  <c r="AB126" i="35"/>
  <c r="AB127" i="35"/>
  <c r="AB129" i="35"/>
  <c r="AB130" i="35"/>
  <c r="AB113" i="35"/>
  <c r="AB112" i="35"/>
  <c r="AB109" i="35"/>
  <c r="AB108" i="35"/>
  <c r="P21" i="35"/>
  <c r="AB21" i="35"/>
  <c r="J147" i="35"/>
  <c r="Z114" i="35"/>
  <c r="Z118" i="35"/>
  <c r="Z125" i="35"/>
  <c r="P130" i="35"/>
  <c r="P129" i="35"/>
  <c r="P113" i="35"/>
  <c r="P115" i="35"/>
  <c r="P116" i="35"/>
  <c r="P117" i="35"/>
  <c r="P119" i="35"/>
  <c r="P120" i="35"/>
  <c r="P121" i="35"/>
  <c r="P122" i="35"/>
  <c r="P123" i="35"/>
  <c r="P124" i="35"/>
  <c r="P126" i="35"/>
  <c r="P112" i="35"/>
  <c r="P127" i="35"/>
  <c r="Q128" i="35"/>
  <c r="U114" i="35"/>
  <c r="U118" i="35"/>
  <c r="U125" i="35"/>
  <c r="H131" i="35"/>
  <c r="U111" i="35"/>
  <c r="Z111" i="35"/>
  <c r="P109" i="35"/>
  <c r="P108" i="35"/>
  <c r="U28" i="35"/>
  <c r="U27" i="35"/>
  <c r="U24" i="35"/>
  <c r="U23" i="35"/>
  <c r="V4" i="35"/>
  <c r="V3" i="35"/>
  <c r="AA4" i="35"/>
  <c r="Y4" i="35"/>
  <c r="Y3" i="35"/>
  <c r="U147" i="35"/>
  <c r="Z147" i="35"/>
  <c r="U146" i="35"/>
  <c r="Z146" i="35"/>
  <c r="Z145" i="35"/>
  <c r="U145" i="35"/>
  <c r="Z143" i="35"/>
  <c r="U143" i="35"/>
  <c r="Z139" i="35"/>
  <c r="V139" i="35"/>
  <c r="Z137" i="35"/>
  <c r="V137" i="35"/>
  <c r="V132" i="35"/>
  <c r="Z132" i="35"/>
  <c r="Z131" i="35"/>
  <c r="V131" i="35"/>
  <c r="Z107" i="35"/>
  <c r="W107" i="35"/>
  <c r="Z106" i="35"/>
  <c r="W106" i="35"/>
  <c r="AC117" i="36" l="1"/>
  <c r="AB117" i="36"/>
  <c r="X117" i="36"/>
  <c r="H106" i="36"/>
  <c r="I106" i="36" s="1"/>
  <c r="H110" i="36" s="1"/>
  <c r="I110" i="36" s="1"/>
  <c r="H53" i="36"/>
  <c r="I53" i="36" s="1"/>
  <c r="Z102" i="35"/>
  <c r="X102" i="35"/>
  <c r="Z20" i="32"/>
  <c r="O20" i="32"/>
  <c r="Z19" i="32"/>
  <c r="O19" i="32"/>
  <c r="Z18" i="32"/>
  <c r="O18" i="32"/>
  <c r="Z17" i="32"/>
  <c r="O17" i="32"/>
  <c r="Z16" i="32"/>
  <c r="O16" i="32"/>
  <c r="Z15" i="32"/>
  <c r="O15" i="32"/>
  <c r="Z14" i="32"/>
  <c r="O14" i="32"/>
  <c r="Z13" i="32"/>
  <c r="O13" i="32"/>
  <c r="Z12" i="32"/>
  <c r="O12" i="32"/>
  <c r="Z11" i="32"/>
  <c r="O11" i="32"/>
  <c r="Z10" i="32"/>
  <c r="O10" i="32"/>
  <c r="Z9" i="32"/>
  <c r="O9" i="32"/>
  <c r="Z8" i="32"/>
  <c r="O8" i="32"/>
  <c r="Z7" i="32"/>
  <c r="O7" i="32"/>
  <c r="Z6" i="32"/>
  <c r="O6" i="32"/>
  <c r="Z5" i="32"/>
  <c r="O5" i="32"/>
  <c r="P66" i="31" l="1"/>
  <c r="Z66" i="31"/>
  <c r="M9" i="6" l="1"/>
  <c r="M10" i="6"/>
  <c r="M11" i="6"/>
  <c r="M12" i="6"/>
  <c r="M15" i="6"/>
  <c r="M28" i="6"/>
  <c r="M38" i="6"/>
  <c r="M41" i="6"/>
  <c r="M42" i="6"/>
  <c r="Q74" i="31"/>
  <c r="R74" i="31"/>
  <c r="T74" i="31"/>
  <c r="U74" i="31"/>
  <c r="AA74" i="31"/>
  <c r="AB74" i="31"/>
  <c r="AC74" i="31"/>
  <c r="AD74" i="31"/>
  <c r="AE74" i="31"/>
  <c r="AF74" i="31"/>
  <c r="AG74" i="31"/>
  <c r="AH74" i="31"/>
  <c r="AI74" i="31"/>
  <c r="O7" i="31"/>
  <c r="O8" i="31"/>
  <c r="O9" i="31"/>
  <c r="O10" i="31"/>
  <c r="O11" i="31"/>
  <c r="O12" i="31"/>
  <c r="O13" i="31"/>
  <c r="O14" i="31"/>
  <c r="O15" i="31"/>
  <c r="O16" i="31"/>
  <c r="O6" i="31"/>
  <c r="Y70" i="31"/>
  <c r="T70" i="31"/>
  <c r="T69" i="31"/>
  <c r="V74" i="31" s="1"/>
  <c r="Y69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51" i="31"/>
  <c r="Z52" i="31"/>
  <c r="Z53" i="31"/>
  <c r="Z54" i="31"/>
  <c r="Z55" i="31"/>
  <c r="Z56" i="31"/>
  <c r="Z57" i="31"/>
  <c r="Z58" i="31"/>
  <c r="Z59" i="31"/>
  <c r="Z60" i="31"/>
  <c r="Z61" i="31"/>
  <c r="Z62" i="31"/>
  <c r="Z63" i="31"/>
  <c r="Z64" i="31"/>
  <c r="Z65" i="31"/>
  <c r="Z51" i="31"/>
  <c r="Y50" i="31"/>
  <c r="U50" i="31"/>
  <c r="O29" i="31"/>
  <c r="O31" i="31"/>
  <c r="O33" i="31"/>
  <c r="O34" i="31"/>
  <c r="O36" i="31"/>
  <c r="O39" i="31"/>
  <c r="O38" i="31"/>
  <c r="O43" i="31"/>
  <c r="O44" i="31"/>
  <c r="O45" i="31"/>
  <c r="O46" i="31"/>
  <c r="O47" i="31"/>
  <c r="O48" i="31"/>
  <c r="O49" i="31"/>
  <c r="O42" i="31"/>
  <c r="Z43" i="31"/>
  <c r="Z44" i="31"/>
  <c r="Z45" i="31"/>
  <c r="Z46" i="31"/>
  <c r="Z47" i="31"/>
  <c r="Z48" i="31"/>
  <c r="Z49" i="31"/>
  <c r="Z42" i="31"/>
  <c r="Z39" i="31"/>
  <c r="Z38" i="31"/>
  <c r="Y41" i="31"/>
  <c r="S41" i="31"/>
  <c r="Z36" i="31"/>
  <c r="Y35" i="31"/>
  <c r="Y37" i="31"/>
  <c r="V37" i="31"/>
  <c r="V35" i="31"/>
  <c r="Y30" i="31"/>
  <c r="Y28" i="31"/>
  <c r="Y26" i="31"/>
  <c r="Y18" i="31"/>
  <c r="Y74" i="31" s="1"/>
  <c r="W26" i="31"/>
  <c r="O20" i="31"/>
  <c r="O21" i="31"/>
  <c r="O22" i="31"/>
  <c r="O23" i="31"/>
  <c r="O24" i="31"/>
  <c r="O25" i="31"/>
  <c r="O19" i="31"/>
  <c r="Z20" i="31"/>
  <c r="Z21" i="31"/>
  <c r="Z22" i="31"/>
  <c r="Z23" i="31"/>
  <c r="Z24" i="31"/>
  <c r="Z25" i="31"/>
  <c r="W18" i="31"/>
  <c r="Z7" i="31"/>
  <c r="Z8" i="31"/>
  <c r="Z9" i="31"/>
  <c r="Z10" i="31"/>
  <c r="Z11" i="31"/>
  <c r="Z12" i="31"/>
  <c r="Z13" i="31"/>
  <c r="Z14" i="31"/>
  <c r="Z15" i="31"/>
  <c r="Z16" i="31"/>
  <c r="Z17" i="31"/>
  <c r="Z6" i="31"/>
  <c r="Y5" i="31"/>
  <c r="W5" i="31"/>
  <c r="Z34" i="31"/>
  <c r="Z33" i="31"/>
  <c r="Z31" i="31"/>
  <c r="Z29" i="31"/>
  <c r="Z32" i="31"/>
  <c r="P32" i="31"/>
  <c r="P74" i="31" s="1"/>
  <c r="S30" i="31"/>
  <c r="S28" i="31"/>
  <c r="S74" i="31" s="1"/>
  <c r="AD117" i="32"/>
  <c r="AD99" i="32"/>
  <c r="AD100" i="32"/>
  <c r="AD101" i="32"/>
  <c r="AD102" i="32"/>
  <c r="AD103" i="32"/>
  <c r="AD104" i="32"/>
  <c r="AD105" i="32"/>
  <c r="AD106" i="32"/>
  <c r="AD98" i="32"/>
  <c r="AD94" i="32"/>
  <c r="AD95" i="32"/>
  <c r="AD96" i="32"/>
  <c r="AD93" i="32"/>
  <c r="AD89" i="32"/>
  <c r="AD90" i="32"/>
  <c r="AD91" i="32"/>
  <c r="AD88" i="32"/>
  <c r="AD84" i="32"/>
  <c r="AD85" i="32"/>
  <c r="AD86" i="32"/>
  <c r="AD83" i="32"/>
  <c r="AD73" i="32"/>
  <c r="AD74" i="32"/>
  <c r="AD75" i="32"/>
  <c r="AD76" i="32"/>
  <c r="AD77" i="32"/>
  <c r="AD78" i="32"/>
  <c r="AD79" i="32"/>
  <c r="AD80" i="32"/>
  <c r="AD81" i="32"/>
  <c r="AD72" i="32"/>
  <c r="AD65" i="32"/>
  <c r="AD66" i="32"/>
  <c r="AD67" i="32"/>
  <c r="AD68" i="32"/>
  <c r="AD64" i="32"/>
  <c r="AD40" i="32"/>
  <c r="AD41" i="32"/>
  <c r="AD42" i="32"/>
  <c r="AD43" i="32"/>
  <c r="AD44" i="32"/>
  <c r="AD45" i="32"/>
  <c r="AD46" i="32"/>
  <c r="AD47" i="32"/>
  <c r="AD48" i="32"/>
  <c r="AD49" i="32"/>
  <c r="AD50" i="32"/>
  <c r="AD51" i="32"/>
  <c r="AD52" i="32"/>
  <c r="AD53" i="32"/>
  <c r="AD54" i="32"/>
  <c r="AD55" i="32"/>
  <c r="AD56" i="32"/>
  <c r="AD57" i="32"/>
  <c r="AD58" i="32"/>
  <c r="AD59" i="32"/>
  <c r="AD39" i="32"/>
  <c r="Y107" i="32"/>
  <c r="P120" i="32"/>
  <c r="Q120" i="32"/>
  <c r="R120" i="32"/>
  <c r="U120" i="32"/>
  <c r="AA120" i="32"/>
  <c r="AE120" i="32"/>
  <c r="AF120" i="32"/>
  <c r="AG120" i="32"/>
  <c r="AH120" i="32"/>
  <c r="AI120" i="32"/>
  <c r="AJ120" i="32"/>
  <c r="AK120" i="32"/>
  <c r="AL120" i="32"/>
  <c r="AM120" i="32"/>
  <c r="T107" i="32"/>
  <c r="O96" i="32"/>
  <c r="O95" i="32"/>
  <c r="O84" i="32"/>
  <c r="O85" i="32"/>
  <c r="O86" i="32"/>
  <c r="O83" i="32"/>
  <c r="O73" i="32"/>
  <c r="O74" i="32"/>
  <c r="O75" i="32"/>
  <c r="O76" i="32"/>
  <c r="O77" i="32"/>
  <c r="O78" i="32"/>
  <c r="O79" i="32"/>
  <c r="O80" i="32"/>
  <c r="O81" i="32"/>
  <c r="O72" i="32"/>
  <c r="O65" i="32"/>
  <c r="O66" i="32"/>
  <c r="O67" i="32"/>
  <c r="O68" i="32"/>
  <c r="O69" i="32"/>
  <c r="O64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39" i="32"/>
  <c r="AD30" i="32" l="1"/>
  <c r="AD31" i="32"/>
  <c r="AD32" i="32"/>
  <c r="AD33" i="32"/>
  <c r="AD34" i="32"/>
  <c r="AD35" i="32"/>
  <c r="AD36" i="32"/>
  <c r="AD37" i="32"/>
  <c r="AD29" i="32"/>
  <c r="AD25" i="32"/>
  <c r="O30" i="32"/>
  <c r="O31" i="32"/>
  <c r="O32" i="32"/>
  <c r="O33" i="32"/>
  <c r="O34" i="32"/>
  <c r="O35" i="32"/>
  <c r="O36" i="32"/>
  <c r="O37" i="32"/>
  <c r="O29" i="32"/>
  <c r="O25" i="32"/>
  <c r="J38" i="32"/>
  <c r="K27" i="6"/>
  <c r="Y87" i="32"/>
  <c r="V87" i="32"/>
  <c r="V82" i="32"/>
  <c r="Y71" i="32"/>
  <c r="W71" i="32"/>
  <c r="Y70" i="32"/>
  <c r="W70" i="32"/>
  <c r="Y63" i="32"/>
  <c r="S63" i="32"/>
  <c r="Y38" i="32"/>
  <c r="X38" i="32"/>
  <c r="Y28" i="32"/>
  <c r="S28" i="32"/>
  <c r="X24" i="32"/>
  <c r="Y24" i="32"/>
  <c r="Z3" i="32"/>
  <c r="K39" i="6"/>
  <c r="K22" i="6"/>
  <c r="K35" i="6"/>
  <c r="K36" i="6"/>
  <c r="L36" i="6" s="1"/>
  <c r="K29" i="6"/>
  <c r="K30" i="6"/>
  <c r="K31" i="6"/>
  <c r="K32" i="6"/>
  <c r="K33" i="6"/>
  <c r="K34" i="6"/>
  <c r="Z98" i="35"/>
  <c r="X98" i="35"/>
  <c r="Z94" i="35"/>
  <c r="X94" i="35"/>
  <c r="Z93" i="35"/>
  <c r="X93" i="35"/>
  <c r="Z89" i="35"/>
  <c r="X89" i="35"/>
  <c r="Z86" i="35"/>
  <c r="X86" i="35"/>
  <c r="Z85" i="35"/>
  <c r="X85" i="35"/>
  <c r="AB82" i="35"/>
  <c r="AB83" i="35"/>
  <c r="AB81" i="35"/>
  <c r="AB72" i="35"/>
  <c r="AB73" i="35"/>
  <c r="AB74" i="35"/>
  <c r="AB75" i="35"/>
  <c r="AB76" i="35"/>
  <c r="AB77" i="35"/>
  <c r="AB78" i="35"/>
  <c r="AB71" i="35"/>
  <c r="AB58" i="35"/>
  <c r="AB59" i="35"/>
  <c r="AB60" i="35"/>
  <c r="AB61" i="35"/>
  <c r="AB62" i="35"/>
  <c r="AB63" i="35"/>
  <c r="AB64" i="35"/>
  <c r="AB65" i="35"/>
  <c r="AB66" i="35"/>
  <c r="AB67" i="35"/>
  <c r="AB57" i="35"/>
  <c r="Z80" i="35"/>
  <c r="P82" i="35"/>
  <c r="P83" i="35"/>
  <c r="P81" i="35"/>
  <c r="P72" i="35"/>
  <c r="P73" i="35"/>
  <c r="P74" i="35"/>
  <c r="P75" i="35"/>
  <c r="P76" i="35"/>
  <c r="P77" i="35"/>
  <c r="P78" i="35"/>
  <c r="P71" i="35"/>
  <c r="AB120" i="32" l="1"/>
  <c r="V120" i="32"/>
  <c r="AC120" i="32"/>
  <c r="X80" i="35"/>
  <c r="K21" i="6" s="1"/>
  <c r="AB20" i="35"/>
  <c r="P20" i="35"/>
  <c r="AB19" i="35"/>
  <c r="P19" i="35"/>
  <c r="AB18" i="35"/>
  <c r="P18" i="35"/>
  <c r="AB17" i="35"/>
  <c r="P17" i="35"/>
  <c r="AB16" i="35"/>
  <c r="P16" i="35"/>
  <c r="AB15" i="35"/>
  <c r="P15" i="35"/>
  <c r="AB14" i="35"/>
  <c r="P14" i="35"/>
  <c r="AB13" i="35"/>
  <c r="P13" i="35"/>
  <c r="AB12" i="35"/>
  <c r="P12" i="35"/>
  <c r="AB11" i="35"/>
  <c r="P11" i="35"/>
  <c r="AB10" i="35"/>
  <c r="P10" i="35"/>
  <c r="AB9" i="35"/>
  <c r="P9" i="35"/>
  <c r="AB8" i="35"/>
  <c r="P8" i="35"/>
  <c r="AB7" i="35"/>
  <c r="P7" i="35"/>
  <c r="AB6" i="35"/>
  <c r="P6" i="35"/>
  <c r="AB5" i="35"/>
  <c r="P5" i="35"/>
  <c r="AB100" i="35"/>
  <c r="AB101" i="35"/>
  <c r="AB103" i="35"/>
  <c r="AB104" i="35"/>
  <c r="AB105" i="35"/>
  <c r="AB99" i="35"/>
  <c r="AB96" i="35"/>
  <c r="AB97" i="35"/>
  <c r="AB95" i="35"/>
  <c r="AB91" i="35"/>
  <c r="AB92" i="35"/>
  <c r="AB90" i="35"/>
  <c r="AB87" i="35"/>
  <c r="P100" i="35"/>
  <c r="P101" i="35"/>
  <c r="P103" i="35"/>
  <c r="P104" i="35"/>
  <c r="P105" i="35"/>
  <c r="P99" i="35"/>
  <c r="P96" i="35"/>
  <c r="P97" i="35"/>
  <c r="P95" i="35"/>
  <c r="P91" i="35"/>
  <c r="P92" i="35"/>
  <c r="P90" i="35"/>
  <c r="P87" i="35"/>
  <c r="G154" i="35"/>
  <c r="K4" i="6" s="1"/>
  <c r="D154" i="35"/>
  <c r="C154" i="35"/>
  <c r="K3" i="6" s="1"/>
  <c r="Z70" i="35"/>
  <c r="Y70" i="35"/>
  <c r="K20" i="6" s="1"/>
  <c r="P67" i="35"/>
  <c r="P66" i="35"/>
  <c r="P65" i="35"/>
  <c r="P64" i="35"/>
  <c r="P63" i="35"/>
  <c r="P62" i="35"/>
  <c r="P61" i="35"/>
  <c r="P60" i="35"/>
  <c r="P59" i="35"/>
  <c r="P58" i="35"/>
  <c r="P57" i="35"/>
  <c r="Z56" i="35"/>
  <c r="Y56" i="35"/>
  <c r="Z55" i="35"/>
  <c r="Y55" i="35"/>
  <c r="Z54" i="35"/>
  <c r="Y54" i="35"/>
  <c r="AB52" i="35"/>
  <c r="P52" i="35"/>
  <c r="AB51" i="35"/>
  <c r="P51" i="35"/>
  <c r="Z50" i="35"/>
  <c r="Y50" i="35"/>
  <c r="Z49" i="35"/>
  <c r="Y49" i="35"/>
  <c r="AB47" i="35"/>
  <c r="P47" i="35"/>
  <c r="AB46" i="35"/>
  <c r="P46" i="35"/>
  <c r="AB45" i="35"/>
  <c r="P45" i="35"/>
  <c r="AB44" i="35"/>
  <c r="P44" i="35"/>
  <c r="Z43" i="35"/>
  <c r="Y43" i="35"/>
  <c r="Z42" i="35"/>
  <c r="Y42" i="35"/>
  <c r="Z41" i="35"/>
  <c r="Y41" i="35"/>
  <c r="Z40" i="35"/>
  <c r="Y40" i="35"/>
  <c r="AB37" i="35"/>
  <c r="P37" i="35"/>
  <c r="AB36" i="35"/>
  <c r="P36" i="35"/>
  <c r="AB35" i="35"/>
  <c r="P35" i="35"/>
  <c r="AB34" i="35"/>
  <c r="P34" i="35"/>
  <c r="AB33" i="35"/>
  <c r="P33" i="35"/>
  <c r="AB32" i="35"/>
  <c r="P32" i="35"/>
  <c r="AB31" i="35"/>
  <c r="P31" i="35"/>
  <c r="AB30" i="35"/>
  <c r="P30" i="35"/>
  <c r="AB29" i="35"/>
  <c r="P29" i="35"/>
  <c r="AA28" i="35"/>
  <c r="Y28" i="35"/>
  <c r="AA27" i="35"/>
  <c r="Y27" i="35"/>
  <c r="AB25" i="35"/>
  <c r="P25" i="35"/>
  <c r="AA24" i="35"/>
  <c r="Y24" i="35"/>
  <c r="AA23" i="35"/>
  <c r="Y23" i="35"/>
  <c r="J154" i="35"/>
  <c r="I3" i="35"/>
  <c r="H4" i="35" s="1"/>
  <c r="K18" i="6" l="1"/>
  <c r="K17" i="6"/>
  <c r="K13" i="6"/>
  <c r="P154" i="35"/>
  <c r="K26" i="6" s="1"/>
  <c r="K5" i="6"/>
  <c r="K19" i="6"/>
  <c r="D158" i="35"/>
  <c r="K43" i="6"/>
  <c r="K14" i="6" s="1"/>
  <c r="I4" i="35" l="1"/>
  <c r="H23" i="35" s="1"/>
  <c r="I23" i="35" s="1"/>
  <c r="H24" i="35" s="1"/>
  <c r="I24" i="35" s="1"/>
  <c r="H27" i="35" s="1"/>
  <c r="I27" i="35" s="1"/>
  <c r="H28" i="35" s="1"/>
  <c r="I28" i="35" s="1"/>
  <c r="I40" i="35" s="1"/>
  <c r="H41" i="35" s="1"/>
  <c r="I41" i="35" s="1"/>
  <c r="H42" i="35" s="1"/>
  <c r="I42" i="35" s="1"/>
  <c r="H43" i="35" s="1"/>
  <c r="I43" i="35" s="1"/>
  <c r="H49" i="35" s="1"/>
  <c r="I49" i="35" s="1"/>
  <c r="H50" i="35" s="1"/>
  <c r="I50" i="35" s="1"/>
  <c r="H54" i="35" s="1"/>
  <c r="I54" i="35" s="1"/>
  <c r="H55" i="35" s="1"/>
  <c r="I55" i="35" s="1"/>
  <c r="H56" i="35" s="1"/>
  <c r="I56" i="35" s="1"/>
  <c r="H70" i="35" s="1"/>
  <c r="I70" i="35" s="1"/>
  <c r="H80" i="35" s="1"/>
  <c r="I80" i="35" s="1"/>
  <c r="H85" i="35" s="1"/>
  <c r="I85" i="35" s="1"/>
  <c r="H86" i="35" s="1"/>
  <c r="I86" i="35" s="1"/>
  <c r="H89" i="35" s="1"/>
  <c r="I89" i="35" s="1"/>
  <c r="H93" i="35" s="1"/>
  <c r="I93" i="35" s="1"/>
  <c r="H94" i="35" s="1"/>
  <c r="I94" i="35" s="1"/>
  <c r="H98" i="35" s="1"/>
  <c r="I98" i="35" s="1"/>
  <c r="H102" i="35" s="1"/>
  <c r="I102" i="35" s="1"/>
  <c r="H106" i="35" s="1"/>
  <c r="I106" i="35" s="1"/>
  <c r="H107" i="35" s="1"/>
  <c r="I107" i="35" s="1"/>
  <c r="I131" i="35" s="1"/>
  <c r="H132" i="35" s="1"/>
  <c r="I132" i="35" s="1"/>
  <c r="H137" i="35" s="1"/>
  <c r="I137" i="35" s="1"/>
  <c r="H139" i="35" s="1"/>
  <c r="I139" i="35" s="1"/>
  <c r="H143" i="35" s="1"/>
  <c r="I143" i="35" s="1"/>
  <c r="H145" i="35" s="1"/>
  <c r="I145" i="35" s="1"/>
  <c r="H146" i="35" s="1"/>
  <c r="I146" i="35" s="1"/>
  <c r="H147" i="35" s="1"/>
  <c r="I147" i="35" s="1"/>
  <c r="X3" i="32"/>
  <c r="W120" i="32" l="1"/>
  <c r="W2" i="31" l="1"/>
  <c r="X74" i="31" l="1"/>
  <c r="W74" i="31"/>
  <c r="X120" i="32"/>
  <c r="AC127" i="30"/>
  <c r="AC128" i="30"/>
  <c r="AC129" i="30"/>
  <c r="AC126" i="30"/>
  <c r="AA114" i="30"/>
  <c r="AA143" i="30"/>
  <c r="U143" i="30"/>
  <c r="U147" i="30" s="1"/>
  <c r="P127" i="30"/>
  <c r="P128" i="30"/>
  <c r="P129" i="30"/>
  <c r="P126" i="30"/>
  <c r="AC116" i="30"/>
  <c r="AC117" i="30"/>
  <c r="AC118" i="30"/>
  <c r="AC119" i="30"/>
  <c r="AC120" i="30"/>
  <c r="AC121" i="30"/>
  <c r="AC122" i="30"/>
  <c r="AC123" i="30"/>
  <c r="AC124" i="30"/>
  <c r="AC115" i="30"/>
  <c r="P116" i="30"/>
  <c r="P117" i="30"/>
  <c r="P118" i="30"/>
  <c r="P119" i="30"/>
  <c r="P120" i="30"/>
  <c r="P121" i="30"/>
  <c r="P122" i="30"/>
  <c r="P123" i="30"/>
  <c r="P124" i="30"/>
  <c r="P115" i="30"/>
  <c r="AC101" i="30" l="1"/>
  <c r="AC102" i="30"/>
  <c r="AC103" i="30"/>
  <c r="AC104" i="30"/>
  <c r="AC105" i="30"/>
  <c r="AC106" i="30"/>
  <c r="AC107" i="30"/>
  <c r="AC108" i="30"/>
  <c r="AC109" i="30"/>
  <c r="AC110" i="30"/>
  <c r="AC111" i="30"/>
  <c r="AC112" i="30"/>
  <c r="AC113" i="30"/>
  <c r="AC100" i="30"/>
  <c r="P101" i="30"/>
  <c r="P102" i="30"/>
  <c r="P103" i="30"/>
  <c r="P104" i="30"/>
  <c r="P105" i="30"/>
  <c r="P106" i="30"/>
  <c r="P107" i="30"/>
  <c r="P108" i="30"/>
  <c r="P109" i="30"/>
  <c r="P110" i="30"/>
  <c r="P111" i="30"/>
  <c r="P112" i="30"/>
  <c r="P113" i="30"/>
  <c r="P100" i="30"/>
  <c r="T114" i="30"/>
  <c r="T147" i="30" s="1"/>
  <c r="AC67" i="30"/>
  <c r="AC68" i="30"/>
  <c r="AC69" i="30"/>
  <c r="AC70" i="30"/>
  <c r="AC71" i="30"/>
  <c r="AC72" i="30"/>
  <c r="AC73" i="30"/>
  <c r="AC74" i="30"/>
  <c r="AC75" i="30"/>
  <c r="AC76" i="30"/>
  <c r="AC77" i="30"/>
  <c r="AC78" i="30"/>
  <c r="AC79" i="30"/>
  <c r="AC80" i="30"/>
  <c r="AC81" i="30"/>
  <c r="AC82" i="30"/>
  <c r="AC83" i="30"/>
  <c r="AC84" i="30"/>
  <c r="AC85" i="30"/>
  <c r="AC86" i="30"/>
  <c r="AC87" i="30"/>
  <c r="AC88" i="30"/>
  <c r="AC89" i="30"/>
  <c r="AC90" i="30"/>
  <c r="AC91" i="30"/>
  <c r="AC92" i="30"/>
  <c r="AC66" i="30"/>
  <c r="P67" i="30"/>
  <c r="P68" i="30"/>
  <c r="P69" i="30"/>
  <c r="P70" i="30"/>
  <c r="P71" i="30"/>
  <c r="P72" i="30"/>
  <c r="P73" i="30"/>
  <c r="P74" i="30"/>
  <c r="P75" i="30"/>
  <c r="P76" i="30"/>
  <c r="P77" i="30"/>
  <c r="P78" i="30"/>
  <c r="P79" i="30"/>
  <c r="P80" i="30"/>
  <c r="P81" i="30"/>
  <c r="P82" i="30"/>
  <c r="P83" i="30"/>
  <c r="P84" i="30"/>
  <c r="P85" i="30"/>
  <c r="P86" i="30"/>
  <c r="P87" i="30"/>
  <c r="P88" i="30"/>
  <c r="P89" i="30"/>
  <c r="P90" i="30"/>
  <c r="P91" i="30"/>
  <c r="P92" i="30"/>
  <c r="P66" i="30"/>
  <c r="AC52" i="30"/>
  <c r="AC53" i="30"/>
  <c r="AC54" i="30"/>
  <c r="AC55" i="30"/>
  <c r="AC56" i="30"/>
  <c r="AC57" i="30"/>
  <c r="AC58" i="30"/>
  <c r="AC59" i="30"/>
  <c r="AC60" i="30"/>
  <c r="AC51" i="30"/>
  <c r="P52" i="30"/>
  <c r="P53" i="30"/>
  <c r="P54" i="30"/>
  <c r="P55" i="30"/>
  <c r="P56" i="30"/>
  <c r="P57" i="30"/>
  <c r="P58" i="30"/>
  <c r="P59" i="30"/>
  <c r="P60" i="30"/>
  <c r="P51" i="30"/>
  <c r="AA65" i="30"/>
  <c r="W65" i="30"/>
  <c r="W50" i="30"/>
  <c r="W147" i="30" s="1"/>
  <c r="AC49" i="30"/>
  <c r="P49" i="30"/>
  <c r="AC40" i="30" l="1"/>
  <c r="AC41" i="30"/>
  <c r="AC42" i="30"/>
  <c r="AC39" i="30"/>
  <c r="AC37" i="30"/>
  <c r="AC36" i="30"/>
  <c r="AC35" i="30"/>
  <c r="AC34" i="30"/>
  <c r="AC19" i="30"/>
  <c r="AC20" i="30"/>
  <c r="AC21" i="30"/>
  <c r="AC22" i="30"/>
  <c r="AC23" i="30"/>
  <c r="AC24" i="30"/>
  <c r="AC25" i="30"/>
  <c r="AC26" i="30"/>
  <c r="AC27" i="30"/>
  <c r="AC28" i="30"/>
  <c r="AC29" i="30"/>
  <c r="AC30" i="30"/>
  <c r="AC31" i="30"/>
  <c r="AC32" i="30"/>
  <c r="AC33" i="30"/>
  <c r="AC15" i="30"/>
  <c r="AC16" i="30"/>
  <c r="AC17" i="30"/>
  <c r="AC12" i="30"/>
  <c r="AC11" i="30"/>
  <c r="AC18" i="30"/>
  <c r="AC38" i="30"/>
  <c r="P40" i="30"/>
  <c r="P41" i="30"/>
  <c r="P42" i="30"/>
  <c r="P39" i="30"/>
  <c r="P37" i="30"/>
  <c r="P36" i="30"/>
  <c r="P35" i="30"/>
  <c r="P34" i="30"/>
  <c r="P19" i="30"/>
  <c r="P20" i="30"/>
  <c r="P21" i="30"/>
  <c r="P22" i="30"/>
  <c r="P23" i="30"/>
  <c r="P24" i="30"/>
  <c r="P25" i="30"/>
  <c r="P26" i="30"/>
  <c r="P27" i="30"/>
  <c r="P28" i="30"/>
  <c r="P29" i="30"/>
  <c r="P30" i="30"/>
  <c r="P31" i="30"/>
  <c r="P32" i="30"/>
  <c r="P33" i="30"/>
  <c r="P15" i="30"/>
  <c r="P16" i="30"/>
  <c r="P17" i="30"/>
  <c r="P12" i="30"/>
  <c r="P11" i="30"/>
  <c r="P18" i="30"/>
  <c r="P38" i="30"/>
  <c r="I39" i="6"/>
  <c r="AA73" i="34"/>
  <c r="AA74" i="34"/>
  <c r="AA75" i="34"/>
  <c r="AA76" i="34"/>
  <c r="AA72" i="34"/>
  <c r="AA70" i="34"/>
  <c r="AA66" i="34"/>
  <c r="AA63" i="34"/>
  <c r="AA62" i="34"/>
  <c r="AA55" i="34"/>
  <c r="AA56" i="34"/>
  <c r="AA57" i="34"/>
  <c r="AA58" i="34"/>
  <c r="AA59" i="34"/>
  <c r="AA60" i="34"/>
  <c r="AA54" i="34"/>
  <c r="AA51" i="34"/>
  <c r="AA50" i="34"/>
  <c r="AA48" i="34"/>
  <c r="AA47" i="34"/>
  <c r="AA36" i="34"/>
  <c r="AA37" i="34"/>
  <c r="AA38" i="34"/>
  <c r="AA39" i="34"/>
  <c r="AA40" i="34"/>
  <c r="AA41" i="34"/>
  <c r="AA42" i="34"/>
  <c r="AA43" i="34"/>
  <c r="AA44" i="34"/>
  <c r="AA45" i="34"/>
  <c r="AA35" i="34"/>
  <c r="AA30" i="34"/>
  <c r="AA29" i="34"/>
  <c r="AA26" i="34"/>
  <c r="AA25" i="34"/>
  <c r="AA7" i="34"/>
  <c r="AA8" i="34"/>
  <c r="AA9" i="34"/>
  <c r="AA10" i="34"/>
  <c r="AA11" i="34"/>
  <c r="AA12" i="34"/>
  <c r="AA13" i="34"/>
  <c r="AA14" i="34"/>
  <c r="AA15" i="34"/>
  <c r="AA16" i="34"/>
  <c r="AA17" i="34"/>
  <c r="AA18" i="34"/>
  <c r="AA19" i="34"/>
  <c r="AA6" i="34"/>
  <c r="Z68" i="34"/>
  <c r="P7" i="34"/>
  <c r="P8" i="34"/>
  <c r="P9" i="34"/>
  <c r="P10" i="34"/>
  <c r="P11" i="34"/>
  <c r="P12" i="34"/>
  <c r="P13" i="34"/>
  <c r="P14" i="34"/>
  <c r="P15" i="34"/>
  <c r="P16" i="34"/>
  <c r="P17" i="34"/>
  <c r="P18" i="34"/>
  <c r="P19" i="34"/>
  <c r="P25" i="34"/>
  <c r="P26" i="34"/>
  <c r="P29" i="34"/>
  <c r="P30" i="34"/>
  <c r="P33" i="34"/>
  <c r="P35" i="34"/>
  <c r="P36" i="34"/>
  <c r="P37" i="34"/>
  <c r="P38" i="34"/>
  <c r="P39" i="34"/>
  <c r="P40" i="34"/>
  <c r="P41" i="34"/>
  <c r="P42" i="34"/>
  <c r="P43" i="34"/>
  <c r="P44" i="34"/>
  <c r="P45" i="34"/>
  <c r="P47" i="34"/>
  <c r="P48" i="34"/>
  <c r="P50" i="34"/>
  <c r="P51" i="34"/>
  <c r="P53" i="34"/>
  <c r="P54" i="34"/>
  <c r="P55" i="34"/>
  <c r="P56" i="34"/>
  <c r="P57" i="34"/>
  <c r="P58" i="34"/>
  <c r="P59" i="34"/>
  <c r="P60" i="34"/>
  <c r="P62" i="34"/>
  <c r="P63" i="34"/>
  <c r="P66" i="34"/>
  <c r="S68" i="34"/>
  <c r="S80" i="34" s="1"/>
  <c r="I23" i="6" s="1"/>
  <c r="P70" i="34"/>
  <c r="P72" i="34"/>
  <c r="P73" i="34"/>
  <c r="P74" i="34"/>
  <c r="P75" i="34"/>
  <c r="P76" i="34"/>
  <c r="P6" i="34"/>
  <c r="Q80" i="34"/>
  <c r="I25" i="6" s="1"/>
  <c r="R80" i="34"/>
  <c r="I24" i="6" s="1"/>
  <c r="AB80" i="34"/>
  <c r="I35" i="6" s="1"/>
  <c r="AC80" i="34"/>
  <c r="I36" i="6" s="1"/>
  <c r="J36" i="6" s="1"/>
  <c r="AD80" i="34"/>
  <c r="I29" i="6" s="1"/>
  <c r="AE80" i="34"/>
  <c r="I27" i="6" s="1"/>
  <c r="AF80" i="34"/>
  <c r="I30" i="6" s="1"/>
  <c r="AG80" i="34"/>
  <c r="I31" i="6" s="1"/>
  <c r="AH80" i="34"/>
  <c r="I32" i="6" s="1"/>
  <c r="AI80" i="34"/>
  <c r="I33" i="6" s="1"/>
  <c r="AJ80" i="34"/>
  <c r="I34" i="6" s="1"/>
  <c r="J80" i="34"/>
  <c r="G80" i="34"/>
  <c r="I4" i="6" s="1"/>
  <c r="C80" i="34"/>
  <c r="I3" i="6" s="1"/>
  <c r="Z71" i="34"/>
  <c r="U71" i="34"/>
  <c r="Z67" i="34"/>
  <c r="U67" i="34"/>
  <c r="V80" i="34" s="1"/>
  <c r="I20" i="6" s="1"/>
  <c r="D80" i="34"/>
  <c r="I43" i="6" s="1"/>
  <c r="I14" i="6" s="1"/>
  <c r="M14" i="6" s="1"/>
  <c r="Z65" i="34"/>
  <c r="U65" i="34"/>
  <c r="Z64" i="34"/>
  <c r="U64" i="34"/>
  <c r="Z61" i="34"/>
  <c r="U61" i="34"/>
  <c r="Z53" i="34"/>
  <c r="T53" i="34"/>
  <c r="T80" i="34" s="1"/>
  <c r="I22" i="6" s="1"/>
  <c r="Z49" i="34"/>
  <c r="V49" i="34"/>
  <c r="Z46" i="34"/>
  <c r="V46" i="34"/>
  <c r="Z34" i="34"/>
  <c r="W34" i="34"/>
  <c r="Z32" i="34"/>
  <c r="W32" i="34"/>
  <c r="Z28" i="34"/>
  <c r="X28" i="34"/>
  <c r="X24" i="34"/>
  <c r="Z5" i="34"/>
  <c r="X5" i="34"/>
  <c r="AC147" i="30" l="1"/>
  <c r="P147" i="30"/>
  <c r="W80" i="34"/>
  <c r="I19" i="6" s="1"/>
  <c r="X80" i="34"/>
  <c r="I18" i="6" s="1"/>
  <c r="U80" i="34"/>
  <c r="I21" i="6" s="1"/>
  <c r="Y80" i="34"/>
  <c r="I17" i="6" s="1"/>
  <c r="AA80" i="34"/>
  <c r="I13" i="6" s="1"/>
  <c r="P80" i="34"/>
  <c r="I26" i="6" s="1"/>
  <c r="J120" i="32"/>
  <c r="O108" i="32"/>
  <c r="AD108" i="32"/>
  <c r="S110" i="32"/>
  <c r="Z110" i="32"/>
  <c r="O111" i="32"/>
  <c r="AD111" i="32"/>
  <c r="S112" i="32"/>
  <c r="Z112" i="32"/>
  <c r="O113" i="32"/>
  <c r="AD113" i="32"/>
  <c r="S114" i="32"/>
  <c r="Z114" i="32"/>
  <c r="O115" i="32"/>
  <c r="AD115" i="32"/>
  <c r="S116" i="32"/>
  <c r="Z116" i="32"/>
  <c r="O117" i="32"/>
  <c r="AD120" i="32" l="1"/>
  <c r="Z120" i="32"/>
  <c r="S120" i="32"/>
  <c r="G120" i="32"/>
  <c r="D120" i="32"/>
  <c r="C120" i="32"/>
  <c r="E3" i="6" s="1"/>
  <c r="O88" i="32"/>
  <c r="O89" i="32"/>
  <c r="O90" i="32"/>
  <c r="O91" i="32"/>
  <c r="T92" i="32"/>
  <c r="Y92" i="32"/>
  <c r="O93" i="32"/>
  <c r="O94" i="32"/>
  <c r="T97" i="32"/>
  <c r="Y97" i="32"/>
  <c r="O98" i="32"/>
  <c r="O99" i="32"/>
  <c r="O100" i="32"/>
  <c r="O101" i="32"/>
  <c r="O102" i="32"/>
  <c r="O103" i="32"/>
  <c r="O104" i="32"/>
  <c r="O105" i="32"/>
  <c r="O106" i="32"/>
  <c r="Y120" i="32" l="1"/>
  <c r="T120" i="32"/>
  <c r="O120" i="32"/>
  <c r="Z24" i="34"/>
  <c r="Z80" i="34" s="1"/>
  <c r="I5" i="6" s="1"/>
  <c r="D83" i="34"/>
  <c r="I5" i="34" l="1"/>
  <c r="H24" i="34" s="1"/>
  <c r="I24" i="34" s="1"/>
  <c r="H28" i="34" s="1"/>
  <c r="I28" i="34" s="1"/>
  <c r="H32" i="34" s="1"/>
  <c r="I32" i="34" s="1"/>
  <c r="H34" i="34" s="1"/>
  <c r="I34" i="34" s="1"/>
  <c r="H46" i="34" s="1"/>
  <c r="I46" i="34" s="1"/>
  <c r="H49" i="34" s="1"/>
  <c r="I49" i="34" s="1"/>
  <c r="H61" i="34" s="1"/>
  <c r="I61" i="34" s="1"/>
  <c r="H64" i="34" s="1"/>
  <c r="I64" i="34" s="1"/>
  <c r="H65" i="34" s="1"/>
  <c r="I65" i="34" s="1"/>
  <c r="H67" i="34" s="1"/>
  <c r="I67" i="34" s="1"/>
  <c r="H71" i="34" s="1"/>
  <c r="I71" i="34" s="1"/>
  <c r="J48" i="30"/>
  <c r="AA99" i="30" l="1"/>
  <c r="X99" i="30"/>
  <c r="X147" i="30" s="1"/>
  <c r="J9" i="6" l="1"/>
  <c r="L9" i="6"/>
  <c r="J26" i="6"/>
  <c r="L26" i="6"/>
  <c r="J10" i="6"/>
  <c r="L10" i="6"/>
  <c r="J19" i="6"/>
  <c r="L19" i="6"/>
  <c r="J27" i="6"/>
  <c r="L27" i="6"/>
  <c r="J35" i="6"/>
  <c r="L35" i="6"/>
  <c r="J21" i="6"/>
  <c r="L21" i="6"/>
  <c r="J18" i="6"/>
  <c r="L18" i="6"/>
  <c r="J34" i="6"/>
  <c r="L34" i="6"/>
  <c r="J3" i="6"/>
  <c r="L3" i="6"/>
  <c r="J11" i="6"/>
  <c r="L11" i="6"/>
  <c r="J20" i="6"/>
  <c r="L20" i="6"/>
  <c r="J28" i="6"/>
  <c r="L28" i="6"/>
  <c r="J37" i="6"/>
  <c r="L37" i="6"/>
  <c r="J29" i="6"/>
  <c r="L29" i="6"/>
  <c r="J38" i="6"/>
  <c r="L38" i="6"/>
  <c r="J39" i="6"/>
  <c r="L39" i="6"/>
  <c r="J4" i="6"/>
  <c r="L4" i="6"/>
  <c r="J13" i="6"/>
  <c r="L13" i="6"/>
  <c r="J14" i="6"/>
  <c r="L14" i="6"/>
  <c r="J31" i="6"/>
  <c r="L31" i="6"/>
  <c r="J40" i="6"/>
  <c r="L40" i="6"/>
  <c r="J5" i="6"/>
  <c r="L5" i="6"/>
  <c r="J22" i="6"/>
  <c r="L22" i="6"/>
  <c r="J23" i="6"/>
  <c r="L23" i="6"/>
  <c r="J7" i="6"/>
  <c r="L7" i="6"/>
  <c r="J15" i="6"/>
  <c r="L15" i="6"/>
  <c r="J24" i="6"/>
  <c r="L24" i="6"/>
  <c r="J32" i="6"/>
  <c r="L32" i="6"/>
  <c r="J41" i="6"/>
  <c r="L41" i="6"/>
  <c r="J12" i="6"/>
  <c r="L12" i="6"/>
  <c r="J30" i="6"/>
  <c r="L30" i="6"/>
  <c r="J6" i="6"/>
  <c r="L6" i="6"/>
  <c r="J8" i="6"/>
  <c r="L8" i="6"/>
  <c r="J17" i="6"/>
  <c r="L17" i="6"/>
  <c r="J25" i="6"/>
  <c r="L25" i="6"/>
  <c r="J33" i="6"/>
  <c r="L33" i="6"/>
  <c r="J42" i="6"/>
  <c r="L42" i="6"/>
  <c r="L44" i="6" l="1"/>
  <c r="L46" i="6" s="1"/>
  <c r="J44" i="6"/>
  <c r="J46" i="6" s="1"/>
  <c r="G36" i="6"/>
  <c r="H36" i="6" s="1"/>
  <c r="E36" i="6"/>
  <c r="F36" i="6" s="1"/>
  <c r="C36" i="6" l="1"/>
  <c r="M36" i="6" l="1"/>
  <c r="N36" i="6" s="1"/>
  <c r="D36" i="6"/>
  <c r="E40" i="6" l="1"/>
  <c r="E39" i="6" s="1"/>
  <c r="M37" i="6"/>
  <c r="G25" i="6" l="1"/>
  <c r="G24" i="6"/>
  <c r="G23" i="6"/>
  <c r="G22" i="6"/>
  <c r="G21" i="6"/>
  <c r="G20" i="6"/>
  <c r="G19" i="6"/>
  <c r="G18" i="6"/>
  <c r="G35" i="6"/>
  <c r="G29" i="6"/>
  <c r="G27" i="6"/>
  <c r="G30" i="6"/>
  <c r="G31" i="6"/>
  <c r="G32" i="6"/>
  <c r="G33" i="6"/>
  <c r="G34" i="6"/>
  <c r="E25" i="6"/>
  <c r="E24" i="6"/>
  <c r="E23" i="6"/>
  <c r="E22" i="6"/>
  <c r="E21" i="6"/>
  <c r="E18" i="6"/>
  <c r="E5" i="6"/>
  <c r="E35" i="6"/>
  <c r="E29" i="6"/>
  <c r="E27" i="6"/>
  <c r="E30" i="6"/>
  <c r="E31" i="6"/>
  <c r="E32" i="6"/>
  <c r="E33" i="6"/>
  <c r="E34" i="6"/>
  <c r="C25" i="6"/>
  <c r="C24" i="6"/>
  <c r="C22" i="6"/>
  <c r="C35" i="6"/>
  <c r="C29" i="6"/>
  <c r="C27" i="6"/>
  <c r="C30" i="6"/>
  <c r="C31" i="6"/>
  <c r="C32" i="6"/>
  <c r="C33" i="6"/>
  <c r="C34" i="6"/>
  <c r="M7" i="6"/>
  <c r="E4" i="6"/>
  <c r="E19" i="6"/>
  <c r="E20" i="6"/>
  <c r="I2" i="31"/>
  <c r="H3" i="31" s="1"/>
  <c r="I3" i="31" s="1"/>
  <c r="H4" i="31" s="1"/>
  <c r="I4" i="31" s="1"/>
  <c r="H5" i="31" s="1"/>
  <c r="G74" i="31"/>
  <c r="G4" i="6" s="1"/>
  <c r="D74" i="31"/>
  <c r="C74" i="31"/>
  <c r="G3" i="6" s="1"/>
  <c r="Z19" i="31"/>
  <c r="Z74" i="31" s="1"/>
  <c r="M30" i="6" l="1"/>
  <c r="M27" i="6"/>
  <c r="M25" i="6"/>
  <c r="M29" i="6"/>
  <c r="M24" i="6"/>
  <c r="M35" i="6"/>
  <c r="M34" i="6"/>
  <c r="M33" i="6"/>
  <c r="M32" i="6"/>
  <c r="M22" i="6"/>
  <c r="M31" i="6"/>
  <c r="I5" i="31"/>
  <c r="H18" i="31" s="1"/>
  <c r="I18" i="31" s="1"/>
  <c r="H26" i="31" s="1"/>
  <c r="I26" i="31" s="1"/>
  <c r="H35" i="31" s="1"/>
  <c r="I35" i="31" s="1"/>
  <c r="H37" i="31" s="1"/>
  <c r="I37" i="31" s="1"/>
  <c r="H50" i="31" s="1"/>
  <c r="I50" i="31" s="1"/>
  <c r="H69" i="31" s="1"/>
  <c r="I69" i="31" s="1"/>
  <c r="H70" i="31" s="1"/>
  <c r="I70" i="31" s="1"/>
  <c r="G13" i="6"/>
  <c r="E6" i="6"/>
  <c r="M6" i="6" s="1"/>
  <c r="G17" i="6"/>
  <c r="G5" i="6"/>
  <c r="D78" i="31"/>
  <c r="G43" i="6"/>
  <c r="E13" i="6"/>
  <c r="D124" i="32"/>
  <c r="E43" i="6"/>
  <c r="E17" i="6"/>
  <c r="E26" i="6"/>
  <c r="O74" i="31"/>
  <c r="G26" i="6" s="1"/>
  <c r="AA125" i="30" l="1"/>
  <c r="AA147" i="30" s="1"/>
  <c r="V125" i="30"/>
  <c r="V147" i="30" s="1"/>
  <c r="C20" i="6" s="1"/>
  <c r="M20" i="6" s="1"/>
  <c r="M8" i="6"/>
  <c r="C19" i="6" l="1"/>
  <c r="M19" i="6" s="1"/>
  <c r="C21" i="6"/>
  <c r="M21" i="6" s="1"/>
  <c r="I24" i="32"/>
  <c r="H38" i="32" s="1"/>
  <c r="I38" i="32" s="1"/>
  <c r="H70" i="32" s="1"/>
  <c r="I70" i="32" s="1"/>
  <c r="H71" i="32" s="1"/>
  <c r="I71" i="32" s="1"/>
  <c r="H82" i="32" s="1"/>
  <c r="I82" i="32" s="1"/>
  <c r="H87" i="32" s="1"/>
  <c r="I87" i="32" s="1"/>
  <c r="H107" i="32" s="1"/>
  <c r="I107" i="32" s="1"/>
  <c r="C23" i="6"/>
  <c r="M23" i="6" s="1"/>
  <c r="C18" i="6"/>
  <c r="M18" i="6" s="1"/>
  <c r="C5" i="6"/>
  <c r="M5" i="6" s="1"/>
  <c r="C17" i="6"/>
  <c r="M17" i="6" s="1"/>
  <c r="C4" i="6" l="1"/>
  <c r="M4" i="6" s="1"/>
  <c r="C13" i="6" l="1"/>
  <c r="M13" i="6" s="1"/>
  <c r="D151" i="30"/>
  <c r="C43" i="6"/>
  <c r="M43" i="6" s="1"/>
  <c r="I48" i="30"/>
  <c r="C26" i="6"/>
  <c r="M26" i="6" s="1"/>
  <c r="H99" i="30" l="1"/>
  <c r="I99" i="30" s="1"/>
  <c r="H125" i="30" s="1"/>
  <c r="I125" i="30" s="1"/>
  <c r="H132" i="30" s="1"/>
  <c r="I132" i="30" s="1"/>
  <c r="H139" i="30" s="1"/>
  <c r="I139" i="30" s="1"/>
  <c r="H143" i="30" s="1"/>
  <c r="I143" i="30" s="1"/>
  <c r="N7" i="6" l="1"/>
  <c r="N8" i="6"/>
  <c r="N9" i="6"/>
  <c r="N10" i="6"/>
  <c r="N11" i="6"/>
  <c r="N12" i="6"/>
  <c r="N14" i="6"/>
  <c r="N28" i="6"/>
  <c r="N41" i="6"/>
  <c r="N42" i="6"/>
  <c r="M40" i="6" l="1"/>
  <c r="N40" i="6" s="1"/>
  <c r="C39" i="6"/>
  <c r="M39" i="6" s="1"/>
  <c r="F42" i="6"/>
  <c r="F41" i="6"/>
  <c r="F40" i="6"/>
  <c r="F39" i="6"/>
  <c r="F38" i="6"/>
  <c r="F37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H42" i="6" l="1"/>
  <c r="H41" i="6"/>
  <c r="H40" i="6"/>
  <c r="H39" i="6"/>
  <c r="H25" i="6"/>
  <c r="H24" i="6"/>
  <c r="H23" i="6"/>
  <c r="H17" i="6"/>
  <c r="H15" i="6"/>
  <c r="H14" i="6"/>
  <c r="D9" i="6"/>
  <c r="H8" i="6"/>
  <c r="H7" i="6"/>
  <c r="D14" i="6" l="1"/>
  <c r="H10" i="6"/>
  <c r="D42" i="6"/>
  <c r="D40" i="6"/>
  <c r="D8" i="6"/>
  <c r="D6" i="6"/>
  <c r="D41" i="6"/>
  <c r="D7" i="6"/>
  <c r="H12" i="6"/>
  <c r="H11" i="6"/>
  <c r="H28" i="6"/>
  <c r="D12" i="6"/>
  <c r="H9" i="6"/>
  <c r="D28" i="6"/>
  <c r="D11" i="6"/>
  <c r="D19" i="6"/>
  <c r="D10" i="6"/>
  <c r="H37" i="6" l="1"/>
  <c r="H22" i="6"/>
  <c r="H35" i="6"/>
  <c r="H29" i="6"/>
  <c r="H27" i="6"/>
  <c r="H30" i="6"/>
  <c r="H31" i="6"/>
  <c r="H32" i="6"/>
  <c r="H33" i="6"/>
  <c r="H34" i="6"/>
  <c r="H4" i="6"/>
  <c r="H38" i="6" l="1"/>
  <c r="N6" i="6" l="1"/>
  <c r="H6" i="6"/>
  <c r="N19" i="6" l="1"/>
  <c r="H21" i="6" l="1"/>
  <c r="N15" i="6" l="1"/>
  <c r="D15" i="6"/>
  <c r="N29" i="6" l="1"/>
  <c r="N23" i="6"/>
  <c r="N32" i="6"/>
  <c r="N24" i="6"/>
  <c r="N34" i="6"/>
  <c r="N25" i="6"/>
  <c r="N30" i="6"/>
  <c r="N35" i="6"/>
  <c r="N33" i="6"/>
  <c r="N31" i="6"/>
  <c r="N27" i="6"/>
  <c r="N37" i="6"/>
  <c r="D23" i="6"/>
  <c r="D24" i="6"/>
  <c r="D33" i="6"/>
  <c r="D25" i="6"/>
  <c r="D32" i="6"/>
  <c r="D37" i="6"/>
  <c r="D29" i="6"/>
  <c r="D34" i="6"/>
  <c r="D31" i="6"/>
  <c r="D30" i="6"/>
  <c r="D27" i="6"/>
  <c r="D35" i="6"/>
  <c r="N22" i="6" l="1"/>
  <c r="N17" i="6"/>
  <c r="D26" i="6"/>
  <c r="D17" i="6"/>
  <c r="D20" i="6"/>
  <c r="D22" i="6"/>
  <c r="N21" i="6" l="1"/>
  <c r="D5" i="6"/>
  <c r="D13" i="6"/>
  <c r="D18" i="6"/>
  <c r="D21" i="6"/>
  <c r="N39" i="6"/>
  <c r="D39" i="6" l="1"/>
  <c r="N26" i="6" l="1"/>
  <c r="N13" i="6"/>
  <c r="H26" i="6"/>
  <c r="H13" i="6"/>
  <c r="H3" i="6"/>
  <c r="N5" i="6" l="1"/>
  <c r="N38" i="6"/>
  <c r="N20" i="6"/>
  <c r="H18" i="6"/>
  <c r="N18" i="6"/>
  <c r="H5" i="6"/>
  <c r="H19" i="6"/>
  <c r="H20" i="6"/>
  <c r="D38" i="6"/>
  <c r="F44" i="6" s="1"/>
  <c r="F46" i="6" s="1"/>
  <c r="H44" i="6" l="1"/>
  <c r="H46" i="6" s="1"/>
  <c r="D4" i="6" l="1"/>
  <c r="N4" i="6"/>
  <c r="C3" i="6"/>
  <c r="D3" i="6" s="1"/>
  <c r="D44" i="6" s="1"/>
  <c r="D46" i="6" s="1"/>
  <c r="M3" i="6" l="1"/>
  <c r="N3" i="6" s="1"/>
  <c r="N44" i="6" s="1"/>
  <c r="N46" i="6" s="1"/>
  <c r="N47" i="6" s="1"/>
</calcChain>
</file>

<file path=xl/sharedStrings.xml><?xml version="1.0" encoding="utf-8"?>
<sst xmlns="http://schemas.openxmlformats.org/spreadsheetml/2006/main" count="1839" uniqueCount="959">
  <si>
    <t>Start</t>
  </si>
  <si>
    <t>End</t>
  </si>
  <si>
    <t>metres</t>
  </si>
  <si>
    <t>dist</t>
  </si>
  <si>
    <t>in</t>
  </si>
  <si>
    <t>out</t>
  </si>
  <si>
    <t>drop</t>
  </si>
  <si>
    <t>4f</t>
  </si>
  <si>
    <t>8f</t>
  </si>
  <si>
    <t>12f</t>
  </si>
  <si>
    <t>24f</t>
  </si>
  <si>
    <t>48f</t>
  </si>
  <si>
    <t>Description</t>
  </si>
  <si>
    <t>totals</t>
  </si>
  <si>
    <t>cost</t>
  </si>
  <si>
    <t>7mm couplers</t>
  </si>
  <si>
    <t>144 core fibre</t>
  </si>
  <si>
    <t>96 core fibre</t>
  </si>
  <si>
    <t>4 fibre cable</t>
  </si>
  <si>
    <t>8 fibre cable</t>
  </si>
  <si>
    <t>12 fibre cable</t>
  </si>
  <si>
    <t>24 fibre cable</t>
  </si>
  <si>
    <t>48 fibre cable</t>
  </si>
  <si>
    <t>LC connector pigtails</t>
  </si>
  <si>
    <t xml:space="preserve">Properties served </t>
  </si>
  <si>
    <t>total =</t>
  </si>
  <si>
    <t>Budget =</t>
  </si>
  <si>
    <t>cost per property =</t>
  </si>
  <si>
    <t>Props</t>
  </si>
  <si>
    <t>2f</t>
  </si>
  <si>
    <t>dig</t>
  </si>
  <si>
    <t>Trunk dig</t>
  </si>
  <si>
    <t>Spur dig</t>
  </si>
  <si>
    <t>1x16mm DB sub duct</t>
  </si>
  <si>
    <t>2x16mm DB sub duct</t>
  </si>
  <si>
    <t>16mm couplers</t>
  </si>
  <si>
    <t>2 fibre cable</t>
  </si>
  <si>
    <t>1x16mm</t>
  </si>
  <si>
    <t>3x16mm DB sub duct</t>
  </si>
  <si>
    <t>96f</t>
  </si>
  <si>
    <t>144f</t>
  </si>
  <si>
    <t>Road Crossings</t>
  </si>
  <si>
    <t>Stone wall crossings</t>
  </si>
  <si>
    <t>6x16mm DB sub duct</t>
  </si>
  <si>
    <t>4x16mm DB sub duct</t>
  </si>
  <si>
    <t>7x16mm DB sub duct</t>
  </si>
  <si>
    <t>5x16mm DB sub duct</t>
  </si>
  <si>
    <t>7mm DB micro-duct</t>
  </si>
  <si>
    <t>24x7mm+1x14mm DB duct</t>
  </si>
  <si>
    <t>Splice protectors</t>
  </si>
  <si>
    <t>96 port LC 19" patch panels 1U</t>
  </si>
  <si>
    <t>FRBU11</t>
  </si>
  <si>
    <t>FDN</t>
  </si>
  <si>
    <t>FST</t>
  </si>
  <si>
    <t>R70</t>
  </si>
  <si>
    <t>B10</t>
  </si>
  <si>
    <t>L</t>
  </si>
  <si>
    <t>LM</t>
  </si>
  <si>
    <t>Splice enclosures FDN</t>
  </si>
  <si>
    <t>Splice enclosures FRBU 11 port</t>
  </si>
  <si>
    <t>Splice enclosures FST</t>
  </si>
  <si>
    <t>CableLok R</t>
  </si>
  <si>
    <t>CableLok B</t>
  </si>
  <si>
    <t>CableLok L</t>
  </si>
  <si>
    <t>CableLok LM</t>
  </si>
  <si>
    <t>road crossings =</t>
  </si>
  <si>
    <t>72 fibre cable</t>
  </si>
  <si>
    <t>Tray</t>
  </si>
  <si>
    <t>Socket</t>
  </si>
  <si>
    <t>spare</t>
  </si>
  <si>
    <t>72f</t>
  </si>
  <si>
    <t>T7/f11-12</t>
  </si>
  <si>
    <t>T7/f9-10</t>
  </si>
  <si>
    <t>T7/f7-8</t>
  </si>
  <si>
    <t>T7/f5-6</t>
  </si>
  <si>
    <t>T7/f3-4</t>
  </si>
  <si>
    <t>T7/f1-2</t>
  </si>
  <si>
    <t>144 port LC 19" patch panels 3U</t>
  </si>
  <si>
    <t>2x16mm</t>
  </si>
  <si>
    <t>192f</t>
  </si>
  <si>
    <t>7mm</t>
  </si>
  <si>
    <t>192 core fibre</t>
  </si>
  <si>
    <t>Splice enclosures FRBU 9 port</t>
  </si>
  <si>
    <t>fnum2</t>
  </si>
  <si>
    <t>fnum1</t>
  </si>
  <si>
    <t>Head end</t>
  </si>
  <si>
    <t>4x16mm</t>
  </si>
  <si>
    <t>chamber L</t>
  </si>
  <si>
    <t>Chamber S</t>
  </si>
  <si>
    <t>Access chambers Large</t>
  </si>
  <si>
    <t>Access chambers Small</t>
  </si>
  <si>
    <t>chamberL</t>
  </si>
  <si>
    <t>chamberS</t>
  </si>
  <si>
    <t>fnum3</t>
  </si>
  <si>
    <t>T4/f1-2</t>
  </si>
  <si>
    <t>T1/f1-24</t>
  </si>
  <si>
    <t>T4/f11-12</t>
  </si>
  <si>
    <t>T4/f9-10</t>
  </si>
  <si>
    <t>T4/f7-8</t>
  </si>
  <si>
    <t>T4/f5-6</t>
  </si>
  <si>
    <t>T4/f3-4</t>
  </si>
  <si>
    <t>IGHE</t>
  </si>
  <si>
    <t>IG101</t>
  </si>
  <si>
    <t>IG102</t>
  </si>
  <si>
    <t>IG103</t>
  </si>
  <si>
    <t>IG104</t>
  </si>
  <si>
    <t>Ingleton Head end</t>
  </si>
  <si>
    <t>IG201</t>
  </si>
  <si>
    <t>IG202</t>
  </si>
  <si>
    <t>IG203</t>
  </si>
  <si>
    <t>IG204</t>
  </si>
  <si>
    <t>IG205</t>
  </si>
  <si>
    <t>Ingleton Primary School, Bookacre, Ingleton, Carnforth, LA6 3DY - IG202(S1)</t>
  </si>
  <si>
    <t>Ingleton Middle School, Back Gate, Ingleton, LA6 3BU - IG202(S2)</t>
  </si>
  <si>
    <t>Road crossings =</t>
  </si>
  <si>
    <t>ChamS</t>
  </si>
  <si>
    <t>ChamL</t>
  </si>
  <si>
    <t>7mm duct</t>
  </si>
  <si>
    <t>socket</t>
  </si>
  <si>
    <t>tray</t>
  </si>
  <si>
    <t>IG206</t>
  </si>
  <si>
    <t>IG207</t>
  </si>
  <si>
    <t>IG208</t>
  </si>
  <si>
    <t>IG301</t>
  </si>
  <si>
    <t>splice point IG301</t>
  </si>
  <si>
    <t>Ingleton Route 4</t>
  </si>
  <si>
    <t>IG401</t>
  </si>
  <si>
    <t>splice point IG401</t>
  </si>
  <si>
    <t>IG200</t>
  </si>
  <si>
    <t>Linton Dale, Rarber Top Lane, Ingleton, Carnforth, LA6 3DN - IG401(S1)</t>
  </si>
  <si>
    <t>Moorgarth Bungalow, Raber Top Lane, Ingleton, Carnforth, LA6 3DN - IG401(S2)</t>
  </si>
  <si>
    <t>Rock View, Raber Top Lane, Ingleton, Carnforth, LA6 3DN - IG401(S3)</t>
  </si>
  <si>
    <t>5 Moorgarth, Ingleton, Carnforth, LA6 3PR - IG401(S4)</t>
  </si>
  <si>
    <t>4 Moorgarth, Ingleton, Carnforth, LA6 3PR - IG401(S5)</t>
  </si>
  <si>
    <t>3 Moorgarth, Ingleton, Carnforth, LA6 3PR - IG401(S6)</t>
  </si>
  <si>
    <t>6 Moorgarth, Ingleton, Carnforth, LA6 3PR - IG401(S7)</t>
  </si>
  <si>
    <t>1 Moorgarth Hall, Rarber Top Lane, Ingleton, Carnforth, LA6 3DN - IG401(S8)</t>
  </si>
  <si>
    <t>2 Moorgarth Hall, Rarber Top Lane, Ingleton, Carnforth, LA6 3DN - IG401(S9)</t>
  </si>
  <si>
    <t>3 Moorgarth Hall, Rarber Top Lane, Ingleton, Carnforth, LA6 3DN - IG401(S10)</t>
  </si>
  <si>
    <t>The Coach House, New Road, Ingleton, Carnforth, LA6 3PR - IG401(S11)</t>
  </si>
  <si>
    <t>1 Raber Top, Rarber Top Lane, Ingleton, Carnforth, LA6 3DN - IG401(S12)</t>
  </si>
  <si>
    <t>2 Raber Top, Rarber Top Lane, Ingleton, Carnforth, LA6 3DN - IG401(S13)</t>
  </si>
  <si>
    <t>Raber Top Bungalow, Rarber Top Lane, Ingleton, Carnforth, LA6 3DN - IG401(S14)</t>
  </si>
  <si>
    <t>IG402</t>
  </si>
  <si>
    <t>splice point IG402</t>
  </si>
  <si>
    <t>Dale View, Rarber Top Lane, Ingleton, Carnforth, LA6 3DR - IG402(S1)</t>
  </si>
  <si>
    <t>Lane House Farm, Bentham Road, Ingleton, Carnforth, LA6 3DR - IG402(S2)</t>
  </si>
  <si>
    <t>IG403</t>
  </si>
  <si>
    <t>Greenlands Farm, Rarber Top Lane, Ingleton, Carnforth, LA6 3DR - IG403(S1)</t>
  </si>
  <si>
    <t>Holly Bank, Rarber Top Lane, Ingleton, Carnforth, LA6 3DR - IG403(S2)</t>
  </si>
  <si>
    <t>IG404</t>
  </si>
  <si>
    <t>splice point IG404</t>
  </si>
  <si>
    <t>Nutstile Farm, Langber End Lane, Ingleton, LA6 3DT - IG404(S1)</t>
  </si>
  <si>
    <t>IG405</t>
  </si>
  <si>
    <t>1 Brookhouse, Warth Lane to Nutgill Lane, Ingleton, Carnforth, LA6 3DT - IG405(S1)</t>
  </si>
  <si>
    <t>2 Brookhouse, Warth Lane to Nutgill Lane, Ingleton, Carnforth, LA6 3DT - IG405(S2)</t>
  </si>
  <si>
    <t>3 Brookhouse, Warth Lane to Nutgill Lane, Ingleton, Carnforth, LA6 3DT - IG405(S3)</t>
  </si>
  <si>
    <t>Brookhouse Barn, Warth Lane to Nutgill Lane, Ingleton, Carnforth, LA6 3DT - IG405(S4)</t>
  </si>
  <si>
    <t>Cloverfield Cottage, Warth Lane to Nutgill Lane, Ingleton, Carnforth, LA6 3DT - IG405(S5)</t>
  </si>
  <si>
    <t>Honeysuckle Cottage, Warth Lane to Nutgill Lane, Ingleton, Carnforth, LA6 3DT - IG405(S6)</t>
  </si>
  <si>
    <t>Langeber End, Warth Lane to Nutgill Lane, Ingleton, Carnforth, LA6 3DT - IG405(S7)</t>
  </si>
  <si>
    <t>Langeber, Warth Lane to Nutgill Lane, Ingleton, Carnforth, LA6 3DT - IG405(S8)</t>
  </si>
  <si>
    <t>Newfield Bungalow, Warth Lane to Nutgill Lane, Ingleton, Carnforth, LA6 3DT - IG405(S9)</t>
  </si>
  <si>
    <t>Newfield Farm, Warth Lane to Nutgill Lane, Ingleton, Carnforth, LA6 3DT - IG405(S10)</t>
  </si>
  <si>
    <t>Broats Farm, Bentham Road, Ingleton, Carnforth, LA6 3DU - IG405(S11)</t>
  </si>
  <si>
    <t>IG406</t>
  </si>
  <si>
    <t>splice point IG406</t>
  </si>
  <si>
    <t>Langber Cottage, Warth Lane to Nutgill Lane, Ingleton, Carnforth, LA6 3DT - IG406(S1)</t>
  </si>
  <si>
    <t>Langber House, Warth Lane to Nutgill Lane, Ingleton, Carnforth, LA6 3DT - IG406(S2)</t>
  </si>
  <si>
    <t>IG407</t>
  </si>
  <si>
    <t>IG408</t>
  </si>
  <si>
    <t>splice point IG408</t>
  </si>
  <si>
    <t>1 Nookdale Cottages, Dumb Toms Lane, High Bentham, Lancaster, LA6 3DS - IG407a(S1)</t>
  </si>
  <si>
    <t>spur to IG407a</t>
  </si>
  <si>
    <t>2 Nookdale Cottages, Dumb Toms Lane, High Bentham, Lancaster, LA6 3DS - IG407a(S2)</t>
  </si>
  <si>
    <t>3 Nookdale Cottages, Dumb Toms Lane, High Bentham, Lancaster, LA6 3DS - IG407a(S3)</t>
  </si>
  <si>
    <t>4 Nookdale Cottages, Dumb Toms Lane, High Bentham, Lancaster, LA6 3DS - IG407a(S6)</t>
  </si>
  <si>
    <t>5 Nookdale Cottages, Dumb Toms Lane, High Bentham, Lancaster, LA6 3DS - IG407a(S5)</t>
  </si>
  <si>
    <t>6 Nookdale Cottages, Dumb Toms Lane, High Bentham, Lancaster, LA6 3DS - IG407a(S4)</t>
  </si>
  <si>
    <t>Aspland Lodge, Dumb Toms Lane, High Bentham, Lancaster, LA6 3DS - IG407a(S7)</t>
  </si>
  <si>
    <t>Romalea, Croft Road, Ingleton, Carnforth, LA6 3DS - IG407(S1)</t>
  </si>
  <si>
    <t>Tatterthorn Farm, Windy Hill, high Bentham, Lancaster, LA6 3DS - IG407(S2)</t>
  </si>
  <si>
    <t>Nutgill Farm, Dumb Toms Lane, High Bentham, Lancaster, LA6 3DS - IG408(S1)</t>
  </si>
  <si>
    <t>Nutgill Cottage, Croft Road, Ingleton, Carnforth, LA6 3DS - IG408(S2)</t>
  </si>
  <si>
    <t>IG409</t>
  </si>
  <si>
    <t>blowing point IG409</t>
  </si>
  <si>
    <t>IG410</t>
  </si>
  <si>
    <t>Lowther Hill Farm, Nutgill Lane to Green Close Bridge, Clapham, Lancaster, LA2 7AN - IG410a(S1)</t>
  </si>
  <si>
    <t>IG411</t>
  </si>
  <si>
    <t>Crown Castle Site, Grid Ref SE 42070 8168 0, Greystonegill Lane, High Bentham, Lancaster, LA2 7AH - IG411(S1)</t>
  </si>
  <si>
    <t>Tennant House, Tennant House to Cross Green, High Bentham, Lancaster, LA2 7AH - IG411(S4)</t>
  </si>
  <si>
    <t>Ridding Lane Farm, Track to Ridding Lane, High Bentham, Lancaster, LA2 7AH - IG411(S5)</t>
  </si>
  <si>
    <t>IG412</t>
  </si>
  <si>
    <t>splice point IG412</t>
  </si>
  <si>
    <t>High Barn, Greystonegill Lane, High Bentham, Lancaster, LA2 7AL - IG411(S2)</t>
  </si>
  <si>
    <t>Lane Foot, Greystonegill Lane, High Bentham, Lancaster, LA2 7AL - IG411(S4)</t>
  </si>
  <si>
    <t>Linghaw Farm, Linghaw Lane, Low Bentham, Lancaster, LA2 7AH - IG411(S1)</t>
  </si>
  <si>
    <t>Batty Farm, B6480 to Batty Farm, Low Bentham, Lancaster, LA2 7AH - IG411(S2)</t>
  </si>
  <si>
    <t>Cross Green, Nutgill Lane to Green Close Bridge, Clapham, Lancaster, LA2 7AH - IG411(S3)</t>
  </si>
  <si>
    <t>T8/f23-24</t>
  </si>
  <si>
    <t>T8/f21-22</t>
  </si>
  <si>
    <t>T8/f19-20</t>
  </si>
  <si>
    <t>T8/f17-18</t>
  </si>
  <si>
    <t>T8/f15-16</t>
  </si>
  <si>
    <t>T8/f13-14</t>
  </si>
  <si>
    <t>T8/f11-12</t>
  </si>
  <si>
    <t>T8/f9-10</t>
  </si>
  <si>
    <t>T8/f7-8</t>
  </si>
  <si>
    <t>T8/f5-6</t>
  </si>
  <si>
    <t>T8/f3-4</t>
  </si>
  <si>
    <t>T8/f1-2</t>
  </si>
  <si>
    <t>T7/f23-24</t>
  </si>
  <si>
    <t>T7/f21-22</t>
  </si>
  <si>
    <t>T7/f19-20</t>
  </si>
  <si>
    <t>T7/f17-18</t>
  </si>
  <si>
    <t>T7/f15-16</t>
  </si>
  <si>
    <t>T7/f13-14</t>
  </si>
  <si>
    <t>T6/f23-24</t>
  </si>
  <si>
    <t>T6/f21-22</t>
  </si>
  <si>
    <t>T6/f19-20</t>
  </si>
  <si>
    <t>T6/f17-18</t>
  </si>
  <si>
    <t>T6/f15-16</t>
  </si>
  <si>
    <t>T6/f13-14</t>
  </si>
  <si>
    <t>T6/f11-12</t>
  </si>
  <si>
    <t>T6/f9-10</t>
  </si>
  <si>
    <t>T6/f7-8</t>
  </si>
  <si>
    <t>T6/f5-6</t>
  </si>
  <si>
    <t>T6/f3-4</t>
  </si>
  <si>
    <t>T6/f1-2</t>
  </si>
  <si>
    <t>T12/f11-12</t>
  </si>
  <si>
    <t>T12/f9-10</t>
  </si>
  <si>
    <t>T12/f7-8</t>
  </si>
  <si>
    <t>T12/f5-6</t>
  </si>
  <si>
    <t>T12/f3-4</t>
  </si>
  <si>
    <t>T12/f1-2</t>
  </si>
  <si>
    <t>T11/f11-12</t>
  </si>
  <si>
    <t>T11/f9-10</t>
  </si>
  <si>
    <t>T11/f7-8</t>
  </si>
  <si>
    <t>T11/f5-6</t>
  </si>
  <si>
    <t>T11/f3-4</t>
  </si>
  <si>
    <t>T11/f1-2</t>
  </si>
  <si>
    <t>T5/f23-24</t>
  </si>
  <si>
    <t>T5/f21-22</t>
  </si>
  <si>
    <t>T5/f19-20</t>
  </si>
  <si>
    <t>T5/f17-18</t>
  </si>
  <si>
    <t>T5/f15-16</t>
  </si>
  <si>
    <t>T5/f13-14</t>
  </si>
  <si>
    <t>T5/f11-12</t>
  </si>
  <si>
    <t>T5/f9-10</t>
  </si>
  <si>
    <t>T5/f7-8</t>
  </si>
  <si>
    <t>T5/f5-6</t>
  </si>
  <si>
    <t>T5/f3-4</t>
  </si>
  <si>
    <t>T5/f1-2</t>
  </si>
  <si>
    <t>T10/f11-12</t>
  </si>
  <si>
    <t>T10/f9-10</t>
  </si>
  <si>
    <t>T10/f7-8</t>
  </si>
  <si>
    <t>T10/f5-6</t>
  </si>
  <si>
    <t>T10/f3-4</t>
  </si>
  <si>
    <t>T10/f1-2</t>
  </si>
  <si>
    <t>T9/f11-12</t>
  </si>
  <si>
    <t>T9/f9-10</t>
  </si>
  <si>
    <t>T9/f7-8</t>
  </si>
  <si>
    <t>T9/f5-6</t>
  </si>
  <si>
    <t>T9/f3-4</t>
  </si>
  <si>
    <t>T9/f1-2</t>
  </si>
  <si>
    <t>T4/f23-24</t>
  </si>
  <si>
    <t>T4/f21-22</t>
  </si>
  <si>
    <t>T4/f19-20</t>
  </si>
  <si>
    <t>T4/f17-18</t>
  </si>
  <si>
    <t>T4/f15-16</t>
  </si>
  <si>
    <t>T4/f13-14</t>
  </si>
  <si>
    <t>T1/f11-12</t>
  </si>
  <si>
    <t>T1/f9-10</t>
  </si>
  <si>
    <t>T1/f7-8</t>
  </si>
  <si>
    <t>T1/f5-6</t>
  </si>
  <si>
    <t>T1/f3-4</t>
  </si>
  <si>
    <t>T1/f1-2</t>
  </si>
  <si>
    <t>T2/f11-12</t>
  </si>
  <si>
    <t>T2/f9-10</t>
  </si>
  <si>
    <t>T2/f7-8</t>
  </si>
  <si>
    <t>T2/f5-6</t>
  </si>
  <si>
    <t>T2/f3-4</t>
  </si>
  <si>
    <t>T2/f1-2</t>
  </si>
  <si>
    <t>T3/f7-8</t>
  </si>
  <si>
    <t>T3/f5-6</t>
  </si>
  <si>
    <t>T3/f3-4</t>
  </si>
  <si>
    <t>T3/f1-2</t>
  </si>
  <si>
    <t>T3/f11-12</t>
  </si>
  <si>
    <t>T3/f9-10</t>
  </si>
  <si>
    <t>T3/f23-24</t>
  </si>
  <si>
    <t>T2/f23-24</t>
  </si>
  <si>
    <t>T3/f21-22</t>
  </si>
  <si>
    <t>T3/f19-20</t>
  </si>
  <si>
    <t>T3/f17-18</t>
  </si>
  <si>
    <t>T3/f15-16</t>
  </si>
  <si>
    <t>T3/f13-14</t>
  </si>
  <si>
    <t>T2/f21-22</t>
  </si>
  <si>
    <t>T2/f19-20</t>
  </si>
  <si>
    <t>T2/f17-18</t>
  </si>
  <si>
    <t>T2/f15-16</t>
  </si>
  <si>
    <t>T2/f13-14</t>
  </si>
  <si>
    <t>T3/f1-12</t>
  </si>
  <si>
    <t>T2/f1-12</t>
  </si>
  <si>
    <t>T1/f1-12</t>
  </si>
  <si>
    <t>Ingleton 1</t>
  </si>
  <si>
    <t>Ingleton 2</t>
  </si>
  <si>
    <t>Ingleton 3</t>
  </si>
  <si>
    <t>Ingleton 4</t>
  </si>
  <si>
    <t>1-6</t>
  </si>
  <si>
    <t>5x16mm</t>
  </si>
  <si>
    <t>chamb L</t>
  </si>
  <si>
    <t>Chamb S</t>
  </si>
  <si>
    <t>properties 3-24</t>
  </si>
  <si>
    <t>IG302</t>
  </si>
  <si>
    <t>splice point IG302</t>
  </si>
  <si>
    <t>Pine Lodge, New Road, Ingleton, Carnforth, LA6 3DP - IG301(S4)</t>
  </si>
  <si>
    <t>Timberlodge, New Road, Ingleton, Carnforth, LA6 3DP - IG301(S3)</t>
  </si>
  <si>
    <t>Moorgarth Farm, New Road, Ingleton, Carnforth, LA6 3DP - IG301(S1)</t>
  </si>
  <si>
    <t>The Chalet, Moorgarth Farm, New Road, Ingleton, Carnforth, LA6 3DP - IG301(S2)</t>
  </si>
  <si>
    <t>Rowan Lodge, New Road, Ingleton, Carnforth, LA6 3DP - IG301(S5)</t>
  </si>
  <si>
    <t>Holly Lodge, New Road, Ingleton, Carnforth, LA6 3DP - IG301(S6)</t>
  </si>
  <si>
    <t>Larch Lodge, New Road, Ingleton, Carnforth, LA6 3DP - IG301(S7)</t>
  </si>
  <si>
    <t>Cedar Lodge, New Road, Ingleton, Carnforth, LA6 3DP - IG301(S8)</t>
  </si>
  <si>
    <t>Spruce Lodge, New Road, Ingleton, Carnforth, LA6 3DP - IG301(S9)</t>
  </si>
  <si>
    <t>Pine Lodge, New Road, Ingleton, Carnforth, LA6 3DP - IG301(S10)</t>
  </si>
  <si>
    <t>Beech Lodge, New Road, Ingleton, Carnforth, LA6 3DP - IG301(S11)</t>
  </si>
  <si>
    <t>1 The Mews, Green Lane to Greenwood Leghe Caravan Park, Ingleton, LA6 3DP - IG302(S1)</t>
  </si>
  <si>
    <t>2 The Mews, Green Lane to Greenwood Leghe Caravan Park, Ingleton, LA6 3DP - IG302(S2)</t>
  </si>
  <si>
    <t>3 The Mews, Green Lane to Greenwood Leghe Caravan Park, Ingleton, LA6 3DP - IG02(S3)</t>
  </si>
  <si>
    <t>4 The Mews, Green Lane to Greenwood Leghe Caravan Park, Ingleton, LA6 3DP - IG302(S4)</t>
  </si>
  <si>
    <t>Greenwood Leghe Caravan Park, Green Lane to Greenwood Leghe Caravan Park, Ingleton,, LA6 3DP - IG302(S5)</t>
  </si>
  <si>
    <t>Yarlsber Farm, Old Road to Yarlsber, Ingleton, LA6 3JB - IG302(S6)</t>
  </si>
  <si>
    <t>Yarlsber House, Old Road to Yarlsber, Ingleton, LA6 3JB - IG302(S7)</t>
  </si>
  <si>
    <t>IG303</t>
  </si>
  <si>
    <t>IG304</t>
  </si>
  <si>
    <t>splice point IG304</t>
  </si>
  <si>
    <t>Lowkber, Lowkber Lane, Ingleton, Carnforth, LA6 3JD - IG304(S1)</t>
  </si>
  <si>
    <t>IG305</t>
  </si>
  <si>
    <t>seperation point for Route 4, drop tube 7</t>
  </si>
  <si>
    <t>Splice point IG201 use 192f in tube 5, seperation point for Route 3, drop Tube 6</t>
  </si>
  <si>
    <t>7x16mm</t>
  </si>
  <si>
    <t>link to Leck Route, splice bottom 24f together</t>
  </si>
  <si>
    <t>T1 &amp; T2</t>
  </si>
  <si>
    <t>13-18</t>
  </si>
  <si>
    <t>1-12</t>
  </si>
  <si>
    <t>Splice point IG202, tube 5</t>
  </si>
  <si>
    <t>splice point IG203, tube 5</t>
  </si>
  <si>
    <t>tubes 3, 4 and 5 available for core village properties</t>
  </si>
  <si>
    <t>T2/f13-16</t>
  </si>
  <si>
    <t>T4/f1-4</t>
  </si>
  <si>
    <t>19-20</t>
  </si>
  <si>
    <t>7-12</t>
  </si>
  <si>
    <t>West Barn, Lowkber Lane, Ingleton, Carnforth, LA2 8HZ - IG305(S1)</t>
  </si>
  <si>
    <t>Beck Barn, Old Road (West), Clapham, Lancaster, LA2 8HZ - IG305(S5)</t>
  </si>
  <si>
    <t>IG306</t>
  </si>
  <si>
    <t>Lower Barn, Browns Farm, Lowkber Lane, Ingleton, Carnforth, LA2 8HZ - IG306(S1)</t>
  </si>
  <si>
    <t>Browns Farm, Lowkber Lane, Ingleton, Carnforth, LA2 8HZ - IG306(S2)</t>
  </si>
  <si>
    <t>Summerlands Farm, Old Road (West), Clapham, Lancaster, LA2 8HZ - IG306(S3)</t>
  </si>
  <si>
    <t>Lane House, Lowkber Lane, Ingleton, Carnforth, LA2 8HZ - IG306(S4)</t>
  </si>
  <si>
    <t>Myresfield, Lowkber Lane, Ingleton, Carnforth, LA2 8HZ - IG306(S5)</t>
  </si>
  <si>
    <t>Langdale House, Lowkber Lane, Ingleton, Carnforth, LA2 8HZ - IG306(S6)</t>
  </si>
  <si>
    <t>Langdale Barn, Lowkber Lane, Ingleton, Carnforth, LA2 8HZ - IG306(S7)</t>
  </si>
  <si>
    <t>Knotts View, Lowkber Lane, Ingleton, Carnforth, LA2 8HZ - IG306(S8)</t>
  </si>
  <si>
    <t>Brackenber Farmhouse, Lowkber Lane, Ingleton, Carnforth, LA2 8HZ - IG306(S9)</t>
  </si>
  <si>
    <t>Brackenber Barn, Lowkber Lane, Ingleton, Carnforth, LA2 8HZ - IG306(S10)</t>
  </si>
  <si>
    <t>Brackenber Cottage, Lowkber Lane, Ingleton, Carnforth, LA2 8HZ - IG306(S11)</t>
  </si>
  <si>
    <t>Woodthorpe Cottage, Lowkber Lane, Ingleton, Carnforth, LA2 8HZ - IG306(S12)</t>
  </si>
  <si>
    <t>Barncroft,  Lowkber Lane, Ingleton, Carnforth, LA2 8HZ - IG306(S13)</t>
  </si>
  <si>
    <t>Clovenstones, Lowkber Lane, Ingleton, Carnforth, LA2 8HZ - IG306(S14)</t>
  </si>
  <si>
    <t>Withens, Old Road (West), Clapham, Lancaster, LA2 8HZ - IG306(S15)</t>
  </si>
  <si>
    <t>Moor View, Lowkber Lane to Whinney Nire Lane, Ingleton, LA2 8JA - IG305a(S1)</t>
  </si>
  <si>
    <t>Whinneymire Hall Farm, Whinney Nire Lane, Ingleton, LA2 8JA - IG305a(S2)</t>
  </si>
  <si>
    <t>Brandywell, Whinneymire Farm, Whinney Nire Lane, Ingleton, LA2 8JA - IG305a(S3)</t>
  </si>
  <si>
    <t>The Croft, Track to Goat Gap, Clapham, Ingleton, LA2 8JB - IG305a(S4)</t>
  </si>
  <si>
    <t>Grey Scars, Track to Goat Gap, Clapham, Ingleton, LA2 8JB - IG305a(S5)</t>
  </si>
  <si>
    <t>Hesketh Barn, Track to Goat Gap, Clapham, Ingleton, LA2 8JB - IG305a(S6)</t>
  </si>
  <si>
    <t>Goat Gap Inn, Track to Goat Gap, Clapham, Ingleton, LA2 8JB - IG305a(S7)</t>
  </si>
  <si>
    <t>Goat Gap Farm, Newby Moor Bridge to Goat Gap Foot Bridge, Clapham, Lancaster, LA2 8JB - IG305a(S8)</t>
  </si>
  <si>
    <t>Slatenber, Croft Road, Ingleton, Carnforth, LA6 3JD - IG303a(S1)</t>
  </si>
  <si>
    <t>IG303a</t>
  </si>
  <si>
    <t>IG303b</t>
  </si>
  <si>
    <t>Holly Platt Farm, Old Road (West), Clapham, Lancaster, LA6 3JD - IG303b(S1)</t>
  </si>
  <si>
    <t>High Leys, Old Road (West), Clapham, Lancaster, LA6 3JD - IG303b(S2)</t>
  </si>
  <si>
    <t>The Gatehouse, High Leys, Old Road (west), Clapham, Lancaster, LA6 3JD - IG303b(S3)</t>
  </si>
  <si>
    <t>IG303c</t>
  </si>
  <si>
    <t>spur to IG303c, use 4f in 7mm duct</t>
  </si>
  <si>
    <t>spur to IG303a, use 24f</t>
  </si>
  <si>
    <t>spur to IG303b, use 24f</t>
  </si>
  <si>
    <t>IG307</t>
  </si>
  <si>
    <t>blowing point</t>
  </si>
  <si>
    <t>IG308</t>
  </si>
  <si>
    <t>splice point - now in Clapham cum Newby Parish - end of Ingleton section</t>
  </si>
  <si>
    <t>interconnect between Ingleton and Clapham nodes, splice bottom 24f across</t>
  </si>
  <si>
    <t>IG305a</t>
  </si>
  <si>
    <t>spur to IG305a, use 24f</t>
  </si>
  <si>
    <t>Jenkin Lodge, New Road, Ingleton, Carnforth, LA6 3JL - IG201(S1)</t>
  </si>
  <si>
    <t>1 Jenkin Fold, Ingleton, Carnforth, LA6 3PN - IG201(S2)</t>
  </si>
  <si>
    <t>4 Jenkin Fold, Ingleton, Carnforth, LA6 3PN - IG201(S3)</t>
  </si>
  <si>
    <t>2 Jenkin Fold, Ingleton, Carnforth, LA6 3PN - IG201(S4)</t>
  </si>
  <si>
    <t>3 Jenkin Fold, Ingleton, Carnforth, LA6 3PN - IG201(S5)</t>
  </si>
  <si>
    <t>16 Featherbeck Close, Ingleton, Carnforth, LA6 3BB - IG201(S6)</t>
  </si>
  <si>
    <t>14 Featherbeck Close, Ingleton, Carnforth, LA6 3BB - IG201(S7)</t>
  </si>
  <si>
    <t>12 Featherbeck Close, Ingleton, Carnforth, LA6 3BB - IG201(S8)</t>
  </si>
  <si>
    <t>10 Featherbeck Close, Ingleton, Carnforth, LA6 3BB - IG201(S9)</t>
  </si>
  <si>
    <t>8 Featherbeck Close, Ingleton, Carnforth, LA6 3BB - IG201(S10)</t>
  </si>
  <si>
    <t>6 Featherbeck Close, Ingleton, Carnforth, LA6 3BB - IG201(S11)</t>
  </si>
  <si>
    <t>4 Featherbeck Close, Ingleton, Carnforth, LA6 3BB - IG201(S12)</t>
  </si>
  <si>
    <t>2 Featherbeck Close, Ingleton, Carnforth, LA6 3BB - IG201(S13)</t>
  </si>
  <si>
    <t>24 New Village, Ingleton, Carnforth, LA6 3DG - IG201(S14)</t>
  </si>
  <si>
    <t>22 New Village, Ingleton, Carnforth, LA6 3DG - IG201(S15)</t>
  </si>
  <si>
    <t>20 New Village, Ingleton, Carnforth, LA6 3DG - IG201(S16)</t>
  </si>
  <si>
    <t>18 New Village, Ingleton, Carnforth, LA6 3DG - IG201(S17)</t>
  </si>
  <si>
    <t>16 New Village, Ingleton, Carnforth, LA6 3DG - IG201(S18)</t>
  </si>
  <si>
    <t>14 New Village, Ingleton, Carnforth, LA6 3DG - IG201(S19)</t>
  </si>
  <si>
    <t>12 New Village, Ingleton, Carnforth, LA6 3DG - IG201(S20)</t>
  </si>
  <si>
    <t>10 New Village, Ingleton, Carnforth, LA6 3DG - IG201(S21)</t>
  </si>
  <si>
    <t>8 New Village, Ingleton, Carnforth, LA6 3DG - IG201(S22)</t>
  </si>
  <si>
    <t>26 New Village, Ingleton, Carnforth, LA6 3DG - IG201(S23)</t>
  </si>
  <si>
    <t>28 New Village, Ingleton, Carnforth, LA6 3DG - IG201(S24)</t>
  </si>
  <si>
    <t>30 New Village, Ingleton, Carnforth, LA6 3DG - IG201(S25)</t>
  </si>
  <si>
    <t>32 New Village, Ingleton, Carnforth, LA6 3DG - IG201(S26)</t>
  </si>
  <si>
    <t>34 New Village, Ingleton, Carnforth, LA6 3DG - IG201(S27)</t>
  </si>
  <si>
    <t>36 New Village, Ingleton, Carnforth, LA6 3DG - IG201(S28)</t>
  </si>
  <si>
    <t>38 New Village, Ingleton, Carnforth, LA6 3DG - IG201(S29)</t>
  </si>
  <si>
    <t>40 New Village, Ingleton, Carnforth, LA6 3DG - IG201(S30)</t>
  </si>
  <si>
    <t>42 New Village, Ingleton, Carnforth, LA6 3DG - IG201(S31)</t>
  </si>
  <si>
    <t>44 New Village, Ingleton, Carnforth, LA6 3DG - IG201(S32)</t>
  </si>
  <si>
    <t>46 New Village, Ingleton, Carnforth, LA6 3DG - IG201(S33)</t>
  </si>
  <si>
    <t>48 New Village, Ingleton, Carnforth, LA6 3DG - IG201(S34)</t>
  </si>
  <si>
    <t>50 New Village, Ingleton, Carnforth, LA6 3DG - IG201(S35)</t>
  </si>
  <si>
    <t>52 New Village, Ingleton, Carnforth, LA6 3DG - IG201(S36)</t>
  </si>
  <si>
    <t>54 New Village, Ingleton, Carnforth, LA6 3DG - IG201(S37)</t>
  </si>
  <si>
    <t>56 New Village, Ingleton, Carnforth, LA6 3DG - IG201(S38)</t>
  </si>
  <si>
    <t>58 New Village, Ingleton, Carnforth, LA6 3DG - IG201(S39)</t>
  </si>
  <si>
    <t>60 New Village, Ingleton, Carnforth, LA6 3DG - IG201(S40)</t>
  </si>
  <si>
    <t>IG201a</t>
  </si>
  <si>
    <t>splice point IG201a</t>
  </si>
  <si>
    <t>62 New Village, Ingleton, Carnforth, LA6 3DQ - IG201(S41)</t>
  </si>
  <si>
    <t>76 New Village, Ingleton, Carnforth, LA6 3DQ - IG201(S48)</t>
  </si>
  <si>
    <t>64 New Village, Ingleton, Carnforth, LA6 3DQ - IG201(S42)</t>
  </si>
  <si>
    <t>66 New Village, Ingleton, Carnforth, LA6 3DQ - IG201(S43)</t>
  </si>
  <si>
    <t>68 New Village, Ingleton, Carnforth, LA6 3DQ - IG201(S44)</t>
  </si>
  <si>
    <t>70 New Village, Ingleton, Carnforth, LA6 3DQ - IG201(S45)</t>
  </si>
  <si>
    <t>72 New Village, Ingleton, Carnforth, LA6 3DQ - IG201(S46)</t>
  </si>
  <si>
    <t>74 New Village, Ingleton, Carnforth, LA6 3DQ - IG201(S47)</t>
  </si>
  <si>
    <t>78 New Village, Ingleton, Carnforth, LA6 3DQ - IG201a(S1)</t>
  </si>
  <si>
    <t>80 New Village, Ingleton, Carnforth, LA6 3DQ - IG201a(S2)</t>
  </si>
  <si>
    <t>82 New Village, Ingleton, Carnforth, LA6 3DQ - IG201a(S3)</t>
  </si>
  <si>
    <t>84 New Village, Ingleton, Carnforth, LA6 3DQ - IG201a(S4)</t>
  </si>
  <si>
    <t>86 New Village, Ingleton, Carnforth, LA6 3DQ - IG201a(S5)</t>
  </si>
  <si>
    <t>88 New Village, Ingleton, Carnforth, LA6 3DQ - IG201a(S6)</t>
  </si>
  <si>
    <t>90 New Village, Ingleton, Carnforth, LA6 3DQ - IG201a(S7)</t>
  </si>
  <si>
    <t>92 New Village, Ingleton, Carnforth, LA6 3DQ - IG201a(S8)</t>
  </si>
  <si>
    <t>94 New Village, Ingleton, Carnforth, LA6 3DQ - IG201a(S9)</t>
  </si>
  <si>
    <t>96 New Village, Ingleton, Carnforth, LA6 3DQ - IG201a(S10)</t>
  </si>
  <si>
    <t>98 New Village, Ingleton, Carnforth, LA6 3DQ - IG201a(S11)</t>
  </si>
  <si>
    <t>100 New Village, Ingleton, Carnforth, LA6 3DQ - IG201a(S12)</t>
  </si>
  <si>
    <t>102 New Village, Ingleton, Carnforth, LA6 3DQ - IG201a(S13)</t>
  </si>
  <si>
    <t>107 New Village, Ingleton, Carnforth, LA6 3DJ - IG201a(S25)</t>
  </si>
  <si>
    <t>135 New Village, Ingleton, Carnforth, LA6 3DJ - IG201a(S39)</t>
  </si>
  <si>
    <t>109 New Village, Ingleton, Carnforth, LA6 3DJ - IG201a(S26)</t>
  </si>
  <si>
    <t>111 New Village, Ingleton, Carnforth, LA6 3DJ - IG201a(S27)</t>
  </si>
  <si>
    <t>113 New Village, Ingleton, Carnforth, LA6 3DJ - IG201a(S28)</t>
  </si>
  <si>
    <t>115 New Village, Ingleton, Carnforth, LA6 3DJ - IG201a(S29)</t>
  </si>
  <si>
    <t>117 New Village, Ingleton, Carnforth, LA6 3DJ - IG201a(S30)</t>
  </si>
  <si>
    <t>119 New Village, Ingleton, Carnforth, LA6 3DJ - IG201a(S31)</t>
  </si>
  <si>
    <t>121 New Village, Ingleton, Carnforth, LA6 3DJ - IG201a(S32)</t>
  </si>
  <si>
    <t>123 New Village, Ingleton, Carnforth, LA6 3DJ - IG201a(S33)</t>
  </si>
  <si>
    <t>125 New Village, Ingleton, Carnforth, LA6 3DJ - IG201a(S34)</t>
  </si>
  <si>
    <t>127 New Village, Ingleton, Carnforth, LA6 3DJ - IG201a(S35)</t>
  </si>
  <si>
    <t>129 New Village, Ingleton, Carnforth, LA6 3DJ - IG201a(S36)</t>
  </si>
  <si>
    <t>131 New Village, Ingleton, Carnforth, LA6 3DJ - IG201a(S37)</t>
  </si>
  <si>
    <t>133 New Village, Ingleton, Carnforth, LA6 3DJ - IG201a(S38)</t>
  </si>
  <si>
    <t>91 New Village, Ingleton, Carnforth, LA6 3DJ - IG201a(S17)</t>
  </si>
  <si>
    <t>93 New Village, Ingleton, Carnforth, LA6 3DJ - IG201a(S18)</t>
  </si>
  <si>
    <t>95 New Village, Ingleton, Carnforth, LA6 3DJ - IG201a(S19)</t>
  </si>
  <si>
    <t>97 New Village, Ingleton, Carnforth, LA6 3DJ - IG201a(S20)</t>
  </si>
  <si>
    <t>99 New Village, Ingleton, Carnforth, LA6 3DJ - IG201a(S21)</t>
  </si>
  <si>
    <t>101 New Village, Ingleton, Carnforth, LA6 3DJ - IG201a(S22)</t>
  </si>
  <si>
    <t>103 New Village, Ingleton, Carnforth, LA6 3DJ - IG201a(S23)</t>
  </si>
  <si>
    <t>105 New Village, Ingleton, Carnforth, LA6 3DJ - IG201a(S24)</t>
  </si>
  <si>
    <t>85 New Village, Ingleton, Carnforth, LA6 3DJ - IG201a(S14)</t>
  </si>
  <si>
    <t>87 New Village, Ingleton, Carnforth, LA6 3DJ - IG201a(S15)</t>
  </si>
  <si>
    <t>89 New Village, Ingleton, Carnforth, LA6 3DJ - IG201a(S16)</t>
  </si>
  <si>
    <t>Conifers, New Village, Ingleton, Carnforth, LA6 3DJ - IG201a(S40)</t>
  </si>
  <si>
    <t>Field View Off, New Village, Ingleton, Carnforth, LA6 3DJ - IG201a(S41)</t>
  </si>
  <si>
    <t>Tan Y Bryn, New Village, Ingleton, Carnforth, LA6 3DJ - IG201a(S42)</t>
  </si>
  <si>
    <t>Fron Y Felin, New Village, Ingleton, Carnforth, LA6 3DJ - IG201a(S43)</t>
  </si>
  <si>
    <t>? - IG201a(S44)</t>
  </si>
  <si>
    <t>? - IG201a(S45)</t>
  </si>
  <si>
    <t>IG201b</t>
  </si>
  <si>
    <t>spur to IG201b (inner ring of properties in the village), use 192f in Tube 4</t>
  </si>
  <si>
    <t>Cod Bank Barn, Old Road (West), Clapham, Lancaster, LA2 8HY - IG306(S16)</t>
  </si>
  <si>
    <t>Cod Bank Barn 2, Old Road (West), Clapham, Lancaster, LA2 8HY - IG306(S16)</t>
  </si>
  <si>
    <t>IG501</t>
  </si>
  <si>
    <t>16 Millwood, Oddies Lane, Ingleton, Carnforth, LA6 3HY - IG501(S1)</t>
  </si>
  <si>
    <t>14 Millwood, Oddies Lane, Ingleton, Carnforth, LA6 3HY - IG501(S2)</t>
  </si>
  <si>
    <t>12 Millwood, Oddies Lane, Ingleton, Carnforth, LA6 3HY - IG501(S3)</t>
  </si>
  <si>
    <t>11 Millwood, Oddies Lane, Ingleton, Carnforth, LA6 3HY - IG501(S4)</t>
  </si>
  <si>
    <t>10 Millwood, Oddies Lane, Ingleton, Carnforth, LA6 3HY - IG501(S5)</t>
  </si>
  <si>
    <t>9 Millwood, Oddies Lane, Ingleton, Carnforth, LA6 3HY - IG501(S6)</t>
  </si>
  <si>
    <t>8 Millwood, Oddies Lane, Ingleton, Carnforth, LA6 3HY - IG501(S7)</t>
  </si>
  <si>
    <t>7 Millwood, Oddies Lane, Ingleton, Carnforth, LA6 3HY - IG501(S8)</t>
  </si>
  <si>
    <t>6 Millwood, Oddies Lane, Ingleton, Carnforth, LA6 3HY - IG501(S9)</t>
  </si>
  <si>
    <t>5 Millwood, Oddies Lane, Ingleton, Carnforth, LA6 3HY - IG501(S10)</t>
  </si>
  <si>
    <t>4 Millwood, Oddies Lane, Ingleton, Carnforth, LA6 3HY - IG501(S11)</t>
  </si>
  <si>
    <t>3 Millwood, Oddies Lane, Ingleton, Carnforth, LA6 3HY - IG501(S12)</t>
  </si>
  <si>
    <t>2 Millwood, Oddies Lane, Ingleton, Carnforth, LA6 3HY - IG501(S13)</t>
  </si>
  <si>
    <t>1 Millwood, Oddies Lane, Ingleton, Carnforth, LA6 3HY - IG501(S14)</t>
  </si>
  <si>
    <t>1 Bridge End, Oddies Lane, Ingleton, Carnforth, LA6 3EP - IG501(S15)</t>
  </si>
  <si>
    <t>2 Bridge End, Oddies Lane, Ingleton, Carnforth, LA6 3EP - IG501(S16)</t>
  </si>
  <si>
    <t>Meal Bank House, Croft Road, Ingleton, Carnforth, LA6 3ER - IG501(S17)</t>
  </si>
  <si>
    <t>IG502</t>
  </si>
  <si>
    <t>blowing point IG502</t>
  </si>
  <si>
    <t>IG503</t>
  </si>
  <si>
    <t>Spur to IG503</t>
  </si>
  <si>
    <t>Manor House Farm, Oddies Lane, Ingleton, Carnforth, LA6 3JJ - IG503(S1)</t>
  </si>
  <si>
    <t>IG504</t>
  </si>
  <si>
    <t>blowing point IG504</t>
  </si>
  <si>
    <t>IG505</t>
  </si>
  <si>
    <t>Beezley Farm. Oddies Lane, Ingleton, Carnforth, LA6 3JH - IG505(S1)</t>
  </si>
  <si>
    <t>Twistleon Far Barn, Twistleton Lane, Ingleton, Carnforth, LA6 3JH - IG505(S2)</t>
  </si>
  <si>
    <t>Twistleton Hall, Twistleton Lane, Ingleton, Carnforth, LA6 3JH - IG505(S3)</t>
  </si>
  <si>
    <t>Twistleton Near Barn, Twistleton Lane, Ingleton, Carnforth, LA6 3JH - IG505(S4)</t>
  </si>
  <si>
    <t>Scar End Barn, Twistleton Lane, Ingleton, Carnforth, LA6 3JH - IG505(S5)</t>
  </si>
  <si>
    <t>2 Scar End Cottages,Twistleton Lane, Ingleton, Carnforth, LA6 3JH - IG505(S6)</t>
  </si>
  <si>
    <t>1 Scar End Cottages,Twistleton Lane, Ingleton, Carnforth, LA6 3JH - IG505(S7)</t>
  </si>
  <si>
    <t>X L Quarry, Old Road to Philpin Lane, Chapel Le Dale, Carnforth, LA6 3AW - IG505(S8)</t>
  </si>
  <si>
    <t>White Scar Cave, Old Road to Philpin Lane, Chapel Le Dale, Carnforth, LA6 3AW - IG505(S9)</t>
  </si>
  <si>
    <t>IG507</t>
  </si>
  <si>
    <t>blowing point IG507</t>
  </si>
  <si>
    <t>IG508</t>
  </si>
  <si>
    <t>blowing point IG508</t>
  </si>
  <si>
    <t>IG509</t>
  </si>
  <si>
    <t>IG510</t>
  </si>
  <si>
    <t>IG506</t>
  </si>
  <si>
    <t>splice point IG509</t>
  </si>
  <si>
    <t>Twisleton Dale House, Chapel Fram to Oddies Lane, Chapel le Dale, Carnforth, LA6 3JQ - IG509(S1)</t>
  </si>
  <si>
    <t>The Elms, Chapel Farm to Oddies Lane, Chapel le Dale, Carnforth, LA6 3JQ - IG509(S2)</t>
  </si>
  <si>
    <t>Rockside, Chapel Farm to Oddies Lane, Chapel le Dale, Carnforth, LA6 3JQ - IG509(S3)</t>
  </si>
  <si>
    <t>Dale House, B6255 to Dale House, Ingleton, LA6 3AP - IG509(S4)</t>
  </si>
  <si>
    <t>blowing point IG510</t>
  </si>
  <si>
    <t>IG511</t>
  </si>
  <si>
    <t>splice point IG511</t>
  </si>
  <si>
    <t>Springcote Farm, Chapel Farm to Oddies Lane, Chapel le Dale, Carnforth, LA6 3JG - IG511(S1)</t>
  </si>
  <si>
    <t>Dalecote Barn, Chapel Farm to Oddies Lane, Chapel le Dale, Carnforth, LA6 3JG - IG511(S2)</t>
  </si>
  <si>
    <t>IG512</t>
  </si>
  <si>
    <t>blowing point IG512</t>
  </si>
  <si>
    <t>IG513</t>
  </si>
  <si>
    <t>blowing point IG513</t>
  </si>
  <si>
    <t>IG514</t>
  </si>
  <si>
    <t>Crag Foot, Chapel Farm to Oddies Lane, Chapel le Dale, Carnforth, LA6 3JG - IG514(S1)</t>
  </si>
  <si>
    <t>East Chapel House, Chapel Farm to Oddies Lane, Chapel le Dale, Carnforth, LA6 3JG - IG514(S2)</t>
  </si>
  <si>
    <t>Croft Gate, Chapel Farm to Oddies Lane, Chapel le Dale, Carnforth, LA6 3JG - IG514(S3)</t>
  </si>
  <si>
    <t>West Chapel House, Chapel Farm to Oddies Lane, Chapel le Dale, Carnforth, LA6 3JG - IG514(S4)</t>
  </si>
  <si>
    <t>Tommybank Cottage, Chapel Farm to Oddies Lane, Chapel le Dale, Carnforth, LA6 3JG - IG514(S5)</t>
  </si>
  <si>
    <t>West Fields, Chapel Farm to Oddies Lane, Chapel le Dale, Carnforth, LA6 3JG - IG514(S6)</t>
  </si>
  <si>
    <t>St Leonards Church, Chapel Farm to Oddies Lane, Chapel le Dale, Carnforth, LA6 3JG - IG514(S7)</t>
  </si>
  <si>
    <t>Nether Glen, Chapel Farm to Oddies Lane, Chapel le Dale, Carnforth, LA6 3JG - IG514(S8)</t>
  </si>
  <si>
    <t>Scales Cottage, Scales Road to Low Scales, Ingleton, LA6 3AY - IG514(S9)</t>
  </si>
  <si>
    <t>Low Scales, Scales Road to Low Scales, Ingleton, LA6 3AY - IG514(S10)</t>
  </si>
  <si>
    <t>High Scales, Scales Road to Low Scales, Ingleton, LA6 3AY - IG514(S11)</t>
  </si>
  <si>
    <t>splice point IG514</t>
  </si>
  <si>
    <t>IG515</t>
  </si>
  <si>
    <t>Weathercote House, Old Road to Philpin Lane, Chapel le Dale, Carnforth, LA6 3AR - IG515(S1)</t>
  </si>
  <si>
    <t>Weathercote Cottage, Old Road to Philpin Lane, Chapel le Dale, Carnforth, LA6 3AR - IG515(S2)</t>
  </si>
  <si>
    <t>School House, Old Road to Philpin Lane, Chapel le Dale, Carnforth, LA6 3AR - IG515(S3)</t>
  </si>
  <si>
    <t>Seal Parrock, B6255 to Low Hill, Ingleton, LA6 3AR - IG515(S4)</t>
  </si>
  <si>
    <t>Post Office, B6255 to Low Hill, Ingleton, LA6 3JE - IG515(S5)</t>
  </si>
  <si>
    <t>Low Hill, B6255 to Low Hill, Ingleton, LA6 3JE - IG515(S6)</t>
  </si>
  <si>
    <t>Souther Scalers, Croft Road, Ingleton, Carnforth, LA6 3JE - IG515(S7)</t>
  </si>
  <si>
    <t>Gill Head, Scale Road to Ellerbeck, Ingleton, LA6 3AY - IG515(S8)</t>
  </si>
  <si>
    <t>IG516</t>
  </si>
  <si>
    <t>Hill Inn, Low Sleights Road, Ingleton, LA6 3AR - IG516(S1)</t>
  </si>
  <si>
    <t>Philpin House, Philpin Lane, Ingleton, LA6 3AR - IG516(S2)</t>
  </si>
  <si>
    <t>Stoneybank, Philpin Lane, Ingleton, LA6 3FH - IG516(S3)</t>
  </si>
  <si>
    <t>IG517</t>
  </si>
  <si>
    <t>blowing point IG517</t>
  </si>
  <si>
    <t>IG518</t>
  </si>
  <si>
    <t>splice point IG518</t>
  </si>
  <si>
    <t>Ellerbeck Farm, Scale Road to Ellerbeck, Ingleton, LA6 3AY - IG518(S1)</t>
  </si>
  <si>
    <t>IG519</t>
  </si>
  <si>
    <t>splice point IG519</t>
  </si>
  <si>
    <t>Brunscar Hall, Philpin ro Bruntscar Hall, Ingleton, Carnforth, LA6 3AX - IG519(S1)</t>
  </si>
  <si>
    <t>Brunscar Farm, Philpin ro Bruntscar Hall, Ingleton, Carnforth, LA6 3AX - IG519(S2)</t>
  </si>
  <si>
    <t>Broadrake Farm, Philpin Hall to Broadrake, Ingleton, Carnforth, LA6 3AX - IG519(S3)</t>
  </si>
  <si>
    <t>IG520</t>
  </si>
  <si>
    <t>blowing point IG520</t>
  </si>
  <si>
    <t>IG521</t>
  </si>
  <si>
    <t>splice point IG521</t>
  </si>
  <si>
    <t>Nether Scar, Winterscales Road to Ivescar, Ingleton, Carnforth, LA6 3AX - IG521(S1)</t>
  </si>
  <si>
    <t>Scar Top, Winterscales Road to Ivescar, Ingleton, Carnforth, LA6 3AX - IG521(S2)</t>
  </si>
  <si>
    <t>Ivescar, Winterscales Road to Ivescar, Ingleton, Carnforth, LA6 3AX - IG521(S3)</t>
  </si>
  <si>
    <t>IG522</t>
  </si>
  <si>
    <t>splice point IG522</t>
  </si>
  <si>
    <t>Winterscales Farm, Winterscales road to Winterscales, Ingleton, Carnforth, LA6 3AU - IG522(S1)</t>
  </si>
  <si>
    <t>1 Winterscales Fold Cottages, Winterscales road to Winterscales, Ingleton, Carnforth, LA6 3AU - IG522(S2)</t>
  </si>
  <si>
    <t>2 Winterscales Fold Cottages, Winterscales road to Winterscales, Ingleton, Carnforth, LA6 3AU - IG522(S3)</t>
  </si>
  <si>
    <t>IG523</t>
  </si>
  <si>
    <t>Gunnerfleet, Gunnerfleet Farm, Ingleton, LA6 3AU - IG523(S5)</t>
  </si>
  <si>
    <t>Three Peaks Barn, Gunnerfleet Farm, Ingleton, LA6 3AU - IG523(S6)</t>
  </si>
  <si>
    <t>The Old Stables, Gunnerfleet Farm, Ingleton, LA6 3AU - IG523(S1)</t>
  </si>
  <si>
    <t>IG524</t>
  </si>
  <si>
    <t>blowing point IG524</t>
  </si>
  <si>
    <t>IG525</t>
  </si>
  <si>
    <t>Cottage 1, The Station Inn, Low Sleights Road, Ingleton, LA6 3AS - IG525(S1)</t>
  </si>
  <si>
    <t>The Station Inn, Low Sleights Road, Ingleton, LA6 3AS - IG525(S2)</t>
  </si>
  <si>
    <t>IG525a</t>
  </si>
  <si>
    <t>Ribblehead Railway Station, Low sleights Road to Ribblehead Station, Ingleton, LA6 3AS - IG525a(S1)</t>
  </si>
  <si>
    <t>Flat 1 - Ribblehead Railway Station, Low sleights Road to Ribblehead Station, Ingleton, LA6 3AS - IG525a(S2)</t>
  </si>
  <si>
    <t>IG525b</t>
  </si>
  <si>
    <t>spur to splice point IG525b</t>
  </si>
  <si>
    <t>Quaker Barn, Gauber Road, Ingleton, LA6 3JF - IG525b(S1)</t>
  </si>
  <si>
    <t>Gauber Farm, Gauber Road, Ingleton, LA6 3JF - IG525b(S2)</t>
  </si>
  <si>
    <t>Colt Park, Gauber Road to Colt Park, Ingleton, LA6 3JF - IG525b(S3)</t>
  </si>
  <si>
    <t>IG525c</t>
  </si>
  <si>
    <t>spur to splice point IG525c</t>
  </si>
  <si>
    <t>IG525d</t>
  </si>
  <si>
    <t>spur to splice point IG525d</t>
  </si>
  <si>
    <t>IG525e</t>
  </si>
  <si>
    <t>spur to splice point IG525e</t>
  </si>
  <si>
    <t>6 Salt Lake Cottages, Gauber Road to Colt Park, Ingleton, LA6 3JF - IG525c(S1)</t>
  </si>
  <si>
    <t>5 Salt Lake Cottages, Gauber Road to Colt Park, Ingleton, LA6 3JF - IG525c(S2)</t>
  </si>
  <si>
    <t>4 Salt Lake Cottages, Gauber Road to Colt Park, Ingleton, LA6 3JF - IG525c(S3)</t>
  </si>
  <si>
    <t>3 Salt Lake Cottages, Gauber Road to Colt Park, Ingleton, LA6 3JF - IG525c(S4)</t>
  </si>
  <si>
    <t>2 Salt Lake Cottages, Gauber Road to Colt Park, Ingleton, LA6 3JF - IG525c(S5)</t>
  </si>
  <si>
    <t>1 Salt Lake Cottages, Gauber Road to Colt Park, Ingleton, LA6 3JF - IG525c(S6)</t>
  </si>
  <si>
    <t>Ashes Farm, Ingman Lodge Road to Ashes, Horton in ribblesdale, Settle, BD24 0JB - IG525d(S1)</t>
  </si>
  <si>
    <t>Lodge Hall, Ingman Lodge Road to Nether Lodge, Horton in Ribblesdale, Settle, BD24 0JB - IG525d(S2)</t>
  </si>
  <si>
    <t>The Cottage, Nether Lodge, Ingman Lodge Road to Nether Lodge, Horton in Ribblesdale, Settle, BD24 0JB - IG525e(S1)</t>
  </si>
  <si>
    <t>Nether Lodge, Ingman Lodge Road to Nether Lodge, Horton in Ribblesdale, Settle, BD24 0JB - IG525e(S2)</t>
  </si>
  <si>
    <t>IG526</t>
  </si>
  <si>
    <t>blowing point IG526</t>
  </si>
  <si>
    <t>IG527</t>
  </si>
  <si>
    <t>splice point IG527</t>
  </si>
  <si>
    <t>Gearstones, Blea Moor Road, Ingleton, LA6 3AS - IG527(S1)</t>
  </si>
  <si>
    <t>Gearstones Farm, Blea Moor Road, Ingleton, LA6 3AS - IG527(S2)</t>
  </si>
  <si>
    <t>Gearstones Lodge, Blea Moor Road, Ingleton, LA6 3AS - IG527(S3)</t>
  </si>
  <si>
    <t>Gearstones Barn, Blea Moor Road, Ingleton, LA6 3AS - IG527(S4)</t>
  </si>
  <si>
    <t>IG528</t>
  </si>
  <si>
    <t>splice point IG528</t>
  </si>
  <si>
    <t>Far Gearstones, Far Geastones to Sheepfolds, Chapel Le Dale, Carnforth, LA6 3AT - IG528(S1)</t>
  </si>
  <si>
    <t>IG529</t>
  </si>
  <si>
    <t>IG530</t>
  </si>
  <si>
    <t>Winshaw Barn, Blea Moor Road to Winshaw, Chapel Le Dale, Carnforth, LA6 3AT - IG529(S1)</t>
  </si>
  <si>
    <t>Winshaw House, Blea Moor Road to Winshaw, Chapel Le Dale, Carnforth, LA6 3AT - IG529(S2)</t>
  </si>
  <si>
    <t>Shepherds Cottage, Blea Moor Road to Winshaw, Chapel Le Dale, Carnforth, LA6 3AT - IG529(S3)</t>
  </si>
  <si>
    <t>High Gale Farm, Far Gearstones to Sheepfolds, chapel Le Dale, Carnforth, LA6 3AT - IG530(S1)</t>
  </si>
  <si>
    <t>IG531</t>
  </si>
  <si>
    <t>IG532</t>
  </si>
  <si>
    <t>splice point IG530</t>
  </si>
  <si>
    <t>blowing point IG531</t>
  </si>
  <si>
    <t>blowing point IG532</t>
  </si>
  <si>
    <t>IG533</t>
  </si>
  <si>
    <t>Newby Head Farm, Sheepfolds to Widdale Head, Ingleton, DL8 3LX - IG533(S1)</t>
  </si>
  <si>
    <t>spur to IG505</t>
  </si>
  <si>
    <t>blowing point IG506, now using 192f in Tube 1</t>
  </si>
  <si>
    <t>splice point IG501, using 72f cable in tube 2, 72f incoming/48f outgoing</t>
  </si>
  <si>
    <t>splice point IG515, incoming 192f/outgoing 144f</t>
  </si>
  <si>
    <t>splice point IG516</t>
  </si>
  <si>
    <t>splice point IG523, incoming 144f/outgoing 96f</t>
  </si>
  <si>
    <t>spur to splice point IG525a, use 48f cable in 16mm duct</t>
  </si>
  <si>
    <t>splice point IG525, incoming 96f/outgoing 72f, spur 48f</t>
  </si>
  <si>
    <t>T1/f13-24</t>
  </si>
  <si>
    <t>splice point IG529, incoming 72f/outgoing 48f</t>
  </si>
  <si>
    <t>Ingleton 5</t>
  </si>
  <si>
    <t>splice point IG201, Drop tubes 2 and 3 here for Route 5 (Chapel le Dale)</t>
  </si>
  <si>
    <t>1 Holme Head Cottages, New Road to Bank Bottom, Ingleton, Carnforth, LA6 3ET - IG201(S1)</t>
  </si>
  <si>
    <t>2 Holme Head Cottages, New Road to Bank Bottom, Ingleton, Carnforth, LA6 3ET - IG201(S2)</t>
  </si>
  <si>
    <t>Holme Head House, New Road to Bank Bottom, Ingleton, Carnforth, LA6 3ET - IG201(S3)</t>
  </si>
  <si>
    <t>Holme Lea, New Road to Bank Bottom, Ingleton, Carnforth, LA6 3ET - IG201(S4)</t>
  </si>
  <si>
    <t>Holme Head Farm, New Road to Bank Bottom, Ingleton, Carnforth, LA6 3ET - IG201(S5)</t>
  </si>
  <si>
    <t>Black and White Café, New Road to Bank Bottom, Ingleton, Carnforth, LA6 3ET - IG201(S6)</t>
  </si>
  <si>
    <t>Ingleton Waterfall Trail, New Road to Bank Bottom, Ingleton, Carnforth, LA6 3ET - IG201(S7)</t>
  </si>
  <si>
    <t>Broadwood Cottage, New Road, Ingleton, Carnforth, LA6 3ET - IG201(S8)</t>
  </si>
  <si>
    <t>3 Garden Holme, New Road to Bank Bottom, Ingleton, Carnforth, LA6 3ES - IG201(S9)</t>
  </si>
  <si>
    <t>4 Garden Holme, New Road to Bank Bottom, Ingleton, Carnforth, LA6 3ES - IG201(S10)</t>
  </si>
  <si>
    <t>5 Garden Holme, New Road to Bank Bottom, Ingleton, Carnforth, LA6 3ES - IG201(S11)</t>
  </si>
  <si>
    <t>2 Garden Holme, New Road to Bank Bottom, Ingleton, Carnforth, LA6 3ES - IG201(S12)</t>
  </si>
  <si>
    <t>1 Garden Holme, New Road to Bank Bottom, Ingleton, Carnforth, LA6 3ES - IG201(S13)</t>
  </si>
  <si>
    <t>Mill Lane Cottage, Oddies Lane, Ingleton, Carnforth, LA6 3ER - IG201(S14)</t>
  </si>
  <si>
    <t>The Old Cottage Oddies Lane, Ingleton, Carnforth, LA6 3ER - IG201(S15)</t>
  </si>
  <si>
    <t>The Old Barn, Oddies Lane, Ingleton, Carnforth, LA6 3ER - IG201(S16)</t>
  </si>
  <si>
    <t>Goods Yard, New Road to Bank Bottom, Ingleton, Carnforth, LA6 3ET - IG202(S1)</t>
  </si>
  <si>
    <t>spur to IG202a, use 24f</t>
  </si>
  <si>
    <t>The Pines, New Road, Ingleton, Carnforth, LA6 3HN - IG202a(S1)</t>
  </si>
  <si>
    <t>7 Beech Tree Cottages, New Road, Ingleton, Carnforth, LA6 3HN - IG202a(S2)</t>
  </si>
  <si>
    <t>6 Beech Tree Cottages, New Road, Ingleton, Carnforth, LA6 3HN - IG202a(S3)</t>
  </si>
  <si>
    <t>5 Beech Tree Cottages, New Road, Ingleton, Carnforth, LA6 3HN - IG202a(S4)</t>
  </si>
  <si>
    <t>4 Beech Tree Cottages, New Road, Ingleton, Carnforth, LA6 3HN - IG202a(S5)</t>
  </si>
  <si>
    <t>3 Beech Tree Cottages, New Road, Ingleton, Carnforth, LA6 3HN - IG202a(S6)</t>
  </si>
  <si>
    <t>2 Beech Tree Cottages, New Road, Ingleton, Carnforth, LA6 3HN - IG202a(S7)</t>
  </si>
  <si>
    <t>1 Beech Tree Cottages, New Road, Ingleton, Carnforth, LA6 3HN - IG202a(S8)</t>
  </si>
  <si>
    <t>Thorngarth House, New Road, Ingleton, Carnforth, LA6 3HN - IG202a(S9)</t>
  </si>
  <si>
    <t>T9/f1-12</t>
  </si>
  <si>
    <t>splice point IG203, incoming 192f/outgoing 144f</t>
  </si>
  <si>
    <t>Woodlands Cottage, New Road to Bank Bottom, Ingleton, Carnforth, LA6 3PD - IG203(S1)</t>
  </si>
  <si>
    <t>Halsteads Barn, New Road to Bank Bottom, Ingleton, Carnforth, LA6 3PD - IG203(S2)</t>
  </si>
  <si>
    <t>Thornbrook Barn, New Road to Bank Bottom, Ingleton, Carnforth, LA6 3PD - IG203(S3)</t>
  </si>
  <si>
    <t>Brooklyn, New Road to Halsteads, Ingleton, Ingleton, LA6 3PB - IG203(S4)</t>
  </si>
  <si>
    <t>The Shieling, New Road to Halsteads, Ingleton, Ingleton, LA6 3PB - IG203(S5)</t>
  </si>
  <si>
    <t>The Jays, New Road to Halsteads, Ingleton, Ingleton, LA6 3PB - IG203(S6)</t>
  </si>
  <si>
    <t>Belle Vue, New Road to Halsteads, Ingleton, Ingleton, LA6 3PB - IG203(S7)</t>
  </si>
  <si>
    <t>Thornridge, 6 New Road to Halsteads, Ingleton, Ingleton, LA6 3PB - IG203(S8)</t>
  </si>
  <si>
    <t>Ffrancon, 5 New Road to Halsteads, Ingleton, Ingleton, LA6 3PB - IG203(S9)</t>
  </si>
  <si>
    <t>Long Acres, New Road to Halsteads, Ingleton, Ingleton, LA6 3PB - IG203(S10)</t>
  </si>
  <si>
    <t>The Sidings, New Road to Halsteads, Ingleton, Ingleton, LA6 3PB - IG203(S11)</t>
  </si>
  <si>
    <t>Firstone, New Road to Halsteads, Ingleton, Ingleton, LA6 3PB - IG203(S12)</t>
  </si>
  <si>
    <t>Marton Dale, New Road to Halsteads, Ingleton, Ingleton, LA6 3PB - IG203(S13)</t>
  </si>
  <si>
    <t>Heathre Bank, New Road to Halsteads, Ingleton, Ingleton, LA6 3PB - IG203(S14)</t>
  </si>
  <si>
    <t>Burndale, New Road to Halsteads, Ingleton, Ingleton, LA6 3PB - IG203(S15)</t>
  </si>
  <si>
    <t>Kentondale, New Road to Halsteads, Ingleton, Ingleton, LA6 3PB - IG203(S16)</t>
  </si>
  <si>
    <t>Inglethorn, New Road to Halsteads, Ingleton, Ingleton, LA6 3PB - IG203(S17)</t>
  </si>
  <si>
    <t>Beck Croft, New Road to Halsteads, Ingleton, Ingleton, LA6 3PB - IG203(S18)</t>
  </si>
  <si>
    <t>Marton Arms Hotel, New Road to Halsteads, Ingleton, Ingleton, LA6 3PB - IG203(S19)</t>
  </si>
  <si>
    <t>Bentber, New Road to Halsteads, Ingleton, Ingleton, LA6 3PB - IG203(S20)</t>
  </si>
  <si>
    <t>St Oswald Church, New Road to Halsteads, Ingleton, Ingleton, LA6 3PB - IG203(S21)</t>
  </si>
  <si>
    <t>IG203a</t>
  </si>
  <si>
    <t>spur to IG203a, use 24f</t>
  </si>
  <si>
    <t>Church View, Thornton Lane, Ingleton, Ingleton, LA6 3PL - IG203a(S1)</t>
  </si>
  <si>
    <t>Traquair, Thornton Lane, Ingleton, Ingleton, LA6 3PL - IG203a(S2)</t>
  </si>
  <si>
    <t>Thornton Hall, Thornton Lane, Ingleton, Ingleton, LA6 3PL - IG203a(S3)</t>
  </si>
  <si>
    <t>Glebe House, Thornton Lane, Ingleton, Ingleton, LA6 3PL - IG203a(S4)</t>
  </si>
  <si>
    <t>West View, Thornton Lane, Ingleton, Ingleton, LA6 3PL - IG203a(S5)</t>
  </si>
  <si>
    <t>blowing point IG204</t>
  </si>
  <si>
    <t>splice point IG205, incoming 144f/outgoing 96f</t>
  </si>
  <si>
    <t>Gatehouse Farm, New Road to Halsteads, Ingleton, Ingleton, LA6 3NR - IG205(S1)</t>
  </si>
  <si>
    <t>Beckside, New Road to Halsteads, Ingleton, Ingleton, LA6 3NR - IG205(S2)</t>
  </si>
  <si>
    <t>Grove House, New Road to Halsteads, Ingleton, Ingleton, LA6 3NR - IG205(S3)</t>
  </si>
  <si>
    <t>Bridleways Cottage, Bank House Lane, Ingleton, Ingleton, LA6 3NR - IG205(S4)</t>
  </si>
  <si>
    <t>Inglewood Cottage, Bank House Lane, Ingleton, Ingleton, LA6 3NR - IG205(S5)</t>
  </si>
  <si>
    <t>Grove Cottage, Bank House Lane, Ingleton, Ingleton, LA6 3NR - IG205(S6)</t>
  </si>
  <si>
    <t>Garden Cottage, New Road to Halsteads, Ingleton, Ingleton, LA6 3NR - IG205(S7)</t>
  </si>
  <si>
    <t>Fern Cottage, Bank House Lane, Ingleton, Ingleton, LA6 3NR - IG205(S8)</t>
  </si>
  <si>
    <t>Hollow Meadows, New Road, Ingleton, Carnforth, LA6 3NR - IG205(S9)</t>
  </si>
  <si>
    <t>Gate House Barn, New Road to Halsteads, Ingleton, Ingleton, LA6 3NR - IG205(S10)</t>
  </si>
  <si>
    <t>splice point IG206</t>
  </si>
  <si>
    <t>Windy Hill, Bank House Lane, Ingleton, Ingleton, LA6 3NR - IG206(S1)</t>
  </si>
  <si>
    <t>Westhouse Farm, Bank House Lane, Ingleton, Ingleton, LA6 3NR - IG206(S2)</t>
  </si>
  <si>
    <t>Westhouse Barn, Bank House Lane, Ingleton, Ingleton, LA6 3NR - IG206(S3)</t>
  </si>
  <si>
    <t>Sunny Vale, Bank House Lane, Ingleton, Ingleton, LA6 3NR - IG206(S4)</t>
  </si>
  <si>
    <t>splice point IG207, incoming 96f/outgoing 48f</t>
  </si>
  <si>
    <t>Burnt House, Westgate Lane, Ingleton, LA6 3NP - IG207(S1)</t>
  </si>
  <si>
    <t>Overgreen, Westgate Lane, Ingleton, LA6 3NP - IG207(S2)</t>
  </si>
  <si>
    <t>Fellbeck Farm, Westgate Lane, Ingleton, LA6 3NP - IG207(S3)</t>
  </si>
  <si>
    <t>Bank House, Bank House Lane, Ingleton, Ingleton, LA6 3NP - IG207(S4)</t>
  </si>
  <si>
    <t>IG207a</t>
  </si>
  <si>
    <t>spur to IG207a, use 48f</t>
  </si>
  <si>
    <t>Castle Hill, Higher Westhouse, Westgate Lane, Ingleton, Ingleton, LA6 3NH - IG207a(S1)</t>
  </si>
  <si>
    <t>Leys Close, Higher Westhouse, Westgate Lane, Ingleton, Ingleton, LA6 3NH - IG207a(S2)</t>
  </si>
  <si>
    <t>Thorney Croft, County Boundary to Far Westhouse, Ingleton, Carnforth, LA6 3PA - IG207a(S3)</t>
  </si>
  <si>
    <t>Hill Crest, County Boundary to Far Westhouse, Ingleton, Carnforth, LA6 3PA - IG207a(S4)</t>
  </si>
  <si>
    <t>IG207b</t>
  </si>
  <si>
    <t>spur to IG207b, carry on 48f</t>
  </si>
  <si>
    <t>Rock Villa, County Boundary to Far Westhouse, Ingleton, Carnforth, LA6 3NQ - IG207b(S1)</t>
  </si>
  <si>
    <t>Garden Cottage, County Boundary to Far Westhouse, Ingleton, Carnforth, LA6 3NQ - IG207b(S2)</t>
  </si>
  <si>
    <t>Smithy House, County Boundary to Far Westhouse, Ingleton, Carnforth, LA6 3NQ - IG207b(S3)</t>
  </si>
  <si>
    <t>Smithy Cottage, County Boundary to Far Westhouse, Ingleton, Carnforth, LA6 3NQ - IG207b(S4)</t>
  </si>
  <si>
    <t>Ellerbeck Lodge, Higher Westhouse, Westgate Lane, Ingleton, Ingleton, LA6 3NH - IG207b(S5)</t>
  </si>
  <si>
    <t>Ellerbeck,Higher Westhouse, Westgate Lane, Ingleton, Ingleton, LA6 3NH - IG207b(S6)</t>
  </si>
  <si>
    <t>Ellerbeck Cottage,Higher Westhouse, Westgate Lane, Ingleton, Ingleton, LA6 3NH - IG207b(S7)</t>
  </si>
  <si>
    <t>Nursery, County Boundary to Far Westhouse, Ingleton, Carnforth, LA6 3NQ - IG207b(S8)</t>
  </si>
  <si>
    <t>Kirksteads Farm, County Boundary to Far Westhouse, Ingleton, Carnforth, LA6 3NJ - IG207b(S9)</t>
  </si>
  <si>
    <t>Splice point IG208/link to Leck Cable</t>
  </si>
  <si>
    <t>Westgate Farm, Westgate Lane, Ingleton, LA6 3NP - IG208(S1)</t>
  </si>
  <si>
    <t>spur to IG208aa, use 24f cable</t>
  </si>
  <si>
    <t>Mayfield, Westgate Lane, Ingleton, LA6 3NP - IG208aa(S1)</t>
  </si>
  <si>
    <t>spur to IG208b</t>
  </si>
  <si>
    <t>Radio Station, Westgate Lane, Ingleton, LA6 3NP - IG208b(S1)</t>
  </si>
  <si>
    <t>spur to IG208c</t>
  </si>
  <si>
    <t>Braida Garth, Braida Garth, Ingleton, LA6 3PH - IG208c(S1)</t>
  </si>
  <si>
    <t>spur to IG208d</t>
  </si>
  <si>
    <t>Kingsdale Head Farm, Peat Gate to Braida Garth, Ingleton, LA6 3PH - IG208d(S1)</t>
  </si>
  <si>
    <t>(note used 24f from IG208 to here. This leaves 12f spare if we ever decide to link to Dentdale over the top)</t>
  </si>
  <si>
    <t>splice point IG101</t>
  </si>
  <si>
    <t>splice point IG102</t>
  </si>
  <si>
    <t>IG105</t>
  </si>
  <si>
    <t>splice point IG104</t>
  </si>
  <si>
    <t>Meadows View, Enter Lane, Ingleton,  LA6 3DL - IG104(S1)</t>
  </si>
  <si>
    <t>The Fold, Enter Lane, Ingleton,  LA6 3DL - IG104(S2)</t>
  </si>
  <si>
    <t>Three Peaks Park, New Road, Ingleton, Carnforth, LA6 3DL - IG104(S3)</t>
  </si>
  <si>
    <t>Enter Farm, Enter Lane, Ingleton, LA6 3DL - IG104(S4)</t>
  </si>
  <si>
    <t>Unit 4, Lonsdale Machine Co, New Road to Industrial Estate, Ingleton, Carnforth, LA6 3NU - IG104(S5)</t>
  </si>
  <si>
    <t>Unit 3b, Ingleton Industrial Estate, New Road, Ingleton, Carnforth, LA6 3NU - IG104(S6)</t>
  </si>
  <si>
    <t>Unit 3a, Ingleton Industrial Estate, New Road, Ingleton, Carnforth, LA6 3NU - IG104(S7)</t>
  </si>
  <si>
    <t>Unit 2b, Ingleton Industrial Estate, New Road, Ingleton, Carnforth, LA6 3NU - IG104(S8)</t>
  </si>
  <si>
    <t>Unit 2a,  Ingleton Industrial Estate, New Road, Ingleton, Carnforth, LA6 3NU - IG104(S9)</t>
  </si>
  <si>
    <t>Unit 1b, Ingleton Industrial Estate, New Road, Ingleton, Carnforth, LA6 3NU - IG104(S10)</t>
  </si>
  <si>
    <t>Unit 1a, Ingleton Industrial Estate, New Road, Ingleton, Carnforth, LA6 3NU - IG104(S11)</t>
  </si>
  <si>
    <t>Rowan Tree Cottage, High View, New Road, Ingleton, Carnforth, LA6 3DL - IG104(S12)</t>
  </si>
  <si>
    <t>Damson Tree Cottage, High View, New Road, Ingleton, Carnforth, LA6 3DL - IG104(S13)</t>
  </si>
  <si>
    <t>Plum Tree Cottage, High View, New Road, Ingleton, Carnforth, LA6 3DL - IG104(S14)</t>
  </si>
  <si>
    <t>Cherry Tree Cottage, High View, New Road, Ingleton, Carnforth, LA6 3DL - IG104(S15)</t>
  </si>
  <si>
    <t>Apple Tree Cottage, High View, New Road, Ingleton, Carnforth, LA6 3DL - IG104(S16)</t>
  </si>
  <si>
    <t>Three Peaks Filling Station, New Road, Ingleton, Carnforth, LA6 3DL - IG104(S17)</t>
  </si>
  <si>
    <t>Three Peaks Café, Enter Lane, Ingleton,  LA6 3DL - IG104(S18)</t>
  </si>
  <si>
    <t>Pit Yard House, New Road, Ingleton, Carnforth, LA6 3DL - IGH104(S19)</t>
  </si>
  <si>
    <t>Unit 5a, Ingleton Industrial Estate, New Road, Ingleton, Carnforth, LA6 3NU - IG104(S20)</t>
  </si>
  <si>
    <t>Unit 5b, Ingleton Industrial Estate, New Road, Ingleton, Carnforth, LA6 3NU - IG104(S21)</t>
  </si>
  <si>
    <t>Unit 5c, Ingleton Industrial Estate, New Road, Ingleton, Carnforth, LA6 3NU - IG104(S22)</t>
  </si>
  <si>
    <t>Unit 5d, Ingleton Industrial Estate, New Road, Ingleton, Carnforth, LA6 3NU - IG104(S23)</t>
  </si>
  <si>
    <t>H and M Craftsmen Ltd, New Road to Industrial Estate, Ingleton, Carnforth, LA6 3NU - IG104(S23)</t>
  </si>
  <si>
    <t>Thorntons Garden and Estate, New Road, Ingleton, Carnforth, LA6 3HL - IG104(S24)</t>
  </si>
  <si>
    <t>Bibbys of Ingleton Ltd, New Road to Industrial Estate, Ingleton, Carnforth, LA6 3NU - IG104(S25)</t>
  </si>
  <si>
    <t>A C Price Engineering Ltd, New Road to Industrial Estate, Ingleton, Carnforth, LA6 3NU - IG104(S26)</t>
  </si>
  <si>
    <t>Toobys Ltd, New Road to Industrial Estate, Ingleton, Carnforth, LA6 3NU - IG104(S27)</t>
  </si>
  <si>
    <t>spur to IG106a</t>
  </si>
  <si>
    <t>Beckcrook, Croft Road, Ingleton, Carnforth, LA6 3HS - IG105(S1)</t>
  </si>
  <si>
    <t>12 New Road, Ingleton, Carnforth, LA6 3HL - IG105a(S1)</t>
  </si>
  <si>
    <t>14 New Road, Ingleton, Carnforth, LA6 3HL - IG105a(S2)</t>
  </si>
  <si>
    <t>16 New Road, Ingleton, Carnforth, LA6 3HL - IG105a(S3)</t>
  </si>
  <si>
    <t>18 New Road, Ingleton, Carnforth, LA6 3HL - IG105a(S4)</t>
  </si>
  <si>
    <t>20 New Road, Ingleton, Carnforth, LA6 3HL - IG105a(S5)</t>
  </si>
  <si>
    <t>22 New Road, Ingleton, Carnforth, LA6 3HL - IG105a(S6)</t>
  </si>
  <si>
    <t>24 New Road, Ingleton, Carnforth, LA6 3HL - IG105a(S7)</t>
  </si>
  <si>
    <t>26 New Road, Ingleton, Carnforth, LA6 3HL - IG105a(S8)</t>
  </si>
  <si>
    <t>Masons Arms New Road, Ingleton, Carnforth, LA6 3HL - IG105a(S9)</t>
  </si>
  <si>
    <t>BT Telephone Exchange New Road, Ingleton, Carnforth, LA6 3HL - IG105a(S10)</t>
  </si>
  <si>
    <t>spur to IG105b</t>
  </si>
  <si>
    <t>10 New Road, Ingleton, Carnforth, LA6 3HW - IG105b(S1)</t>
  </si>
  <si>
    <t>Barnold, Bentham Road, Ingleton, Carnforth, LA6 3HZ - IG105b(S2)</t>
  </si>
  <si>
    <t>Meadowside, Bentham Road, Ingleton, Carnforth, LA6 3HZ - IG105b(S3)</t>
  </si>
  <si>
    <t>Clarrick House Farm, Bentham Road, Ingleton, Carnforth, LA6 3HP - IG105b(S4)</t>
  </si>
  <si>
    <t>1 Clarrick Terrace, Bentham Road, Ingleton, Carnforth, LA6 3HP - IG105b(S5)</t>
  </si>
  <si>
    <t>2 Clarrick Terrace, Bentham Road, Ingleton, Carnforth, LA6 3HP - IG105b(S6)</t>
  </si>
  <si>
    <t>3 Clarrick Terrace, Bentham Road, Ingleton, Carnforth, LA6 3HP - IG105b(S7)</t>
  </si>
  <si>
    <t>4 Clarrick Terrace, Bentham Road, Ingleton, Carnforth, LA6 3HP - IG105b(S8)</t>
  </si>
  <si>
    <t>5 Clarrick Terrace, Bentham Road, Ingleton, Carnforth, LA6 3HP - IG105b(S9)</t>
  </si>
  <si>
    <t>6 Clarrick Terrace, Bentham Road, Ingleton, Carnforth, LA6 3HP - IG105b(S10)</t>
  </si>
  <si>
    <t>7 Clarrick Terrace, Bentham Road, Ingleton, Carnforth, LA6 3HP - IG105b(S11)</t>
  </si>
  <si>
    <t>8 Clarrick Terrace, Bentham Road, Ingleton, Carnforth, LA6 3HP - IG105b(S12)</t>
  </si>
  <si>
    <t>9 Clarrick Terrace, Bentham Road, Ingleton, Carnforth, LA6 3HP - IG105b(S13)</t>
  </si>
  <si>
    <t>10 Clarrick Terrace, Bentham Road, Ingleton, Carnforth, LA6 3HP - IG105b(S14)</t>
  </si>
  <si>
    <t>11 Clarrick Terrace, Bentham Road, Ingleton, Carnforth, LA6 3HP - IG105b(S15)</t>
  </si>
  <si>
    <t>2 Clarrick Place, Bentham Road, Ingleton, Carnforth, LA6 3HP - IG105b(S16)</t>
  </si>
  <si>
    <t>3 Clarrick Place, Bentham Road, Ingleton, Carnforth, LA6 3HP - IG105b(S17)</t>
  </si>
  <si>
    <t>4 Clarrick Place, Bentham Road, Ingleton, Carnforth, LA6 3HP - IG105b(S18)</t>
  </si>
  <si>
    <t>1 Clarrick Place, Bentham Road, Ingleton, Carnforth, LA6 3HP - IG105b(S19)</t>
  </si>
  <si>
    <t>Healey Dene, Bentham Road, Ingleton, Carnforth, LA6 3HZ - IG105b(S20)</t>
  </si>
  <si>
    <t>Holly Grange, Bentham Road, Ingleton, Carnforth, LA6 3HZ - IG105b(S21)</t>
  </si>
  <si>
    <t>Riverdale, Bentham Road, Ingleton, Carnforth, LA6 3HZ - IG105b(S22)</t>
  </si>
  <si>
    <t>Meadow Bank, New Road, Ingleton, Carnforth, LA6 3HW - IG105b(S23)</t>
  </si>
  <si>
    <t>Toll Bar Cottage, 2 New Road, Ingleton, Carnforth, LA6 3HW - IG105b(S24)</t>
  </si>
  <si>
    <t>4 New Road, Ingleton, Carnforth, LA6 3HW - P48 - IG105b(S25)</t>
  </si>
  <si>
    <t>6 New Road, Ingleton, Carnforth, LA6 3HW - IG105b(S26)</t>
  </si>
  <si>
    <t>8 New Road, Ingleton, Carnforth, LA6 3HW - IG105b(S27)</t>
  </si>
  <si>
    <t>IG106</t>
  </si>
  <si>
    <t>12 Beech Terrace, Warth Lane, Ingleton, Carnforth, LA6 3HT - IG106(S1)</t>
  </si>
  <si>
    <t>11 Beech Terrace, Warth Lane, Ingleton, Carnforth, LA6 3HT - IG106(S2)</t>
  </si>
  <si>
    <t>10 Beech Terrace, Warth Lane, Ingleton, Carnforth, LA6 3HT - IG106(S3)</t>
  </si>
  <si>
    <t>9 Beech Terrace, Warth Lane, Ingleton, Carnforth, LA6 3HT - IG106(S4)</t>
  </si>
  <si>
    <t>8 Beech Terrace, Warth Lane, Ingleton, Carnforth, LA6 3HT - IG106(S5)</t>
  </si>
  <si>
    <t>7 Beech Terrace, Warth Lane, Ingleton, Carnforth, LA6 3HT - IG106(S6)</t>
  </si>
  <si>
    <t>6 Beech Terrace, Warth Lane, Ingleton, Carnforth, LA6 3HT - IG106(S7)</t>
  </si>
  <si>
    <t>5 Beech Terrace, Warth Lane, Ingleton, Carnforth, LA6 3HT - IG106(S8)</t>
  </si>
  <si>
    <t>4 Beech Terrace, Warth Lane, Ingleton, Carnforth, LA6 3HT - IG106(S9)</t>
  </si>
  <si>
    <t>3 Beech Terrace, Warth Lane, Ingleton, Carnforth, LA6 3HT - IG106(S10)</t>
  </si>
  <si>
    <t>2 Beech Terrace, Warth Lane, Ingleton, Carnforth, LA6 3HT - IG106(S11)</t>
  </si>
  <si>
    <t>1 Beech Terrace, Warth Lane, Ingleton, Carnforth, LA6 3HT - IG106(S12)</t>
  </si>
  <si>
    <t>Stackstead Farm, Warth Lane, Ingleton, Carnforth, LA6 3HS - IG106(S13)</t>
  </si>
  <si>
    <t>Wine Warth, Warth Lane to Nutgill Lane, Ingleton, Carnforth, LA6 3HS - IG106(S14)</t>
  </si>
  <si>
    <t>Abbey Cottage, 4 Pemberton Cottages, Warth Lane to Nutgill Lane, Ingleton, Carnforth, LA6 3DX - IG106a(S1)</t>
  </si>
  <si>
    <t>3 Pemberton Cottages, Warth Lane to Nutgill Lane, Ingleton, Carnforth, LA6 3DX - IG106a(S2)</t>
  </si>
  <si>
    <t>2 Pemberton Cottages, Warth Lane to Nutgill Lane, Ingleton, Carnforth, LA6 3DX - IG106a(S3)</t>
  </si>
  <si>
    <t>1 Pemberton Cottages, Warth Lane to Nutgill Lane, Ingleton, Carnforth, LA6 3DX - IG106a(S4)</t>
  </si>
  <si>
    <t>Little Beck, Warth Lane to Nutgill Lane, Ingleton, Carnforth, LA6 3DX - IG106a(S5)</t>
  </si>
  <si>
    <t>Stonecroft, Warth Lane to Nutgill Lane, Ingleton, Carnforth, LA6 3DU - IG106a(S6)</t>
  </si>
  <si>
    <t>Kirksteads, Warth Lane to Nutgill Lane, Ingleton, Carnforth, LA6 3DU - IG106a(S7)</t>
  </si>
  <si>
    <t>Winnings, Warth Lane to Nutgill Lane, Ingleton, Carnforth, LA6 3DU - IG106a(S8)</t>
  </si>
  <si>
    <t>Primrose Cottage, Warth Lane to Nutgill Lane, Ingleton, Carnforth, LA6 3DU - IG106a(S9)</t>
  </si>
  <si>
    <t>Winnings Cottage, Warth Lane to Nutgill Lane, Ingleton, Carnforth, LA6 3DU - IG106a(S10)</t>
  </si>
  <si>
    <t>IG107</t>
  </si>
  <si>
    <t>splice point IG107</t>
  </si>
  <si>
    <t>Warth Dales, Warth Lane, Ingleton, Carnforth, LA6 3HU - IG107(S1)</t>
  </si>
  <si>
    <t>Warth Barn, Warth House, Warth Lane, Ingleton, Carnforth, LA6 3HU - IG107(S2)</t>
  </si>
  <si>
    <t>Warth House Farm , Warth Lane, Ingleton, Carnforth, LA6 3HU - IG107(S3)</t>
  </si>
  <si>
    <t>Foredales Farm, Warth Lane, Ingleton, Carnforth, LA6 3HU - IG107(S4)</t>
  </si>
  <si>
    <t>IG108</t>
  </si>
  <si>
    <t>3 Wilson Wood Cottages, Bentham Road, Ingleton, Carnforth, LA6 3HR - IG108(S1)</t>
  </si>
  <si>
    <t>2 Wilson Wood Cottages, Bentham Road, Ingleton, Carnforth, LA6 3HR - IG108(S2)</t>
  </si>
  <si>
    <t>1 Wilson Wood Cottages, Bentham Road, Ingleton, Carnforth, LA6 3HR - IG108(S3)</t>
  </si>
  <si>
    <t>Wilson Wood House, Bentham Road, Ingleton, Carnforth, North Yorkshire, LA6 3HR - IG108(S4)</t>
  </si>
  <si>
    <t>Wilson Wood Farm, Bentham Road, Ingleton, Carnforth, North Yorkshire, LA6 3HR - IG108(S5)</t>
  </si>
  <si>
    <t>IG109</t>
  </si>
  <si>
    <t>splice point IG109</t>
  </si>
  <si>
    <t>Raygill Farm, Bentham Road, Ingleton, Carnforth, North Yorkshire, LA6 3HR - IG109(S1)</t>
  </si>
  <si>
    <t>T H Robinson and Son, Dumb Toms Lane, High Bentham, Lancaster, LA6 3DS - IG109(S2)</t>
  </si>
  <si>
    <t>Over Raygill, dumb Toms Lane, high Bentham, Lancaster,  LA6 3DS - IG109(S3)</t>
  </si>
  <si>
    <t>IG110</t>
  </si>
  <si>
    <t>splice point IG110/joint with Low Bentham route 1</t>
  </si>
  <si>
    <t>spur to IG105a, use 96f</t>
  </si>
  <si>
    <t>Harling House, Rarber Top Lane, Ingleton, Carnforth, LA6 3DN - IG103(S1)</t>
  </si>
  <si>
    <t>Fell View, Rarber Top Lane, Ingleton, Carnforth, LA6 3DN - IG103(S2)</t>
  </si>
  <si>
    <t>splice point IG105, incoming 288f/outgoing 144f plus 96f spur</t>
  </si>
  <si>
    <t>288f</t>
  </si>
  <si>
    <t>splice point IG106, incoming 144f/outgoing 72f</t>
  </si>
  <si>
    <t>splice point IG108,  incoming 72f/outgoing 48f</t>
  </si>
  <si>
    <t>288 core fibre</t>
  </si>
  <si>
    <t>Ingleton community Centre, Main Street, Ingleton, LA6 3HG - IGHE(S1)</t>
  </si>
  <si>
    <t>Station Gates, Main Street, Ingleton, LA6 3HG - IGHE(S2)</t>
  </si>
  <si>
    <t>Pear Tree Cottage, Main Street, Ingleton, LA6 3HG - IGHE(S3)</t>
  </si>
  <si>
    <t>1 Crofts Barn, Main Street, Ingleton, LA6 3HG - IGHE(S4)</t>
  </si>
  <si>
    <t>2 Crofts Barn, Main Street, Ingleton, LA6 3HG - IGHE(S5)</t>
  </si>
  <si>
    <t>1 Ivy Mount, Bank Top, Ingleton, Carnforth, LA6 3HG - IGHE(S6)</t>
  </si>
  <si>
    <t>2 Ivy Mount, Bank Top, Ingleton, Carnforth, LA6 3HG - IGHE(S7)</t>
  </si>
  <si>
    <t>3 Ivy Mount, Bank Top, Ingleton, Carnforth, LA6 3HG - IGHE(S8)</t>
  </si>
  <si>
    <t>4 Ivy Mount, Bank Top, Ingleton, Carnforth, LA6 3HG - IGHE(S9)</t>
  </si>
  <si>
    <t>Route 5 - Chapel le Dale</t>
  </si>
  <si>
    <t>in Route 1</t>
  </si>
  <si>
    <t>splice point IG303, incoming 144f/outgoing 96f</t>
  </si>
  <si>
    <t>splice point IG305, incoming 96f/outgoing 72f</t>
  </si>
  <si>
    <t>splice point IG305, incoming 72f/outgoing 48f</t>
  </si>
  <si>
    <t>in route 2, using Tube 3 &amp; 2 spurred off to become tube 2 and 1 of route 5</t>
  </si>
  <si>
    <t>splice point IG202, using 192f in tube 1</t>
  </si>
  <si>
    <t>splice point IG103, Drop Tube 3 for Route 3, Drop Tube 2 for route 4, Tube 1 carries on, Tubes 4-7 end here</t>
  </si>
  <si>
    <t>T12/f23-24</t>
  </si>
  <si>
    <t>T12/f21-22</t>
  </si>
  <si>
    <t>T12/f19-20</t>
  </si>
  <si>
    <t>T12/f17-18</t>
  </si>
  <si>
    <t>T12/f15-16</t>
  </si>
  <si>
    <t>T12/f13-14</t>
  </si>
  <si>
    <t>T11/f23-24</t>
  </si>
  <si>
    <t>T11/f21-22</t>
  </si>
  <si>
    <t>T11/f19-20</t>
  </si>
  <si>
    <t>T11/f17-18</t>
  </si>
  <si>
    <t>T11/f15-16</t>
  </si>
  <si>
    <t>T11/f13-14</t>
  </si>
  <si>
    <t>T10/f23-24</t>
  </si>
  <si>
    <t>T10/f21-22</t>
  </si>
  <si>
    <t>T10/f19-20</t>
  </si>
  <si>
    <t>T10/f17-18</t>
  </si>
  <si>
    <t>T10/f15-16</t>
  </si>
  <si>
    <t>T10/f13-14</t>
  </si>
  <si>
    <t>T9/f23-24</t>
  </si>
  <si>
    <t>T9/f21-22</t>
  </si>
  <si>
    <t>T9/f19-20</t>
  </si>
  <si>
    <t>T9/f17-18</t>
  </si>
  <si>
    <t>T9/f15-16</t>
  </si>
  <si>
    <t>T9/f13-14</t>
  </si>
  <si>
    <t>splice bottom 24f to link Bentham node to Ingleton node</t>
  </si>
  <si>
    <t>T2/f13-18</t>
  </si>
  <si>
    <t>T4/f1-6</t>
  </si>
  <si>
    <t>19-21</t>
  </si>
  <si>
    <t>Ingleton Community Centre, Main Street, Ingleton, LA6 3HG - IGHE(S1)</t>
  </si>
  <si>
    <t>use FDN bullet in chamber beside Cabinet, 96f cable into tray 1 from bullet</t>
  </si>
  <si>
    <t>f1-2</t>
  </si>
  <si>
    <t>spares</t>
  </si>
  <si>
    <t>T1-T7</t>
  </si>
  <si>
    <t>1-47</t>
  </si>
  <si>
    <t>use top 48f of 144f in Tube 3, remaining 96f goes up Route 5 in Tube 3.</t>
  </si>
  <si>
    <t>splice point IG405, 96f incoming 72f outgoing</t>
  </si>
  <si>
    <t>splice point IG403, 144f incoming/96f outgoing</t>
  </si>
  <si>
    <t>splice point IG407, incoming 72f/outgoing 48f</t>
  </si>
  <si>
    <t>splice point IG410</t>
  </si>
  <si>
    <t>splice point IG411</t>
  </si>
  <si>
    <t>Route 1, incoming from Bentham node</t>
  </si>
  <si>
    <t>Chapel le Dale</t>
  </si>
  <si>
    <t>Route 2 - Thornton in Lonsdale</t>
  </si>
  <si>
    <t>Thornton in Lonsdale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</si>
</sst>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0_ ;\-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/>
    <xf numFmtId="0" fontId="0" fillId="0" borderId="0" xfId="0" applyAlignment="1">
      <alignment horizontal="center"/>
    </xf>
    <xf numFmtId="0" fontId="4" fillId="0" borderId="0" xfId="0" applyFont="1"/>
    <xf numFmtId="0" fontId="7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Font="1"/>
    <xf numFmtId="44" fontId="0" fillId="0" borderId="5" xfId="0" applyNumberFormat="1" applyFont="1" applyFill="1" applyBorder="1" applyAlignment="1">
      <alignment horizontal="center"/>
    </xf>
    <xf numFmtId="44" fontId="0" fillId="0" borderId="0" xfId="1" applyFont="1"/>
    <xf numFmtId="0" fontId="0" fillId="0" borderId="4" xfId="0" applyBorder="1" applyAlignment="1">
      <alignment horizontal="center"/>
    </xf>
    <xf numFmtId="44" fontId="5" fillId="0" borderId="0" xfId="1" applyFont="1"/>
    <xf numFmtId="44" fontId="0" fillId="0" borderId="0" xfId="0" applyNumberFormat="1"/>
    <xf numFmtId="44" fontId="0" fillId="0" borderId="0" xfId="0" applyNumberFormat="1" applyAlignment="1">
      <alignment horizontal="center"/>
    </xf>
    <xf numFmtId="44" fontId="3" fillId="0" borderId="0" xfId="0" applyNumberFormat="1" applyFont="1" applyBorder="1"/>
    <xf numFmtId="44" fontId="3" fillId="0" borderId="8" xfId="0" applyNumberFormat="1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0" borderId="4" xfId="0" applyFont="1" applyBorder="1" applyAlignment="1">
      <alignment horizontal="center"/>
    </xf>
    <xf numFmtId="44" fontId="0" fillId="0" borderId="0" xfId="0" applyNumberFormat="1" applyFont="1" applyBorder="1" applyAlignment="1">
      <alignment horizontal="center"/>
    </xf>
    <xf numFmtId="44" fontId="0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ont="1" applyFill="1" applyAlignment="1">
      <alignment horizontal="center"/>
    </xf>
    <xf numFmtId="9" fontId="0" fillId="0" borderId="0" xfId="5" applyFont="1" applyAlignment="1">
      <alignment horizontal="center"/>
    </xf>
    <xf numFmtId="9" fontId="0" fillId="0" borderId="0" xfId="5" applyFo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5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right"/>
    </xf>
    <xf numFmtId="9" fontId="0" fillId="0" borderId="0" xfId="5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0" fillId="0" borderId="0" xfId="0" applyFont="1" applyBorder="1" applyAlignment="1">
      <alignment horizontal="left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NumberFormat="1" applyFont="1" applyFill="1" applyAlignment="1">
      <alignment vertical="center"/>
    </xf>
    <xf numFmtId="0" fontId="9" fillId="0" borderId="0" xfId="0" applyFont="1" applyFill="1"/>
    <xf numFmtId="0" fontId="5" fillId="0" borderId="0" xfId="0" applyNumberFormat="1" applyFont="1" applyFill="1" applyAlignment="1">
      <alignment vertical="center"/>
    </xf>
    <xf numFmtId="0" fontId="10" fillId="0" borderId="0" xfId="0" applyFont="1" applyAlignment="1">
      <alignment horizontal="center"/>
    </xf>
    <xf numFmtId="0" fontId="4" fillId="0" borderId="0" xfId="0" applyFont="1" applyAlignment="1"/>
    <xf numFmtId="49" fontId="10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Font="1" applyBorder="1"/>
    <xf numFmtId="0" fontId="11" fillId="0" borderId="0" xfId="0" applyFont="1"/>
    <xf numFmtId="0" fontId="3" fillId="0" borderId="1" xfId="0" applyFont="1" applyBorder="1" applyAlignment="1">
      <alignment horizontal="center"/>
    </xf>
    <xf numFmtId="49" fontId="10" fillId="0" borderId="0" xfId="0" applyNumberFormat="1" applyFont="1" applyAlignment="1"/>
    <xf numFmtId="0" fontId="0" fillId="0" borderId="0" xfId="0" applyFont="1" applyBorder="1" applyAlignment="1"/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4" fontId="0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5" fillId="0" borderId="0" xfId="0" applyFont="1" applyBorder="1"/>
    <xf numFmtId="0" fontId="2" fillId="0" borderId="0" xfId="0" applyFont="1"/>
    <xf numFmtId="0" fontId="5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" fillId="0" borderId="0" xfId="0" applyFont="1" applyFill="1" applyBorder="1"/>
    <xf numFmtId="0" fontId="3" fillId="0" borderId="1" xfId="0" applyFont="1" applyBorder="1" applyAlignment="1">
      <alignment horizontal="center"/>
    </xf>
    <xf numFmtId="49" fontId="4" fillId="0" borderId="0" xfId="0" applyNumberFormat="1" applyFont="1" applyAlignment="1"/>
    <xf numFmtId="49" fontId="0" fillId="0" borderId="0" xfId="0" applyNumberFormat="1" applyFont="1" applyAlignment="1"/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right"/>
    </xf>
    <xf numFmtId="0" fontId="9" fillId="0" borderId="0" xfId="0" applyFont="1"/>
    <xf numFmtId="49" fontId="0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5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6">
    <cellStyle name="Currency" xfId="1" builtinId="4"/>
    <cellStyle name="Currency 2" xfId="2"/>
    <cellStyle name="Normal" xfId="0" builtinId="0"/>
    <cellStyle name="Normal 2" xfId="3"/>
    <cellStyle name="Percent" xfId="5" builtinId="5"/>
    <cellStyle name="Percent 2" xfId="4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pane ySplit="1" topLeftCell="A32" activePane="bottomLeft" state="frozen"/>
      <selection pane="bottomLeft" activeCell="L37" sqref="L37"/>
    </sheetView>
  </sheetViews>
  <sheetFormatPr defaultRowHeight="15" x14ac:dyDescent="0.25"/>
  <cols>
    <col min="1" max="1" width="28.7109375" bestFit="1" customWidth="1"/>
    <col min="2" max="2" width="10.7109375" bestFit="1" customWidth="1"/>
    <col min="3" max="3" width="6" bestFit="1" customWidth="1"/>
    <col min="4" max="4" width="11.5703125" bestFit="1" customWidth="1"/>
    <col min="5" max="5" width="7.7109375" customWidth="1"/>
    <col min="6" max="6" width="11.5703125" bestFit="1" customWidth="1"/>
    <col min="7" max="7" width="6" style="8" bestFit="1" customWidth="1"/>
    <col min="8" max="8" width="11.5703125" style="8" bestFit="1" customWidth="1"/>
    <col min="9" max="9" width="6" style="8" bestFit="1" customWidth="1"/>
    <col min="10" max="10" width="11.5703125" style="8" customWidth="1"/>
    <col min="11" max="11" width="6" style="8" bestFit="1" customWidth="1"/>
    <col min="12" max="12" width="12.5703125" style="8" bestFit="1" customWidth="1"/>
    <col min="13" max="13" width="17.85546875" style="8" bestFit="1" customWidth="1"/>
    <col min="14" max="14" width="12.5703125" bestFit="1" customWidth="1"/>
  </cols>
  <sheetData>
    <row r="1" spans="1:14" x14ac:dyDescent="0.25">
      <c r="A1" s="9" t="s">
        <v>12</v>
      </c>
      <c r="B1" s="10"/>
      <c r="C1" s="121" t="s">
        <v>304</v>
      </c>
      <c r="D1" s="125"/>
      <c r="E1" s="121" t="s">
        <v>305</v>
      </c>
      <c r="F1" s="125"/>
      <c r="G1" s="121" t="s">
        <v>306</v>
      </c>
      <c r="H1" s="125"/>
      <c r="I1" s="121" t="s">
        <v>307</v>
      </c>
      <c r="J1" s="125"/>
      <c r="K1" s="126" t="s">
        <v>665</v>
      </c>
      <c r="L1" s="127"/>
      <c r="M1" s="11" t="s">
        <v>13</v>
      </c>
      <c r="N1" s="12" t="s">
        <v>14</v>
      </c>
    </row>
    <row r="2" spans="1:14" x14ac:dyDescent="0.25">
      <c r="A2" s="9"/>
      <c r="B2" s="10"/>
      <c r="C2" s="36"/>
      <c r="D2" s="35"/>
      <c r="E2" s="123" t="s">
        <v>958</v>
      </c>
      <c r="F2" s="124"/>
      <c r="G2" s="36"/>
      <c r="H2" s="35"/>
      <c r="I2" s="82"/>
      <c r="J2" s="83"/>
      <c r="K2" s="121" t="s">
        <v>956</v>
      </c>
      <c r="L2" s="122"/>
      <c r="M2" s="103"/>
      <c r="N2" s="37"/>
    </row>
    <row r="3" spans="1:14" s="13" customFormat="1" x14ac:dyDescent="0.25">
      <c r="A3" t="s">
        <v>31</v>
      </c>
      <c r="B3" s="28">
        <v>1.5</v>
      </c>
      <c r="C3" s="26">
        <f>'Ingleton 1'!C147</f>
        <v>4270</v>
      </c>
      <c r="D3" s="27">
        <f>B3*C3</f>
        <v>6405</v>
      </c>
      <c r="E3" s="26">
        <f>'Ingleton 2'!C120</f>
        <v>3255</v>
      </c>
      <c r="F3" s="27">
        <f>B3*E3</f>
        <v>4882.5</v>
      </c>
      <c r="G3" s="26">
        <f>'Ingleton 3'!C74</f>
        <v>3780</v>
      </c>
      <c r="H3" s="27">
        <f t="shared" ref="H3:H42" si="0">G3*B3</f>
        <v>5670</v>
      </c>
      <c r="I3" s="86">
        <f>'Ingleton 4'!C80</f>
        <v>5735</v>
      </c>
      <c r="J3" s="84">
        <f>B3*I3</f>
        <v>8602.5</v>
      </c>
      <c r="K3" s="86">
        <f>'Ingleton 5'!C154</f>
        <v>20725</v>
      </c>
      <c r="L3" s="84">
        <f>B3*K3</f>
        <v>31087.5</v>
      </c>
      <c r="M3" s="104">
        <f>C3+E3+G3+I3+K3</f>
        <v>37765</v>
      </c>
      <c r="N3" s="14">
        <f t="shared" ref="N3:N42" si="1">B3*M3</f>
        <v>56647.5</v>
      </c>
    </row>
    <row r="4" spans="1:14" s="13" customFormat="1" x14ac:dyDescent="0.25">
      <c r="A4" t="s">
        <v>32</v>
      </c>
      <c r="B4" s="28">
        <v>1.5</v>
      </c>
      <c r="C4" s="26">
        <f>'Ingleton 1'!G147</f>
        <v>6220</v>
      </c>
      <c r="D4" s="27">
        <f t="shared" ref="D4:D42" si="2">B4*C4</f>
        <v>9330</v>
      </c>
      <c r="E4" s="26">
        <f>'Ingleton 2'!G120</f>
        <v>14300</v>
      </c>
      <c r="F4" s="27">
        <f t="shared" ref="F4:F42" si="3">B4*E4</f>
        <v>21450</v>
      </c>
      <c r="G4" s="26">
        <f>'Ingleton 3'!G74</f>
        <v>6345</v>
      </c>
      <c r="H4" s="27">
        <f t="shared" si="0"/>
        <v>9517.5</v>
      </c>
      <c r="I4" s="86">
        <f>'Ingleton 4'!G80</f>
        <v>4630</v>
      </c>
      <c r="J4" s="84">
        <f t="shared" ref="J4:J42" si="4">B4*I4</f>
        <v>6945</v>
      </c>
      <c r="K4" s="86">
        <f>'Ingleton 5'!G154</f>
        <v>13370</v>
      </c>
      <c r="L4" s="84">
        <f t="shared" ref="L4:L42" si="5">B4*K4</f>
        <v>20055</v>
      </c>
      <c r="M4" s="104">
        <f t="shared" ref="M4:M43" si="6">C4+E4+G4+I4+K4</f>
        <v>44865</v>
      </c>
      <c r="N4" s="14">
        <f t="shared" si="1"/>
        <v>67297.5</v>
      </c>
    </row>
    <row r="5" spans="1:14" x14ac:dyDescent="0.25">
      <c r="A5" t="s">
        <v>33</v>
      </c>
      <c r="B5" s="15">
        <v>0.38300000000000001</v>
      </c>
      <c r="C5" s="16">
        <f>'Ingleton 1'!AA147</f>
        <v>4130</v>
      </c>
      <c r="D5" s="27">
        <f t="shared" si="2"/>
        <v>1581.79</v>
      </c>
      <c r="E5" s="16">
        <f>'Ingleton 2'!Y120</f>
        <v>4960</v>
      </c>
      <c r="F5" s="27">
        <f t="shared" si="3"/>
        <v>1899.68</v>
      </c>
      <c r="G5" s="16">
        <f>'Ingleton 3'!Y74</f>
        <v>5255</v>
      </c>
      <c r="H5" s="27">
        <f t="shared" si="0"/>
        <v>2012.665</v>
      </c>
      <c r="I5" s="86">
        <f>'Ingleton 4'!Z80</f>
        <v>6320</v>
      </c>
      <c r="J5" s="84">
        <f t="shared" si="4"/>
        <v>2420.56</v>
      </c>
      <c r="K5" s="86">
        <f>'Ingleton 5'!Z154</f>
        <v>20180</v>
      </c>
      <c r="L5" s="84">
        <f t="shared" si="5"/>
        <v>7728.9400000000005</v>
      </c>
      <c r="M5" s="104">
        <f t="shared" si="6"/>
        <v>40845</v>
      </c>
      <c r="N5" s="14">
        <f t="shared" si="1"/>
        <v>15643.635</v>
      </c>
    </row>
    <row r="6" spans="1:14" x14ac:dyDescent="0.25">
      <c r="A6" t="s">
        <v>34</v>
      </c>
      <c r="B6" s="15">
        <v>1.03</v>
      </c>
      <c r="C6" s="16">
        <v>0</v>
      </c>
      <c r="D6" s="27">
        <f t="shared" si="2"/>
        <v>0</v>
      </c>
      <c r="E6" s="16">
        <f>'Ingleton 2'!Z120</f>
        <v>9315</v>
      </c>
      <c r="F6" s="27">
        <f t="shared" si="3"/>
        <v>9594.4500000000007</v>
      </c>
      <c r="G6" s="16">
        <v>0</v>
      </c>
      <c r="H6" s="27">
        <f t="shared" si="0"/>
        <v>0</v>
      </c>
      <c r="I6" s="86">
        <v>0</v>
      </c>
      <c r="J6" s="84">
        <f t="shared" si="4"/>
        <v>0</v>
      </c>
      <c r="K6" s="86">
        <v>0</v>
      </c>
      <c r="L6" s="84">
        <f t="shared" si="5"/>
        <v>0</v>
      </c>
      <c r="M6" s="104">
        <f t="shared" si="6"/>
        <v>9315</v>
      </c>
      <c r="N6" s="14">
        <f t="shared" si="1"/>
        <v>9594.4500000000007</v>
      </c>
    </row>
    <row r="7" spans="1:14" x14ac:dyDescent="0.25">
      <c r="A7" t="s">
        <v>38</v>
      </c>
      <c r="B7" s="15">
        <v>1.64</v>
      </c>
      <c r="C7" s="16">
        <v>0</v>
      </c>
      <c r="D7" s="27">
        <f t="shared" si="2"/>
        <v>0</v>
      </c>
      <c r="E7" s="16">
        <v>0</v>
      </c>
      <c r="F7" s="27">
        <f t="shared" si="3"/>
        <v>0</v>
      </c>
      <c r="G7" s="16">
        <v>0</v>
      </c>
      <c r="H7" s="27">
        <f t="shared" si="0"/>
        <v>0</v>
      </c>
      <c r="I7" s="86">
        <v>0</v>
      </c>
      <c r="J7" s="84">
        <f t="shared" si="4"/>
        <v>0</v>
      </c>
      <c r="K7" s="86">
        <v>0</v>
      </c>
      <c r="L7" s="84">
        <f t="shared" si="5"/>
        <v>0</v>
      </c>
      <c r="M7" s="104">
        <f t="shared" si="6"/>
        <v>0</v>
      </c>
      <c r="N7" s="14">
        <f t="shared" si="1"/>
        <v>0</v>
      </c>
    </row>
    <row r="8" spans="1:14" x14ac:dyDescent="0.25">
      <c r="A8" t="s">
        <v>44</v>
      </c>
      <c r="B8" s="15">
        <v>2.169</v>
      </c>
      <c r="C8" s="16">
        <v>0</v>
      </c>
      <c r="D8" s="27">
        <f t="shared" si="2"/>
        <v>0</v>
      </c>
      <c r="E8" s="16">
        <v>0</v>
      </c>
      <c r="F8" s="27">
        <f t="shared" si="3"/>
        <v>0</v>
      </c>
      <c r="G8" s="16">
        <v>0</v>
      </c>
      <c r="H8" s="27">
        <f t="shared" si="0"/>
        <v>0</v>
      </c>
      <c r="I8" s="86">
        <v>0</v>
      </c>
      <c r="J8" s="84">
        <f t="shared" si="4"/>
        <v>0</v>
      </c>
      <c r="K8" s="86">
        <v>0</v>
      </c>
      <c r="L8" s="84">
        <f t="shared" si="5"/>
        <v>0</v>
      </c>
      <c r="M8" s="104">
        <f t="shared" si="6"/>
        <v>0</v>
      </c>
      <c r="N8" s="14">
        <f t="shared" si="1"/>
        <v>0</v>
      </c>
    </row>
    <row r="9" spans="1:14" x14ac:dyDescent="0.25">
      <c r="A9" t="s">
        <v>46</v>
      </c>
      <c r="B9" s="15">
        <v>2.62</v>
      </c>
      <c r="C9" s="16">
        <v>0</v>
      </c>
      <c r="D9" s="27">
        <f t="shared" si="2"/>
        <v>0</v>
      </c>
      <c r="E9" s="16">
        <v>0</v>
      </c>
      <c r="F9" s="27">
        <f t="shared" si="3"/>
        <v>0</v>
      </c>
      <c r="G9" s="16">
        <v>0</v>
      </c>
      <c r="H9" s="27">
        <f t="shared" si="0"/>
        <v>0</v>
      </c>
      <c r="I9" s="86">
        <v>0</v>
      </c>
      <c r="J9" s="84">
        <f t="shared" si="4"/>
        <v>0</v>
      </c>
      <c r="K9" s="86">
        <v>0</v>
      </c>
      <c r="L9" s="84">
        <f t="shared" si="5"/>
        <v>0</v>
      </c>
      <c r="M9" s="104">
        <f t="shared" si="6"/>
        <v>0</v>
      </c>
      <c r="N9" s="14">
        <f t="shared" si="1"/>
        <v>0</v>
      </c>
    </row>
    <row r="10" spans="1:14" x14ac:dyDescent="0.25">
      <c r="A10" t="s">
        <v>43</v>
      </c>
      <c r="B10" s="15">
        <v>3.0579999999999998</v>
      </c>
      <c r="C10" s="16">
        <v>0</v>
      </c>
      <c r="D10" s="27">
        <f t="shared" si="2"/>
        <v>0</v>
      </c>
      <c r="E10" s="16">
        <v>0</v>
      </c>
      <c r="F10" s="27">
        <f t="shared" si="3"/>
        <v>0</v>
      </c>
      <c r="G10" s="16">
        <v>0</v>
      </c>
      <c r="H10" s="27">
        <f t="shared" si="0"/>
        <v>0</v>
      </c>
      <c r="I10" s="86">
        <v>0</v>
      </c>
      <c r="J10" s="84">
        <f t="shared" si="4"/>
        <v>0</v>
      </c>
      <c r="K10" s="86">
        <v>0</v>
      </c>
      <c r="L10" s="84">
        <f t="shared" si="5"/>
        <v>0</v>
      </c>
      <c r="M10" s="104">
        <f t="shared" si="6"/>
        <v>0</v>
      </c>
      <c r="N10" s="14">
        <f t="shared" si="1"/>
        <v>0</v>
      </c>
    </row>
    <row r="11" spans="1:14" x14ac:dyDescent="0.25">
      <c r="A11" t="s">
        <v>45</v>
      </c>
      <c r="B11" s="15">
        <v>3.32</v>
      </c>
      <c r="C11" s="16">
        <f>'Ingleton 1'!AB147</f>
        <v>1090</v>
      </c>
      <c r="D11" s="27">
        <f t="shared" si="2"/>
        <v>3618.7999999999997</v>
      </c>
      <c r="E11" s="16">
        <v>0</v>
      </c>
      <c r="F11" s="27">
        <f t="shared" si="3"/>
        <v>0</v>
      </c>
      <c r="G11" s="16">
        <v>0</v>
      </c>
      <c r="H11" s="27">
        <f t="shared" si="0"/>
        <v>0</v>
      </c>
      <c r="I11" s="86">
        <v>0</v>
      </c>
      <c r="J11" s="84">
        <f t="shared" si="4"/>
        <v>0</v>
      </c>
      <c r="K11" s="86">
        <v>0</v>
      </c>
      <c r="L11" s="84">
        <f t="shared" si="5"/>
        <v>0</v>
      </c>
      <c r="M11" s="104">
        <f t="shared" si="6"/>
        <v>1090</v>
      </c>
      <c r="N11" s="14">
        <f t="shared" si="1"/>
        <v>3618.7999999999997</v>
      </c>
    </row>
    <row r="12" spans="1:14" x14ac:dyDescent="0.25">
      <c r="A12" t="s">
        <v>35</v>
      </c>
      <c r="B12" s="15">
        <v>2.61</v>
      </c>
      <c r="C12" s="16">
        <v>20</v>
      </c>
      <c r="D12" s="27">
        <f t="shared" si="2"/>
        <v>52.199999999999996</v>
      </c>
      <c r="E12" s="16">
        <v>20</v>
      </c>
      <c r="F12" s="27">
        <f t="shared" si="3"/>
        <v>52.199999999999996</v>
      </c>
      <c r="G12" s="16">
        <v>20</v>
      </c>
      <c r="H12" s="27">
        <f t="shared" si="0"/>
        <v>52.199999999999996</v>
      </c>
      <c r="I12" s="86">
        <v>20</v>
      </c>
      <c r="J12" s="84">
        <f t="shared" si="4"/>
        <v>52.199999999999996</v>
      </c>
      <c r="K12" s="86">
        <v>50</v>
      </c>
      <c r="L12" s="84">
        <f t="shared" si="5"/>
        <v>130.5</v>
      </c>
      <c r="M12" s="104">
        <f t="shared" si="6"/>
        <v>130</v>
      </c>
      <c r="N12" s="14">
        <f t="shared" si="1"/>
        <v>339.3</v>
      </c>
    </row>
    <row r="13" spans="1:14" x14ac:dyDescent="0.25">
      <c r="A13" t="s">
        <v>47</v>
      </c>
      <c r="B13" s="15">
        <v>0.111</v>
      </c>
      <c r="C13" s="16">
        <f>'Ingleton 1'!AC147</f>
        <v>14960</v>
      </c>
      <c r="D13" s="27">
        <f t="shared" si="2"/>
        <v>1660.56</v>
      </c>
      <c r="E13" s="16">
        <f>'Ingleton 2'!AD120</f>
        <v>11770</v>
      </c>
      <c r="F13" s="27">
        <f t="shared" si="3"/>
        <v>1306.47</v>
      </c>
      <c r="G13" s="16">
        <f>'Ingleton 3'!Z74</f>
        <v>12320</v>
      </c>
      <c r="H13" s="27">
        <f t="shared" si="0"/>
        <v>1367.52</v>
      </c>
      <c r="I13" s="86">
        <f>'Ingleton 4'!AA80</f>
        <v>8635</v>
      </c>
      <c r="J13" s="84">
        <f t="shared" si="4"/>
        <v>958.48500000000001</v>
      </c>
      <c r="K13" s="86">
        <f>'Ingleton 5'!AB154</f>
        <v>22960</v>
      </c>
      <c r="L13" s="84">
        <f t="shared" si="5"/>
        <v>2548.56</v>
      </c>
      <c r="M13" s="104">
        <f t="shared" si="6"/>
        <v>70645</v>
      </c>
      <c r="N13" s="14">
        <f t="shared" si="1"/>
        <v>7841.5950000000003</v>
      </c>
    </row>
    <row r="14" spans="1:14" x14ac:dyDescent="0.25">
      <c r="A14" t="s">
        <v>15</v>
      </c>
      <c r="B14" s="15">
        <v>0.72099999999999997</v>
      </c>
      <c r="C14" s="16">
        <v>50</v>
      </c>
      <c r="D14" s="27">
        <f t="shared" si="2"/>
        <v>36.049999999999997</v>
      </c>
      <c r="E14" s="16">
        <v>50</v>
      </c>
      <c r="F14" s="27">
        <f t="shared" si="3"/>
        <v>36.049999999999997</v>
      </c>
      <c r="G14" s="16">
        <v>50</v>
      </c>
      <c r="H14" s="27">
        <f t="shared" si="0"/>
        <v>36.049999999999997</v>
      </c>
      <c r="I14" s="86">
        <f>2*I43</f>
        <v>104</v>
      </c>
      <c r="J14" s="84">
        <f t="shared" si="4"/>
        <v>74.983999999999995</v>
      </c>
      <c r="K14" s="86">
        <f>K43*3</f>
        <v>285</v>
      </c>
      <c r="L14" s="84">
        <f t="shared" si="5"/>
        <v>205.48499999999999</v>
      </c>
      <c r="M14" s="104">
        <f t="shared" si="6"/>
        <v>539</v>
      </c>
      <c r="N14" s="14">
        <f t="shared" si="1"/>
        <v>388.61899999999997</v>
      </c>
    </row>
    <row r="15" spans="1:14" x14ac:dyDescent="0.25">
      <c r="A15" t="s">
        <v>48</v>
      </c>
      <c r="B15" s="15">
        <v>3.03</v>
      </c>
      <c r="C15" s="16">
        <v>0</v>
      </c>
      <c r="D15" s="27">
        <f t="shared" si="2"/>
        <v>0</v>
      </c>
      <c r="E15" s="16">
        <v>0</v>
      </c>
      <c r="F15" s="27">
        <f t="shared" si="3"/>
        <v>0</v>
      </c>
      <c r="G15" s="16">
        <v>0</v>
      </c>
      <c r="H15" s="27">
        <f t="shared" si="0"/>
        <v>0</v>
      </c>
      <c r="I15" s="86">
        <v>0</v>
      </c>
      <c r="J15" s="84">
        <f t="shared" si="4"/>
        <v>0</v>
      </c>
      <c r="K15" s="86">
        <v>0</v>
      </c>
      <c r="L15" s="84">
        <f t="shared" si="5"/>
        <v>0</v>
      </c>
      <c r="M15" s="104">
        <f t="shared" si="6"/>
        <v>0</v>
      </c>
      <c r="N15" s="14">
        <f t="shared" si="1"/>
        <v>0</v>
      </c>
    </row>
    <row r="16" spans="1:14" x14ac:dyDescent="0.25">
      <c r="A16" t="s">
        <v>897</v>
      </c>
      <c r="B16" s="15">
        <v>3.6</v>
      </c>
      <c r="C16" s="16">
        <f>'Ingleton 1'!Z147</f>
        <v>2060</v>
      </c>
      <c r="D16" s="27">
        <f>B16*C16</f>
        <v>7416</v>
      </c>
      <c r="E16" s="16">
        <v>0</v>
      </c>
      <c r="F16" s="27"/>
      <c r="G16" s="16">
        <v>0</v>
      </c>
      <c r="H16" s="27"/>
      <c r="I16" s="86">
        <v>0</v>
      </c>
      <c r="J16" s="84"/>
      <c r="K16" s="86">
        <v>0</v>
      </c>
      <c r="L16" s="84"/>
      <c r="M16" s="104">
        <f t="shared" si="6"/>
        <v>2060</v>
      </c>
      <c r="N16" s="14">
        <f t="shared" si="1"/>
        <v>7416</v>
      </c>
    </row>
    <row r="17" spans="1:14" x14ac:dyDescent="0.25">
      <c r="A17" t="s">
        <v>81</v>
      </c>
      <c r="B17" s="15">
        <v>2.0699999999999998</v>
      </c>
      <c r="C17" s="16">
        <f>'Ingleton 1'!Y147</f>
        <v>0</v>
      </c>
      <c r="D17" s="27">
        <f t="shared" si="2"/>
        <v>0</v>
      </c>
      <c r="E17" s="16">
        <f>'Ingleton 2'!X120</f>
        <v>1195</v>
      </c>
      <c r="F17" s="27">
        <f t="shared" si="3"/>
        <v>2473.6499999999996</v>
      </c>
      <c r="G17" s="16">
        <f>'Ingleton 3'!X74</f>
        <v>0</v>
      </c>
      <c r="H17" s="27">
        <f t="shared" si="0"/>
        <v>0</v>
      </c>
      <c r="I17" s="86">
        <f>'Ingleton 4'!Y80</f>
        <v>0</v>
      </c>
      <c r="J17" s="84">
        <f t="shared" si="4"/>
        <v>0</v>
      </c>
      <c r="K17" s="86">
        <f>'Ingleton 5'!Y154</f>
        <v>8010</v>
      </c>
      <c r="L17" s="84">
        <f t="shared" si="5"/>
        <v>16580.699999999997</v>
      </c>
      <c r="M17" s="104">
        <f t="shared" si="6"/>
        <v>9205</v>
      </c>
      <c r="N17" s="14">
        <f t="shared" si="1"/>
        <v>19054.349999999999</v>
      </c>
    </row>
    <row r="18" spans="1:14" x14ac:dyDescent="0.25">
      <c r="A18" t="s">
        <v>16</v>
      </c>
      <c r="B18" s="15">
        <v>1.8</v>
      </c>
      <c r="C18" s="16">
        <f>'Ingleton 1'!X147</f>
        <v>400</v>
      </c>
      <c r="D18" s="27">
        <f t="shared" si="2"/>
        <v>720</v>
      </c>
      <c r="E18" s="16">
        <f>'Ingleton 2'!W120</f>
        <v>910</v>
      </c>
      <c r="F18" s="27">
        <f t="shared" si="3"/>
        <v>1638</v>
      </c>
      <c r="G18" s="16">
        <f>'Ingleton 3'!W74</f>
        <v>2735</v>
      </c>
      <c r="H18" s="27">
        <f t="shared" si="0"/>
        <v>4923</v>
      </c>
      <c r="I18" s="86">
        <f>'Ingleton 4'!X80</f>
        <v>1370</v>
      </c>
      <c r="J18" s="84">
        <f t="shared" si="4"/>
        <v>2466</v>
      </c>
      <c r="K18" s="86">
        <f>'Ingleton 5'!X154</f>
        <v>4720</v>
      </c>
      <c r="L18" s="84">
        <f t="shared" si="5"/>
        <v>8496</v>
      </c>
      <c r="M18" s="104">
        <f t="shared" si="6"/>
        <v>10135</v>
      </c>
      <c r="N18" s="14">
        <f t="shared" si="1"/>
        <v>18243</v>
      </c>
    </row>
    <row r="19" spans="1:14" x14ac:dyDescent="0.25">
      <c r="A19" t="s">
        <v>17</v>
      </c>
      <c r="B19" s="15">
        <v>1.21</v>
      </c>
      <c r="C19" s="16">
        <f>'Ingleton 1'!W147</f>
        <v>620</v>
      </c>
      <c r="D19" s="27">
        <f t="shared" si="2"/>
        <v>750.19999999999993</v>
      </c>
      <c r="E19" s="16">
        <f>'Ingleton 2'!V120</f>
        <v>740</v>
      </c>
      <c r="F19" s="27">
        <f t="shared" si="3"/>
        <v>895.4</v>
      </c>
      <c r="G19" s="16">
        <f>'Ingleton 3'!V74</f>
        <v>1015</v>
      </c>
      <c r="H19" s="27">
        <f t="shared" si="0"/>
        <v>1228.1499999999999</v>
      </c>
      <c r="I19" s="86">
        <f>'Ingleton 4'!W80</f>
        <v>1080</v>
      </c>
      <c r="J19" s="84">
        <f t="shared" si="4"/>
        <v>1306.8</v>
      </c>
      <c r="K19" s="86">
        <f>'Ingleton 5'!W154</f>
        <v>1265</v>
      </c>
      <c r="L19" s="84">
        <f t="shared" si="5"/>
        <v>1530.6499999999999</v>
      </c>
      <c r="M19" s="104">
        <f t="shared" si="6"/>
        <v>4720</v>
      </c>
      <c r="N19" s="14">
        <f t="shared" si="1"/>
        <v>5711.2</v>
      </c>
    </row>
    <row r="20" spans="1:14" x14ac:dyDescent="0.25">
      <c r="A20" t="s">
        <v>66</v>
      </c>
      <c r="B20" s="15">
        <v>0.94</v>
      </c>
      <c r="C20" s="16">
        <f>'Ingleton 1'!V147</f>
        <v>870</v>
      </c>
      <c r="D20" s="27">
        <f t="shared" si="2"/>
        <v>817.8</v>
      </c>
      <c r="E20" s="16">
        <f>'Ingleton 2'!U120</f>
        <v>0</v>
      </c>
      <c r="F20" s="27">
        <f t="shared" si="3"/>
        <v>0</v>
      </c>
      <c r="G20" s="16">
        <f>'Ingleton 3'!U74</f>
        <v>310</v>
      </c>
      <c r="H20" s="27">
        <f t="shared" si="0"/>
        <v>291.39999999999998</v>
      </c>
      <c r="I20" s="86">
        <f>'Ingleton 4'!V80</f>
        <v>760</v>
      </c>
      <c r="J20" s="84">
        <f t="shared" si="4"/>
        <v>714.4</v>
      </c>
      <c r="K20" s="86">
        <f>'Ingleton 5'!V154</f>
        <v>3820</v>
      </c>
      <c r="L20" s="84">
        <f t="shared" si="5"/>
        <v>3590.7999999999997</v>
      </c>
      <c r="M20" s="104">
        <f t="shared" si="6"/>
        <v>5760</v>
      </c>
      <c r="N20" s="14">
        <f t="shared" si="1"/>
        <v>5414.4</v>
      </c>
    </row>
    <row r="21" spans="1:14" x14ac:dyDescent="0.25">
      <c r="A21" t="s">
        <v>22</v>
      </c>
      <c r="B21" s="15">
        <v>0.79</v>
      </c>
      <c r="C21" s="16">
        <f>'Ingleton 1'!U147</f>
        <v>1140</v>
      </c>
      <c r="D21" s="27">
        <f t="shared" si="2"/>
        <v>900.6</v>
      </c>
      <c r="E21" s="16">
        <f>'Ingleton 2'!T120</f>
        <v>1400</v>
      </c>
      <c r="F21" s="27">
        <f t="shared" si="3"/>
        <v>1106</v>
      </c>
      <c r="G21" s="16">
        <f>'Ingleton 3'!T74</f>
        <v>1030</v>
      </c>
      <c r="H21" s="27">
        <f t="shared" si="0"/>
        <v>813.7</v>
      </c>
      <c r="I21" s="86">
        <f>'Ingleton 4'!U80</f>
        <v>2765</v>
      </c>
      <c r="J21" s="84">
        <f t="shared" si="4"/>
        <v>2184.35</v>
      </c>
      <c r="K21" s="86">
        <f>'Ingleton 5'!U154</f>
        <v>8535</v>
      </c>
      <c r="L21" s="84">
        <f t="shared" si="5"/>
        <v>6742.6500000000005</v>
      </c>
      <c r="M21" s="104">
        <f t="shared" si="6"/>
        <v>14870</v>
      </c>
      <c r="N21" s="14">
        <f t="shared" si="1"/>
        <v>11747.300000000001</v>
      </c>
    </row>
    <row r="22" spans="1:14" x14ac:dyDescent="0.25">
      <c r="A22" t="s">
        <v>21</v>
      </c>
      <c r="B22" s="15">
        <v>0.51</v>
      </c>
      <c r="C22" s="16">
        <f>'Ingleton 1'!T147</f>
        <v>410</v>
      </c>
      <c r="D22" s="27">
        <f t="shared" si="2"/>
        <v>209.1</v>
      </c>
      <c r="E22" s="16">
        <f>'Ingleton 2'!S120</f>
        <v>7715</v>
      </c>
      <c r="F22" s="27">
        <f t="shared" si="3"/>
        <v>3934.65</v>
      </c>
      <c r="G22" s="16">
        <f>'Ingleton 3'!S74</f>
        <v>1535</v>
      </c>
      <c r="H22" s="27">
        <f t="shared" si="0"/>
        <v>782.85</v>
      </c>
      <c r="I22" s="86">
        <f>'Ingleton 4'!T80</f>
        <v>195</v>
      </c>
      <c r="J22" s="84">
        <f t="shared" si="4"/>
        <v>99.45</v>
      </c>
      <c r="K22" s="86">
        <f>'Ingleton 5'!T154</f>
        <v>0</v>
      </c>
      <c r="L22" s="84">
        <f t="shared" si="5"/>
        <v>0</v>
      </c>
      <c r="M22" s="104">
        <f t="shared" si="6"/>
        <v>9855</v>
      </c>
      <c r="N22" s="14">
        <f t="shared" si="1"/>
        <v>5026.05</v>
      </c>
    </row>
    <row r="23" spans="1:14" x14ac:dyDescent="0.25">
      <c r="A23" t="s">
        <v>20</v>
      </c>
      <c r="B23" s="15">
        <v>0.28000000000000003</v>
      </c>
      <c r="C23" s="16">
        <f>'Ingleton 1'!S147</f>
        <v>0</v>
      </c>
      <c r="D23" s="27">
        <f t="shared" si="2"/>
        <v>0</v>
      </c>
      <c r="E23" s="16">
        <f>'Ingleton 2'!R120</f>
        <v>0</v>
      </c>
      <c r="F23" s="27">
        <f t="shared" si="3"/>
        <v>0</v>
      </c>
      <c r="G23" s="16">
        <f>'Ingleton 3'!R74</f>
        <v>0</v>
      </c>
      <c r="H23" s="27">
        <f t="shared" si="0"/>
        <v>0</v>
      </c>
      <c r="I23" s="86">
        <f>'Ingleton 4'!S80</f>
        <v>410</v>
      </c>
      <c r="J23" s="84">
        <f t="shared" si="4"/>
        <v>114.80000000000001</v>
      </c>
      <c r="K23" s="86">
        <v>0</v>
      </c>
      <c r="L23" s="84">
        <f t="shared" si="5"/>
        <v>0</v>
      </c>
      <c r="M23" s="104">
        <f t="shared" si="6"/>
        <v>410</v>
      </c>
      <c r="N23" s="14">
        <f t="shared" si="1"/>
        <v>114.80000000000001</v>
      </c>
    </row>
    <row r="24" spans="1:14" x14ac:dyDescent="0.25">
      <c r="A24" t="s">
        <v>19</v>
      </c>
      <c r="B24" s="15">
        <v>0.21</v>
      </c>
      <c r="C24" s="16">
        <f>'Ingleton 1'!R147</f>
        <v>0</v>
      </c>
      <c r="D24" s="27">
        <f t="shared" si="2"/>
        <v>0</v>
      </c>
      <c r="E24" s="16">
        <f>'Ingleton 2'!Q120</f>
        <v>0</v>
      </c>
      <c r="F24" s="27">
        <f t="shared" si="3"/>
        <v>0</v>
      </c>
      <c r="G24" s="16">
        <f>'Ingleton 3'!Q74</f>
        <v>0</v>
      </c>
      <c r="H24" s="27">
        <f t="shared" si="0"/>
        <v>0</v>
      </c>
      <c r="I24" s="86">
        <f>'Ingleton 4'!R80</f>
        <v>0</v>
      </c>
      <c r="J24" s="84">
        <f t="shared" si="4"/>
        <v>0</v>
      </c>
      <c r="K24" s="86">
        <v>0</v>
      </c>
      <c r="L24" s="84">
        <f t="shared" si="5"/>
        <v>0</v>
      </c>
      <c r="M24" s="104">
        <f t="shared" si="6"/>
        <v>0</v>
      </c>
      <c r="N24" s="14">
        <f t="shared" si="1"/>
        <v>0</v>
      </c>
    </row>
    <row r="25" spans="1:14" x14ac:dyDescent="0.25">
      <c r="A25" t="s">
        <v>18</v>
      </c>
      <c r="B25" s="15">
        <v>0.13</v>
      </c>
      <c r="C25" s="16">
        <f>'Ingleton 1'!Q147</f>
        <v>0</v>
      </c>
      <c r="D25" s="27">
        <f t="shared" si="2"/>
        <v>0</v>
      </c>
      <c r="E25" s="16">
        <f>'Ingleton 2'!P120</f>
        <v>0</v>
      </c>
      <c r="F25" s="27">
        <f t="shared" si="3"/>
        <v>0</v>
      </c>
      <c r="G25" s="16">
        <f>'Ingleton 3'!P74</f>
        <v>1090</v>
      </c>
      <c r="H25" s="27">
        <f t="shared" si="0"/>
        <v>141.70000000000002</v>
      </c>
      <c r="I25" s="86">
        <f>'Ingleton 4'!Q80</f>
        <v>0</v>
      </c>
      <c r="J25" s="84">
        <f t="shared" si="4"/>
        <v>0</v>
      </c>
      <c r="K25" s="86">
        <v>0</v>
      </c>
      <c r="L25" s="84">
        <f t="shared" si="5"/>
        <v>0</v>
      </c>
      <c r="M25" s="104">
        <f t="shared" si="6"/>
        <v>1090</v>
      </c>
      <c r="N25" s="14">
        <f t="shared" si="1"/>
        <v>141.70000000000002</v>
      </c>
    </row>
    <row r="26" spans="1:14" x14ac:dyDescent="0.25">
      <c r="A26" t="s">
        <v>36</v>
      </c>
      <c r="B26" s="15">
        <v>0.1</v>
      </c>
      <c r="C26" s="16">
        <f>'Ingleton 1'!P147</f>
        <v>14960</v>
      </c>
      <c r="D26" s="27">
        <f t="shared" si="2"/>
        <v>1496</v>
      </c>
      <c r="E26" s="16">
        <f>'Ingleton 2'!O120</f>
        <v>14585</v>
      </c>
      <c r="F26" s="27">
        <f t="shared" si="3"/>
        <v>1458.5</v>
      </c>
      <c r="G26" s="16">
        <f>'Ingleton 3'!O74</f>
        <v>11230</v>
      </c>
      <c r="H26" s="27">
        <f t="shared" si="0"/>
        <v>1123</v>
      </c>
      <c r="I26" s="86">
        <f>'Ingleton 4'!P80</f>
        <v>8810</v>
      </c>
      <c r="J26" s="84">
        <f t="shared" si="4"/>
        <v>881</v>
      </c>
      <c r="K26" s="86">
        <f>'Ingleton 5'!P154</f>
        <v>21210</v>
      </c>
      <c r="L26" s="84">
        <f t="shared" si="5"/>
        <v>2121</v>
      </c>
      <c r="M26" s="104">
        <f t="shared" si="6"/>
        <v>70795</v>
      </c>
      <c r="N26" s="14">
        <f t="shared" si="1"/>
        <v>7079.5</v>
      </c>
    </row>
    <row r="27" spans="1:14" x14ac:dyDescent="0.25">
      <c r="A27" t="s">
        <v>58</v>
      </c>
      <c r="B27" s="17">
        <v>95.31</v>
      </c>
      <c r="C27" s="16">
        <f>'Ingleton 1'!AG147</f>
        <v>7</v>
      </c>
      <c r="D27" s="27">
        <f t="shared" si="2"/>
        <v>667.17000000000007</v>
      </c>
      <c r="E27" s="16">
        <f>'Ingleton 2'!AH120</f>
        <v>4</v>
      </c>
      <c r="F27" s="27">
        <f t="shared" si="3"/>
        <v>381.24</v>
      </c>
      <c r="G27" s="16">
        <f>'Ingleton 3'!AD74</f>
        <v>3</v>
      </c>
      <c r="H27" s="27">
        <f t="shared" si="0"/>
        <v>285.93</v>
      </c>
      <c r="I27" s="86">
        <f>'Ingleton 4'!AE80</f>
        <v>3</v>
      </c>
      <c r="J27" s="84">
        <f t="shared" si="4"/>
        <v>285.93</v>
      </c>
      <c r="K27" s="86">
        <f>'Ingleton 5'!AF154</f>
        <v>6</v>
      </c>
      <c r="L27" s="84">
        <f t="shared" si="5"/>
        <v>571.86</v>
      </c>
      <c r="M27" s="104">
        <f t="shared" si="6"/>
        <v>23</v>
      </c>
      <c r="N27" s="14">
        <f t="shared" si="1"/>
        <v>2192.13</v>
      </c>
    </row>
    <row r="28" spans="1:14" x14ac:dyDescent="0.25">
      <c r="A28" t="s">
        <v>82</v>
      </c>
      <c r="B28" s="17">
        <v>65.069999999999993</v>
      </c>
      <c r="C28" s="16">
        <v>0</v>
      </c>
      <c r="D28" s="27">
        <f t="shared" si="2"/>
        <v>0</v>
      </c>
      <c r="E28" s="16">
        <v>0</v>
      </c>
      <c r="F28" s="27">
        <f t="shared" si="3"/>
        <v>0</v>
      </c>
      <c r="G28" s="16">
        <v>0</v>
      </c>
      <c r="H28" s="27">
        <f t="shared" si="0"/>
        <v>0</v>
      </c>
      <c r="I28" s="86">
        <v>0</v>
      </c>
      <c r="J28" s="84">
        <f t="shared" si="4"/>
        <v>0</v>
      </c>
      <c r="K28" s="86">
        <v>0</v>
      </c>
      <c r="L28" s="84">
        <f t="shared" si="5"/>
        <v>0</v>
      </c>
      <c r="M28" s="104">
        <f t="shared" si="6"/>
        <v>0</v>
      </c>
      <c r="N28" s="14">
        <f t="shared" si="1"/>
        <v>0</v>
      </c>
    </row>
    <row r="29" spans="1:14" x14ac:dyDescent="0.25">
      <c r="A29" t="s">
        <v>59</v>
      </c>
      <c r="B29" s="17">
        <v>88.75</v>
      </c>
      <c r="C29" s="16">
        <f>'Ingleton 1'!AF147</f>
        <v>0</v>
      </c>
      <c r="D29" s="27">
        <f t="shared" si="2"/>
        <v>0</v>
      </c>
      <c r="E29" s="16">
        <f>'Ingleton 2'!AG120</f>
        <v>0</v>
      </c>
      <c r="F29" s="27">
        <f t="shared" si="3"/>
        <v>0</v>
      </c>
      <c r="G29" s="16">
        <f>'Ingleton 3'!AC74</f>
        <v>3</v>
      </c>
      <c r="H29" s="27">
        <f t="shared" si="0"/>
        <v>266.25</v>
      </c>
      <c r="I29" s="86">
        <f>'Ingleton 4'!AD80</f>
        <v>3</v>
      </c>
      <c r="J29" s="84">
        <f t="shared" si="4"/>
        <v>266.25</v>
      </c>
      <c r="K29" s="86">
        <f>'Ingleton 5'!AE154</f>
        <v>9</v>
      </c>
      <c r="L29" s="84">
        <f t="shared" si="5"/>
        <v>798.75</v>
      </c>
      <c r="M29" s="104">
        <f t="shared" si="6"/>
        <v>15</v>
      </c>
      <c r="N29" s="14">
        <f t="shared" si="1"/>
        <v>1331.25</v>
      </c>
    </row>
    <row r="30" spans="1:14" x14ac:dyDescent="0.25">
      <c r="A30" t="s">
        <v>60</v>
      </c>
      <c r="B30" s="17">
        <v>62.65</v>
      </c>
      <c r="C30" s="16">
        <f>'Ingleton 1'!AH147</f>
        <v>4</v>
      </c>
      <c r="D30" s="27">
        <f t="shared" si="2"/>
        <v>250.6</v>
      </c>
      <c r="E30" s="16">
        <f>'Ingleton 2'!AI120</f>
        <v>10</v>
      </c>
      <c r="F30" s="27">
        <f t="shared" si="3"/>
        <v>626.5</v>
      </c>
      <c r="G30" s="16">
        <f>'Ingleton 3'!AE74</f>
        <v>4</v>
      </c>
      <c r="H30" s="27">
        <f t="shared" si="0"/>
        <v>250.6</v>
      </c>
      <c r="I30" s="86">
        <f>'Ingleton 4'!AF80</f>
        <v>6</v>
      </c>
      <c r="J30" s="84">
        <f t="shared" si="4"/>
        <v>375.9</v>
      </c>
      <c r="K30" s="86">
        <f>'Ingleton 5'!AG154</f>
        <v>10</v>
      </c>
      <c r="L30" s="84">
        <f t="shared" si="5"/>
        <v>626.5</v>
      </c>
      <c r="M30" s="104">
        <f t="shared" si="6"/>
        <v>34</v>
      </c>
      <c r="N30" s="14">
        <f t="shared" si="1"/>
        <v>2130.1</v>
      </c>
    </row>
    <row r="31" spans="1:14" x14ac:dyDescent="0.25">
      <c r="A31" t="s">
        <v>61</v>
      </c>
      <c r="B31" s="17">
        <v>3.0420000000000003</v>
      </c>
      <c r="C31" s="16">
        <f>'Ingleton 1'!AI147</f>
        <v>106</v>
      </c>
      <c r="D31" s="27">
        <f t="shared" si="2"/>
        <v>322.45200000000006</v>
      </c>
      <c r="E31" s="16">
        <f>'Ingleton 2'!AJ120</f>
        <v>85</v>
      </c>
      <c r="F31" s="27">
        <f t="shared" si="3"/>
        <v>258.57000000000005</v>
      </c>
      <c r="G31" s="16">
        <f>'Ingleton 3'!AF74</f>
        <v>52</v>
      </c>
      <c r="H31" s="27">
        <f t="shared" si="0"/>
        <v>158.18400000000003</v>
      </c>
      <c r="I31" s="86">
        <f>'Ingleton 4'!AG80</f>
        <v>54</v>
      </c>
      <c r="J31" s="84">
        <f t="shared" si="4"/>
        <v>164.268</v>
      </c>
      <c r="K31" s="86">
        <f>'Ingleton 5'!AH154</f>
        <v>102</v>
      </c>
      <c r="L31" s="84">
        <f t="shared" si="5"/>
        <v>310.28400000000005</v>
      </c>
      <c r="M31" s="104">
        <f t="shared" si="6"/>
        <v>399</v>
      </c>
      <c r="N31" s="14">
        <f t="shared" si="1"/>
        <v>1213.758</v>
      </c>
    </row>
    <row r="32" spans="1:14" x14ac:dyDescent="0.25">
      <c r="A32" t="s">
        <v>62</v>
      </c>
      <c r="B32" s="17">
        <v>4.18</v>
      </c>
      <c r="C32" s="16">
        <f>'Ingleton 1'!AJ147</f>
        <v>10</v>
      </c>
      <c r="D32" s="27">
        <f t="shared" si="2"/>
        <v>41.8</v>
      </c>
      <c r="E32" s="16">
        <f>'Ingleton 2'!AK120</f>
        <v>14</v>
      </c>
      <c r="F32" s="27">
        <f t="shared" si="3"/>
        <v>58.519999999999996</v>
      </c>
      <c r="G32" s="16">
        <f>'Ingleton 3'!AG74</f>
        <v>6</v>
      </c>
      <c r="H32" s="27">
        <f t="shared" si="0"/>
        <v>25.08</v>
      </c>
      <c r="I32" s="86">
        <f>'Ingleton 4'!AH80</f>
        <v>7</v>
      </c>
      <c r="J32" s="84">
        <f t="shared" si="4"/>
        <v>29.259999999999998</v>
      </c>
      <c r="K32" s="86">
        <f>'Ingleton 5'!AI154</f>
        <v>14</v>
      </c>
      <c r="L32" s="84">
        <f t="shared" si="5"/>
        <v>58.519999999999996</v>
      </c>
      <c r="M32" s="104">
        <f t="shared" si="6"/>
        <v>51</v>
      </c>
      <c r="N32" s="14">
        <f t="shared" si="1"/>
        <v>213.17999999999998</v>
      </c>
    </row>
    <row r="33" spans="1:14" x14ac:dyDescent="0.25">
      <c r="A33" t="s">
        <v>63</v>
      </c>
      <c r="B33" s="17">
        <v>23.96</v>
      </c>
      <c r="C33" s="16">
        <f>'Ingleton 1'!AK147</f>
        <v>3</v>
      </c>
      <c r="D33" s="27">
        <f t="shared" si="2"/>
        <v>71.88</v>
      </c>
      <c r="E33" s="16">
        <f>'Ingleton 2'!AL120</f>
        <v>0</v>
      </c>
      <c r="F33" s="27">
        <f t="shared" si="3"/>
        <v>0</v>
      </c>
      <c r="G33" s="16">
        <f>'Ingleton 3'!AH74</f>
        <v>1</v>
      </c>
      <c r="H33" s="27">
        <f t="shared" si="0"/>
        <v>23.96</v>
      </c>
      <c r="I33" s="86">
        <f>'Ingleton 4'!AI80</f>
        <v>1</v>
      </c>
      <c r="J33" s="84">
        <f t="shared" si="4"/>
        <v>23.96</v>
      </c>
      <c r="K33" s="86">
        <f>'Ingleton 5'!AJ154</f>
        <v>1</v>
      </c>
      <c r="L33" s="84">
        <f t="shared" si="5"/>
        <v>23.96</v>
      </c>
      <c r="M33" s="104">
        <f t="shared" si="6"/>
        <v>6</v>
      </c>
      <c r="N33" s="14">
        <f t="shared" si="1"/>
        <v>143.76</v>
      </c>
    </row>
    <row r="34" spans="1:14" x14ac:dyDescent="0.25">
      <c r="A34" t="s">
        <v>64</v>
      </c>
      <c r="B34" s="17">
        <v>19.553999999999998</v>
      </c>
      <c r="C34" s="16">
        <f>'Ingleton 1'!AL147</f>
        <v>2</v>
      </c>
      <c r="D34" s="27">
        <f t="shared" si="2"/>
        <v>39.107999999999997</v>
      </c>
      <c r="E34" s="16">
        <f>'Ingleton 2'!AM120</f>
        <v>5</v>
      </c>
      <c r="F34" s="27">
        <f t="shared" si="3"/>
        <v>97.77</v>
      </c>
      <c r="G34" s="16">
        <f>'Ingleton 3'!AI74</f>
        <v>4</v>
      </c>
      <c r="H34" s="27">
        <f t="shared" si="0"/>
        <v>78.215999999999994</v>
      </c>
      <c r="I34" s="86">
        <f>'Ingleton 4'!AJ80</f>
        <v>6</v>
      </c>
      <c r="J34" s="84">
        <f t="shared" si="4"/>
        <v>117.32399999999998</v>
      </c>
      <c r="K34" s="86">
        <f>'Ingleton 5'!AK154</f>
        <v>15</v>
      </c>
      <c r="L34" s="84">
        <f t="shared" si="5"/>
        <v>293.31</v>
      </c>
      <c r="M34" s="104">
        <f t="shared" si="6"/>
        <v>32</v>
      </c>
      <c r="N34" s="14">
        <f t="shared" si="1"/>
        <v>625.72799999999995</v>
      </c>
    </row>
    <row r="35" spans="1:14" x14ac:dyDescent="0.25">
      <c r="A35" t="s">
        <v>89</v>
      </c>
      <c r="B35" s="17">
        <v>264.31</v>
      </c>
      <c r="C35" s="16">
        <f>'Ingleton 1'!AD147</f>
        <v>11</v>
      </c>
      <c r="D35" s="27">
        <f t="shared" si="2"/>
        <v>2907.41</v>
      </c>
      <c r="E35" s="16">
        <f>'Ingleton 2'!AE120</f>
        <v>4</v>
      </c>
      <c r="F35" s="27">
        <f t="shared" si="3"/>
        <v>1057.24</v>
      </c>
      <c r="G35" s="16">
        <f>'Ingleton 3'!AA74</f>
        <v>4</v>
      </c>
      <c r="H35" s="27">
        <f t="shared" si="0"/>
        <v>1057.24</v>
      </c>
      <c r="I35" s="86">
        <f>'Ingleton 4'!AB80</f>
        <v>3</v>
      </c>
      <c r="J35" s="84">
        <f t="shared" si="4"/>
        <v>792.93000000000006</v>
      </c>
      <c r="K35" s="86">
        <f>'Ingleton 5'!AC154</f>
        <v>6</v>
      </c>
      <c r="L35" s="84">
        <f t="shared" si="5"/>
        <v>1585.8600000000001</v>
      </c>
      <c r="M35" s="104">
        <f t="shared" si="6"/>
        <v>28</v>
      </c>
      <c r="N35" s="14">
        <f t="shared" si="1"/>
        <v>7400.68</v>
      </c>
    </row>
    <row r="36" spans="1:14" x14ac:dyDescent="0.25">
      <c r="A36" t="s">
        <v>90</v>
      </c>
      <c r="B36" s="17">
        <v>264.31</v>
      </c>
      <c r="C36" s="16">
        <f>'Ingleton 1'!AE147</f>
        <v>2</v>
      </c>
      <c r="D36" s="27">
        <f t="shared" si="2"/>
        <v>528.62</v>
      </c>
      <c r="E36" s="16">
        <f>'Ingleton 2'!AF120</f>
        <v>11</v>
      </c>
      <c r="F36" s="27">
        <f t="shared" si="3"/>
        <v>2907.41</v>
      </c>
      <c r="G36" s="16">
        <f>'Ingleton 3'!AB74</f>
        <v>8</v>
      </c>
      <c r="H36" s="27">
        <f t="shared" si="0"/>
        <v>2114.48</v>
      </c>
      <c r="I36" s="86">
        <f>'Ingleton 4'!AC80</f>
        <v>10</v>
      </c>
      <c r="J36" s="84">
        <f t="shared" si="4"/>
        <v>2643.1</v>
      </c>
      <c r="K36" s="86">
        <f>'Ingleton 5'!AD154</f>
        <v>32</v>
      </c>
      <c r="L36" s="84">
        <f t="shared" si="5"/>
        <v>8457.92</v>
      </c>
      <c r="M36" s="104">
        <f t="shared" si="6"/>
        <v>63</v>
      </c>
      <c r="N36" s="14">
        <f t="shared" si="1"/>
        <v>16651.53</v>
      </c>
    </row>
    <row r="37" spans="1:14" x14ac:dyDescent="0.25">
      <c r="A37" t="s">
        <v>41</v>
      </c>
      <c r="B37" s="17">
        <v>1350</v>
      </c>
      <c r="C37" s="16">
        <v>0</v>
      </c>
      <c r="D37" s="27">
        <f t="shared" si="2"/>
        <v>0</v>
      </c>
      <c r="E37" s="16">
        <v>0</v>
      </c>
      <c r="F37" s="27">
        <f t="shared" si="3"/>
        <v>0</v>
      </c>
      <c r="G37" s="16">
        <v>0</v>
      </c>
      <c r="H37" s="27">
        <f t="shared" si="0"/>
        <v>0</v>
      </c>
      <c r="I37" s="86">
        <v>0</v>
      </c>
      <c r="J37" s="84">
        <f t="shared" si="4"/>
        <v>0</v>
      </c>
      <c r="K37" s="86">
        <v>0</v>
      </c>
      <c r="L37" s="84">
        <f t="shared" si="5"/>
        <v>0</v>
      </c>
      <c r="M37" s="104">
        <f t="shared" si="6"/>
        <v>0</v>
      </c>
      <c r="N37" s="14">
        <f t="shared" si="1"/>
        <v>0</v>
      </c>
    </row>
    <row r="38" spans="1:14" x14ac:dyDescent="0.25">
      <c r="A38" t="s">
        <v>42</v>
      </c>
      <c r="B38" s="15">
        <v>150</v>
      </c>
      <c r="C38" s="16">
        <v>0</v>
      </c>
      <c r="D38" s="27">
        <f t="shared" si="2"/>
        <v>0</v>
      </c>
      <c r="E38" s="16">
        <v>0</v>
      </c>
      <c r="F38" s="27">
        <f t="shared" si="3"/>
        <v>0</v>
      </c>
      <c r="G38" s="16">
        <v>0</v>
      </c>
      <c r="H38" s="27">
        <f t="shared" si="0"/>
        <v>0</v>
      </c>
      <c r="I38" s="86">
        <v>0</v>
      </c>
      <c r="J38" s="84">
        <f t="shared" si="4"/>
        <v>0</v>
      </c>
      <c r="K38" s="86">
        <v>0</v>
      </c>
      <c r="L38" s="84">
        <f t="shared" si="5"/>
        <v>0</v>
      </c>
      <c r="M38" s="104">
        <f t="shared" si="6"/>
        <v>0</v>
      </c>
      <c r="N38" s="14">
        <f t="shared" si="1"/>
        <v>0</v>
      </c>
    </row>
    <row r="39" spans="1:14" x14ac:dyDescent="0.25">
      <c r="A39" t="s">
        <v>49</v>
      </c>
      <c r="B39" s="15">
        <v>0.09</v>
      </c>
      <c r="C39" s="16">
        <f>C40*2</f>
        <v>576</v>
      </c>
      <c r="D39" s="27">
        <f t="shared" si="2"/>
        <v>51.839999999999996</v>
      </c>
      <c r="E39" s="16">
        <f>E40*2</f>
        <v>384</v>
      </c>
      <c r="F39" s="27">
        <f t="shared" si="3"/>
        <v>34.56</v>
      </c>
      <c r="G39" s="16">
        <v>144</v>
      </c>
      <c r="H39" s="27">
        <f t="shared" si="0"/>
        <v>12.959999999999999</v>
      </c>
      <c r="I39" s="86">
        <f>2*I40</f>
        <v>384</v>
      </c>
      <c r="J39" s="84">
        <f t="shared" si="4"/>
        <v>34.56</v>
      </c>
      <c r="K39" s="86">
        <f>K40*2</f>
        <v>384</v>
      </c>
      <c r="L39" s="84">
        <f t="shared" si="5"/>
        <v>34.56</v>
      </c>
      <c r="M39" s="104">
        <f t="shared" si="6"/>
        <v>1872</v>
      </c>
      <c r="N39" s="14">
        <f t="shared" si="1"/>
        <v>168.48</v>
      </c>
    </row>
    <row r="40" spans="1:14" x14ac:dyDescent="0.25">
      <c r="A40" t="s">
        <v>23</v>
      </c>
      <c r="B40" s="15">
        <v>0.89</v>
      </c>
      <c r="C40" s="16">
        <f>288</f>
        <v>288</v>
      </c>
      <c r="D40" s="27">
        <f t="shared" si="2"/>
        <v>256.32</v>
      </c>
      <c r="E40" s="16">
        <f>192</f>
        <v>192</v>
      </c>
      <c r="F40" s="27">
        <f t="shared" si="3"/>
        <v>170.88</v>
      </c>
      <c r="G40" s="16">
        <v>144</v>
      </c>
      <c r="H40" s="27">
        <f t="shared" si="0"/>
        <v>128.16</v>
      </c>
      <c r="I40" s="86">
        <v>192</v>
      </c>
      <c r="J40" s="84">
        <f t="shared" si="4"/>
        <v>170.88</v>
      </c>
      <c r="K40" s="86">
        <v>192</v>
      </c>
      <c r="L40" s="84">
        <f t="shared" si="5"/>
        <v>170.88</v>
      </c>
      <c r="M40" s="104">
        <f t="shared" si="6"/>
        <v>1008</v>
      </c>
      <c r="N40" s="14">
        <f t="shared" si="1"/>
        <v>897.12</v>
      </c>
    </row>
    <row r="41" spans="1:14" x14ac:dyDescent="0.25">
      <c r="A41" t="s">
        <v>50</v>
      </c>
      <c r="B41" s="18">
        <v>136.25</v>
      </c>
      <c r="C41" s="16">
        <v>3</v>
      </c>
      <c r="D41" s="27">
        <f t="shared" si="2"/>
        <v>408.75</v>
      </c>
      <c r="E41" s="16">
        <v>2</v>
      </c>
      <c r="F41" s="27">
        <f t="shared" si="3"/>
        <v>272.5</v>
      </c>
      <c r="G41" s="16">
        <v>2</v>
      </c>
      <c r="H41" s="27">
        <f t="shared" si="0"/>
        <v>272.5</v>
      </c>
      <c r="I41" s="86">
        <v>2</v>
      </c>
      <c r="J41" s="84">
        <f t="shared" si="4"/>
        <v>272.5</v>
      </c>
      <c r="K41" s="86">
        <v>2</v>
      </c>
      <c r="L41" s="84">
        <f t="shared" si="5"/>
        <v>272.5</v>
      </c>
      <c r="M41" s="104">
        <f t="shared" si="6"/>
        <v>11</v>
      </c>
      <c r="N41" s="14">
        <f t="shared" si="1"/>
        <v>1498.75</v>
      </c>
    </row>
    <row r="42" spans="1:14" x14ac:dyDescent="0.25">
      <c r="A42" t="s">
        <v>77</v>
      </c>
      <c r="B42" s="18">
        <v>204.9</v>
      </c>
      <c r="C42" s="16">
        <v>0</v>
      </c>
      <c r="D42" s="27">
        <f t="shared" si="2"/>
        <v>0</v>
      </c>
      <c r="E42" s="16">
        <v>0</v>
      </c>
      <c r="F42" s="27">
        <f t="shared" si="3"/>
        <v>0</v>
      </c>
      <c r="G42" s="16">
        <v>0</v>
      </c>
      <c r="H42" s="27">
        <f t="shared" si="0"/>
        <v>0</v>
      </c>
      <c r="I42" s="86"/>
      <c r="J42" s="84">
        <f t="shared" si="4"/>
        <v>0</v>
      </c>
      <c r="K42" s="86">
        <v>0</v>
      </c>
      <c r="L42" s="84">
        <f t="shared" si="5"/>
        <v>0</v>
      </c>
      <c r="M42" s="104">
        <f t="shared" si="6"/>
        <v>0</v>
      </c>
      <c r="N42" s="14">
        <f t="shared" si="1"/>
        <v>0</v>
      </c>
    </row>
    <row r="43" spans="1:14" x14ac:dyDescent="0.25">
      <c r="A43" t="s">
        <v>24</v>
      </c>
      <c r="C43" s="29">
        <f>'Ingleton 1'!D147</f>
        <v>105</v>
      </c>
      <c r="D43" s="30"/>
      <c r="E43" s="29">
        <f>'Ingleton 2'!D120</f>
        <v>88</v>
      </c>
      <c r="F43" s="30"/>
      <c r="G43" s="29">
        <f>'Ingleton 3'!D74</f>
        <v>49</v>
      </c>
      <c r="H43" s="30"/>
      <c r="I43" s="87">
        <f>'Ingleton 4'!D80</f>
        <v>52</v>
      </c>
      <c r="J43" s="85"/>
      <c r="K43" s="87">
        <f>'Ingleton 5'!D154</f>
        <v>95</v>
      </c>
      <c r="L43" s="85"/>
      <c r="M43" s="104">
        <f t="shared" si="6"/>
        <v>389</v>
      </c>
      <c r="N43" s="14"/>
    </row>
    <row r="44" spans="1:14" x14ac:dyDescent="0.25">
      <c r="C44" s="8"/>
      <c r="D44" s="19">
        <f>SUM(D3:D43)</f>
        <v>40540.049999999988</v>
      </c>
      <c r="E44" s="8"/>
      <c r="F44" s="19">
        <f>SUM(F3:F43)</f>
        <v>56592.74</v>
      </c>
      <c r="H44" s="19">
        <f>SUM(H3:H43)</f>
        <v>32633.295000000006</v>
      </c>
      <c r="I44" s="19"/>
      <c r="J44" s="19">
        <f>SUM(J3:J43)</f>
        <v>31997.391000000003</v>
      </c>
      <c r="K44" s="19"/>
      <c r="L44" s="19">
        <f>SUM(L3:L43)</f>
        <v>114022.689</v>
      </c>
      <c r="M44" s="6" t="s">
        <v>25</v>
      </c>
      <c r="N44" s="20">
        <f>SUM(N3:N43)</f>
        <v>275786.16499999998</v>
      </c>
    </row>
    <row r="45" spans="1:14" x14ac:dyDescent="0.25">
      <c r="C45" s="8"/>
      <c r="D45" s="19"/>
      <c r="E45" s="8"/>
      <c r="F45" s="19"/>
      <c r="H45" s="19"/>
      <c r="I45" s="19"/>
      <c r="J45" s="19"/>
      <c r="K45" s="19"/>
      <c r="L45" s="19"/>
      <c r="M45" s="6"/>
      <c r="N45" s="18"/>
    </row>
    <row r="46" spans="1:14" x14ac:dyDescent="0.25">
      <c r="D46" s="18">
        <f>D44/C43</f>
        <v>386.09571428571417</v>
      </c>
      <c r="F46" s="18">
        <f>F44/E43</f>
        <v>643.09931818181815</v>
      </c>
      <c r="H46" s="19">
        <f>H44/G43</f>
        <v>665.98561224489811</v>
      </c>
      <c r="I46" s="19"/>
      <c r="J46" s="19">
        <f>J44/I43</f>
        <v>615.33444230769237</v>
      </c>
      <c r="K46" s="19"/>
      <c r="L46" s="19">
        <f>L44/K43</f>
        <v>1200.2388315789474</v>
      </c>
      <c r="M46" s="6" t="s">
        <v>26</v>
      </c>
      <c r="N46" s="18">
        <f>SUM(N44:N45)</f>
        <v>275786.16499999998</v>
      </c>
    </row>
    <row r="47" spans="1:14" x14ac:dyDescent="0.25">
      <c r="A47" s="6"/>
      <c r="B47" s="15"/>
      <c r="D47" s="18"/>
      <c r="F47" s="18"/>
      <c r="M47" s="6" t="s">
        <v>27</v>
      </c>
      <c r="N47" s="21">
        <f>N46/SUM(M43:M43)</f>
        <v>708.96186375321327</v>
      </c>
    </row>
    <row r="48" spans="1:14" x14ac:dyDescent="0.25">
      <c r="A48" s="6"/>
      <c r="C48" s="33"/>
      <c r="D48" s="18"/>
      <c r="E48" s="33"/>
      <c r="F48" s="18"/>
      <c r="G48" s="33"/>
    </row>
  </sheetData>
  <mergeCells count="7">
    <mergeCell ref="K2:L2"/>
    <mergeCell ref="E2:F2"/>
    <mergeCell ref="C1:D1"/>
    <mergeCell ref="G1:H1"/>
    <mergeCell ref="E1:F1"/>
    <mergeCell ref="I1:J1"/>
    <mergeCell ref="K1:L1"/>
  </mergeCells>
  <pageMargins left="0.70866141732283472" right="0.70866141732283472" top="0.74803149606299213" bottom="0.74803149606299213" header="0.31496062992125984" footer="0.31496062992125984"/>
  <pageSetup paperSize="9" scale="90" orientation="landscape" horizontalDpi="1200" verticalDpi="1200" copies="5" r:id="rId1"/>
  <ignoredErrors>
    <ignoredError sqref="F38 D38 H3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3"/>
  <sheetViews>
    <sheetView zoomScale="80" zoomScaleNormal="8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2" width="6.5703125" style="42" bestFit="1" customWidth="1"/>
    <col min="3" max="3" width="7.42578125" style="31" bestFit="1" customWidth="1"/>
    <col min="4" max="4" width="6" style="31" bestFit="1" customWidth="1"/>
    <col min="5" max="5" width="107.42578125" style="42" bestFit="1" customWidth="1"/>
    <col min="6" max="7" width="5.5703125" style="53" bestFit="1" customWidth="1"/>
    <col min="8" max="9" width="4.42578125" style="42" bestFit="1" customWidth="1"/>
    <col min="10" max="10" width="5.140625" style="53" bestFit="1" customWidth="1"/>
    <col min="11" max="11" width="11" style="43" bestFit="1" customWidth="1"/>
    <col min="12" max="12" width="10" style="43" bestFit="1" customWidth="1"/>
    <col min="13" max="13" width="7" style="43" bestFit="1" customWidth="1"/>
    <col min="14" max="14" width="5.140625" style="31" bestFit="1" customWidth="1"/>
    <col min="15" max="15" width="7.140625" style="53" bestFit="1" customWidth="1"/>
    <col min="16" max="16" width="6.5703125" style="42" bestFit="1" customWidth="1"/>
    <col min="17" max="18" width="3" style="42" bestFit="1" customWidth="1"/>
    <col min="19" max="19" width="4.140625" style="42" bestFit="1" customWidth="1"/>
    <col min="20" max="20" width="4.42578125" style="42" bestFit="1" customWidth="1"/>
    <col min="21" max="21" width="5.5703125" style="42" bestFit="1" customWidth="1"/>
    <col min="22" max="23" width="4.42578125" style="42" bestFit="1" customWidth="1"/>
    <col min="24" max="24" width="5.140625" style="42" bestFit="1" customWidth="1"/>
    <col min="25" max="25" width="5.140625" style="53" bestFit="1" customWidth="1"/>
    <col min="26" max="26" width="5.140625" style="53" customWidth="1"/>
    <col min="27" max="28" width="9.140625" style="31" bestFit="1" customWidth="1"/>
    <col min="29" max="29" width="6.5703125" style="31" bestFit="1" customWidth="1"/>
    <col min="30" max="30" width="10.28515625" style="31" bestFit="1" customWidth="1"/>
    <col min="31" max="31" width="10.7109375" style="31" bestFit="1" customWidth="1"/>
    <col min="32" max="32" width="8.42578125" style="42" bestFit="1" customWidth="1"/>
    <col min="33" max="33" width="5.140625" style="42" bestFit="1" customWidth="1"/>
    <col min="34" max="34" width="4.42578125" style="42" bestFit="1" customWidth="1"/>
    <col min="35" max="36" width="4.5703125" style="42" bestFit="1" customWidth="1"/>
    <col min="37" max="37" width="2.28515625" style="42" bestFit="1" customWidth="1"/>
    <col min="38" max="38" width="3.85546875" style="42" bestFit="1" customWidth="1"/>
    <col min="39" max="16384" width="9.140625" style="42"/>
  </cols>
  <sheetData>
    <row r="1" spans="1:39" x14ac:dyDescent="0.25">
      <c r="A1" s="48" t="s">
        <v>0</v>
      </c>
      <c r="B1" s="48" t="s">
        <v>1</v>
      </c>
      <c r="C1" s="48" t="s">
        <v>2</v>
      </c>
      <c r="D1" s="48" t="s">
        <v>28</v>
      </c>
      <c r="E1" s="75" t="s">
        <v>955</v>
      </c>
      <c r="F1" s="49" t="s">
        <v>3</v>
      </c>
      <c r="G1" s="49" t="s">
        <v>30</v>
      </c>
      <c r="H1" s="48" t="s">
        <v>4</v>
      </c>
      <c r="I1" s="48" t="s">
        <v>5</v>
      </c>
      <c r="J1" s="49" t="s">
        <v>6</v>
      </c>
      <c r="K1" s="50" t="s">
        <v>84</v>
      </c>
      <c r="L1" s="50" t="s">
        <v>83</v>
      </c>
      <c r="M1" s="50" t="s">
        <v>93</v>
      </c>
      <c r="N1" s="50" t="s">
        <v>67</v>
      </c>
      <c r="O1" s="51" t="s">
        <v>68</v>
      </c>
      <c r="P1" s="48" t="s">
        <v>29</v>
      </c>
      <c r="Q1" s="48" t="s">
        <v>7</v>
      </c>
      <c r="R1" s="48" t="s">
        <v>8</v>
      </c>
      <c r="S1" s="48" t="s">
        <v>9</v>
      </c>
      <c r="T1" s="48" t="s">
        <v>10</v>
      </c>
      <c r="U1" s="48" t="s">
        <v>11</v>
      </c>
      <c r="V1" s="48" t="s">
        <v>70</v>
      </c>
      <c r="W1" s="48" t="s">
        <v>39</v>
      </c>
      <c r="X1" s="48" t="s">
        <v>40</v>
      </c>
      <c r="Y1" s="49" t="s">
        <v>79</v>
      </c>
      <c r="Z1" s="49" t="s">
        <v>894</v>
      </c>
      <c r="AA1" s="48" t="s">
        <v>37</v>
      </c>
      <c r="AB1" s="48" t="s">
        <v>340</v>
      </c>
      <c r="AC1" s="48" t="s">
        <v>80</v>
      </c>
      <c r="AD1" s="48" t="s">
        <v>87</v>
      </c>
      <c r="AE1" s="48" t="s">
        <v>88</v>
      </c>
      <c r="AF1" s="48" t="s">
        <v>51</v>
      </c>
      <c r="AG1" s="48" t="s">
        <v>52</v>
      </c>
      <c r="AH1" s="48" t="s">
        <v>53</v>
      </c>
      <c r="AI1" s="48" t="s">
        <v>54</v>
      </c>
      <c r="AJ1" s="48" t="s">
        <v>55</v>
      </c>
      <c r="AK1" s="48" t="s">
        <v>56</v>
      </c>
      <c r="AL1" s="48" t="s">
        <v>57</v>
      </c>
    </row>
    <row r="2" spans="1:39" x14ac:dyDescent="0.25">
      <c r="A2" s="43" t="s">
        <v>101</v>
      </c>
      <c r="B2" s="43"/>
      <c r="E2" s="52" t="s">
        <v>85</v>
      </c>
      <c r="J2" s="42"/>
      <c r="K2" s="54"/>
      <c r="L2" s="54"/>
      <c r="M2" s="54"/>
      <c r="N2" s="112"/>
      <c r="O2" s="55"/>
      <c r="P2" s="31"/>
      <c r="Q2" s="31"/>
      <c r="R2" s="31"/>
      <c r="S2" s="31"/>
      <c r="T2" s="31"/>
      <c r="U2" s="31"/>
      <c r="V2" s="31"/>
      <c r="W2" s="31"/>
      <c r="X2" s="31"/>
      <c r="AF2" s="31"/>
      <c r="AG2" s="31"/>
      <c r="AH2" s="31"/>
      <c r="AI2" s="31"/>
      <c r="AJ2" s="31"/>
      <c r="AK2" s="31"/>
      <c r="AL2" s="31"/>
    </row>
    <row r="3" spans="1:39" x14ac:dyDescent="0.25">
      <c r="A3" s="43"/>
      <c r="B3" s="43"/>
      <c r="E3" s="52" t="s">
        <v>944</v>
      </c>
      <c r="J3" s="42"/>
      <c r="K3" s="54"/>
      <c r="L3" s="54"/>
      <c r="M3" s="54"/>
      <c r="N3" s="112"/>
      <c r="O3" s="55"/>
      <c r="P3" s="31"/>
      <c r="Q3" s="31"/>
      <c r="R3" s="31"/>
      <c r="S3" s="31"/>
      <c r="T3" s="31"/>
      <c r="U3" s="31"/>
      <c r="V3" s="31"/>
      <c r="W3" s="31">
        <v>20</v>
      </c>
      <c r="X3" s="31"/>
      <c r="AD3" s="31">
        <v>1</v>
      </c>
      <c r="AF3" s="31"/>
      <c r="AG3" s="31">
        <v>1</v>
      </c>
      <c r="AH3" s="31"/>
      <c r="AI3" s="31">
        <v>1</v>
      </c>
      <c r="AJ3" s="31">
        <v>1</v>
      </c>
      <c r="AK3" s="31"/>
      <c r="AL3" s="31"/>
    </row>
    <row r="4" spans="1:39" s="5" customFormat="1" x14ac:dyDescent="0.25">
      <c r="A4" s="13"/>
      <c r="B4" s="22"/>
      <c r="C4" s="22"/>
      <c r="D4" s="31">
        <v>1</v>
      </c>
      <c r="E4" s="13" t="s">
        <v>943</v>
      </c>
      <c r="F4" s="5">
        <v>20</v>
      </c>
      <c r="G4" s="5">
        <v>20</v>
      </c>
      <c r="J4" s="23"/>
      <c r="K4" s="3" t="s">
        <v>205</v>
      </c>
      <c r="L4" s="3" t="s">
        <v>945</v>
      </c>
      <c r="M4" s="22"/>
      <c r="N4" s="22">
        <v>1</v>
      </c>
      <c r="O4" s="5">
        <v>48</v>
      </c>
      <c r="P4" s="13"/>
      <c r="Q4" s="13"/>
      <c r="R4" s="13"/>
      <c r="S4" s="22"/>
      <c r="T4" s="22"/>
      <c r="U4" s="22"/>
      <c r="Y4" s="22"/>
      <c r="Z4" s="22"/>
      <c r="AA4" s="22"/>
      <c r="AB4" s="22"/>
      <c r="AC4" s="22"/>
      <c r="AE4" s="22"/>
      <c r="AF4" s="22"/>
      <c r="AH4" s="22"/>
      <c r="AI4" s="22"/>
      <c r="AJ4" s="22"/>
      <c r="AK4" s="22"/>
      <c r="AM4" s="22"/>
    </row>
    <row r="5" spans="1:39" x14ac:dyDescent="0.25">
      <c r="A5" s="43"/>
      <c r="B5" s="43"/>
      <c r="D5" s="31">
        <v>0</v>
      </c>
      <c r="E5" s="119" t="s">
        <v>946</v>
      </c>
      <c r="J5" s="42"/>
      <c r="K5" s="54" t="s">
        <v>947</v>
      </c>
      <c r="L5" s="54"/>
      <c r="M5" s="54"/>
      <c r="N5" s="120">
        <v>1</v>
      </c>
      <c r="O5" s="55" t="s">
        <v>948</v>
      </c>
      <c r="P5" s="31"/>
      <c r="Q5" s="31"/>
      <c r="R5" s="31"/>
      <c r="S5" s="31"/>
      <c r="T5" s="31"/>
      <c r="U5" s="31"/>
      <c r="V5" s="31"/>
      <c r="W5" s="31"/>
      <c r="X5" s="31"/>
      <c r="AF5" s="31"/>
      <c r="AG5" s="31"/>
      <c r="AH5" s="31"/>
      <c r="AI5" s="31"/>
      <c r="AJ5" s="31"/>
      <c r="AK5" s="31"/>
      <c r="AL5" s="31"/>
    </row>
    <row r="6" spans="1:39" x14ac:dyDescent="0.25">
      <c r="A6" s="43"/>
      <c r="B6" s="43"/>
      <c r="E6" s="52"/>
      <c r="J6" s="42"/>
      <c r="K6" s="54"/>
      <c r="L6" s="54"/>
      <c r="M6" s="54"/>
      <c r="N6" s="112"/>
      <c r="O6" s="55"/>
      <c r="P6" s="31"/>
      <c r="Q6" s="31"/>
      <c r="R6" s="31"/>
      <c r="S6" s="31"/>
      <c r="T6" s="31"/>
      <c r="U6" s="31"/>
      <c r="V6" s="31"/>
      <c r="W6" s="31"/>
      <c r="X6" s="31"/>
      <c r="AF6" s="31"/>
      <c r="AG6" s="31"/>
      <c r="AH6" s="31"/>
      <c r="AI6" s="31"/>
      <c r="AJ6" s="31"/>
      <c r="AK6" s="31"/>
      <c r="AL6" s="31"/>
    </row>
    <row r="7" spans="1:39" x14ac:dyDescent="0.25">
      <c r="A7" s="43"/>
      <c r="B7" s="43"/>
      <c r="E7" s="52"/>
      <c r="J7" s="42"/>
      <c r="K7" s="54"/>
      <c r="L7" s="54"/>
      <c r="M7" s="54"/>
      <c r="N7" s="112"/>
      <c r="O7" s="55"/>
      <c r="P7" s="31"/>
      <c r="Q7" s="31"/>
      <c r="R7" s="31"/>
      <c r="S7" s="31"/>
      <c r="T7" s="31"/>
      <c r="U7" s="31"/>
      <c r="V7" s="31"/>
      <c r="W7" s="31"/>
      <c r="X7" s="31"/>
      <c r="AF7" s="31"/>
      <c r="AG7" s="31"/>
      <c r="AH7" s="31"/>
      <c r="AI7" s="31"/>
      <c r="AJ7" s="31"/>
      <c r="AK7" s="31"/>
      <c r="AL7" s="31"/>
    </row>
    <row r="8" spans="1:39" x14ac:dyDescent="0.25">
      <c r="A8" s="43" t="s">
        <v>101</v>
      </c>
      <c r="B8" s="43" t="s">
        <v>102</v>
      </c>
      <c r="C8" s="31">
        <v>505</v>
      </c>
      <c r="E8" s="52" t="s">
        <v>774</v>
      </c>
      <c r="H8" s="42">
        <v>288</v>
      </c>
      <c r="I8" s="42">
        <f>H8-J8</f>
        <v>288</v>
      </c>
      <c r="J8" s="42">
        <v>0</v>
      </c>
      <c r="K8" s="54"/>
      <c r="L8" s="54"/>
      <c r="M8" s="54"/>
      <c r="N8" s="112"/>
      <c r="O8" s="55"/>
      <c r="P8" s="31"/>
      <c r="Q8" s="31"/>
      <c r="R8" s="31"/>
      <c r="S8" s="31"/>
      <c r="T8" s="31"/>
      <c r="U8" s="31"/>
      <c r="V8" s="31"/>
      <c r="W8" s="31"/>
      <c r="X8" s="31"/>
      <c r="Z8" s="53">
        <f>C8+20</f>
        <v>525</v>
      </c>
      <c r="AB8" s="31">
        <f>C8</f>
        <v>505</v>
      </c>
      <c r="AD8" s="31">
        <v>1</v>
      </c>
      <c r="AF8" s="31"/>
      <c r="AG8" s="31"/>
      <c r="AH8" s="31"/>
      <c r="AI8" s="31"/>
      <c r="AJ8" s="31"/>
      <c r="AK8" s="31"/>
      <c r="AL8" s="31"/>
    </row>
    <row r="9" spans="1:39" x14ac:dyDescent="0.25">
      <c r="A9" s="43" t="s">
        <v>102</v>
      </c>
      <c r="B9" s="43" t="s">
        <v>103</v>
      </c>
      <c r="C9" s="31">
        <v>205</v>
      </c>
      <c r="E9" s="52" t="s">
        <v>775</v>
      </c>
      <c r="H9" s="42">
        <f>I8</f>
        <v>288</v>
      </c>
      <c r="I9" s="42">
        <f>H9-J9</f>
        <v>288</v>
      </c>
      <c r="J9" s="42">
        <v>0</v>
      </c>
      <c r="K9" s="54"/>
      <c r="L9" s="54"/>
      <c r="M9" s="54"/>
      <c r="N9" s="112"/>
      <c r="O9" s="55"/>
      <c r="P9" s="31"/>
      <c r="Q9" s="31"/>
      <c r="R9" s="31"/>
      <c r="S9" s="31"/>
      <c r="T9" s="31"/>
      <c r="U9" s="31"/>
      <c r="V9" s="31"/>
      <c r="W9" s="31"/>
      <c r="X9" s="31"/>
      <c r="Z9" s="53">
        <f t="shared" ref="Z9:Z10" si="0">C9+20</f>
        <v>225</v>
      </c>
      <c r="AB9" s="31">
        <f t="shared" ref="AB9:AB10" si="1">C9</f>
        <v>205</v>
      </c>
      <c r="AD9" s="31">
        <v>1</v>
      </c>
      <c r="AF9" s="31"/>
      <c r="AG9" s="31"/>
      <c r="AH9" s="31"/>
      <c r="AI9" s="31"/>
      <c r="AJ9" s="31"/>
      <c r="AK9" s="31"/>
      <c r="AL9" s="31"/>
    </row>
    <row r="10" spans="1:39" x14ac:dyDescent="0.25">
      <c r="A10" s="43" t="s">
        <v>103</v>
      </c>
      <c r="B10" s="43" t="s">
        <v>104</v>
      </c>
      <c r="C10" s="31">
        <v>380</v>
      </c>
      <c r="E10" s="52" t="s">
        <v>914</v>
      </c>
      <c r="H10" s="42">
        <f>I9</f>
        <v>288</v>
      </c>
      <c r="I10" s="42">
        <f>H10-J10</f>
        <v>282</v>
      </c>
      <c r="J10" s="42">
        <v>6</v>
      </c>
      <c r="K10" s="54"/>
      <c r="L10" s="54"/>
      <c r="M10" s="54"/>
      <c r="N10" s="112"/>
      <c r="O10" s="55"/>
      <c r="P10" s="31"/>
      <c r="Q10" s="31"/>
      <c r="R10" s="31"/>
      <c r="S10" s="31"/>
      <c r="T10" s="31"/>
      <c r="U10" s="31"/>
      <c r="V10" s="31"/>
      <c r="W10" s="31"/>
      <c r="X10" s="31"/>
      <c r="Z10" s="53">
        <f t="shared" si="0"/>
        <v>400</v>
      </c>
      <c r="AB10" s="31">
        <f t="shared" si="1"/>
        <v>380</v>
      </c>
      <c r="AD10" s="31">
        <v>1</v>
      </c>
      <c r="AF10" s="31"/>
      <c r="AG10" s="31">
        <v>1</v>
      </c>
      <c r="AH10" s="31"/>
      <c r="AI10" s="31">
        <v>2</v>
      </c>
      <c r="AJ10" s="31"/>
      <c r="AK10" s="31">
        <v>1</v>
      </c>
      <c r="AL10" s="31"/>
    </row>
    <row r="11" spans="1:39" x14ac:dyDescent="0.25">
      <c r="D11" s="31">
        <v>1</v>
      </c>
      <c r="E11" s="42" t="s">
        <v>891</v>
      </c>
      <c r="F11" s="53">
        <v>70</v>
      </c>
      <c r="G11" s="53">
        <v>15</v>
      </c>
      <c r="K11" s="3" t="s">
        <v>915</v>
      </c>
      <c r="N11" s="31">
        <v>4</v>
      </c>
      <c r="O11" s="53">
        <v>48</v>
      </c>
      <c r="P11" s="42">
        <f>F11</f>
        <v>70</v>
      </c>
      <c r="AC11" s="31">
        <f>F11</f>
        <v>70</v>
      </c>
    </row>
    <row r="12" spans="1:39" x14ac:dyDescent="0.25">
      <c r="D12" s="31">
        <v>1</v>
      </c>
      <c r="E12" s="42" t="s">
        <v>892</v>
      </c>
      <c r="F12" s="53">
        <v>80</v>
      </c>
      <c r="G12" s="53">
        <v>20</v>
      </c>
      <c r="K12" s="3" t="s">
        <v>916</v>
      </c>
      <c r="N12" s="31">
        <v>4</v>
      </c>
      <c r="O12" s="53">
        <v>47</v>
      </c>
      <c r="P12" s="42">
        <f>F12</f>
        <v>80</v>
      </c>
      <c r="AC12" s="31">
        <f>F12</f>
        <v>80</v>
      </c>
    </row>
    <row r="13" spans="1:39" x14ac:dyDescent="0.25">
      <c r="D13" s="31">
        <v>0</v>
      </c>
      <c r="E13" s="119" t="s">
        <v>69</v>
      </c>
      <c r="K13" s="3" t="s">
        <v>917</v>
      </c>
      <c r="N13" s="31">
        <v>4</v>
      </c>
      <c r="O13" s="53">
        <v>46</v>
      </c>
    </row>
    <row r="14" spans="1:39" x14ac:dyDescent="0.25">
      <c r="A14" s="43" t="s">
        <v>104</v>
      </c>
      <c r="B14" s="43" t="s">
        <v>105</v>
      </c>
      <c r="C14" s="31">
        <v>350</v>
      </c>
      <c r="E14" s="52" t="s">
        <v>777</v>
      </c>
      <c r="H14" s="42">
        <f>I10</f>
        <v>282</v>
      </c>
      <c r="I14" s="42">
        <f>H14-J14</f>
        <v>216</v>
      </c>
      <c r="J14" s="42">
        <v>66</v>
      </c>
      <c r="M14" s="54"/>
      <c r="N14" s="112"/>
      <c r="P14" s="31"/>
      <c r="Q14" s="31"/>
      <c r="R14" s="31"/>
      <c r="S14" s="31"/>
      <c r="T14" s="31"/>
      <c r="U14" s="31"/>
      <c r="V14" s="31"/>
      <c r="W14" s="31"/>
      <c r="X14" s="31"/>
      <c r="Z14" s="53">
        <f t="shared" ref="Z14" si="2">C14+20</f>
        <v>370</v>
      </c>
      <c r="AA14" s="31">
        <f>C14</f>
        <v>350</v>
      </c>
      <c r="AD14" s="31">
        <v>1</v>
      </c>
      <c r="AF14" s="31"/>
      <c r="AG14" s="31"/>
      <c r="AH14" s="31">
        <v>1</v>
      </c>
      <c r="AI14" s="31">
        <v>28</v>
      </c>
      <c r="AJ14" s="31"/>
      <c r="AK14" s="31">
        <v>1</v>
      </c>
      <c r="AL14" s="31"/>
    </row>
    <row r="15" spans="1:39" x14ac:dyDescent="0.25">
      <c r="D15" s="31">
        <v>1</v>
      </c>
      <c r="E15" s="42" t="s">
        <v>778</v>
      </c>
      <c r="F15" s="53">
        <v>140</v>
      </c>
      <c r="G15" s="53">
        <v>30</v>
      </c>
      <c r="K15" s="3" t="s">
        <v>918</v>
      </c>
      <c r="N15" s="31">
        <v>4</v>
      </c>
      <c r="O15" s="53">
        <v>45</v>
      </c>
      <c r="P15" s="42">
        <f t="shared" ref="P15:P37" si="3">F15</f>
        <v>140</v>
      </c>
      <c r="AC15" s="31">
        <f t="shared" ref="AC15:AC42" si="4">F15</f>
        <v>140</v>
      </c>
    </row>
    <row r="16" spans="1:39" x14ac:dyDescent="0.25">
      <c r="D16" s="31">
        <v>1</v>
      </c>
      <c r="E16" s="42" t="s">
        <v>779</v>
      </c>
      <c r="F16" s="53">
        <v>170</v>
      </c>
      <c r="G16" s="53">
        <v>40</v>
      </c>
      <c r="K16" s="3" t="s">
        <v>919</v>
      </c>
      <c r="N16" s="31">
        <v>4</v>
      </c>
      <c r="O16" s="53">
        <v>44</v>
      </c>
      <c r="P16" s="42">
        <f t="shared" si="3"/>
        <v>170</v>
      </c>
      <c r="AC16" s="31">
        <f t="shared" si="4"/>
        <v>170</v>
      </c>
    </row>
    <row r="17" spans="4:29" x14ac:dyDescent="0.25">
      <c r="D17" s="31">
        <v>1</v>
      </c>
      <c r="E17" s="42" t="s">
        <v>780</v>
      </c>
      <c r="F17" s="53">
        <v>210</v>
      </c>
      <c r="G17" s="53">
        <v>45</v>
      </c>
      <c r="K17" s="3" t="s">
        <v>920</v>
      </c>
      <c r="N17" s="31">
        <v>4</v>
      </c>
      <c r="O17" s="53">
        <v>43</v>
      </c>
      <c r="P17" s="42">
        <f t="shared" si="3"/>
        <v>210</v>
      </c>
      <c r="AC17" s="31">
        <f t="shared" si="4"/>
        <v>210</v>
      </c>
    </row>
    <row r="18" spans="4:29" x14ac:dyDescent="0.25">
      <c r="D18" s="31">
        <v>1</v>
      </c>
      <c r="E18" s="42" t="s">
        <v>781</v>
      </c>
      <c r="F18" s="53">
        <v>415</v>
      </c>
      <c r="G18" s="53">
        <v>315</v>
      </c>
      <c r="K18" s="3" t="s">
        <v>229</v>
      </c>
      <c r="N18" s="31">
        <v>4</v>
      </c>
      <c r="O18" s="53">
        <v>42</v>
      </c>
      <c r="P18" s="42">
        <f t="shared" si="3"/>
        <v>415</v>
      </c>
      <c r="AC18" s="31">
        <f t="shared" si="4"/>
        <v>415</v>
      </c>
    </row>
    <row r="19" spans="4:29" x14ac:dyDescent="0.25">
      <c r="D19" s="31">
        <v>1</v>
      </c>
      <c r="E19" s="42" t="s">
        <v>782</v>
      </c>
      <c r="F19" s="53">
        <v>40</v>
      </c>
      <c r="G19" s="53">
        <v>40</v>
      </c>
      <c r="K19" s="3" t="s">
        <v>230</v>
      </c>
      <c r="N19" s="31">
        <v>4</v>
      </c>
      <c r="O19" s="53">
        <v>41</v>
      </c>
      <c r="P19" s="42">
        <f t="shared" si="3"/>
        <v>40</v>
      </c>
      <c r="AC19" s="31">
        <f t="shared" si="4"/>
        <v>40</v>
      </c>
    </row>
    <row r="20" spans="4:29" x14ac:dyDescent="0.25">
      <c r="D20" s="31">
        <v>1</v>
      </c>
      <c r="E20" s="42" t="s">
        <v>783</v>
      </c>
      <c r="F20" s="53">
        <v>50</v>
      </c>
      <c r="G20" s="53">
        <v>20</v>
      </c>
      <c r="K20" s="3" t="s">
        <v>231</v>
      </c>
      <c r="N20" s="31">
        <v>4</v>
      </c>
      <c r="O20" s="53">
        <v>40</v>
      </c>
      <c r="P20" s="42">
        <f t="shared" si="3"/>
        <v>50</v>
      </c>
      <c r="AC20" s="31">
        <f t="shared" si="4"/>
        <v>50</v>
      </c>
    </row>
    <row r="21" spans="4:29" x14ac:dyDescent="0.25">
      <c r="D21" s="31">
        <v>1</v>
      </c>
      <c r="E21" s="42" t="s">
        <v>784</v>
      </c>
      <c r="F21" s="53">
        <v>55</v>
      </c>
      <c r="G21" s="53">
        <v>15</v>
      </c>
      <c r="K21" s="3" t="s">
        <v>232</v>
      </c>
      <c r="N21" s="31">
        <v>4</v>
      </c>
      <c r="O21" s="53">
        <v>39</v>
      </c>
      <c r="P21" s="42">
        <f t="shared" si="3"/>
        <v>55</v>
      </c>
      <c r="AC21" s="31">
        <f t="shared" si="4"/>
        <v>55</v>
      </c>
    </row>
    <row r="22" spans="4:29" x14ac:dyDescent="0.25">
      <c r="D22" s="31">
        <v>1</v>
      </c>
      <c r="E22" s="42" t="s">
        <v>785</v>
      </c>
      <c r="F22" s="53">
        <v>75</v>
      </c>
      <c r="G22" s="53">
        <v>25</v>
      </c>
      <c r="K22" s="3" t="s">
        <v>233</v>
      </c>
      <c r="N22" s="31">
        <v>4</v>
      </c>
      <c r="O22" s="53">
        <v>38</v>
      </c>
      <c r="P22" s="42">
        <f t="shared" si="3"/>
        <v>75</v>
      </c>
      <c r="AC22" s="31">
        <f t="shared" si="4"/>
        <v>75</v>
      </c>
    </row>
    <row r="23" spans="4:29" x14ac:dyDescent="0.25">
      <c r="D23" s="31">
        <v>1</v>
      </c>
      <c r="E23" s="42" t="s">
        <v>786</v>
      </c>
      <c r="F23" s="53">
        <v>90</v>
      </c>
      <c r="G23" s="53">
        <v>25</v>
      </c>
      <c r="K23" s="3" t="s">
        <v>234</v>
      </c>
      <c r="N23" s="31">
        <v>4</v>
      </c>
      <c r="O23" s="53">
        <v>37</v>
      </c>
      <c r="P23" s="42">
        <f t="shared" si="3"/>
        <v>90</v>
      </c>
      <c r="AC23" s="31">
        <f t="shared" si="4"/>
        <v>90</v>
      </c>
    </row>
    <row r="24" spans="4:29" x14ac:dyDescent="0.25">
      <c r="D24" s="31">
        <v>1</v>
      </c>
      <c r="E24" s="42" t="s">
        <v>787</v>
      </c>
      <c r="F24" s="53">
        <v>125</v>
      </c>
      <c r="G24" s="53">
        <v>35</v>
      </c>
      <c r="K24" s="3" t="s">
        <v>921</v>
      </c>
      <c r="N24" s="31">
        <v>4</v>
      </c>
      <c r="O24" s="53">
        <v>36</v>
      </c>
      <c r="P24" s="42">
        <f t="shared" si="3"/>
        <v>125</v>
      </c>
      <c r="AC24" s="31">
        <f t="shared" si="4"/>
        <v>125</v>
      </c>
    </row>
    <row r="25" spans="4:29" x14ac:dyDescent="0.25">
      <c r="D25" s="31">
        <v>1</v>
      </c>
      <c r="E25" s="42" t="s">
        <v>788</v>
      </c>
      <c r="F25" s="53">
        <v>130</v>
      </c>
      <c r="G25" s="53">
        <v>15</v>
      </c>
      <c r="K25" s="3" t="s">
        <v>922</v>
      </c>
      <c r="N25" s="31">
        <v>4</v>
      </c>
      <c r="O25" s="53">
        <v>35</v>
      </c>
      <c r="P25" s="42">
        <f t="shared" si="3"/>
        <v>130</v>
      </c>
      <c r="AC25" s="31">
        <f t="shared" si="4"/>
        <v>130</v>
      </c>
    </row>
    <row r="26" spans="4:29" x14ac:dyDescent="0.25">
      <c r="D26" s="31">
        <v>1</v>
      </c>
      <c r="E26" s="42" t="s">
        <v>789</v>
      </c>
      <c r="F26" s="53">
        <v>40</v>
      </c>
      <c r="G26" s="53">
        <v>15</v>
      </c>
      <c r="K26" s="3" t="s">
        <v>923</v>
      </c>
      <c r="N26" s="31">
        <v>4</v>
      </c>
      <c r="O26" s="53">
        <v>34</v>
      </c>
      <c r="P26" s="42">
        <f t="shared" si="3"/>
        <v>40</v>
      </c>
      <c r="AC26" s="31">
        <f t="shared" si="4"/>
        <v>40</v>
      </c>
    </row>
    <row r="27" spans="4:29" x14ac:dyDescent="0.25">
      <c r="D27" s="31">
        <v>1</v>
      </c>
      <c r="E27" s="42" t="s">
        <v>790</v>
      </c>
      <c r="F27" s="53">
        <v>45</v>
      </c>
      <c r="G27" s="53">
        <v>15</v>
      </c>
      <c r="K27" s="3" t="s">
        <v>924</v>
      </c>
      <c r="N27" s="31">
        <v>4</v>
      </c>
      <c r="O27" s="53">
        <v>33</v>
      </c>
      <c r="P27" s="42">
        <f t="shared" si="3"/>
        <v>45</v>
      </c>
      <c r="AC27" s="31">
        <f t="shared" si="4"/>
        <v>45</v>
      </c>
    </row>
    <row r="28" spans="4:29" x14ac:dyDescent="0.25">
      <c r="D28" s="31">
        <v>1</v>
      </c>
      <c r="E28" s="42" t="s">
        <v>791</v>
      </c>
      <c r="F28" s="53">
        <v>60</v>
      </c>
      <c r="G28" s="53">
        <v>20</v>
      </c>
      <c r="K28" s="3" t="s">
        <v>925</v>
      </c>
      <c r="L28" s="23"/>
      <c r="N28" s="31">
        <v>4</v>
      </c>
      <c r="O28" s="53">
        <v>32</v>
      </c>
      <c r="P28" s="42">
        <f t="shared" si="3"/>
        <v>60</v>
      </c>
      <c r="AC28" s="31">
        <f t="shared" si="4"/>
        <v>60</v>
      </c>
    </row>
    <row r="29" spans="4:29" x14ac:dyDescent="0.25">
      <c r="D29" s="31">
        <v>1</v>
      </c>
      <c r="E29" s="42" t="s">
        <v>792</v>
      </c>
      <c r="F29" s="53">
        <v>65</v>
      </c>
      <c r="G29" s="53">
        <v>15</v>
      </c>
      <c r="K29" s="3" t="s">
        <v>926</v>
      </c>
      <c r="L29" s="23"/>
      <c r="N29" s="31">
        <v>4</v>
      </c>
      <c r="O29" s="53">
        <v>31</v>
      </c>
      <c r="P29" s="42">
        <f t="shared" si="3"/>
        <v>65</v>
      </c>
      <c r="AC29" s="31">
        <f t="shared" si="4"/>
        <v>65</v>
      </c>
    </row>
    <row r="30" spans="4:29" x14ac:dyDescent="0.25">
      <c r="D30" s="31">
        <v>1</v>
      </c>
      <c r="E30" s="42" t="s">
        <v>793</v>
      </c>
      <c r="F30" s="53">
        <v>70</v>
      </c>
      <c r="G30" s="53">
        <v>10</v>
      </c>
      <c r="K30" s="3" t="s">
        <v>235</v>
      </c>
      <c r="L30" s="23"/>
      <c r="N30" s="31">
        <v>4</v>
      </c>
      <c r="O30" s="53">
        <v>30</v>
      </c>
      <c r="P30" s="42">
        <f t="shared" si="3"/>
        <v>70</v>
      </c>
      <c r="AC30" s="31">
        <f t="shared" si="4"/>
        <v>70</v>
      </c>
    </row>
    <row r="31" spans="4:29" x14ac:dyDescent="0.25">
      <c r="D31" s="31">
        <v>1</v>
      </c>
      <c r="E31" s="42" t="s">
        <v>794</v>
      </c>
      <c r="F31" s="53">
        <v>85</v>
      </c>
      <c r="G31" s="53">
        <v>45</v>
      </c>
      <c r="K31" s="3" t="s">
        <v>236</v>
      </c>
      <c r="L31" s="23"/>
      <c r="N31" s="31">
        <v>4</v>
      </c>
      <c r="O31" s="53">
        <v>29</v>
      </c>
      <c r="P31" s="42">
        <f t="shared" si="3"/>
        <v>85</v>
      </c>
      <c r="AC31" s="31">
        <f t="shared" si="4"/>
        <v>85</v>
      </c>
    </row>
    <row r="32" spans="4:29" x14ac:dyDescent="0.25">
      <c r="D32" s="31">
        <v>1</v>
      </c>
      <c r="E32" s="42" t="s">
        <v>795</v>
      </c>
      <c r="F32" s="53">
        <v>95</v>
      </c>
      <c r="G32" s="53">
        <v>15</v>
      </c>
      <c r="K32" s="3" t="s">
        <v>237</v>
      </c>
      <c r="L32" s="23"/>
      <c r="N32" s="31">
        <v>4</v>
      </c>
      <c r="O32" s="53">
        <v>28</v>
      </c>
      <c r="P32" s="42">
        <f t="shared" si="3"/>
        <v>95</v>
      </c>
      <c r="AC32" s="31">
        <f t="shared" si="4"/>
        <v>95</v>
      </c>
    </row>
    <row r="33" spans="1:38" x14ac:dyDescent="0.25">
      <c r="D33" s="31">
        <v>1</v>
      </c>
      <c r="E33" s="42" t="s">
        <v>796</v>
      </c>
      <c r="F33" s="53">
        <v>115</v>
      </c>
      <c r="G33" s="53">
        <v>35</v>
      </c>
      <c r="K33" s="3" t="s">
        <v>238</v>
      </c>
      <c r="L33" s="23"/>
      <c r="N33" s="31">
        <v>4</v>
      </c>
      <c r="O33" s="53">
        <v>27</v>
      </c>
      <c r="P33" s="42">
        <f t="shared" si="3"/>
        <v>115</v>
      </c>
      <c r="AC33" s="31">
        <f t="shared" si="4"/>
        <v>115</v>
      </c>
    </row>
    <row r="34" spans="1:38" x14ac:dyDescent="0.25">
      <c r="D34" s="31">
        <v>1</v>
      </c>
      <c r="E34" s="42" t="s">
        <v>797</v>
      </c>
      <c r="F34" s="53">
        <v>10</v>
      </c>
      <c r="G34" s="53">
        <v>10</v>
      </c>
      <c r="K34" s="3" t="s">
        <v>239</v>
      </c>
      <c r="L34" s="23"/>
      <c r="N34" s="31">
        <v>4</v>
      </c>
      <c r="O34" s="53">
        <v>26</v>
      </c>
      <c r="P34" s="42">
        <f t="shared" si="3"/>
        <v>10</v>
      </c>
      <c r="AC34" s="31">
        <f t="shared" si="4"/>
        <v>10</v>
      </c>
    </row>
    <row r="35" spans="1:38" x14ac:dyDescent="0.25">
      <c r="D35" s="31">
        <v>1</v>
      </c>
      <c r="E35" s="42" t="s">
        <v>798</v>
      </c>
      <c r="F35" s="53">
        <v>15</v>
      </c>
      <c r="G35" s="53">
        <v>10</v>
      </c>
      <c r="K35" s="3" t="s">
        <v>240</v>
      </c>
      <c r="L35" s="23"/>
      <c r="N35" s="31">
        <v>4</v>
      </c>
      <c r="O35" s="53">
        <v>25</v>
      </c>
      <c r="P35" s="42">
        <f t="shared" si="3"/>
        <v>15</v>
      </c>
      <c r="AC35" s="31">
        <f t="shared" si="4"/>
        <v>15</v>
      </c>
    </row>
    <row r="36" spans="1:38" x14ac:dyDescent="0.25">
      <c r="D36" s="31">
        <v>1</v>
      </c>
      <c r="E36" s="42" t="s">
        <v>799</v>
      </c>
      <c r="F36" s="53">
        <v>25</v>
      </c>
      <c r="G36" s="53">
        <v>10</v>
      </c>
      <c r="K36" s="3" t="s">
        <v>927</v>
      </c>
      <c r="L36" s="23"/>
      <c r="N36" s="31">
        <v>4</v>
      </c>
      <c r="O36" s="53">
        <v>24</v>
      </c>
      <c r="P36" s="42">
        <f t="shared" si="3"/>
        <v>25</v>
      </c>
      <c r="AC36" s="31">
        <f t="shared" si="4"/>
        <v>25</v>
      </c>
    </row>
    <row r="37" spans="1:38" x14ac:dyDescent="0.25">
      <c r="D37" s="31">
        <v>1</v>
      </c>
      <c r="E37" s="42" t="s">
        <v>800</v>
      </c>
      <c r="F37" s="53">
        <v>40</v>
      </c>
      <c r="G37" s="53">
        <v>10</v>
      </c>
      <c r="K37" s="3" t="s">
        <v>928</v>
      </c>
      <c r="L37" s="23"/>
      <c r="N37" s="31">
        <v>4</v>
      </c>
      <c r="O37" s="53">
        <v>23</v>
      </c>
      <c r="P37" s="42">
        <f t="shared" si="3"/>
        <v>40</v>
      </c>
      <c r="AC37" s="31">
        <f t="shared" si="4"/>
        <v>40</v>
      </c>
    </row>
    <row r="38" spans="1:38" x14ac:dyDescent="0.25">
      <c r="D38" s="31">
        <v>1</v>
      </c>
      <c r="E38" s="42" t="s">
        <v>801</v>
      </c>
      <c r="F38" s="53">
        <v>125</v>
      </c>
      <c r="G38" s="53">
        <v>15</v>
      </c>
      <c r="K38" s="3" t="s">
        <v>929</v>
      </c>
      <c r="L38" s="23"/>
      <c r="N38" s="31">
        <v>4</v>
      </c>
      <c r="O38" s="53">
        <v>22</v>
      </c>
      <c r="P38" s="42">
        <f t="shared" ref="P38:P42" si="5">F38</f>
        <v>125</v>
      </c>
      <c r="AC38" s="31">
        <f t="shared" si="4"/>
        <v>125</v>
      </c>
    </row>
    <row r="39" spans="1:38" x14ac:dyDescent="0.25">
      <c r="D39" s="31">
        <v>1</v>
      </c>
      <c r="E39" s="42" t="s">
        <v>802</v>
      </c>
      <c r="F39" s="53">
        <v>415</v>
      </c>
      <c r="G39" s="53">
        <v>80</v>
      </c>
      <c r="K39" s="3" t="s">
        <v>930</v>
      </c>
      <c r="L39" s="23"/>
      <c r="N39" s="31">
        <v>4</v>
      </c>
      <c r="O39" s="53">
        <v>21</v>
      </c>
      <c r="P39" s="42">
        <f>F39</f>
        <v>415</v>
      </c>
      <c r="AC39" s="31">
        <f t="shared" si="4"/>
        <v>415</v>
      </c>
    </row>
    <row r="40" spans="1:38" x14ac:dyDescent="0.25">
      <c r="D40" s="31">
        <v>1</v>
      </c>
      <c r="E40" s="42" t="s">
        <v>803</v>
      </c>
      <c r="F40" s="53">
        <v>410</v>
      </c>
      <c r="G40" s="53">
        <v>125</v>
      </c>
      <c r="K40" s="3" t="s">
        <v>931</v>
      </c>
      <c r="L40" s="23"/>
      <c r="N40" s="31">
        <v>4</v>
      </c>
      <c r="O40" s="53">
        <v>20</v>
      </c>
      <c r="P40" s="42">
        <f t="shared" si="5"/>
        <v>410</v>
      </c>
      <c r="AC40" s="31">
        <f t="shared" si="4"/>
        <v>410</v>
      </c>
    </row>
    <row r="41" spans="1:38" x14ac:dyDescent="0.25">
      <c r="D41" s="31">
        <v>1</v>
      </c>
      <c r="E41" s="42" t="s">
        <v>804</v>
      </c>
      <c r="F41" s="53">
        <v>435</v>
      </c>
      <c r="G41" s="53">
        <v>35</v>
      </c>
      <c r="K41" s="3" t="s">
        <v>932</v>
      </c>
      <c r="L41" s="23"/>
      <c r="N41" s="31">
        <v>4</v>
      </c>
      <c r="O41" s="53">
        <v>19</v>
      </c>
      <c r="P41" s="42">
        <f t="shared" si="5"/>
        <v>435</v>
      </c>
      <c r="AC41" s="31">
        <f t="shared" si="4"/>
        <v>435</v>
      </c>
    </row>
    <row r="42" spans="1:38" x14ac:dyDescent="0.25">
      <c r="D42" s="31">
        <v>1</v>
      </c>
      <c r="E42" s="42" t="s">
        <v>805</v>
      </c>
      <c r="F42" s="53">
        <v>500</v>
      </c>
      <c r="G42" s="53">
        <v>65</v>
      </c>
      <c r="K42" s="3" t="s">
        <v>253</v>
      </c>
      <c r="L42" s="23"/>
      <c r="N42" s="31">
        <v>4</v>
      </c>
      <c r="O42" s="53">
        <v>18</v>
      </c>
      <c r="P42" s="42">
        <f t="shared" si="5"/>
        <v>500</v>
      </c>
      <c r="AC42" s="31">
        <f t="shared" si="4"/>
        <v>500</v>
      </c>
    </row>
    <row r="43" spans="1:38" x14ac:dyDescent="0.25">
      <c r="D43" s="31">
        <v>0</v>
      </c>
      <c r="E43" s="42" t="s">
        <v>69</v>
      </c>
      <c r="K43" s="3" t="s">
        <v>254</v>
      </c>
      <c r="N43" s="31">
        <v>4</v>
      </c>
      <c r="O43" s="53">
        <v>17</v>
      </c>
    </row>
    <row r="44" spans="1:38" x14ac:dyDescent="0.25">
      <c r="D44" s="31">
        <v>0</v>
      </c>
      <c r="E44" s="42" t="s">
        <v>69</v>
      </c>
      <c r="K44" s="3" t="s">
        <v>255</v>
      </c>
      <c r="N44" s="31">
        <v>4</v>
      </c>
      <c r="O44" s="53">
        <v>16</v>
      </c>
    </row>
    <row r="45" spans="1:38" x14ac:dyDescent="0.25">
      <c r="D45" s="31">
        <v>0</v>
      </c>
      <c r="E45" s="42" t="s">
        <v>69</v>
      </c>
      <c r="K45" s="3" t="s">
        <v>256</v>
      </c>
      <c r="N45" s="31">
        <v>4</v>
      </c>
      <c r="O45" s="53">
        <v>15</v>
      </c>
    </row>
    <row r="46" spans="1:38" x14ac:dyDescent="0.25">
      <c r="D46" s="31">
        <v>0</v>
      </c>
      <c r="E46" s="42" t="s">
        <v>69</v>
      </c>
      <c r="K46" s="3" t="s">
        <v>257</v>
      </c>
      <c r="N46" s="31">
        <v>4</v>
      </c>
      <c r="O46" s="53">
        <v>14</v>
      </c>
    </row>
    <row r="47" spans="1:38" x14ac:dyDescent="0.25">
      <c r="D47" s="31">
        <v>0</v>
      </c>
      <c r="E47" s="42" t="s">
        <v>69</v>
      </c>
      <c r="K47" s="3" t="s">
        <v>258</v>
      </c>
      <c r="N47" s="31">
        <v>4</v>
      </c>
      <c r="O47" s="53">
        <v>13</v>
      </c>
    </row>
    <row r="48" spans="1:38" x14ac:dyDescent="0.25">
      <c r="A48" s="43" t="s">
        <v>105</v>
      </c>
      <c r="B48" s="43" t="s">
        <v>776</v>
      </c>
      <c r="C48" s="31">
        <v>520</v>
      </c>
      <c r="E48" s="7" t="s">
        <v>893</v>
      </c>
      <c r="H48" s="31">
        <f>I14</f>
        <v>216</v>
      </c>
      <c r="I48" s="31">
        <f>H48-J48</f>
        <v>120</v>
      </c>
      <c r="J48" s="53">
        <f>2+28+66</f>
        <v>96</v>
      </c>
      <c r="K48" s="42"/>
      <c r="L48" s="42"/>
      <c r="M48" s="42"/>
      <c r="O48" s="42"/>
      <c r="P48" s="31"/>
      <c r="Q48" s="31"/>
      <c r="R48" s="31"/>
      <c r="S48" s="31"/>
      <c r="T48" s="31"/>
      <c r="U48" s="31"/>
      <c r="V48" s="31"/>
      <c r="W48" s="31"/>
      <c r="X48" s="53"/>
      <c r="Z48" s="53">
        <f t="shared" ref="Z48" si="6">C48+20</f>
        <v>540</v>
      </c>
      <c r="AA48" s="31">
        <f>C48</f>
        <v>520</v>
      </c>
      <c r="AD48" s="31">
        <v>1</v>
      </c>
      <c r="AF48" s="31"/>
      <c r="AG48" s="31">
        <v>1</v>
      </c>
      <c r="AH48" s="31"/>
      <c r="AI48" s="31">
        <v>1</v>
      </c>
      <c r="AJ48" s="31">
        <v>3</v>
      </c>
      <c r="AK48" s="31"/>
      <c r="AL48" s="31"/>
    </row>
    <row r="49" spans="4:37" x14ac:dyDescent="0.25">
      <c r="D49" s="31">
        <v>1</v>
      </c>
      <c r="E49" s="42" t="s">
        <v>807</v>
      </c>
      <c r="F49" s="53">
        <v>35</v>
      </c>
      <c r="G49" s="53">
        <v>15</v>
      </c>
      <c r="K49" s="47" t="s">
        <v>933</v>
      </c>
      <c r="N49" s="31">
        <v>4</v>
      </c>
      <c r="O49" s="53">
        <v>12</v>
      </c>
      <c r="P49" s="42">
        <f>F49</f>
        <v>35</v>
      </c>
      <c r="AC49" s="31">
        <f>F49</f>
        <v>35</v>
      </c>
    </row>
    <row r="50" spans="4:37" x14ac:dyDescent="0.25">
      <c r="E50" s="7" t="s">
        <v>890</v>
      </c>
      <c r="F50" s="53">
        <v>280</v>
      </c>
      <c r="G50" s="53">
        <v>280</v>
      </c>
      <c r="L50" s="23"/>
      <c r="W50" s="42">
        <f>F50+20</f>
        <v>300</v>
      </c>
      <c r="AA50" s="31">
        <f>F50</f>
        <v>280</v>
      </c>
      <c r="AD50" s="31">
        <v>1</v>
      </c>
      <c r="AG50" s="42">
        <v>1</v>
      </c>
      <c r="AI50" s="42">
        <v>10</v>
      </c>
      <c r="AK50" s="42">
        <v>1</v>
      </c>
    </row>
    <row r="51" spans="4:37" x14ac:dyDescent="0.25">
      <c r="D51" s="31">
        <v>1</v>
      </c>
      <c r="E51" s="42" t="s">
        <v>808</v>
      </c>
      <c r="F51" s="53">
        <v>10</v>
      </c>
      <c r="G51" s="53">
        <v>10</v>
      </c>
      <c r="K51" s="23" t="s">
        <v>934</v>
      </c>
      <c r="L51" s="23" t="s">
        <v>206</v>
      </c>
      <c r="N51" s="31">
        <v>4</v>
      </c>
      <c r="O51" s="53">
        <v>11</v>
      </c>
      <c r="P51" s="42">
        <f t="shared" ref="P51:P60" si="7">F51</f>
        <v>10</v>
      </c>
      <c r="AC51" s="31">
        <f t="shared" ref="AC51:AC60" si="8">F51</f>
        <v>10</v>
      </c>
    </row>
    <row r="52" spans="4:37" x14ac:dyDescent="0.25">
      <c r="D52" s="31">
        <v>1</v>
      </c>
      <c r="E52" s="42" t="s">
        <v>809</v>
      </c>
      <c r="F52" s="53">
        <v>10</v>
      </c>
      <c r="G52" s="53">
        <v>10</v>
      </c>
      <c r="K52" s="23" t="s">
        <v>935</v>
      </c>
      <c r="L52" s="23" t="s">
        <v>207</v>
      </c>
      <c r="N52" s="31">
        <v>4</v>
      </c>
      <c r="O52" s="53">
        <v>10</v>
      </c>
      <c r="P52" s="42">
        <f t="shared" si="7"/>
        <v>10</v>
      </c>
      <c r="AC52" s="31">
        <f t="shared" si="8"/>
        <v>10</v>
      </c>
    </row>
    <row r="53" spans="4:37" x14ac:dyDescent="0.25">
      <c r="D53" s="31">
        <v>1</v>
      </c>
      <c r="E53" s="42" t="s">
        <v>810</v>
      </c>
      <c r="F53" s="53">
        <v>10</v>
      </c>
      <c r="G53" s="53">
        <v>10</v>
      </c>
      <c r="K53" s="23" t="s">
        <v>936</v>
      </c>
      <c r="L53" s="23" t="s">
        <v>208</v>
      </c>
      <c r="N53" s="31">
        <v>4</v>
      </c>
      <c r="O53" s="53">
        <v>9</v>
      </c>
      <c r="P53" s="42">
        <f t="shared" si="7"/>
        <v>10</v>
      </c>
      <c r="AC53" s="31">
        <f t="shared" si="8"/>
        <v>10</v>
      </c>
    </row>
    <row r="54" spans="4:37" x14ac:dyDescent="0.25">
      <c r="D54" s="31">
        <v>1</v>
      </c>
      <c r="E54" s="42" t="s">
        <v>811</v>
      </c>
      <c r="F54" s="53">
        <v>15</v>
      </c>
      <c r="G54" s="53">
        <v>10</v>
      </c>
      <c r="K54" s="23" t="s">
        <v>937</v>
      </c>
      <c r="L54" s="23" t="s">
        <v>209</v>
      </c>
      <c r="N54" s="31">
        <v>4</v>
      </c>
      <c r="O54" s="53">
        <v>8</v>
      </c>
      <c r="P54" s="42">
        <f t="shared" si="7"/>
        <v>15</v>
      </c>
      <c r="AC54" s="31">
        <f t="shared" si="8"/>
        <v>15</v>
      </c>
    </row>
    <row r="55" spans="4:37" x14ac:dyDescent="0.25">
      <c r="D55" s="31">
        <v>1</v>
      </c>
      <c r="E55" s="42" t="s">
        <v>812</v>
      </c>
      <c r="F55" s="53">
        <v>20</v>
      </c>
      <c r="G55" s="53">
        <v>10</v>
      </c>
      <c r="K55" s="23" t="s">
        <v>938</v>
      </c>
      <c r="L55" s="23" t="s">
        <v>210</v>
      </c>
      <c r="N55" s="31">
        <v>4</v>
      </c>
      <c r="O55" s="53">
        <v>7</v>
      </c>
      <c r="P55" s="42">
        <f t="shared" si="7"/>
        <v>20</v>
      </c>
      <c r="AC55" s="31">
        <f t="shared" si="8"/>
        <v>20</v>
      </c>
    </row>
    <row r="56" spans="4:37" x14ac:dyDescent="0.25">
      <c r="D56" s="31">
        <v>1</v>
      </c>
      <c r="E56" s="42" t="s">
        <v>813</v>
      </c>
      <c r="F56" s="53">
        <v>30</v>
      </c>
      <c r="G56" s="53">
        <v>10</v>
      </c>
      <c r="K56" s="23" t="s">
        <v>259</v>
      </c>
      <c r="L56" s="23" t="s">
        <v>71</v>
      </c>
      <c r="N56" s="31">
        <v>4</v>
      </c>
      <c r="O56" s="53">
        <v>6</v>
      </c>
      <c r="P56" s="42">
        <f t="shared" si="7"/>
        <v>30</v>
      </c>
      <c r="AC56" s="31">
        <f t="shared" si="8"/>
        <v>30</v>
      </c>
    </row>
    <row r="57" spans="4:37" x14ac:dyDescent="0.25">
      <c r="D57" s="31">
        <v>1</v>
      </c>
      <c r="E57" s="42" t="s">
        <v>814</v>
      </c>
      <c r="F57" s="53">
        <v>45</v>
      </c>
      <c r="G57" s="53">
        <v>25</v>
      </c>
      <c r="K57" s="23" t="s">
        <v>260</v>
      </c>
      <c r="L57" s="23" t="s">
        <v>72</v>
      </c>
      <c r="N57" s="31">
        <v>4</v>
      </c>
      <c r="O57" s="53">
        <v>5</v>
      </c>
      <c r="P57" s="42">
        <f t="shared" si="7"/>
        <v>45</v>
      </c>
      <c r="AC57" s="31">
        <f t="shared" si="8"/>
        <v>45</v>
      </c>
    </row>
    <row r="58" spans="4:37" x14ac:dyDescent="0.25">
      <c r="D58" s="31">
        <v>1</v>
      </c>
      <c r="E58" s="42" t="s">
        <v>815</v>
      </c>
      <c r="F58" s="53">
        <v>50</v>
      </c>
      <c r="G58" s="53">
        <v>10</v>
      </c>
      <c r="K58" s="23" t="s">
        <v>261</v>
      </c>
      <c r="L58" s="23" t="s">
        <v>73</v>
      </c>
      <c r="N58" s="31">
        <v>4</v>
      </c>
      <c r="O58" s="53">
        <v>4</v>
      </c>
      <c r="P58" s="42">
        <f t="shared" si="7"/>
        <v>50</v>
      </c>
      <c r="AC58" s="31">
        <f t="shared" si="8"/>
        <v>50</v>
      </c>
    </row>
    <row r="59" spans="4:37" x14ac:dyDescent="0.25">
      <c r="D59" s="31">
        <v>1</v>
      </c>
      <c r="E59" s="42" t="s">
        <v>816</v>
      </c>
      <c r="F59" s="53">
        <v>50</v>
      </c>
      <c r="G59" s="53">
        <v>10</v>
      </c>
      <c r="K59" s="23" t="s">
        <v>262</v>
      </c>
      <c r="L59" s="23" t="s">
        <v>74</v>
      </c>
      <c r="N59" s="31">
        <v>4</v>
      </c>
      <c r="O59" s="53">
        <v>3</v>
      </c>
      <c r="P59" s="42">
        <f t="shared" si="7"/>
        <v>50</v>
      </c>
      <c r="AC59" s="31">
        <f t="shared" si="8"/>
        <v>50</v>
      </c>
    </row>
    <row r="60" spans="4:37" x14ac:dyDescent="0.25">
      <c r="D60" s="31">
        <v>1</v>
      </c>
      <c r="E60" s="42" t="s">
        <v>817</v>
      </c>
      <c r="F60" s="53">
        <v>40</v>
      </c>
      <c r="G60" s="53">
        <v>10</v>
      </c>
      <c r="K60" s="23" t="s">
        <v>263</v>
      </c>
      <c r="L60" s="23" t="s">
        <v>75</v>
      </c>
      <c r="N60" s="31">
        <v>4</v>
      </c>
      <c r="O60" s="53">
        <v>2</v>
      </c>
      <c r="P60" s="42">
        <f t="shared" si="7"/>
        <v>40</v>
      </c>
      <c r="AC60" s="31">
        <f t="shared" si="8"/>
        <v>40</v>
      </c>
    </row>
    <row r="61" spans="4:37" x14ac:dyDescent="0.25">
      <c r="D61" s="31">
        <v>0</v>
      </c>
      <c r="E61" s="57" t="s">
        <v>69</v>
      </c>
      <c r="K61" s="23" t="s">
        <v>264</v>
      </c>
      <c r="L61" s="23" t="s">
        <v>76</v>
      </c>
      <c r="N61" s="31">
        <v>4</v>
      </c>
      <c r="O61" s="53">
        <v>1</v>
      </c>
    </row>
    <row r="62" spans="4:37" x14ac:dyDescent="0.25">
      <c r="D62" s="31">
        <v>0</v>
      </c>
      <c r="E62" s="57" t="s">
        <v>69</v>
      </c>
      <c r="K62" s="47" t="s">
        <v>199</v>
      </c>
      <c r="L62" s="23"/>
      <c r="N62" s="31">
        <v>3</v>
      </c>
      <c r="O62" s="53">
        <v>48</v>
      </c>
    </row>
    <row r="63" spans="4:37" x14ac:dyDescent="0.25">
      <c r="D63" s="31">
        <v>0</v>
      </c>
      <c r="E63" s="57" t="s">
        <v>69</v>
      </c>
      <c r="K63" s="23" t="s">
        <v>200</v>
      </c>
      <c r="L63" s="23"/>
      <c r="N63" s="31">
        <v>3</v>
      </c>
      <c r="O63" s="53">
        <v>47</v>
      </c>
    </row>
    <row r="64" spans="4:37" x14ac:dyDescent="0.25">
      <c r="D64" s="31">
        <v>0</v>
      </c>
      <c r="E64" s="57" t="s">
        <v>69</v>
      </c>
      <c r="K64" s="23" t="s">
        <v>201</v>
      </c>
      <c r="L64" s="23"/>
      <c r="N64" s="31">
        <v>3</v>
      </c>
      <c r="O64" s="53">
        <v>46</v>
      </c>
    </row>
    <row r="65" spans="4:36" x14ac:dyDescent="0.25">
      <c r="E65" s="7" t="s">
        <v>818</v>
      </c>
      <c r="F65" s="53">
        <v>280</v>
      </c>
      <c r="G65" s="53">
        <v>280</v>
      </c>
      <c r="W65" s="42">
        <f>F65+20</f>
        <v>300</v>
      </c>
      <c r="AA65" s="31">
        <f>F65</f>
        <v>280</v>
      </c>
      <c r="AD65" s="31">
        <v>1</v>
      </c>
      <c r="AG65" s="42">
        <v>1</v>
      </c>
      <c r="AI65" s="42">
        <v>27</v>
      </c>
      <c r="AJ65" s="42">
        <v>1</v>
      </c>
    </row>
    <row r="66" spans="4:36" x14ac:dyDescent="0.25">
      <c r="D66" s="31">
        <v>1</v>
      </c>
      <c r="E66" s="42" t="s">
        <v>819</v>
      </c>
      <c r="F66" s="53">
        <v>150</v>
      </c>
      <c r="G66" s="53">
        <v>10</v>
      </c>
      <c r="K66" s="23" t="s">
        <v>202</v>
      </c>
      <c r="L66" s="23" t="s">
        <v>226</v>
      </c>
      <c r="N66" s="31">
        <v>3</v>
      </c>
      <c r="O66" s="53">
        <v>45</v>
      </c>
      <c r="P66" s="42">
        <f t="shared" ref="P66:P92" si="9">F66</f>
        <v>150</v>
      </c>
      <c r="AC66" s="31">
        <f t="shared" ref="AC66:AC92" si="10">F66</f>
        <v>150</v>
      </c>
    </row>
    <row r="67" spans="4:36" x14ac:dyDescent="0.25">
      <c r="D67" s="31">
        <v>1</v>
      </c>
      <c r="E67" s="42" t="s">
        <v>820</v>
      </c>
      <c r="F67" s="53">
        <v>15</v>
      </c>
      <c r="G67" s="53">
        <v>10</v>
      </c>
      <c r="K67" s="23" t="s">
        <v>203</v>
      </c>
      <c r="L67" s="23" t="s">
        <v>227</v>
      </c>
      <c r="N67" s="31">
        <v>3</v>
      </c>
      <c r="O67" s="53">
        <v>44</v>
      </c>
      <c r="P67" s="42">
        <f t="shared" si="9"/>
        <v>15</v>
      </c>
      <c r="AC67" s="31">
        <f t="shared" si="10"/>
        <v>15</v>
      </c>
    </row>
    <row r="68" spans="4:36" x14ac:dyDescent="0.25">
      <c r="D68" s="31">
        <v>1</v>
      </c>
      <c r="E68" s="42" t="s">
        <v>821</v>
      </c>
      <c r="F68" s="53">
        <v>65</v>
      </c>
      <c r="G68" s="53">
        <v>45</v>
      </c>
      <c r="K68" s="23" t="s">
        <v>204</v>
      </c>
      <c r="L68" s="23" t="s">
        <v>228</v>
      </c>
      <c r="N68" s="31">
        <v>3</v>
      </c>
      <c r="O68" s="53">
        <v>43</v>
      </c>
      <c r="P68" s="42">
        <f t="shared" si="9"/>
        <v>65</v>
      </c>
      <c r="AC68" s="31">
        <f t="shared" si="10"/>
        <v>65</v>
      </c>
    </row>
    <row r="69" spans="4:36" x14ac:dyDescent="0.25">
      <c r="D69" s="31">
        <v>1</v>
      </c>
      <c r="E69" s="42" t="s">
        <v>822</v>
      </c>
      <c r="F69" s="53">
        <v>130</v>
      </c>
      <c r="G69" s="53">
        <v>80</v>
      </c>
      <c r="K69" s="23" t="s">
        <v>205</v>
      </c>
      <c r="L69" s="23" t="s">
        <v>247</v>
      </c>
      <c r="N69" s="31">
        <v>3</v>
      </c>
      <c r="O69" s="53">
        <v>42</v>
      </c>
      <c r="P69" s="42">
        <f t="shared" si="9"/>
        <v>130</v>
      </c>
      <c r="AC69" s="31">
        <f t="shared" si="10"/>
        <v>130</v>
      </c>
    </row>
    <row r="70" spans="4:36" x14ac:dyDescent="0.25">
      <c r="D70" s="31">
        <v>1</v>
      </c>
      <c r="E70" s="42" t="s">
        <v>823</v>
      </c>
      <c r="F70" s="53">
        <v>45</v>
      </c>
      <c r="G70" s="53">
        <v>45</v>
      </c>
      <c r="K70" s="23" t="s">
        <v>206</v>
      </c>
      <c r="L70" s="23" t="s">
        <v>248</v>
      </c>
      <c r="N70" s="31">
        <v>3</v>
      </c>
      <c r="O70" s="53">
        <v>41</v>
      </c>
      <c r="P70" s="42">
        <f t="shared" si="9"/>
        <v>45</v>
      </c>
      <c r="AC70" s="31">
        <f t="shared" si="10"/>
        <v>45</v>
      </c>
    </row>
    <row r="71" spans="4:36" x14ac:dyDescent="0.25">
      <c r="D71" s="31">
        <v>1</v>
      </c>
      <c r="E71" s="42" t="s">
        <v>824</v>
      </c>
      <c r="F71" s="53">
        <v>50</v>
      </c>
      <c r="G71" s="53">
        <v>15</v>
      </c>
      <c r="K71" s="23" t="s">
        <v>207</v>
      </c>
      <c r="L71" s="23" t="s">
        <v>249</v>
      </c>
      <c r="N71" s="31">
        <v>3</v>
      </c>
      <c r="O71" s="53">
        <v>40</v>
      </c>
      <c r="P71" s="42">
        <f t="shared" si="9"/>
        <v>50</v>
      </c>
      <c r="AC71" s="31">
        <f t="shared" si="10"/>
        <v>50</v>
      </c>
    </row>
    <row r="72" spans="4:36" x14ac:dyDescent="0.25">
      <c r="D72" s="31">
        <v>1</v>
      </c>
      <c r="E72" s="42" t="s">
        <v>825</v>
      </c>
      <c r="F72" s="53">
        <v>55</v>
      </c>
      <c r="G72" s="53">
        <v>15</v>
      </c>
      <c r="K72" s="23" t="s">
        <v>208</v>
      </c>
      <c r="L72" s="23" t="s">
        <v>250</v>
      </c>
      <c r="N72" s="31">
        <v>3</v>
      </c>
      <c r="O72" s="53">
        <v>39</v>
      </c>
      <c r="P72" s="42">
        <f t="shared" si="9"/>
        <v>55</v>
      </c>
      <c r="AC72" s="31">
        <f t="shared" si="10"/>
        <v>55</v>
      </c>
    </row>
    <row r="73" spans="4:36" x14ac:dyDescent="0.25">
      <c r="D73" s="31">
        <v>1</v>
      </c>
      <c r="E73" s="42" t="s">
        <v>826</v>
      </c>
      <c r="F73" s="53">
        <v>55</v>
      </c>
      <c r="G73" s="53">
        <v>15</v>
      </c>
      <c r="K73" s="23" t="s">
        <v>209</v>
      </c>
      <c r="L73" s="23" t="s">
        <v>251</v>
      </c>
      <c r="N73" s="31">
        <v>3</v>
      </c>
      <c r="O73" s="53">
        <v>38</v>
      </c>
      <c r="P73" s="42">
        <f t="shared" si="9"/>
        <v>55</v>
      </c>
      <c r="AC73" s="31">
        <f t="shared" si="10"/>
        <v>55</v>
      </c>
    </row>
    <row r="74" spans="4:36" x14ac:dyDescent="0.25">
      <c r="D74" s="31">
        <v>1</v>
      </c>
      <c r="E74" s="42" t="s">
        <v>827</v>
      </c>
      <c r="F74" s="53">
        <v>60</v>
      </c>
      <c r="G74" s="53">
        <v>10</v>
      </c>
      <c r="K74" s="23" t="s">
        <v>210</v>
      </c>
      <c r="L74" s="23" t="s">
        <v>252</v>
      </c>
      <c r="N74" s="31">
        <v>3</v>
      </c>
      <c r="O74" s="53">
        <v>37</v>
      </c>
      <c r="P74" s="42">
        <f t="shared" si="9"/>
        <v>60</v>
      </c>
      <c r="AC74" s="31">
        <f t="shared" si="10"/>
        <v>60</v>
      </c>
    </row>
    <row r="75" spans="4:36" x14ac:dyDescent="0.25">
      <c r="D75" s="31">
        <v>1</v>
      </c>
      <c r="E75" s="42" t="s">
        <v>828</v>
      </c>
      <c r="F75" s="53">
        <v>65</v>
      </c>
      <c r="G75" s="53">
        <v>15</v>
      </c>
      <c r="K75" s="47" t="s">
        <v>211</v>
      </c>
      <c r="L75" s="23" t="s">
        <v>96</v>
      </c>
      <c r="N75" s="31">
        <v>3</v>
      </c>
      <c r="O75" s="53">
        <v>36</v>
      </c>
      <c r="P75" s="42">
        <f t="shared" si="9"/>
        <v>65</v>
      </c>
      <c r="AC75" s="31">
        <f t="shared" si="10"/>
        <v>65</v>
      </c>
    </row>
    <row r="76" spans="4:36" x14ac:dyDescent="0.25">
      <c r="D76" s="31">
        <v>1</v>
      </c>
      <c r="E76" s="42" t="s">
        <v>829</v>
      </c>
      <c r="F76" s="53">
        <v>70</v>
      </c>
      <c r="G76" s="53">
        <v>10</v>
      </c>
      <c r="K76" s="23" t="s">
        <v>212</v>
      </c>
      <c r="L76" s="23" t="s">
        <v>97</v>
      </c>
      <c r="N76" s="31">
        <v>3</v>
      </c>
      <c r="O76" s="53">
        <v>35</v>
      </c>
      <c r="P76" s="42">
        <f t="shared" si="9"/>
        <v>70</v>
      </c>
      <c r="AC76" s="31">
        <f t="shared" si="10"/>
        <v>70</v>
      </c>
    </row>
    <row r="77" spans="4:36" x14ac:dyDescent="0.25">
      <c r="D77" s="31">
        <v>1</v>
      </c>
      <c r="E77" s="42" t="s">
        <v>830</v>
      </c>
      <c r="F77" s="53">
        <v>75</v>
      </c>
      <c r="G77" s="53">
        <v>15</v>
      </c>
      <c r="K77" s="23" t="s">
        <v>213</v>
      </c>
      <c r="L77" s="23" t="s">
        <v>98</v>
      </c>
      <c r="N77" s="31">
        <v>3</v>
      </c>
      <c r="O77" s="53">
        <v>34</v>
      </c>
      <c r="P77" s="42">
        <f t="shared" si="9"/>
        <v>75</v>
      </c>
      <c r="AC77" s="31">
        <f t="shared" si="10"/>
        <v>75</v>
      </c>
    </row>
    <row r="78" spans="4:36" x14ac:dyDescent="0.25">
      <c r="D78" s="31">
        <v>1</v>
      </c>
      <c r="E78" s="42" t="s">
        <v>831</v>
      </c>
      <c r="F78" s="53">
        <v>80</v>
      </c>
      <c r="G78" s="53">
        <v>10</v>
      </c>
      <c r="K78" s="23" t="s">
        <v>214</v>
      </c>
      <c r="L78" s="23" t="s">
        <v>99</v>
      </c>
      <c r="N78" s="31">
        <v>3</v>
      </c>
      <c r="O78" s="53">
        <v>33</v>
      </c>
      <c r="P78" s="42">
        <f t="shared" si="9"/>
        <v>80</v>
      </c>
      <c r="AC78" s="31">
        <f t="shared" si="10"/>
        <v>80</v>
      </c>
    </row>
    <row r="79" spans="4:36" x14ac:dyDescent="0.25">
      <c r="D79" s="31">
        <v>1</v>
      </c>
      <c r="E79" s="42" t="s">
        <v>832</v>
      </c>
      <c r="F79" s="53">
        <v>85</v>
      </c>
      <c r="G79" s="53">
        <v>10</v>
      </c>
      <c r="K79" s="23" t="s">
        <v>215</v>
      </c>
      <c r="L79" s="23" t="s">
        <v>100</v>
      </c>
      <c r="N79" s="31">
        <v>3</v>
      </c>
      <c r="O79" s="53">
        <v>32</v>
      </c>
      <c r="P79" s="42">
        <f t="shared" si="9"/>
        <v>85</v>
      </c>
      <c r="AC79" s="31">
        <f t="shared" si="10"/>
        <v>85</v>
      </c>
    </row>
    <row r="80" spans="4:36" x14ac:dyDescent="0.25">
      <c r="D80" s="31">
        <v>1</v>
      </c>
      <c r="E80" s="42" t="s">
        <v>833</v>
      </c>
      <c r="F80" s="53">
        <v>90</v>
      </c>
      <c r="G80" s="53">
        <v>15</v>
      </c>
      <c r="K80" s="23" t="s">
        <v>216</v>
      </c>
      <c r="L80" s="23" t="s">
        <v>94</v>
      </c>
      <c r="N80" s="31">
        <v>3</v>
      </c>
      <c r="O80" s="53">
        <v>31</v>
      </c>
      <c r="P80" s="42">
        <f t="shared" si="9"/>
        <v>90</v>
      </c>
      <c r="AC80" s="31">
        <f t="shared" si="10"/>
        <v>90</v>
      </c>
    </row>
    <row r="81" spans="4:29" x14ac:dyDescent="0.25">
      <c r="D81" s="31">
        <v>1</v>
      </c>
      <c r="E81" s="42" t="s">
        <v>834</v>
      </c>
      <c r="F81" s="53">
        <v>30</v>
      </c>
      <c r="G81" s="53">
        <v>10</v>
      </c>
      <c r="K81" s="23" t="s">
        <v>71</v>
      </c>
      <c r="L81" s="23" t="s">
        <v>287</v>
      </c>
      <c r="N81" s="31">
        <v>3</v>
      </c>
      <c r="O81" s="53">
        <v>30</v>
      </c>
      <c r="P81" s="42">
        <f t="shared" si="9"/>
        <v>30</v>
      </c>
      <c r="AC81" s="31">
        <f t="shared" si="10"/>
        <v>30</v>
      </c>
    </row>
    <row r="82" spans="4:29" x14ac:dyDescent="0.25">
      <c r="D82" s="31">
        <v>1</v>
      </c>
      <c r="E82" s="42" t="s">
        <v>835</v>
      </c>
      <c r="F82" s="53">
        <v>45</v>
      </c>
      <c r="G82" s="53">
        <v>15</v>
      </c>
      <c r="K82" s="23" t="s">
        <v>72</v>
      </c>
      <c r="L82" s="23" t="s">
        <v>288</v>
      </c>
      <c r="N82" s="31">
        <v>3</v>
      </c>
      <c r="O82" s="53">
        <v>29</v>
      </c>
      <c r="P82" s="42">
        <f t="shared" si="9"/>
        <v>45</v>
      </c>
      <c r="AC82" s="31">
        <f t="shared" si="10"/>
        <v>45</v>
      </c>
    </row>
    <row r="83" spans="4:29" x14ac:dyDescent="0.25">
      <c r="D83" s="31">
        <v>1</v>
      </c>
      <c r="E83" s="42" t="s">
        <v>836</v>
      </c>
      <c r="F83" s="53">
        <v>85</v>
      </c>
      <c r="G83" s="53">
        <v>45</v>
      </c>
      <c r="K83" s="23" t="s">
        <v>73</v>
      </c>
      <c r="L83" s="23" t="s">
        <v>283</v>
      </c>
      <c r="N83" s="31">
        <v>3</v>
      </c>
      <c r="O83" s="53">
        <v>28</v>
      </c>
      <c r="P83" s="42">
        <f t="shared" si="9"/>
        <v>85</v>
      </c>
      <c r="AC83" s="31">
        <f t="shared" si="10"/>
        <v>85</v>
      </c>
    </row>
    <row r="84" spans="4:29" x14ac:dyDescent="0.25">
      <c r="D84" s="31">
        <v>1</v>
      </c>
      <c r="E84" s="42" t="s">
        <v>837</v>
      </c>
      <c r="F84" s="53">
        <v>115</v>
      </c>
      <c r="G84" s="53">
        <v>40</v>
      </c>
      <c r="K84" s="23" t="s">
        <v>74</v>
      </c>
      <c r="L84" s="23" t="s">
        <v>284</v>
      </c>
      <c r="N84" s="31">
        <v>3</v>
      </c>
      <c r="O84" s="53">
        <v>27</v>
      </c>
      <c r="P84" s="42">
        <f t="shared" si="9"/>
        <v>115</v>
      </c>
      <c r="AC84" s="31">
        <f t="shared" si="10"/>
        <v>115</v>
      </c>
    </row>
    <row r="85" spans="4:29" x14ac:dyDescent="0.25">
      <c r="D85" s="31">
        <v>1</v>
      </c>
      <c r="E85" s="42" t="s">
        <v>838</v>
      </c>
      <c r="F85" s="53">
        <v>110</v>
      </c>
      <c r="G85" s="53">
        <v>10</v>
      </c>
      <c r="K85" s="23" t="s">
        <v>75</v>
      </c>
      <c r="L85" s="23" t="s">
        <v>285</v>
      </c>
      <c r="N85" s="31">
        <v>3</v>
      </c>
      <c r="O85" s="53">
        <v>26</v>
      </c>
      <c r="P85" s="42">
        <f t="shared" si="9"/>
        <v>110</v>
      </c>
      <c r="AC85" s="31">
        <f t="shared" si="10"/>
        <v>110</v>
      </c>
    </row>
    <row r="86" spans="4:29" x14ac:dyDescent="0.25">
      <c r="D86" s="31">
        <v>1</v>
      </c>
      <c r="E86" s="42" t="s">
        <v>839</v>
      </c>
      <c r="F86" s="53">
        <v>115</v>
      </c>
      <c r="G86" s="53">
        <v>35</v>
      </c>
      <c r="K86" s="23" t="s">
        <v>76</v>
      </c>
      <c r="L86" s="23" t="s">
        <v>286</v>
      </c>
      <c r="N86" s="31">
        <v>3</v>
      </c>
      <c r="O86" s="53">
        <v>25</v>
      </c>
      <c r="P86" s="42">
        <f t="shared" si="9"/>
        <v>115</v>
      </c>
      <c r="AC86" s="31">
        <f t="shared" si="10"/>
        <v>115</v>
      </c>
    </row>
    <row r="87" spans="4:29" x14ac:dyDescent="0.25">
      <c r="D87" s="31">
        <v>1</v>
      </c>
      <c r="E87" s="42" t="s">
        <v>840</v>
      </c>
      <c r="F87" s="53">
        <v>140</v>
      </c>
      <c r="G87" s="53">
        <v>40</v>
      </c>
      <c r="K87" s="47" t="s">
        <v>217</v>
      </c>
      <c r="L87" s="23" t="s">
        <v>277</v>
      </c>
      <c r="N87" s="31">
        <v>3</v>
      </c>
      <c r="O87" s="53">
        <v>24</v>
      </c>
      <c r="P87" s="42">
        <f t="shared" si="9"/>
        <v>140</v>
      </c>
      <c r="AC87" s="31">
        <f t="shared" si="10"/>
        <v>140</v>
      </c>
    </row>
    <row r="88" spans="4:29" x14ac:dyDescent="0.25">
      <c r="D88" s="31">
        <v>1</v>
      </c>
      <c r="E88" s="42" t="s">
        <v>841</v>
      </c>
      <c r="F88" s="53">
        <v>120</v>
      </c>
      <c r="G88" s="53">
        <v>10</v>
      </c>
      <c r="K88" s="23" t="s">
        <v>218</v>
      </c>
      <c r="L88" s="23" t="s">
        <v>278</v>
      </c>
      <c r="N88" s="31">
        <v>3</v>
      </c>
      <c r="O88" s="53">
        <v>23</v>
      </c>
      <c r="P88" s="42">
        <f t="shared" si="9"/>
        <v>120</v>
      </c>
      <c r="AC88" s="31">
        <f t="shared" si="10"/>
        <v>120</v>
      </c>
    </row>
    <row r="89" spans="4:29" x14ac:dyDescent="0.25">
      <c r="D89" s="31">
        <v>1</v>
      </c>
      <c r="E89" s="42" t="s">
        <v>842</v>
      </c>
      <c r="F89" s="53">
        <v>155</v>
      </c>
      <c r="G89" s="53">
        <v>30</v>
      </c>
      <c r="K89" s="23" t="s">
        <v>219</v>
      </c>
      <c r="L89" s="23" t="s">
        <v>279</v>
      </c>
      <c r="N89" s="31">
        <v>3</v>
      </c>
      <c r="O89" s="53">
        <v>22</v>
      </c>
      <c r="P89" s="42">
        <f t="shared" si="9"/>
        <v>155</v>
      </c>
      <c r="AC89" s="31">
        <f t="shared" si="10"/>
        <v>155</v>
      </c>
    </row>
    <row r="90" spans="4:29" x14ac:dyDescent="0.25">
      <c r="D90" s="31">
        <v>1</v>
      </c>
      <c r="E90" s="42" t="s">
        <v>843</v>
      </c>
      <c r="F90" s="53">
        <v>160</v>
      </c>
      <c r="G90" s="53">
        <v>25</v>
      </c>
      <c r="K90" s="23" t="s">
        <v>220</v>
      </c>
      <c r="L90" s="23" t="s">
        <v>280</v>
      </c>
      <c r="N90" s="31">
        <v>3</v>
      </c>
      <c r="O90" s="53">
        <v>21</v>
      </c>
      <c r="P90" s="42">
        <f t="shared" si="9"/>
        <v>160</v>
      </c>
      <c r="AC90" s="31">
        <f t="shared" si="10"/>
        <v>160</v>
      </c>
    </row>
    <row r="91" spans="4:29" x14ac:dyDescent="0.25">
      <c r="D91" s="31">
        <v>1</v>
      </c>
      <c r="E91" s="42" t="s">
        <v>844</v>
      </c>
      <c r="F91" s="53">
        <v>165</v>
      </c>
      <c r="G91" s="53">
        <v>15</v>
      </c>
      <c r="K91" s="23" t="s">
        <v>221</v>
      </c>
      <c r="L91" s="23" t="s">
        <v>281</v>
      </c>
      <c r="N91" s="31">
        <v>3</v>
      </c>
      <c r="O91" s="53">
        <v>20</v>
      </c>
      <c r="P91" s="42">
        <f t="shared" si="9"/>
        <v>165</v>
      </c>
      <c r="AC91" s="31">
        <f t="shared" si="10"/>
        <v>165</v>
      </c>
    </row>
    <row r="92" spans="4:29" x14ac:dyDescent="0.25">
      <c r="D92" s="31">
        <v>1</v>
      </c>
      <c r="E92" s="42" t="s">
        <v>845</v>
      </c>
      <c r="F92" s="53">
        <v>165</v>
      </c>
      <c r="G92" s="53">
        <v>10</v>
      </c>
      <c r="K92" s="23" t="s">
        <v>222</v>
      </c>
      <c r="L92" s="23" t="s">
        <v>282</v>
      </c>
      <c r="N92" s="31">
        <v>3</v>
      </c>
      <c r="O92" s="53">
        <v>19</v>
      </c>
      <c r="P92" s="42">
        <f t="shared" si="9"/>
        <v>165</v>
      </c>
      <c r="AC92" s="31">
        <f t="shared" si="10"/>
        <v>165</v>
      </c>
    </row>
    <row r="93" spans="4:29" x14ac:dyDescent="0.25">
      <c r="D93" s="31">
        <v>0</v>
      </c>
      <c r="E93" s="42" t="s">
        <v>69</v>
      </c>
      <c r="K93" s="23" t="s">
        <v>223</v>
      </c>
      <c r="L93" s="23" t="s">
        <v>271</v>
      </c>
      <c r="N93" s="31">
        <v>3</v>
      </c>
      <c r="O93" s="53">
        <v>18</v>
      </c>
    </row>
    <row r="94" spans="4:29" x14ac:dyDescent="0.25">
      <c r="D94" s="31">
        <v>0</v>
      </c>
      <c r="E94" s="42" t="s">
        <v>69</v>
      </c>
      <c r="K94" s="23" t="s">
        <v>224</v>
      </c>
      <c r="L94" s="23" t="s">
        <v>272</v>
      </c>
      <c r="N94" s="31">
        <v>3</v>
      </c>
      <c r="O94" s="53">
        <v>17</v>
      </c>
    </row>
    <row r="95" spans="4:29" x14ac:dyDescent="0.25">
      <c r="D95" s="31">
        <v>0</v>
      </c>
      <c r="E95" s="42" t="s">
        <v>69</v>
      </c>
      <c r="K95" s="23" t="s">
        <v>225</v>
      </c>
      <c r="L95" s="23" t="s">
        <v>273</v>
      </c>
      <c r="N95" s="31">
        <v>3</v>
      </c>
      <c r="O95" s="53">
        <v>16</v>
      </c>
    </row>
    <row r="96" spans="4:29" x14ac:dyDescent="0.25">
      <c r="D96" s="31">
        <v>0</v>
      </c>
      <c r="E96" s="42" t="s">
        <v>69</v>
      </c>
      <c r="K96" s="23" t="s">
        <v>226</v>
      </c>
      <c r="L96" s="23" t="s">
        <v>274</v>
      </c>
      <c r="N96" s="31">
        <v>3</v>
      </c>
      <c r="O96" s="53">
        <v>15</v>
      </c>
    </row>
    <row r="97" spans="1:36" x14ac:dyDescent="0.25">
      <c r="D97" s="31">
        <v>0</v>
      </c>
      <c r="E97" s="42" t="s">
        <v>69</v>
      </c>
      <c r="K97" s="23" t="s">
        <v>227</v>
      </c>
      <c r="L97" s="23" t="s">
        <v>275</v>
      </c>
      <c r="N97" s="31">
        <v>3</v>
      </c>
      <c r="O97" s="53">
        <v>14</v>
      </c>
    </row>
    <row r="98" spans="1:36" x14ac:dyDescent="0.25">
      <c r="D98" s="31">
        <v>0</v>
      </c>
      <c r="E98" s="42" t="s">
        <v>69</v>
      </c>
      <c r="K98" s="23" t="s">
        <v>228</v>
      </c>
      <c r="L98" s="23" t="s">
        <v>276</v>
      </c>
      <c r="N98" s="31">
        <v>3</v>
      </c>
      <c r="O98" s="53">
        <v>13</v>
      </c>
    </row>
    <row r="99" spans="1:36" x14ac:dyDescent="0.25">
      <c r="A99" s="42" t="s">
        <v>776</v>
      </c>
      <c r="B99" s="42" t="s">
        <v>846</v>
      </c>
      <c r="C99" s="31">
        <v>380</v>
      </c>
      <c r="E99" s="7" t="s">
        <v>895</v>
      </c>
      <c r="H99" s="42">
        <f>I48</f>
        <v>120</v>
      </c>
      <c r="I99" s="42">
        <f>H99-J99</f>
        <v>72</v>
      </c>
      <c r="J99" s="53">
        <v>48</v>
      </c>
      <c r="K99" s="47"/>
      <c r="L99" s="47"/>
      <c r="M99" s="47"/>
      <c r="O99" s="56"/>
      <c r="X99" s="42">
        <f>C99+20</f>
        <v>400</v>
      </c>
      <c r="AA99" s="31">
        <f>C99</f>
        <v>380</v>
      </c>
      <c r="AD99" s="31">
        <v>1</v>
      </c>
      <c r="AG99" s="42">
        <v>1</v>
      </c>
      <c r="AI99" s="42">
        <v>14</v>
      </c>
      <c r="AJ99" s="42">
        <v>3</v>
      </c>
    </row>
    <row r="100" spans="1:36" x14ac:dyDescent="0.25">
      <c r="D100" s="31">
        <v>1</v>
      </c>
      <c r="E100" s="42" t="s">
        <v>847</v>
      </c>
      <c r="F100" s="53">
        <v>60</v>
      </c>
      <c r="G100" s="53">
        <v>10</v>
      </c>
      <c r="K100" s="47" t="s">
        <v>241</v>
      </c>
      <c r="L100" s="23" t="s">
        <v>253</v>
      </c>
      <c r="N100" s="31">
        <v>3</v>
      </c>
      <c r="O100" s="53">
        <v>12</v>
      </c>
      <c r="P100" s="42">
        <f t="shared" ref="P100:P113" si="11">F100</f>
        <v>60</v>
      </c>
      <c r="AC100" s="31">
        <f t="shared" ref="AC100:AC113" si="12">F100</f>
        <v>60</v>
      </c>
    </row>
    <row r="101" spans="1:36" x14ac:dyDescent="0.25">
      <c r="D101" s="31">
        <v>1</v>
      </c>
      <c r="E101" s="42" t="s">
        <v>848</v>
      </c>
      <c r="F101" s="53">
        <v>65</v>
      </c>
      <c r="G101" s="53">
        <v>10</v>
      </c>
      <c r="K101" s="23" t="s">
        <v>242</v>
      </c>
      <c r="L101" s="23" t="s">
        <v>254</v>
      </c>
      <c r="N101" s="31">
        <v>3</v>
      </c>
      <c r="O101" s="53">
        <v>11</v>
      </c>
      <c r="P101" s="42">
        <f t="shared" si="11"/>
        <v>65</v>
      </c>
      <c r="AC101" s="31">
        <f t="shared" si="12"/>
        <v>65</v>
      </c>
    </row>
    <row r="102" spans="1:36" x14ac:dyDescent="0.25">
      <c r="D102" s="31">
        <v>1</v>
      </c>
      <c r="E102" s="42" t="s">
        <v>849</v>
      </c>
      <c r="F102" s="53">
        <v>70</v>
      </c>
      <c r="G102" s="53">
        <v>10</v>
      </c>
      <c r="K102" s="23" t="s">
        <v>243</v>
      </c>
      <c r="L102" s="23" t="s">
        <v>255</v>
      </c>
      <c r="N102" s="31">
        <v>3</v>
      </c>
      <c r="O102" s="53">
        <v>10</v>
      </c>
      <c r="P102" s="42">
        <f t="shared" si="11"/>
        <v>70</v>
      </c>
      <c r="AC102" s="31">
        <f t="shared" si="12"/>
        <v>70</v>
      </c>
    </row>
    <row r="103" spans="1:36" x14ac:dyDescent="0.25">
      <c r="D103" s="31">
        <v>1</v>
      </c>
      <c r="E103" s="42" t="s">
        <v>850</v>
      </c>
      <c r="F103" s="53">
        <v>75</v>
      </c>
      <c r="G103" s="53">
        <v>10</v>
      </c>
      <c r="K103" s="23" t="s">
        <v>244</v>
      </c>
      <c r="L103" s="23" t="s">
        <v>256</v>
      </c>
      <c r="N103" s="31">
        <v>3</v>
      </c>
      <c r="O103" s="53">
        <v>9</v>
      </c>
      <c r="P103" s="42">
        <f t="shared" si="11"/>
        <v>75</v>
      </c>
      <c r="AC103" s="31">
        <f t="shared" si="12"/>
        <v>75</v>
      </c>
    </row>
    <row r="104" spans="1:36" x14ac:dyDescent="0.25">
      <c r="D104" s="31">
        <v>1</v>
      </c>
      <c r="E104" s="42" t="s">
        <v>851</v>
      </c>
      <c r="F104" s="53">
        <v>80</v>
      </c>
      <c r="G104" s="53">
        <v>10</v>
      </c>
      <c r="K104" s="23" t="s">
        <v>245</v>
      </c>
      <c r="L104" s="23" t="s">
        <v>257</v>
      </c>
      <c r="N104" s="31">
        <v>3</v>
      </c>
      <c r="O104" s="53">
        <v>8</v>
      </c>
      <c r="P104" s="42">
        <f t="shared" si="11"/>
        <v>80</v>
      </c>
      <c r="AC104" s="31">
        <f t="shared" si="12"/>
        <v>80</v>
      </c>
    </row>
    <row r="105" spans="1:36" x14ac:dyDescent="0.25">
      <c r="D105" s="31">
        <v>1</v>
      </c>
      <c r="E105" s="42" t="s">
        <v>852</v>
      </c>
      <c r="F105" s="53">
        <v>85</v>
      </c>
      <c r="G105" s="53">
        <v>10</v>
      </c>
      <c r="K105" s="23" t="s">
        <v>246</v>
      </c>
      <c r="L105" s="23" t="s">
        <v>258</v>
      </c>
      <c r="N105" s="31">
        <v>3</v>
      </c>
      <c r="O105" s="53">
        <v>7</v>
      </c>
      <c r="P105" s="42">
        <f t="shared" si="11"/>
        <v>85</v>
      </c>
      <c r="AC105" s="31">
        <f t="shared" si="12"/>
        <v>85</v>
      </c>
    </row>
    <row r="106" spans="1:36" x14ac:dyDescent="0.25">
      <c r="D106" s="31">
        <v>1</v>
      </c>
      <c r="E106" s="42" t="s">
        <v>853</v>
      </c>
      <c r="F106" s="53">
        <v>90</v>
      </c>
      <c r="G106" s="53">
        <v>10</v>
      </c>
      <c r="K106" s="23" t="s">
        <v>247</v>
      </c>
      <c r="L106" s="23" t="s">
        <v>259</v>
      </c>
      <c r="N106" s="31">
        <v>3</v>
      </c>
      <c r="O106" s="53">
        <v>6</v>
      </c>
      <c r="P106" s="42">
        <f t="shared" si="11"/>
        <v>90</v>
      </c>
      <c r="AC106" s="31">
        <f t="shared" si="12"/>
        <v>90</v>
      </c>
    </row>
    <row r="107" spans="1:36" x14ac:dyDescent="0.25">
      <c r="D107" s="31">
        <v>1</v>
      </c>
      <c r="E107" s="42" t="s">
        <v>854</v>
      </c>
      <c r="F107" s="53">
        <v>95</v>
      </c>
      <c r="G107" s="53">
        <v>10</v>
      </c>
      <c r="K107" s="23" t="s">
        <v>248</v>
      </c>
      <c r="L107" s="23" t="s">
        <v>260</v>
      </c>
      <c r="N107" s="31">
        <v>3</v>
      </c>
      <c r="O107" s="53">
        <v>5</v>
      </c>
      <c r="P107" s="42">
        <f t="shared" si="11"/>
        <v>95</v>
      </c>
      <c r="AC107" s="31">
        <f t="shared" si="12"/>
        <v>95</v>
      </c>
    </row>
    <row r="108" spans="1:36" x14ac:dyDescent="0.25">
      <c r="D108" s="31">
        <v>1</v>
      </c>
      <c r="E108" s="42" t="s">
        <v>855</v>
      </c>
      <c r="F108" s="53">
        <v>100</v>
      </c>
      <c r="G108" s="53">
        <v>10</v>
      </c>
      <c r="K108" s="23" t="s">
        <v>249</v>
      </c>
      <c r="L108" s="23" t="s">
        <v>261</v>
      </c>
      <c r="N108" s="31">
        <v>3</v>
      </c>
      <c r="O108" s="53">
        <v>4</v>
      </c>
      <c r="P108" s="42">
        <f t="shared" si="11"/>
        <v>100</v>
      </c>
      <c r="AC108" s="31">
        <f t="shared" si="12"/>
        <v>100</v>
      </c>
    </row>
    <row r="109" spans="1:36" x14ac:dyDescent="0.25">
      <c r="D109" s="31">
        <v>1</v>
      </c>
      <c r="E109" s="42" t="s">
        <v>856</v>
      </c>
      <c r="F109" s="53">
        <v>105</v>
      </c>
      <c r="G109" s="53">
        <v>10</v>
      </c>
      <c r="K109" s="23" t="s">
        <v>250</v>
      </c>
      <c r="L109" s="23" t="s">
        <v>262</v>
      </c>
      <c r="N109" s="31">
        <v>3</v>
      </c>
      <c r="O109" s="53">
        <v>3</v>
      </c>
      <c r="P109" s="42">
        <f t="shared" si="11"/>
        <v>105</v>
      </c>
      <c r="AC109" s="31">
        <f t="shared" si="12"/>
        <v>105</v>
      </c>
    </row>
    <row r="110" spans="1:36" x14ac:dyDescent="0.25">
      <c r="D110" s="31">
        <v>1</v>
      </c>
      <c r="E110" s="42" t="s">
        <v>857</v>
      </c>
      <c r="F110" s="53">
        <v>110</v>
      </c>
      <c r="G110" s="53">
        <v>10</v>
      </c>
      <c r="K110" s="23" t="s">
        <v>251</v>
      </c>
      <c r="L110" s="23" t="s">
        <v>263</v>
      </c>
      <c r="N110" s="31">
        <v>3</v>
      </c>
      <c r="O110" s="53">
        <v>2</v>
      </c>
      <c r="P110" s="42">
        <f t="shared" si="11"/>
        <v>110</v>
      </c>
      <c r="AC110" s="31">
        <f t="shared" si="12"/>
        <v>110</v>
      </c>
    </row>
    <row r="111" spans="1:36" x14ac:dyDescent="0.25">
      <c r="D111" s="31">
        <v>1</v>
      </c>
      <c r="E111" s="42" t="s">
        <v>858</v>
      </c>
      <c r="F111" s="53">
        <v>115</v>
      </c>
      <c r="G111" s="53">
        <v>10</v>
      </c>
      <c r="K111" s="23" t="s">
        <v>252</v>
      </c>
      <c r="L111" s="23" t="s">
        <v>264</v>
      </c>
      <c r="N111" s="31">
        <v>3</v>
      </c>
      <c r="O111" s="53">
        <v>1</v>
      </c>
      <c r="P111" s="42">
        <f t="shared" si="11"/>
        <v>115</v>
      </c>
      <c r="AC111" s="31">
        <f t="shared" si="12"/>
        <v>115</v>
      </c>
    </row>
    <row r="112" spans="1:36" x14ac:dyDescent="0.25">
      <c r="D112" s="31">
        <v>1</v>
      </c>
      <c r="E112" s="42" t="s">
        <v>859</v>
      </c>
      <c r="F112" s="53">
        <v>150</v>
      </c>
      <c r="G112" s="53">
        <v>150</v>
      </c>
      <c r="K112" s="47" t="s">
        <v>265</v>
      </c>
      <c r="L112" s="23" t="s">
        <v>223</v>
      </c>
      <c r="N112" s="31">
        <v>2</v>
      </c>
      <c r="O112" s="53">
        <v>48</v>
      </c>
      <c r="P112" s="42">
        <f t="shared" si="11"/>
        <v>150</v>
      </c>
      <c r="AC112" s="31">
        <f t="shared" si="12"/>
        <v>150</v>
      </c>
    </row>
    <row r="113" spans="1:38" x14ac:dyDescent="0.25">
      <c r="D113" s="31">
        <v>1</v>
      </c>
      <c r="E113" s="42" t="s">
        <v>860</v>
      </c>
      <c r="F113" s="53">
        <v>140</v>
      </c>
      <c r="G113" s="53">
        <v>10</v>
      </c>
      <c r="K113" s="23" t="s">
        <v>266</v>
      </c>
      <c r="L113" s="23" t="s">
        <v>224</v>
      </c>
      <c r="N113" s="31">
        <v>2</v>
      </c>
      <c r="O113" s="53">
        <v>47</v>
      </c>
      <c r="P113" s="42">
        <f t="shared" si="11"/>
        <v>140</v>
      </c>
      <c r="AC113" s="31">
        <f t="shared" si="12"/>
        <v>140</v>
      </c>
    </row>
    <row r="114" spans="1:38" x14ac:dyDescent="0.25">
      <c r="E114" s="7" t="s">
        <v>806</v>
      </c>
      <c r="F114" s="53">
        <v>390</v>
      </c>
      <c r="G114" s="53">
        <v>390</v>
      </c>
      <c r="T114" s="42">
        <f>F114+20</f>
        <v>410</v>
      </c>
      <c r="AA114" s="31">
        <f>F114</f>
        <v>390</v>
      </c>
      <c r="AD114" s="31">
        <v>1</v>
      </c>
      <c r="AH114" s="42">
        <v>1</v>
      </c>
      <c r="AI114" s="42">
        <v>11</v>
      </c>
    </row>
    <row r="115" spans="1:38" x14ac:dyDescent="0.25">
      <c r="D115" s="31">
        <v>1</v>
      </c>
      <c r="E115" s="42" t="s">
        <v>861</v>
      </c>
      <c r="F115" s="53">
        <v>130</v>
      </c>
      <c r="G115" s="53">
        <v>10</v>
      </c>
      <c r="K115" s="23" t="s">
        <v>267</v>
      </c>
      <c r="L115" s="23" t="s">
        <v>225</v>
      </c>
      <c r="N115" s="31">
        <v>2</v>
      </c>
      <c r="O115" s="53">
        <v>46</v>
      </c>
      <c r="P115" s="42">
        <f>F115</f>
        <v>130</v>
      </c>
      <c r="AC115" s="31">
        <f t="shared" ref="AC115:AC124" si="13">F115</f>
        <v>130</v>
      </c>
    </row>
    <row r="116" spans="1:38" x14ac:dyDescent="0.25">
      <c r="D116" s="31">
        <v>1</v>
      </c>
      <c r="E116" s="42" t="s">
        <v>862</v>
      </c>
      <c r="F116" s="53">
        <v>130</v>
      </c>
      <c r="G116" s="53">
        <v>20</v>
      </c>
      <c r="K116" s="23" t="s">
        <v>268</v>
      </c>
      <c r="L116" s="23" t="s">
        <v>226</v>
      </c>
      <c r="N116" s="31">
        <v>2</v>
      </c>
      <c r="O116" s="53">
        <v>45</v>
      </c>
      <c r="P116" s="42">
        <f t="shared" ref="P116:P124" si="14">F116</f>
        <v>130</v>
      </c>
      <c r="AC116" s="31">
        <f t="shared" si="13"/>
        <v>130</v>
      </c>
    </row>
    <row r="117" spans="1:38" x14ac:dyDescent="0.25">
      <c r="D117" s="31">
        <v>1</v>
      </c>
      <c r="E117" s="42" t="s">
        <v>863</v>
      </c>
      <c r="F117" s="53">
        <v>135</v>
      </c>
      <c r="G117" s="53">
        <v>15</v>
      </c>
      <c r="K117" s="23" t="s">
        <v>269</v>
      </c>
      <c r="L117" s="23" t="s">
        <v>227</v>
      </c>
      <c r="N117" s="31">
        <v>2</v>
      </c>
      <c r="O117" s="53">
        <v>44</v>
      </c>
      <c r="P117" s="42">
        <f t="shared" si="14"/>
        <v>135</v>
      </c>
      <c r="AC117" s="31">
        <f t="shared" si="13"/>
        <v>135</v>
      </c>
    </row>
    <row r="118" spans="1:38" x14ac:dyDescent="0.25">
      <c r="D118" s="31">
        <v>1</v>
      </c>
      <c r="E118" s="42" t="s">
        <v>864</v>
      </c>
      <c r="F118" s="53">
        <v>145</v>
      </c>
      <c r="G118" s="53">
        <v>20</v>
      </c>
      <c r="K118" s="23" t="s">
        <v>270</v>
      </c>
      <c r="L118" s="23" t="s">
        <v>228</v>
      </c>
      <c r="N118" s="31">
        <v>2</v>
      </c>
      <c r="O118" s="53">
        <v>43</v>
      </c>
      <c r="P118" s="42">
        <f t="shared" si="14"/>
        <v>145</v>
      </c>
      <c r="AC118" s="31">
        <f t="shared" si="13"/>
        <v>145</v>
      </c>
    </row>
    <row r="119" spans="1:38" x14ac:dyDescent="0.25">
      <c r="D119" s="31">
        <v>1</v>
      </c>
      <c r="E119" s="57" t="s">
        <v>865</v>
      </c>
      <c r="F119" s="53">
        <v>20</v>
      </c>
      <c r="G119" s="53">
        <v>20</v>
      </c>
      <c r="K119" s="23" t="s">
        <v>96</v>
      </c>
      <c r="L119" s="23" t="s">
        <v>247</v>
      </c>
      <c r="N119" s="31">
        <v>2</v>
      </c>
      <c r="O119" s="53">
        <v>42</v>
      </c>
      <c r="P119" s="42">
        <f t="shared" si="14"/>
        <v>20</v>
      </c>
      <c r="AC119" s="31">
        <f t="shared" si="13"/>
        <v>20</v>
      </c>
    </row>
    <row r="120" spans="1:38" x14ac:dyDescent="0.25">
      <c r="D120" s="31">
        <v>1</v>
      </c>
      <c r="E120" s="42" t="s">
        <v>866</v>
      </c>
      <c r="F120" s="53">
        <v>100</v>
      </c>
      <c r="G120" s="53">
        <v>100</v>
      </c>
      <c r="K120" s="23" t="s">
        <v>97</v>
      </c>
      <c r="L120" s="23" t="s">
        <v>248</v>
      </c>
      <c r="N120" s="31">
        <v>2</v>
      </c>
      <c r="O120" s="53">
        <v>41</v>
      </c>
      <c r="P120" s="42">
        <f t="shared" si="14"/>
        <v>100</v>
      </c>
      <c r="AC120" s="31">
        <f t="shared" si="13"/>
        <v>100</v>
      </c>
    </row>
    <row r="121" spans="1:38" x14ac:dyDescent="0.25">
      <c r="D121" s="31">
        <v>1</v>
      </c>
      <c r="E121" s="42" t="s">
        <v>867</v>
      </c>
      <c r="F121" s="53">
        <v>270</v>
      </c>
      <c r="G121" s="53">
        <v>185</v>
      </c>
      <c r="K121" s="23" t="s">
        <v>98</v>
      </c>
      <c r="L121" s="23" t="s">
        <v>249</v>
      </c>
      <c r="N121" s="31">
        <v>2</v>
      </c>
      <c r="O121" s="53">
        <v>40</v>
      </c>
      <c r="P121" s="42">
        <f t="shared" si="14"/>
        <v>270</v>
      </c>
      <c r="AC121" s="31">
        <f t="shared" si="13"/>
        <v>270</v>
      </c>
    </row>
    <row r="122" spans="1:38" x14ac:dyDescent="0.25">
      <c r="D122" s="31">
        <v>1</v>
      </c>
      <c r="E122" s="42" t="s">
        <v>868</v>
      </c>
      <c r="F122" s="53">
        <v>375</v>
      </c>
      <c r="G122" s="53">
        <v>180</v>
      </c>
      <c r="K122" s="23" t="s">
        <v>99</v>
      </c>
      <c r="L122" s="23" t="s">
        <v>250</v>
      </c>
      <c r="N122" s="31">
        <v>2</v>
      </c>
      <c r="O122" s="53">
        <v>39</v>
      </c>
      <c r="P122" s="42">
        <f t="shared" si="14"/>
        <v>375</v>
      </c>
      <c r="AC122" s="31">
        <f t="shared" si="13"/>
        <v>375</v>
      </c>
    </row>
    <row r="123" spans="1:38" x14ac:dyDescent="0.25">
      <c r="D123" s="31">
        <v>1</v>
      </c>
      <c r="E123" s="42" t="s">
        <v>869</v>
      </c>
      <c r="F123" s="53">
        <v>380</v>
      </c>
      <c r="G123" s="53">
        <v>20</v>
      </c>
      <c r="K123" s="23" t="s">
        <v>100</v>
      </c>
      <c r="L123" s="23" t="s">
        <v>251</v>
      </c>
      <c r="N123" s="31">
        <v>2</v>
      </c>
      <c r="O123" s="53">
        <v>38</v>
      </c>
      <c r="P123" s="42">
        <f t="shared" si="14"/>
        <v>380</v>
      </c>
      <c r="AC123" s="31">
        <f t="shared" si="13"/>
        <v>380</v>
      </c>
    </row>
    <row r="124" spans="1:38" x14ac:dyDescent="0.25">
      <c r="D124" s="31">
        <v>1</v>
      </c>
      <c r="E124" s="42" t="s">
        <v>870</v>
      </c>
      <c r="F124" s="53">
        <v>385</v>
      </c>
      <c r="G124" s="53">
        <v>15</v>
      </c>
      <c r="K124" s="23" t="s">
        <v>94</v>
      </c>
      <c r="L124" s="23" t="s">
        <v>252</v>
      </c>
      <c r="N124" s="31">
        <v>2</v>
      </c>
      <c r="O124" s="53">
        <v>37</v>
      </c>
      <c r="P124" s="42">
        <f t="shared" si="14"/>
        <v>385</v>
      </c>
      <c r="AC124" s="31">
        <f t="shared" si="13"/>
        <v>385</v>
      </c>
    </row>
    <row r="125" spans="1:38" x14ac:dyDescent="0.25">
      <c r="A125" s="43" t="s">
        <v>846</v>
      </c>
      <c r="B125" s="43" t="s">
        <v>871</v>
      </c>
      <c r="C125" s="31">
        <v>350</v>
      </c>
      <c r="E125" s="7" t="s">
        <v>872</v>
      </c>
      <c r="H125" s="31">
        <f>I99</f>
        <v>72</v>
      </c>
      <c r="I125" s="31">
        <f>H125-J125</f>
        <v>60</v>
      </c>
      <c r="J125" s="53">
        <v>12</v>
      </c>
      <c r="L125" s="42"/>
      <c r="M125" s="42"/>
      <c r="O125" s="42"/>
      <c r="P125" s="31"/>
      <c r="Q125" s="31"/>
      <c r="R125" s="31"/>
      <c r="S125" s="31"/>
      <c r="T125" s="31"/>
      <c r="V125" s="31">
        <f>C125+20</f>
        <v>370</v>
      </c>
      <c r="AA125" s="31">
        <f>C125</f>
        <v>350</v>
      </c>
      <c r="AE125" s="31">
        <v>1</v>
      </c>
      <c r="AF125" s="31"/>
      <c r="AG125" s="31"/>
      <c r="AH125" s="31">
        <v>1</v>
      </c>
      <c r="AI125" s="31">
        <v>4</v>
      </c>
      <c r="AJ125" s="31"/>
      <c r="AK125" s="31"/>
      <c r="AL125" s="31">
        <v>1</v>
      </c>
    </row>
    <row r="126" spans="1:38" x14ac:dyDescent="0.25">
      <c r="D126" s="31">
        <v>1</v>
      </c>
      <c r="E126" s="42" t="s">
        <v>873</v>
      </c>
      <c r="F126" s="53">
        <v>25</v>
      </c>
      <c r="G126" s="53">
        <v>10</v>
      </c>
      <c r="K126" s="47" t="s">
        <v>289</v>
      </c>
      <c r="L126" s="23" t="s">
        <v>96</v>
      </c>
      <c r="N126" s="31">
        <v>2</v>
      </c>
      <c r="O126" s="53">
        <v>36</v>
      </c>
      <c r="P126" s="42">
        <f>F126</f>
        <v>25</v>
      </c>
      <c r="AC126" s="31">
        <f>F126</f>
        <v>25</v>
      </c>
    </row>
    <row r="127" spans="1:38" x14ac:dyDescent="0.25">
      <c r="D127" s="31">
        <v>1</v>
      </c>
      <c r="E127" s="42" t="s">
        <v>874</v>
      </c>
      <c r="F127" s="53">
        <v>35</v>
      </c>
      <c r="G127" s="53">
        <v>10</v>
      </c>
      <c r="K127" s="23" t="s">
        <v>291</v>
      </c>
      <c r="L127" s="23" t="s">
        <v>97</v>
      </c>
      <c r="N127" s="31">
        <v>2</v>
      </c>
      <c r="O127" s="53">
        <v>35</v>
      </c>
      <c r="P127" s="42">
        <f t="shared" ref="P127:P129" si="15">F127</f>
        <v>35</v>
      </c>
      <c r="AC127" s="31">
        <f>F127</f>
        <v>35</v>
      </c>
    </row>
    <row r="128" spans="1:38" x14ac:dyDescent="0.25">
      <c r="D128" s="31">
        <v>1</v>
      </c>
      <c r="E128" s="42" t="s">
        <v>875</v>
      </c>
      <c r="F128" s="53">
        <v>45</v>
      </c>
      <c r="G128" s="53">
        <v>10</v>
      </c>
      <c r="K128" s="23" t="s">
        <v>292</v>
      </c>
      <c r="L128" s="23" t="s">
        <v>98</v>
      </c>
      <c r="N128" s="31">
        <v>2</v>
      </c>
      <c r="O128" s="53">
        <v>34</v>
      </c>
      <c r="P128" s="42">
        <f t="shared" si="15"/>
        <v>45</v>
      </c>
      <c r="AC128" s="31">
        <f>F128</f>
        <v>45</v>
      </c>
    </row>
    <row r="129" spans="1:38" x14ac:dyDescent="0.25">
      <c r="D129" s="31">
        <v>1</v>
      </c>
      <c r="E129" s="42" t="s">
        <v>876</v>
      </c>
      <c r="F129" s="53">
        <v>480</v>
      </c>
      <c r="G129" s="53">
        <v>430</v>
      </c>
      <c r="K129" s="23" t="s">
        <v>293</v>
      </c>
      <c r="L129" s="23" t="s">
        <v>99</v>
      </c>
      <c r="N129" s="31">
        <v>2</v>
      </c>
      <c r="O129" s="53">
        <v>33</v>
      </c>
      <c r="P129" s="42">
        <f t="shared" si="15"/>
        <v>480</v>
      </c>
      <c r="AC129" s="31">
        <f>F129</f>
        <v>480</v>
      </c>
    </row>
    <row r="130" spans="1:38" x14ac:dyDescent="0.25">
      <c r="D130" s="31">
        <v>0</v>
      </c>
      <c r="E130" s="42" t="s">
        <v>69</v>
      </c>
      <c r="K130" s="23" t="s">
        <v>294</v>
      </c>
      <c r="L130" s="23" t="s">
        <v>100</v>
      </c>
      <c r="N130" s="31">
        <v>2</v>
      </c>
      <c r="O130" s="53">
        <v>32</v>
      </c>
    </row>
    <row r="131" spans="1:38" x14ac:dyDescent="0.25">
      <c r="D131" s="31">
        <v>0</v>
      </c>
      <c r="E131" s="42" t="s">
        <v>69</v>
      </c>
      <c r="K131" s="23" t="s">
        <v>295</v>
      </c>
      <c r="L131" s="23" t="s">
        <v>94</v>
      </c>
      <c r="N131" s="31">
        <v>2</v>
      </c>
      <c r="O131" s="53">
        <v>31</v>
      </c>
    </row>
    <row r="132" spans="1:38" x14ac:dyDescent="0.25">
      <c r="A132" s="43" t="s">
        <v>871</v>
      </c>
      <c r="B132" s="43" t="s">
        <v>877</v>
      </c>
      <c r="C132" s="31">
        <v>480</v>
      </c>
      <c r="E132" s="7" t="s">
        <v>896</v>
      </c>
      <c r="H132" s="31">
        <f>I125</f>
        <v>60</v>
      </c>
      <c r="I132" s="31">
        <f>H132-J132</f>
        <v>48</v>
      </c>
      <c r="J132" s="53">
        <v>12</v>
      </c>
      <c r="K132" s="42"/>
      <c r="L132" s="42"/>
      <c r="M132" s="42"/>
      <c r="O132" s="42"/>
      <c r="P132" s="31"/>
      <c r="Q132" s="31"/>
      <c r="R132" s="31"/>
      <c r="S132" s="31"/>
      <c r="T132" s="31"/>
      <c r="V132" s="31">
        <f>C132+20</f>
        <v>500</v>
      </c>
      <c r="AA132" s="31">
        <f>C132</f>
        <v>480</v>
      </c>
      <c r="AD132" s="31">
        <v>1</v>
      </c>
      <c r="AF132" s="31"/>
      <c r="AG132" s="31">
        <v>1</v>
      </c>
      <c r="AH132" s="31"/>
      <c r="AI132" s="31">
        <v>5</v>
      </c>
      <c r="AJ132" s="31">
        <v>2</v>
      </c>
      <c r="AK132" s="31"/>
      <c r="AL132" s="31"/>
    </row>
    <row r="133" spans="1:38" x14ac:dyDescent="0.25">
      <c r="D133" s="31">
        <v>1</v>
      </c>
      <c r="E133" s="42" t="s">
        <v>878</v>
      </c>
      <c r="F133" s="53">
        <v>205</v>
      </c>
      <c r="G133" s="53">
        <v>125</v>
      </c>
      <c r="I133" s="31"/>
      <c r="K133" s="23" t="s">
        <v>287</v>
      </c>
      <c r="L133" s="23" t="s">
        <v>287</v>
      </c>
      <c r="N133" s="31">
        <v>2</v>
      </c>
      <c r="O133" s="53">
        <v>30</v>
      </c>
      <c r="P133" s="42">
        <f>F133</f>
        <v>205</v>
      </c>
      <c r="AC133" s="31">
        <f>F133</f>
        <v>205</v>
      </c>
    </row>
    <row r="134" spans="1:38" x14ac:dyDescent="0.25">
      <c r="D134" s="31">
        <v>1</v>
      </c>
      <c r="E134" s="42" t="s">
        <v>879</v>
      </c>
      <c r="F134" s="53">
        <v>210</v>
      </c>
      <c r="G134" s="53">
        <v>15</v>
      </c>
      <c r="I134" s="31"/>
      <c r="K134" s="23" t="s">
        <v>288</v>
      </c>
      <c r="L134" s="23" t="s">
        <v>288</v>
      </c>
      <c r="N134" s="31">
        <v>2</v>
      </c>
      <c r="O134" s="53">
        <v>29</v>
      </c>
      <c r="P134" s="42">
        <f t="shared" ref="P134:P137" si="16">F134</f>
        <v>210</v>
      </c>
      <c r="AC134" s="31">
        <f>F134</f>
        <v>210</v>
      </c>
    </row>
    <row r="135" spans="1:38" x14ac:dyDescent="0.25">
      <c r="D135" s="31">
        <v>1</v>
      </c>
      <c r="E135" s="42" t="s">
        <v>880</v>
      </c>
      <c r="F135" s="53">
        <v>220</v>
      </c>
      <c r="G135" s="53">
        <v>15</v>
      </c>
      <c r="I135" s="31"/>
      <c r="K135" s="23" t="s">
        <v>283</v>
      </c>
      <c r="L135" s="23" t="s">
        <v>283</v>
      </c>
      <c r="N135" s="31">
        <v>2</v>
      </c>
      <c r="O135" s="53">
        <v>28</v>
      </c>
      <c r="P135" s="42">
        <f t="shared" si="16"/>
        <v>220</v>
      </c>
      <c r="AC135" s="31">
        <f>F135</f>
        <v>220</v>
      </c>
    </row>
    <row r="136" spans="1:38" x14ac:dyDescent="0.25">
      <c r="D136" s="31">
        <v>1</v>
      </c>
      <c r="E136" s="42" t="s">
        <v>881</v>
      </c>
      <c r="F136" s="53">
        <v>250</v>
      </c>
      <c r="G136" s="53">
        <v>200</v>
      </c>
      <c r="I136" s="31"/>
      <c r="K136" s="23" t="s">
        <v>284</v>
      </c>
      <c r="L136" s="23" t="s">
        <v>284</v>
      </c>
      <c r="N136" s="31">
        <v>2</v>
      </c>
      <c r="O136" s="53">
        <v>27</v>
      </c>
      <c r="P136" s="42">
        <f t="shared" si="16"/>
        <v>250</v>
      </c>
      <c r="AC136" s="31">
        <f>F136</f>
        <v>250</v>
      </c>
    </row>
    <row r="137" spans="1:38" x14ac:dyDescent="0.25">
      <c r="D137" s="31">
        <v>1</v>
      </c>
      <c r="E137" s="42" t="s">
        <v>882</v>
      </c>
      <c r="F137" s="53">
        <v>270</v>
      </c>
      <c r="G137" s="53">
        <v>270</v>
      </c>
      <c r="I137" s="31"/>
      <c r="K137" s="23" t="s">
        <v>285</v>
      </c>
      <c r="L137" s="23" t="s">
        <v>285</v>
      </c>
      <c r="N137" s="31">
        <v>2</v>
      </c>
      <c r="O137" s="53">
        <v>26</v>
      </c>
      <c r="P137" s="42">
        <f t="shared" si="16"/>
        <v>270</v>
      </c>
      <c r="AC137" s="31">
        <f>F137</f>
        <v>270</v>
      </c>
    </row>
    <row r="138" spans="1:38" x14ac:dyDescent="0.25">
      <c r="D138" s="31">
        <v>0</v>
      </c>
      <c r="E138" s="42" t="s">
        <v>69</v>
      </c>
      <c r="I138" s="31"/>
      <c r="K138" s="23" t="s">
        <v>286</v>
      </c>
      <c r="L138" s="23" t="s">
        <v>286</v>
      </c>
      <c r="N138" s="31">
        <v>2</v>
      </c>
      <c r="O138" s="53">
        <v>25</v>
      </c>
    </row>
    <row r="139" spans="1:38" x14ac:dyDescent="0.25">
      <c r="A139" s="43" t="s">
        <v>877</v>
      </c>
      <c r="B139" s="43" t="s">
        <v>883</v>
      </c>
      <c r="C139" s="31">
        <v>500</v>
      </c>
      <c r="E139" s="7" t="s">
        <v>884</v>
      </c>
      <c r="H139" s="31">
        <f>I132</f>
        <v>48</v>
      </c>
      <c r="I139" s="31">
        <f>H139-J139</f>
        <v>42</v>
      </c>
      <c r="J139" s="53">
        <v>6</v>
      </c>
      <c r="L139" s="42"/>
      <c r="M139" s="42"/>
      <c r="O139" s="42"/>
      <c r="P139" s="31"/>
      <c r="Q139" s="31"/>
      <c r="R139" s="31"/>
      <c r="S139" s="31"/>
      <c r="T139" s="31"/>
      <c r="U139" s="31">
        <f>C139+20</f>
        <v>520</v>
      </c>
      <c r="V139" s="31"/>
      <c r="AA139" s="31">
        <f>C139</f>
        <v>500</v>
      </c>
      <c r="AE139" s="31">
        <v>1</v>
      </c>
      <c r="AF139" s="31"/>
      <c r="AG139" s="31"/>
      <c r="AH139" s="31">
        <v>1</v>
      </c>
      <c r="AI139" s="31">
        <v>3</v>
      </c>
      <c r="AJ139" s="31"/>
      <c r="AK139" s="31"/>
      <c r="AL139" s="31">
        <v>1</v>
      </c>
    </row>
    <row r="140" spans="1:38" x14ac:dyDescent="0.25">
      <c r="D140" s="31">
        <v>1</v>
      </c>
      <c r="E140" s="42" t="s">
        <v>885</v>
      </c>
      <c r="F140" s="53">
        <v>420</v>
      </c>
      <c r="G140" s="53">
        <v>420</v>
      </c>
      <c r="I140" s="31"/>
      <c r="K140" s="23" t="s">
        <v>290</v>
      </c>
      <c r="L140" s="23" t="s">
        <v>96</v>
      </c>
      <c r="N140" s="31">
        <v>2</v>
      </c>
      <c r="O140" s="53">
        <v>24</v>
      </c>
      <c r="P140" s="42">
        <f>F140</f>
        <v>420</v>
      </c>
      <c r="AC140" s="31">
        <f>F140</f>
        <v>420</v>
      </c>
    </row>
    <row r="141" spans="1:38" s="13" customFormat="1" x14ac:dyDescent="0.25">
      <c r="C141" s="22"/>
      <c r="D141" s="22">
        <v>1</v>
      </c>
      <c r="E141" s="13" t="s">
        <v>886</v>
      </c>
      <c r="F141" s="5">
        <v>1180</v>
      </c>
      <c r="G141" s="5">
        <v>940</v>
      </c>
      <c r="I141" s="22"/>
      <c r="J141" s="5"/>
      <c r="K141" s="23" t="s">
        <v>296</v>
      </c>
      <c r="L141" s="23" t="s">
        <v>97</v>
      </c>
      <c r="M141" s="5"/>
      <c r="N141" s="22">
        <v>2</v>
      </c>
      <c r="O141" s="42">
        <v>23</v>
      </c>
      <c r="P141" s="42">
        <f t="shared" ref="P141:P142" si="17">F141</f>
        <v>1180</v>
      </c>
      <c r="X141" s="5"/>
      <c r="Y141" s="22"/>
      <c r="Z141" s="22"/>
      <c r="AA141" s="22"/>
      <c r="AC141" s="31">
        <f>F141</f>
        <v>1180</v>
      </c>
    </row>
    <row r="142" spans="1:38" s="13" customFormat="1" x14ac:dyDescent="0.25">
      <c r="C142" s="22"/>
      <c r="D142" s="22">
        <v>1</v>
      </c>
      <c r="E142" s="13" t="s">
        <v>887</v>
      </c>
      <c r="F142" s="5">
        <v>1200</v>
      </c>
      <c r="G142" s="5">
        <v>35</v>
      </c>
      <c r="I142" s="22"/>
      <c r="J142" s="5"/>
      <c r="K142" s="23" t="s">
        <v>297</v>
      </c>
      <c r="L142" s="23" t="s">
        <v>98</v>
      </c>
      <c r="M142" s="5"/>
      <c r="N142" s="22">
        <v>2</v>
      </c>
      <c r="O142" s="42">
        <v>22</v>
      </c>
      <c r="P142" s="42">
        <f t="shared" si="17"/>
        <v>1200</v>
      </c>
      <c r="X142" s="5"/>
      <c r="Y142" s="22"/>
      <c r="Z142" s="22"/>
      <c r="AA142" s="22"/>
      <c r="AC142" s="31">
        <f>F142</f>
        <v>1200</v>
      </c>
    </row>
    <row r="143" spans="1:38" x14ac:dyDescent="0.25">
      <c r="A143" s="43" t="s">
        <v>883</v>
      </c>
      <c r="B143" s="43" t="s">
        <v>888</v>
      </c>
      <c r="C143" s="31">
        <v>600</v>
      </c>
      <c r="E143" s="7" t="s">
        <v>889</v>
      </c>
      <c r="H143" s="31">
        <f>I139</f>
        <v>42</v>
      </c>
      <c r="I143" s="31">
        <f>H143-J143</f>
        <v>0</v>
      </c>
      <c r="J143" s="53">
        <v>42</v>
      </c>
      <c r="K143" s="42"/>
      <c r="L143" s="42"/>
      <c r="M143" s="42"/>
      <c r="N143" s="42"/>
      <c r="O143" s="42"/>
      <c r="P143" s="31"/>
      <c r="Q143" s="31"/>
      <c r="R143" s="31"/>
      <c r="S143" s="31"/>
      <c r="T143" s="31"/>
      <c r="U143" s="31">
        <f>C143+20</f>
        <v>620</v>
      </c>
      <c r="V143" s="31"/>
      <c r="W143" s="31"/>
      <c r="AA143" s="31">
        <f>C143</f>
        <v>600</v>
      </c>
      <c r="AF143" s="31"/>
      <c r="AG143" s="31"/>
      <c r="AH143" s="31"/>
      <c r="AI143" s="31"/>
      <c r="AJ143" s="31"/>
      <c r="AK143" s="31"/>
      <c r="AL143" s="31"/>
    </row>
    <row r="144" spans="1:38" x14ac:dyDescent="0.25">
      <c r="A144" s="43"/>
      <c r="B144" s="43"/>
      <c r="E144" s="57" t="s">
        <v>69</v>
      </c>
      <c r="H144" s="31"/>
      <c r="I144" s="31"/>
      <c r="K144" s="42" t="s">
        <v>940</v>
      </c>
      <c r="L144" s="42" t="s">
        <v>941</v>
      </c>
      <c r="M144" s="42"/>
      <c r="N144" s="31">
        <v>2</v>
      </c>
      <c r="O144" s="55" t="s">
        <v>942</v>
      </c>
      <c r="P144" s="31"/>
      <c r="Q144" s="31"/>
      <c r="R144" s="31"/>
      <c r="S144" s="31"/>
      <c r="T144" s="31"/>
      <c r="U144" s="31"/>
      <c r="V144" s="31"/>
      <c r="W144" s="31"/>
      <c r="AF144" s="31"/>
      <c r="AG144" s="31"/>
      <c r="AH144" s="31"/>
      <c r="AI144" s="31"/>
      <c r="AJ144" s="31"/>
      <c r="AK144" s="31"/>
      <c r="AL144" s="31"/>
    </row>
    <row r="145" spans="1:38" x14ac:dyDescent="0.25">
      <c r="A145" s="43"/>
      <c r="B145" s="43"/>
      <c r="E145" s="57" t="s">
        <v>69</v>
      </c>
      <c r="H145" s="31"/>
      <c r="I145" s="31"/>
      <c r="K145" s="42" t="s">
        <v>302</v>
      </c>
      <c r="L145" s="42" t="s">
        <v>301</v>
      </c>
      <c r="M145" s="42"/>
      <c r="N145" s="31">
        <v>2</v>
      </c>
      <c r="O145" s="55" t="s">
        <v>343</v>
      </c>
      <c r="P145" s="31"/>
      <c r="Q145" s="31"/>
      <c r="R145" s="31"/>
      <c r="S145" s="31"/>
      <c r="T145" s="31"/>
      <c r="U145" s="31"/>
      <c r="V145" s="31"/>
      <c r="W145" s="31"/>
      <c r="AF145" s="31"/>
      <c r="AG145" s="31"/>
      <c r="AH145" s="31"/>
      <c r="AI145" s="31"/>
      <c r="AJ145" s="31"/>
      <c r="AK145" s="31"/>
      <c r="AL145" s="31"/>
    </row>
    <row r="146" spans="1:38" x14ac:dyDescent="0.25">
      <c r="A146" s="43"/>
      <c r="B146" s="43"/>
      <c r="E146" s="7" t="s">
        <v>939</v>
      </c>
      <c r="H146" s="31"/>
      <c r="I146" s="31"/>
      <c r="K146" s="47" t="s">
        <v>95</v>
      </c>
      <c r="L146" s="23" t="s">
        <v>342</v>
      </c>
      <c r="M146" s="42"/>
      <c r="N146" s="31">
        <v>2</v>
      </c>
      <c r="O146" s="55" t="s">
        <v>344</v>
      </c>
      <c r="P146" s="31"/>
      <c r="Q146" s="31"/>
      <c r="R146" s="31"/>
      <c r="S146" s="31"/>
      <c r="T146" s="31"/>
      <c r="U146" s="31"/>
      <c r="V146" s="31"/>
      <c r="W146" s="31"/>
      <c r="AF146" s="31"/>
      <c r="AG146" s="31"/>
      <c r="AH146" s="31"/>
      <c r="AI146" s="31"/>
      <c r="AJ146" s="31"/>
      <c r="AK146" s="31"/>
      <c r="AL146" s="31"/>
    </row>
    <row r="147" spans="1:38" x14ac:dyDescent="0.25">
      <c r="C147" s="58">
        <f>SUM(C2:C146)</f>
        <v>4270</v>
      </c>
      <c r="D147" s="58">
        <f>SUM(D2:D146)</f>
        <v>105</v>
      </c>
      <c r="F147" s="47"/>
      <c r="G147" s="58">
        <f>SUM(G2:G146)</f>
        <v>6220</v>
      </c>
      <c r="H147" s="47"/>
      <c r="I147" s="47"/>
      <c r="J147" s="58"/>
      <c r="K147" s="59"/>
      <c r="L147" s="59"/>
      <c r="M147" s="59"/>
      <c r="N147" s="58"/>
      <c r="O147" s="60"/>
      <c r="P147" s="58">
        <f>SUM(P2:P146)</f>
        <v>14960</v>
      </c>
      <c r="Q147" s="58">
        <f t="shared" ref="Q147:AL147" si="18">SUM(Q2:Q146)</f>
        <v>0</v>
      </c>
      <c r="R147" s="58">
        <f t="shared" si="18"/>
        <v>0</v>
      </c>
      <c r="S147" s="58">
        <f t="shared" si="18"/>
        <v>0</v>
      </c>
      <c r="T147" s="58">
        <f t="shared" si="18"/>
        <v>410</v>
      </c>
      <c r="U147" s="58">
        <f t="shared" si="18"/>
        <v>1140</v>
      </c>
      <c r="V147" s="58">
        <f t="shared" si="18"/>
        <v>870</v>
      </c>
      <c r="W147" s="58">
        <f t="shared" si="18"/>
        <v>620</v>
      </c>
      <c r="X147" s="58">
        <f t="shared" si="18"/>
        <v>400</v>
      </c>
      <c r="Y147" s="58">
        <f t="shared" si="18"/>
        <v>0</v>
      </c>
      <c r="Z147" s="58">
        <f t="shared" si="18"/>
        <v>2060</v>
      </c>
      <c r="AA147" s="58">
        <f t="shared" si="18"/>
        <v>4130</v>
      </c>
      <c r="AB147" s="58">
        <f t="shared" si="18"/>
        <v>1090</v>
      </c>
      <c r="AC147" s="58">
        <f t="shared" si="18"/>
        <v>14960</v>
      </c>
      <c r="AD147" s="58">
        <f t="shared" si="18"/>
        <v>11</v>
      </c>
      <c r="AE147" s="58">
        <f t="shared" si="18"/>
        <v>2</v>
      </c>
      <c r="AF147" s="58">
        <f t="shared" si="18"/>
        <v>0</v>
      </c>
      <c r="AG147" s="58">
        <f t="shared" si="18"/>
        <v>7</v>
      </c>
      <c r="AH147" s="58">
        <f t="shared" si="18"/>
        <v>4</v>
      </c>
      <c r="AI147" s="58">
        <f t="shared" si="18"/>
        <v>106</v>
      </c>
      <c r="AJ147" s="58">
        <f t="shared" si="18"/>
        <v>10</v>
      </c>
      <c r="AK147" s="58">
        <f t="shared" si="18"/>
        <v>3</v>
      </c>
      <c r="AL147" s="58">
        <f t="shared" si="18"/>
        <v>2</v>
      </c>
    </row>
    <row r="148" spans="1:38" x14ac:dyDescent="0.25">
      <c r="F148" s="47"/>
      <c r="G148" s="47"/>
      <c r="H148" s="47"/>
      <c r="I148" s="47"/>
      <c r="K148" s="42"/>
      <c r="P148" s="47"/>
      <c r="Q148" s="47"/>
      <c r="R148" s="47"/>
      <c r="S148" s="47"/>
      <c r="T148" s="47"/>
      <c r="U148" s="47"/>
      <c r="V148" s="47"/>
      <c r="W148" s="47"/>
      <c r="X148" s="47"/>
    </row>
    <row r="149" spans="1:38" x14ac:dyDescent="0.25">
      <c r="K149" s="42"/>
    </row>
    <row r="150" spans="1:38" x14ac:dyDescent="0.25">
      <c r="D150" s="31">
        <v>19</v>
      </c>
      <c r="K150" s="42"/>
      <c r="Q150" s="31"/>
      <c r="R150" s="31"/>
      <c r="S150" s="31"/>
      <c r="T150" s="47"/>
      <c r="U150" s="31"/>
      <c r="V150" s="31"/>
    </row>
    <row r="151" spans="1:38" x14ac:dyDescent="0.25">
      <c r="D151" s="61">
        <f>D150/D147</f>
        <v>0.18095238095238095</v>
      </c>
      <c r="E151" s="53" t="s">
        <v>65</v>
      </c>
      <c r="F151" s="53">
        <v>13</v>
      </c>
      <c r="K151" s="42"/>
      <c r="P151" s="53"/>
      <c r="Q151" s="31"/>
      <c r="R151" s="31"/>
      <c r="S151" s="31"/>
      <c r="T151" s="47"/>
      <c r="U151" s="31"/>
      <c r="V151" s="31"/>
    </row>
    <row r="152" spans="1:38" x14ac:dyDescent="0.25">
      <c r="K152" s="42"/>
      <c r="P152" s="53"/>
      <c r="Q152" s="31"/>
      <c r="R152" s="31"/>
      <c r="S152" s="31"/>
      <c r="T152" s="47"/>
      <c r="U152" s="31"/>
      <c r="V152" s="31"/>
    </row>
    <row r="153" spans="1:38" x14ac:dyDescent="0.25">
      <c r="K153" s="47"/>
    </row>
  </sheetData>
  <pageMargins left="0.7" right="0.7" top="0.75" bottom="0.75" header="0.3" footer="0.3"/>
  <pageSetup paperSize="9" orientation="portrait" horizontalDpi="0" verticalDpi="0" r:id="rId1"/>
  <ignoredErrors>
    <ignoredError sqref="O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5"/>
  <sheetViews>
    <sheetView zoomScale="80" zoomScaleNormal="8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7.85546875" style="13" bestFit="1" customWidth="1"/>
    <col min="2" max="2" width="7.85546875" style="22" bestFit="1" customWidth="1"/>
    <col min="3" max="3" width="7.42578125" style="22" customWidth="1"/>
    <col min="4" max="4" width="6" style="22" bestFit="1" customWidth="1"/>
    <col min="5" max="5" width="99.28515625" style="13" bestFit="1" customWidth="1"/>
    <col min="6" max="6" width="5.5703125" style="5" bestFit="1" customWidth="1"/>
    <col min="7" max="7" width="6.5703125" style="5" bestFit="1" customWidth="1"/>
    <col min="8" max="9" width="4.42578125" style="5" bestFit="1" customWidth="1"/>
    <col min="10" max="10" width="5.140625" style="23" bestFit="1" customWidth="1"/>
    <col min="11" max="11" width="10" style="3" bestFit="1" customWidth="1"/>
    <col min="12" max="12" width="11" style="13" bestFit="1" customWidth="1"/>
    <col min="13" max="13" width="5.140625" style="22" bestFit="1" customWidth="1"/>
    <col min="14" max="14" width="7.140625" style="23" bestFit="1" customWidth="1"/>
    <col min="15" max="15" width="6.5703125" style="5" bestFit="1" customWidth="1"/>
    <col min="16" max="17" width="3" style="13" bestFit="1" customWidth="1"/>
    <col min="18" max="18" width="4.140625" style="13" bestFit="1" customWidth="1"/>
    <col min="19" max="20" width="5.5703125" style="13" bestFit="1" customWidth="1"/>
    <col min="21" max="21" width="4.140625" style="13" bestFit="1" customWidth="1"/>
    <col min="22" max="22" width="4.42578125" style="13" bestFit="1" customWidth="1"/>
    <col min="23" max="23" width="5.140625" style="13" bestFit="1" customWidth="1"/>
    <col min="24" max="24" width="5.5703125" style="5" bestFit="1" customWidth="1"/>
    <col min="25" max="29" width="9.140625" style="22" bestFit="1" customWidth="1"/>
    <col min="30" max="30" width="6.5703125" style="22" bestFit="1" customWidth="1"/>
    <col min="31" max="31" width="8.5703125" style="22" bestFit="1" customWidth="1"/>
    <col min="32" max="32" width="8.85546875" style="22" bestFit="1" customWidth="1"/>
    <col min="33" max="33" width="8.42578125" style="13" bestFit="1" customWidth="1"/>
    <col min="34" max="34" width="5.140625" style="22" bestFit="1" customWidth="1"/>
    <col min="35" max="35" width="4.42578125" style="22" bestFit="1" customWidth="1"/>
    <col min="36" max="37" width="4.5703125" style="22" bestFit="1" customWidth="1"/>
    <col min="38" max="38" width="2.28515625" style="13" bestFit="1" customWidth="1"/>
    <col min="39" max="39" width="3.85546875" style="22" bestFit="1" customWidth="1"/>
    <col min="40" max="16384" width="9.140625" style="13"/>
  </cols>
  <sheetData>
    <row r="1" spans="1:39" x14ac:dyDescent="0.25">
      <c r="A1" s="9" t="s">
        <v>0</v>
      </c>
      <c r="B1" s="1" t="s">
        <v>1</v>
      </c>
      <c r="C1" s="1" t="s">
        <v>2</v>
      </c>
      <c r="D1" s="1" t="s">
        <v>28</v>
      </c>
      <c r="E1" s="76" t="s">
        <v>957</v>
      </c>
      <c r="F1" s="2" t="s">
        <v>3</v>
      </c>
      <c r="G1" s="2" t="s">
        <v>30</v>
      </c>
      <c r="H1" s="2" t="s">
        <v>4</v>
      </c>
      <c r="I1" s="2" t="s">
        <v>5</v>
      </c>
      <c r="J1" s="73" t="s">
        <v>6</v>
      </c>
      <c r="K1" s="95" t="s">
        <v>84</v>
      </c>
      <c r="L1" s="44" t="s">
        <v>83</v>
      </c>
      <c r="M1" s="44" t="s">
        <v>67</v>
      </c>
      <c r="N1" s="107" t="s">
        <v>68</v>
      </c>
      <c r="O1" s="2" t="s">
        <v>29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70</v>
      </c>
      <c r="V1" s="1" t="s">
        <v>39</v>
      </c>
      <c r="W1" s="1" t="s">
        <v>40</v>
      </c>
      <c r="X1" s="2" t="s">
        <v>79</v>
      </c>
      <c r="Y1" s="1" t="s">
        <v>37</v>
      </c>
      <c r="Z1" s="1" t="s">
        <v>78</v>
      </c>
      <c r="AA1" s="1" t="s">
        <v>86</v>
      </c>
      <c r="AB1" s="1" t="s">
        <v>309</v>
      </c>
      <c r="AC1" s="1" t="s">
        <v>340</v>
      </c>
      <c r="AD1" s="1" t="s">
        <v>80</v>
      </c>
      <c r="AE1" s="1" t="s">
        <v>310</v>
      </c>
      <c r="AF1" s="1" t="s">
        <v>311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</row>
    <row r="2" spans="1:39" s="5" customFormat="1" x14ac:dyDescent="0.25">
      <c r="A2" s="13" t="s">
        <v>101</v>
      </c>
      <c r="D2" s="31"/>
      <c r="E2" s="7" t="s">
        <v>106</v>
      </c>
      <c r="J2" s="23"/>
      <c r="K2" s="3"/>
      <c r="L2" s="3"/>
      <c r="M2" s="22"/>
      <c r="N2" s="23"/>
      <c r="P2" s="13"/>
      <c r="Q2" s="13"/>
      <c r="R2" s="13"/>
      <c r="S2" s="22"/>
      <c r="T2" s="22"/>
      <c r="U2" s="22"/>
      <c r="W2" s="13"/>
      <c r="Y2" s="22"/>
      <c r="Z2" s="22"/>
      <c r="AA2" s="22"/>
      <c r="AB2" s="22"/>
      <c r="AC2" s="22"/>
      <c r="AD2" s="13"/>
      <c r="AE2" s="22"/>
      <c r="AF2" s="22"/>
      <c r="AH2" s="22"/>
      <c r="AI2" s="22"/>
      <c r="AJ2" s="22"/>
      <c r="AK2" s="22"/>
      <c r="AM2" s="22"/>
    </row>
    <row r="3" spans="1:39" s="5" customFormat="1" x14ac:dyDescent="0.25">
      <c r="A3" s="13" t="s">
        <v>101</v>
      </c>
      <c r="B3" s="22" t="s">
        <v>107</v>
      </c>
      <c r="C3" s="99">
        <v>255</v>
      </c>
      <c r="D3" s="100"/>
      <c r="E3" s="105" t="s">
        <v>666</v>
      </c>
      <c r="G3" s="101"/>
      <c r="H3" s="101"/>
      <c r="I3" s="101"/>
      <c r="J3" s="81"/>
      <c r="K3" s="65"/>
      <c r="L3" s="65"/>
      <c r="M3" s="99"/>
      <c r="N3" s="81"/>
      <c r="O3" s="101"/>
      <c r="P3" s="98"/>
      <c r="Q3" s="98"/>
      <c r="R3" s="98"/>
      <c r="S3" s="99"/>
      <c r="T3" s="99"/>
      <c r="U3" s="22"/>
      <c r="X3" s="5">
        <f>C3+20</f>
        <v>275</v>
      </c>
      <c r="Y3" s="22"/>
      <c r="Z3" s="22">
        <f>C3</f>
        <v>255</v>
      </c>
      <c r="AA3" s="22"/>
      <c r="AB3" s="22"/>
      <c r="AC3" s="22"/>
      <c r="AE3" s="22">
        <v>1</v>
      </c>
      <c r="AF3" s="22"/>
      <c r="AH3" s="22">
        <v>1</v>
      </c>
      <c r="AI3" s="22"/>
      <c r="AJ3" s="22">
        <v>16</v>
      </c>
      <c r="AK3" s="22">
        <v>3</v>
      </c>
      <c r="AM3" s="22"/>
    </row>
    <row r="4" spans="1:39" s="5" customFormat="1" x14ac:dyDescent="0.25">
      <c r="A4" s="13"/>
      <c r="B4" s="22"/>
      <c r="C4" s="99"/>
      <c r="D4" s="100"/>
      <c r="E4" s="105" t="s">
        <v>949</v>
      </c>
      <c r="G4" s="101"/>
      <c r="H4" s="101">
        <v>144</v>
      </c>
      <c r="I4" s="101">
        <f>H4-J4</f>
        <v>96</v>
      </c>
      <c r="J4" s="81">
        <v>48</v>
      </c>
      <c r="K4" s="65"/>
      <c r="L4" s="65"/>
      <c r="M4" s="99"/>
      <c r="N4" s="81"/>
      <c r="O4" s="101"/>
      <c r="P4" s="98"/>
      <c r="Q4" s="98"/>
      <c r="R4" s="98"/>
      <c r="S4" s="99"/>
      <c r="T4" s="99"/>
      <c r="U4" s="22"/>
      <c r="Y4" s="22"/>
      <c r="Z4" s="22"/>
      <c r="AA4" s="22"/>
      <c r="AB4" s="22"/>
      <c r="AC4" s="22"/>
      <c r="AE4" s="22"/>
      <c r="AF4" s="22"/>
      <c r="AH4" s="22"/>
      <c r="AI4" s="22"/>
      <c r="AJ4" s="22"/>
      <c r="AK4" s="22"/>
      <c r="AM4" s="22"/>
    </row>
    <row r="5" spans="1:39" s="5" customFormat="1" x14ac:dyDescent="0.25">
      <c r="A5" s="13"/>
      <c r="B5" s="22"/>
      <c r="C5" s="22"/>
      <c r="D5" s="31">
        <v>1</v>
      </c>
      <c r="E5" s="57" t="s">
        <v>667</v>
      </c>
      <c r="F5" s="5">
        <v>30</v>
      </c>
      <c r="G5" s="5">
        <v>30</v>
      </c>
      <c r="J5" s="23"/>
      <c r="K5" s="3" t="s">
        <v>229</v>
      </c>
      <c r="L5" s="3"/>
      <c r="M5" s="22">
        <v>7</v>
      </c>
      <c r="N5" s="5">
        <v>24</v>
      </c>
      <c r="O5" s="13">
        <f>F5</f>
        <v>30</v>
      </c>
      <c r="P5" s="13"/>
      <c r="Q5" s="13"/>
      <c r="R5" s="13"/>
      <c r="S5" s="22"/>
      <c r="T5" s="22"/>
      <c r="U5" s="22"/>
      <c r="Y5" s="22"/>
      <c r="Z5" s="5">
        <f t="shared" ref="Z5:Z20" si="0">F5</f>
        <v>30</v>
      </c>
      <c r="AA5" s="22"/>
      <c r="AB5" s="22"/>
      <c r="AC5" s="22"/>
      <c r="AF5" s="22"/>
    </row>
    <row r="6" spans="1:39" s="5" customFormat="1" x14ac:dyDescent="0.25">
      <c r="A6" s="13"/>
      <c r="B6" s="22"/>
      <c r="C6" s="22"/>
      <c r="D6" s="31">
        <v>1</v>
      </c>
      <c r="E6" s="57" t="s">
        <v>668</v>
      </c>
      <c r="F6" s="5">
        <v>35</v>
      </c>
      <c r="G6" s="5">
        <v>25</v>
      </c>
      <c r="J6" s="23"/>
      <c r="K6" s="3" t="s">
        <v>230</v>
      </c>
      <c r="L6" s="3"/>
      <c r="M6" s="22">
        <v>7</v>
      </c>
      <c r="N6" s="5">
        <v>23</v>
      </c>
      <c r="O6" s="13">
        <f t="shared" ref="O6:O20" si="1">F6</f>
        <v>35</v>
      </c>
      <c r="P6" s="13"/>
      <c r="Q6" s="13"/>
      <c r="R6" s="13"/>
      <c r="S6" s="22"/>
      <c r="T6" s="22"/>
      <c r="U6" s="22"/>
      <c r="Y6" s="22"/>
      <c r="Z6" s="5">
        <f t="shared" si="0"/>
        <v>35</v>
      </c>
      <c r="AA6" s="22"/>
      <c r="AB6" s="22"/>
      <c r="AC6" s="22"/>
      <c r="AF6" s="22"/>
    </row>
    <row r="7" spans="1:39" s="5" customFormat="1" x14ac:dyDescent="0.25">
      <c r="A7" s="13"/>
      <c r="B7" s="22"/>
      <c r="C7" s="22"/>
      <c r="D7" s="31">
        <v>1</v>
      </c>
      <c r="E7" s="57" t="s">
        <v>669</v>
      </c>
      <c r="F7" s="5">
        <v>60</v>
      </c>
      <c r="G7" s="5">
        <v>35</v>
      </c>
      <c r="J7" s="23"/>
      <c r="K7" s="3" t="s">
        <v>231</v>
      </c>
      <c r="L7" s="3"/>
      <c r="M7" s="22">
        <v>7</v>
      </c>
      <c r="N7" s="5">
        <v>22</v>
      </c>
      <c r="O7" s="13">
        <f t="shared" si="1"/>
        <v>60</v>
      </c>
      <c r="P7" s="13"/>
      <c r="Q7" s="13"/>
      <c r="R7" s="13"/>
      <c r="S7" s="22"/>
      <c r="T7" s="22"/>
      <c r="U7" s="22"/>
      <c r="Y7" s="22"/>
      <c r="Z7" s="5">
        <f t="shared" si="0"/>
        <v>60</v>
      </c>
      <c r="AA7" s="22"/>
      <c r="AB7" s="22"/>
      <c r="AC7" s="22"/>
      <c r="AF7" s="22"/>
    </row>
    <row r="8" spans="1:39" s="5" customFormat="1" x14ac:dyDescent="0.25">
      <c r="A8" s="13"/>
      <c r="B8" s="22"/>
      <c r="C8" s="22"/>
      <c r="D8" s="31">
        <v>1</v>
      </c>
      <c r="E8" s="57" t="s">
        <v>670</v>
      </c>
      <c r="F8" s="5">
        <v>30</v>
      </c>
      <c r="G8" s="5">
        <v>10</v>
      </c>
      <c r="J8" s="23"/>
      <c r="K8" s="3" t="s">
        <v>232</v>
      </c>
      <c r="L8" s="3"/>
      <c r="M8" s="22">
        <v>7</v>
      </c>
      <c r="N8" s="5">
        <v>21</v>
      </c>
      <c r="O8" s="13">
        <f t="shared" si="1"/>
        <v>30</v>
      </c>
      <c r="P8" s="13"/>
      <c r="Q8" s="13"/>
      <c r="R8" s="13"/>
      <c r="S8" s="22"/>
      <c r="T8" s="22"/>
      <c r="U8" s="22"/>
      <c r="Y8" s="22"/>
      <c r="Z8" s="5">
        <f t="shared" si="0"/>
        <v>30</v>
      </c>
      <c r="AA8" s="22"/>
      <c r="AB8" s="22"/>
      <c r="AC8" s="22"/>
      <c r="AF8" s="22"/>
    </row>
    <row r="9" spans="1:39" s="5" customFormat="1" x14ac:dyDescent="0.25">
      <c r="A9" s="13"/>
      <c r="B9" s="22"/>
      <c r="C9" s="22"/>
      <c r="D9" s="31">
        <v>1</v>
      </c>
      <c r="E9" s="78" t="s">
        <v>671</v>
      </c>
      <c r="F9" s="5">
        <v>65</v>
      </c>
      <c r="G9" s="5">
        <v>40</v>
      </c>
      <c r="J9" s="23"/>
      <c r="K9" s="3" t="s">
        <v>233</v>
      </c>
      <c r="L9" s="3"/>
      <c r="M9" s="22">
        <v>7</v>
      </c>
      <c r="N9" s="5">
        <v>20</v>
      </c>
      <c r="O9" s="13">
        <f t="shared" si="1"/>
        <v>65</v>
      </c>
      <c r="P9" s="13"/>
      <c r="Q9" s="13"/>
      <c r="R9" s="13"/>
      <c r="S9" s="22"/>
      <c r="T9" s="22"/>
      <c r="U9" s="22"/>
      <c r="Y9" s="22"/>
      <c r="Z9" s="5">
        <f t="shared" si="0"/>
        <v>65</v>
      </c>
      <c r="AA9" s="22"/>
      <c r="AB9" s="22"/>
      <c r="AC9" s="22"/>
      <c r="AF9" s="22"/>
    </row>
    <row r="10" spans="1:39" s="5" customFormat="1" x14ac:dyDescent="0.25">
      <c r="A10" s="13"/>
      <c r="B10" s="22"/>
      <c r="C10" s="22"/>
      <c r="D10" s="31">
        <v>1</v>
      </c>
      <c r="E10" s="57" t="s">
        <v>672</v>
      </c>
      <c r="F10" s="5">
        <v>135</v>
      </c>
      <c r="G10" s="5">
        <v>50</v>
      </c>
      <c r="J10" s="23"/>
      <c r="K10" s="3" t="s">
        <v>234</v>
      </c>
      <c r="L10" s="3"/>
      <c r="M10" s="22">
        <v>7</v>
      </c>
      <c r="N10" s="5">
        <v>19</v>
      </c>
      <c r="O10" s="13">
        <f t="shared" si="1"/>
        <v>135</v>
      </c>
      <c r="P10" s="13"/>
      <c r="Q10" s="13"/>
      <c r="R10" s="13"/>
      <c r="S10" s="22"/>
      <c r="T10" s="22"/>
      <c r="U10" s="22"/>
      <c r="Y10" s="22"/>
      <c r="Z10" s="5">
        <f t="shared" si="0"/>
        <v>135</v>
      </c>
      <c r="AA10" s="22"/>
      <c r="AB10" s="22"/>
      <c r="AC10" s="22"/>
      <c r="AF10" s="22"/>
    </row>
    <row r="11" spans="1:39" s="5" customFormat="1" x14ac:dyDescent="0.25">
      <c r="A11" s="13"/>
      <c r="B11" s="22"/>
      <c r="C11" s="22"/>
      <c r="D11" s="31">
        <v>1</v>
      </c>
      <c r="E11" s="57" t="s">
        <v>673</v>
      </c>
      <c r="F11" s="5">
        <v>225</v>
      </c>
      <c r="G11" s="5">
        <v>100</v>
      </c>
      <c r="J11" s="23"/>
      <c r="K11" s="3" t="s">
        <v>235</v>
      </c>
      <c r="L11" s="3"/>
      <c r="M11" s="22">
        <v>7</v>
      </c>
      <c r="N11" s="5">
        <v>18</v>
      </c>
      <c r="O11" s="13">
        <f t="shared" si="1"/>
        <v>225</v>
      </c>
      <c r="P11" s="13"/>
      <c r="Q11" s="13"/>
      <c r="R11" s="13"/>
      <c r="S11" s="22"/>
      <c r="T11" s="22"/>
      <c r="U11" s="22"/>
      <c r="Y11" s="22"/>
      <c r="Z11" s="5">
        <f t="shared" si="0"/>
        <v>225</v>
      </c>
      <c r="AA11" s="22"/>
      <c r="AB11" s="22"/>
      <c r="AC11" s="22"/>
      <c r="AF11" s="22"/>
    </row>
    <row r="12" spans="1:39" s="5" customFormat="1" x14ac:dyDescent="0.25">
      <c r="A12" s="13"/>
      <c r="B12" s="22"/>
      <c r="C12" s="22"/>
      <c r="D12" s="31">
        <v>1</v>
      </c>
      <c r="E12" s="57" t="s">
        <v>674</v>
      </c>
      <c r="F12" s="5">
        <v>125</v>
      </c>
      <c r="G12" s="5">
        <v>10</v>
      </c>
      <c r="J12" s="23"/>
      <c r="K12" s="3" t="s">
        <v>236</v>
      </c>
      <c r="L12" s="3"/>
      <c r="M12" s="22">
        <v>7</v>
      </c>
      <c r="N12" s="5">
        <v>17</v>
      </c>
      <c r="O12" s="13">
        <f t="shared" si="1"/>
        <v>125</v>
      </c>
      <c r="P12" s="13"/>
      <c r="Q12" s="13"/>
      <c r="R12" s="13"/>
      <c r="S12" s="22"/>
      <c r="T12" s="22"/>
      <c r="U12" s="22"/>
      <c r="Y12" s="22"/>
      <c r="Z12" s="5">
        <f t="shared" si="0"/>
        <v>125</v>
      </c>
      <c r="AA12" s="22"/>
      <c r="AB12" s="22"/>
      <c r="AC12" s="22"/>
      <c r="AF12" s="22"/>
    </row>
    <row r="13" spans="1:39" s="5" customFormat="1" x14ac:dyDescent="0.25">
      <c r="A13" s="13"/>
      <c r="B13" s="22"/>
      <c r="C13" s="22"/>
      <c r="D13" s="31">
        <v>1</v>
      </c>
      <c r="E13" s="57" t="s">
        <v>675</v>
      </c>
      <c r="F13" s="5">
        <v>160</v>
      </c>
      <c r="G13" s="5">
        <v>15</v>
      </c>
      <c r="J13" s="23"/>
      <c r="K13" s="3" t="s">
        <v>237</v>
      </c>
      <c r="L13" s="3"/>
      <c r="M13" s="22">
        <v>7</v>
      </c>
      <c r="N13" s="5">
        <v>16</v>
      </c>
      <c r="O13" s="13">
        <f t="shared" si="1"/>
        <v>160</v>
      </c>
      <c r="P13" s="13"/>
      <c r="Q13" s="13"/>
      <c r="R13" s="13"/>
      <c r="S13" s="22"/>
      <c r="T13" s="22"/>
      <c r="U13" s="22"/>
      <c r="Y13" s="22"/>
      <c r="Z13" s="5">
        <f t="shared" si="0"/>
        <v>160</v>
      </c>
      <c r="AA13" s="22"/>
      <c r="AB13" s="22"/>
      <c r="AC13" s="22"/>
      <c r="AF13" s="22"/>
    </row>
    <row r="14" spans="1:39" s="5" customFormat="1" x14ac:dyDescent="0.25">
      <c r="A14" s="13"/>
      <c r="B14" s="22"/>
      <c r="C14" s="22"/>
      <c r="D14" s="31">
        <v>1</v>
      </c>
      <c r="E14" s="57" t="s">
        <v>676</v>
      </c>
      <c r="F14" s="5">
        <v>180</v>
      </c>
      <c r="G14" s="5">
        <v>15</v>
      </c>
      <c r="J14" s="23"/>
      <c r="K14" s="3" t="s">
        <v>238</v>
      </c>
      <c r="L14" s="3"/>
      <c r="M14" s="22">
        <v>7</v>
      </c>
      <c r="N14" s="5">
        <v>15</v>
      </c>
      <c r="O14" s="13">
        <f t="shared" si="1"/>
        <v>180</v>
      </c>
      <c r="P14" s="13"/>
      <c r="Q14" s="13"/>
      <c r="R14" s="13"/>
      <c r="S14" s="22"/>
      <c r="T14" s="22"/>
      <c r="U14" s="22"/>
      <c r="Y14" s="22"/>
      <c r="Z14" s="5">
        <f t="shared" si="0"/>
        <v>180</v>
      </c>
      <c r="AA14" s="22"/>
      <c r="AB14" s="22"/>
      <c r="AC14" s="22"/>
      <c r="AF14" s="22"/>
    </row>
    <row r="15" spans="1:39" s="5" customFormat="1" x14ac:dyDescent="0.25">
      <c r="A15" s="13"/>
      <c r="B15" s="22"/>
      <c r="C15" s="22"/>
      <c r="D15" s="31">
        <v>1</v>
      </c>
      <c r="E15" s="57" t="s">
        <v>677</v>
      </c>
      <c r="F15" s="5">
        <v>275</v>
      </c>
      <c r="G15" s="5">
        <v>10</v>
      </c>
      <c r="J15" s="23"/>
      <c r="K15" s="3" t="s">
        <v>239</v>
      </c>
      <c r="L15" s="3"/>
      <c r="M15" s="22">
        <v>7</v>
      </c>
      <c r="N15" s="5">
        <v>14</v>
      </c>
      <c r="O15" s="13">
        <f t="shared" si="1"/>
        <v>275</v>
      </c>
      <c r="P15" s="13"/>
      <c r="Q15" s="13"/>
      <c r="R15" s="13"/>
      <c r="S15" s="22"/>
      <c r="T15" s="22"/>
      <c r="U15" s="22"/>
      <c r="Y15" s="22"/>
      <c r="Z15" s="5">
        <f t="shared" si="0"/>
        <v>275</v>
      </c>
      <c r="AA15" s="22"/>
      <c r="AB15" s="22"/>
      <c r="AC15" s="22"/>
      <c r="AF15" s="22"/>
    </row>
    <row r="16" spans="1:39" s="5" customFormat="1" x14ac:dyDescent="0.25">
      <c r="A16" s="13"/>
      <c r="B16" s="22"/>
      <c r="C16" s="22"/>
      <c r="D16" s="31">
        <v>1</v>
      </c>
      <c r="E16" s="57" t="s">
        <v>678</v>
      </c>
      <c r="F16" s="5">
        <v>335</v>
      </c>
      <c r="G16" s="5">
        <v>35</v>
      </c>
      <c r="J16" s="23"/>
      <c r="K16" s="3" t="s">
        <v>240</v>
      </c>
      <c r="L16" s="3"/>
      <c r="M16" s="22">
        <v>7</v>
      </c>
      <c r="N16" s="5">
        <v>13</v>
      </c>
      <c r="O16" s="13">
        <f t="shared" si="1"/>
        <v>335</v>
      </c>
      <c r="P16" s="13"/>
      <c r="Q16" s="13"/>
      <c r="R16" s="13"/>
      <c r="S16" s="22"/>
      <c r="T16" s="22"/>
      <c r="U16" s="22"/>
      <c r="Y16" s="22"/>
      <c r="Z16" s="5">
        <f t="shared" si="0"/>
        <v>335</v>
      </c>
      <c r="AA16" s="22"/>
      <c r="AB16" s="22"/>
      <c r="AC16" s="22"/>
      <c r="AF16" s="22"/>
    </row>
    <row r="17" spans="1:39" s="5" customFormat="1" x14ac:dyDescent="0.25">
      <c r="A17" s="13"/>
      <c r="B17" s="22"/>
      <c r="C17" s="22"/>
      <c r="D17" s="31">
        <v>1</v>
      </c>
      <c r="E17" s="57" t="s">
        <v>679</v>
      </c>
      <c r="F17" s="5">
        <v>335</v>
      </c>
      <c r="G17" s="5">
        <v>10</v>
      </c>
      <c r="J17" s="23"/>
      <c r="K17" s="3" t="s">
        <v>253</v>
      </c>
      <c r="L17" s="3"/>
      <c r="M17" s="22">
        <v>7</v>
      </c>
      <c r="N17" s="5">
        <v>12</v>
      </c>
      <c r="O17" s="13">
        <f t="shared" si="1"/>
        <v>335</v>
      </c>
      <c r="P17" s="13"/>
      <c r="Q17" s="13"/>
      <c r="R17" s="13"/>
      <c r="S17" s="22"/>
      <c r="T17" s="22"/>
      <c r="U17" s="22"/>
      <c r="Y17" s="22"/>
      <c r="Z17" s="5">
        <f t="shared" si="0"/>
        <v>335</v>
      </c>
      <c r="AA17" s="22"/>
      <c r="AB17" s="22"/>
      <c r="AC17" s="22"/>
      <c r="AF17" s="22"/>
    </row>
    <row r="18" spans="1:39" s="5" customFormat="1" x14ac:dyDescent="0.25">
      <c r="A18" s="13"/>
      <c r="B18" s="22"/>
      <c r="C18" s="22"/>
      <c r="D18" s="31">
        <v>1</v>
      </c>
      <c r="E18" s="57" t="s">
        <v>680</v>
      </c>
      <c r="F18" s="5">
        <v>270</v>
      </c>
      <c r="G18" s="5">
        <v>130</v>
      </c>
      <c r="J18" s="23"/>
      <c r="K18" s="3" t="s">
        <v>254</v>
      </c>
      <c r="L18" s="3"/>
      <c r="M18" s="22">
        <v>7</v>
      </c>
      <c r="N18" s="5">
        <v>11</v>
      </c>
      <c r="O18" s="13">
        <f t="shared" si="1"/>
        <v>270</v>
      </c>
      <c r="P18" s="13"/>
      <c r="Q18" s="13"/>
      <c r="R18" s="13"/>
      <c r="S18" s="22"/>
      <c r="T18" s="22"/>
      <c r="U18" s="22"/>
      <c r="Y18" s="22"/>
      <c r="Z18" s="5">
        <f t="shared" si="0"/>
        <v>270</v>
      </c>
      <c r="AA18" s="22"/>
      <c r="AB18" s="22"/>
      <c r="AC18" s="22"/>
      <c r="AF18" s="22"/>
    </row>
    <row r="19" spans="1:39" s="5" customFormat="1" x14ac:dyDescent="0.25">
      <c r="A19" s="13"/>
      <c r="B19" s="22"/>
      <c r="C19" s="22"/>
      <c r="D19" s="31">
        <v>1</v>
      </c>
      <c r="E19" s="57" t="s">
        <v>681</v>
      </c>
      <c r="F19" s="5">
        <v>275</v>
      </c>
      <c r="G19" s="5">
        <v>10</v>
      </c>
      <c r="J19" s="23"/>
      <c r="K19" s="3" t="s">
        <v>255</v>
      </c>
      <c r="L19" s="3"/>
      <c r="M19" s="22">
        <v>7</v>
      </c>
      <c r="N19" s="5">
        <v>10</v>
      </c>
      <c r="O19" s="13">
        <f t="shared" si="1"/>
        <v>275</v>
      </c>
      <c r="P19" s="13"/>
      <c r="Q19" s="13"/>
      <c r="R19" s="13"/>
      <c r="S19" s="22"/>
      <c r="T19" s="22"/>
      <c r="U19" s="22"/>
      <c r="Y19" s="22"/>
      <c r="Z19" s="5">
        <f t="shared" si="0"/>
        <v>275</v>
      </c>
      <c r="AA19" s="22"/>
      <c r="AB19" s="22"/>
      <c r="AC19" s="22"/>
      <c r="AF19" s="22"/>
    </row>
    <row r="20" spans="1:39" s="5" customFormat="1" x14ac:dyDescent="0.25">
      <c r="A20" s="13"/>
      <c r="B20" s="22"/>
      <c r="C20" s="22"/>
      <c r="D20" s="31">
        <v>1</v>
      </c>
      <c r="E20" s="57" t="s">
        <v>682</v>
      </c>
      <c r="F20" s="5">
        <v>280</v>
      </c>
      <c r="G20" s="5">
        <v>15</v>
      </c>
      <c r="J20" s="23"/>
      <c r="K20" s="3" t="s">
        <v>256</v>
      </c>
      <c r="L20" s="3"/>
      <c r="M20" s="22">
        <v>7</v>
      </c>
      <c r="N20" s="5">
        <v>9</v>
      </c>
      <c r="O20" s="13">
        <f t="shared" si="1"/>
        <v>280</v>
      </c>
      <c r="P20" s="13"/>
      <c r="Q20" s="13"/>
      <c r="R20" s="13"/>
      <c r="S20" s="22"/>
      <c r="T20" s="22"/>
      <c r="U20" s="22"/>
      <c r="Y20" s="22"/>
      <c r="Z20" s="5">
        <f t="shared" si="0"/>
        <v>280</v>
      </c>
      <c r="AA20" s="22"/>
      <c r="AB20" s="22"/>
      <c r="AC20" s="22"/>
      <c r="AF20" s="22"/>
    </row>
    <row r="21" spans="1:39" s="5" customFormat="1" x14ac:dyDescent="0.25">
      <c r="A21" s="13"/>
      <c r="B21" s="22"/>
      <c r="C21" s="22"/>
      <c r="D21" s="31">
        <v>0</v>
      </c>
      <c r="E21" s="57" t="s">
        <v>69</v>
      </c>
      <c r="J21" s="23"/>
      <c r="K21" s="3" t="s">
        <v>257</v>
      </c>
      <c r="L21" s="3"/>
      <c r="M21" s="22">
        <v>7</v>
      </c>
      <c r="N21" s="5">
        <v>8</v>
      </c>
      <c r="O21" s="13"/>
      <c r="P21" s="13"/>
      <c r="Q21" s="13"/>
      <c r="R21" s="13"/>
      <c r="S21" s="22"/>
      <c r="T21" s="22"/>
      <c r="U21" s="22"/>
      <c r="Y21" s="22"/>
      <c r="Z21" s="22"/>
      <c r="AA21" s="22"/>
      <c r="AB21" s="22"/>
      <c r="AC21" s="22"/>
      <c r="AF21" s="22"/>
    </row>
    <row r="22" spans="1:39" s="5" customFormat="1" x14ac:dyDescent="0.25">
      <c r="A22" s="13"/>
      <c r="B22" s="22"/>
      <c r="C22" s="22"/>
      <c r="D22" s="31">
        <v>0</v>
      </c>
      <c r="E22" s="57" t="s">
        <v>69</v>
      </c>
      <c r="J22" s="23"/>
      <c r="K22" s="3" t="s">
        <v>258</v>
      </c>
      <c r="L22" s="3"/>
      <c r="M22" s="22">
        <v>7</v>
      </c>
      <c r="N22" s="5">
        <v>7</v>
      </c>
      <c r="O22" s="13"/>
      <c r="P22" s="13"/>
      <c r="Q22" s="13"/>
      <c r="R22" s="13"/>
      <c r="S22" s="22"/>
      <c r="T22" s="22"/>
      <c r="U22" s="22"/>
      <c r="Y22" s="22"/>
      <c r="Z22" s="22"/>
      <c r="AA22" s="22"/>
      <c r="AB22" s="22"/>
      <c r="AC22" s="22"/>
      <c r="AF22" s="22"/>
    </row>
    <row r="23" spans="1:39" s="5" customFormat="1" x14ac:dyDescent="0.25">
      <c r="A23" s="13"/>
      <c r="B23" s="22"/>
      <c r="C23" s="22"/>
      <c r="D23" s="31">
        <v>0</v>
      </c>
      <c r="E23" s="57" t="s">
        <v>69</v>
      </c>
      <c r="J23" s="23"/>
      <c r="K23" s="3" t="s">
        <v>694</v>
      </c>
      <c r="L23" s="3"/>
      <c r="M23" s="22">
        <v>7</v>
      </c>
      <c r="N23" s="38" t="s">
        <v>308</v>
      </c>
      <c r="O23" s="13"/>
      <c r="P23" s="13"/>
      <c r="Q23" s="13"/>
      <c r="R23" s="13"/>
      <c r="S23" s="22"/>
      <c r="T23" s="22"/>
      <c r="U23" s="22"/>
      <c r="Y23" s="22"/>
      <c r="Z23" s="22"/>
      <c r="AA23" s="22"/>
      <c r="AB23" s="22"/>
      <c r="AC23" s="22"/>
      <c r="AF23" s="22"/>
    </row>
    <row r="24" spans="1:39" x14ac:dyDescent="0.25">
      <c r="A24" s="94" t="s">
        <v>107</v>
      </c>
      <c r="B24" s="91" t="s">
        <v>108</v>
      </c>
      <c r="C24" s="91">
        <v>380</v>
      </c>
      <c r="D24" s="91"/>
      <c r="E24" s="115" t="s">
        <v>913</v>
      </c>
      <c r="F24" s="93"/>
      <c r="G24" s="93"/>
      <c r="H24" s="93">
        <v>192</v>
      </c>
      <c r="I24" s="93">
        <f>H24-J24</f>
        <v>168</v>
      </c>
      <c r="J24" s="96">
        <v>24</v>
      </c>
      <c r="K24" s="116"/>
      <c r="L24" s="117"/>
      <c r="M24" s="117"/>
      <c r="N24" s="118"/>
      <c r="O24" s="93"/>
      <c r="P24" s="91"/>
      <c r="Q24" s="91"/>
      <c r="R24" s="91"/>
      <c r="S24" s="91"/>
      <c r="T24" s="91"/>
      <c r="U24" s="91"/>
      <c r="V24" s="91"/>
      <c r="W24" s="91"/>
      <c r="X24" s="93">
        <f>C24+20</f>
        <v>400</v>
      </c>
      <c r="Y24" s="91">
        <f>C24</f>
        <v>380</v>
      </c>
      <c r="Z24" s="91"/>
      <c r="AA24" s="91"/>
      <c r="AB24" s="91"/>
      <c r="AC24" s="91"/>
      <c r="AD24" s="91"/>
      <c r="AE24" s="91">
        <v>1</v>
      </c>
      <c r="AF24" s="91"/>
      <c r="AG24" s="77"/>
      <c r="AH24" s="91">
        <v>1</v>
      </c>
      <c r="AI24" s="91"/>
      <c r="AJ24" s="91"/>
      <c r="AK24" s="91">
        <v>3</v>
      </c>
      <c r="AL24" s="91"/>
      <c r="AM24" s="91"/>
    </row>
    <row r="25" spans="1:39" s="5" customFormat="1" x14ac:dyDescent="0.25">
      <c r="A25" s="13"/>
      <c r="B25" s="22"/>
      <c r="C25" s="22"/>
      <c r="D25" s="31">
        <v>1</v>
      </c>
      <c r="E25" s="57" t="s">
        <v>683</v>
      </c>
      <c r="F25" s="5">
        <v>125</v>
      </c>
      <c r="G25" s="5">
        <v>10</v>
      </c>
      <c r="J25" s="23"/>
      <c r="K25" s="3" t="s">
        <v>199</v>
      </c>
      <c r="L25" s="3"/>
      <c r="M25" s="22">
        <v>6</v>
      </c>
      <c r="N25" s="23">
        <v>48</v>
      </c>
      <c r="O25" s="5">
        <f>F25</f>
        <v>125</v>
      </c>
      <c r="P25" s="13"/>
      <c r="Q25" s="13"/>
      <c r="R25" s="13"/>
      <c r="S25" s="22"/>
      <c r="T25" s="22"/>
      <c r="U25" s="22"/>
      <c r="Y25" s="22"/>
      <c r="Z25" s="22"/>
      <c r="AA25" s="22"/>
      <c r="AB25" s="22"/>
      <c r="AC25" s="22"/>
      <c r="AD25" s="5">
        <f>F25</f>
        <v>125</v>
      </c>
      <c r="AE25" s="22"/>
      <c r="AF25" s="22"/>
      <c r="AH25" s="22"/>
      <c r="AI25" s="22"/>
      <c r="AJ25" s="22"/>
      <c r="AK25" s="22"/>
      <c r="AM25" s="22"/>
    </row>
    <row r="26" spans="1:39" s="5" customFormat="1" x14ac:dyDescent="0.25">
      <c r="A26" s="13"/>
      <c r="B26" s="22"/>
      <c r="C26" s="22"/>
      <c r="D26" s="31">
        <v>0</v>
      </c>
      <c r="E26" s="57" t="s">
        <v>69</v>
      </c>
      <c r="J26" s="23"/>
      <c r="K26" s="3" t="s">
        <v>200</v>
      </c>
      <c r="L26" s="3"/>
      <c r="M26" s="22">
        <v>6</v>
      </c>
      <c r="N26" s="23">
        <v>47</v>
      </c>
      <c r="P26" s="13"/>
      <c r="Q26" s="13"/>
      <c r="R26" s="13"/>
      <c r="S26" s="22"/>
      <c r="T26" s="22"/>
      <c r="U26" s="22"/>
      <c r="Y26" s="22"/>
      <c r="Z26" s="22"/>
      <c r="AA26" s="22"/>
      <c r="AB26" s="22"/>
      <c r="AC26" s="22"/>
      <c r="AE26" s="22"/>
      <c r="AF26" s="22"/>
      <c r="AH26" s="22"/>
      <c r="AI26" s="22"/>
      <c r="AJ26" s="22"/>
      <c r="AK26" s="22"/>
      <c r="AM26" s="22"/>
    </row>
    <row r="27" spans="1:39" s="5" customFormat="1" x14ac:dyDescent="0.25">
      <c r="A27" s="13"/>
      <c r="B27" s="22"/>
      <c r="C27" s="22"/>
      <c r="D27" s="31">
        <v>0</v>
      </c>
      <c r="E27" s="57" t="s">
        <v>69</v>
      </c>
      <c r="J27" s="23"/>
      <c r="K27" s="3" t="s">
        <v>201</v>
      </c>
      <c r="L27" s="3"/>
      <c r="M27" s="22">
        <v>6</v>
      </c>
      <c r="N27" s="23">
        <v>46</v>
      </c>
      <c r="P27" s="13"/>
      <c r="Q27" s="13"/>
      <c r="R27" s="13"/>
      <c r="S27" s="22"/>
      <c r="T27" s="22"/>
      <c r="U27" s="22"/>
      <c r="Y27" s="22"/>
      <c r="Z27" s="22"/>
      <c r="AA27" s="22"/>
      <c r="AB27" s="22"/>
      <c r="AC27" s="22"/>
      <c r="AE27" s="22"/>
      <c r="AF27" s="22"/>
      <c r="AH27" s="22"/>
      <c r="AI27" s="22"/>
      <c r="AJ27" s="22"/>
      <c r="AK27" s="22"/>
      <c r="AM27" s="22"/>
    </row>
    <row r="28" spans="1:39" x14ac:dyDescent="0.25">
      <c r="A28" s="3"/>
      <c r="E28" s="4" t="s">
        <v>684</v>
      </c>
      <c r="F28" s="5">
        <v>670</v>
      </c>
      <c r="G28" s="5">
        <v>670</v>
      </c>
      <c r="K28" s="13"/>
      <c r="L28" s="39"/>
      <c r="P28" s="22"/>
      <c r="Q28" s="22"/>
      <c r="R28" s="22"/>
      <c r="S28" s="22">
        <f>F28+20</f>
        <v>690</v>
      </c>
      <c r="T28" s="22"/>
      <c r="U28" s="22"/>
      <c r="V28" s="22"/>
      <c r="W28" s="22"/>
      <c r="Y28" s="22">
        <f>F28</f>
        <v>670</v>
      </c>
      <c r="AF28" s="22">
        <v>1</v>
      </c>
      <c r="AI28" s="22">
        <v>1</v>
      </c>
      <c r="AJ28" s="22">
        <v>9</v>
      </c>
      <c r="AK28" s="22">
        <v>1</v>
      </c>
      <c r="AL28" s="22"/>
    </row>
    <row r="29" spans="1:39" x14ac:dyDescent="0.25">
      <c r="A29" s="3"/>
      <c r="D29" s="22">
        <v>1</v>
      </c>
      <c r="E29" s="42" t="s">
        <v>685</v>
      </c>
      <c r="F29" s="5">
        <v>100</v>
      </c>
      <c r="G29" s="5">
        <v>100</v>
      </c>
      <c r="K29" s="3" t="s">
        <v>202</v>
      </c>
      <c r="L29" s="22"/>
      <c r="M29" s="22">
        <v>6</v>
      </c>
      <c r="N29" s="23">
        <v>45</v>
      </c>
      <c r="O29" s="5">
        <f>F29</f>
        <v>100</v>
      </c>
      <c r="P29" s="5"/>
      <c r="V29" s="22"/>
      <c r="X29" s="13"/>
      <c r="Y29" s="13"/>
      <c r="Z29" s="13"/>
      <c r="AA29" s="13"/>
      <c r="AB29" s="13"/>
      <c r="AC29" s="13"/>
      <c r="AD29" s="22">
        <f>F29</f>
        <v>100</v>
      </c>
    </row>
    <row r="30" spans="1:39" x14ac:dyDescent="0.25">
      <c r="A30" s="3"/>
      <c r="D30" s="22">
        <v>1</v>
      </c>
      <c r="E30" s="42" t="s">
        <v>686</v>
      </c>
      <c r="F30" s="5">
        <v>45</v>
      </c>
      <c r="G30" s="5">
        <v>10</v>
      </c>
      <c r="K30" s="3" t="s">
        <v>203</v>
      </c>
      <c r="L30" s="22"/>
      <c r="M30" s="22">
        <v>6</v>
      </c>
      <c r="N30" s="23">
        <v>44</v>
      </c>
      <c r="O30" s="5">
        <f t="shared" ref="O30:O37" si="2">F30</f>
        <v>45</v>
      </c>
      <c r="P30" s="5"/>
      <c r="V30" s="22"/>
      <c r="X30" s="13"/>
      <c r="Y30" s="13"/>
      <c r="Z30" s="13"/>
      <c r="AA30" s="13"/>
      <c r="AB30" s="13"/>
      <c r="AC30" s="13"/>
      <c r="AD30" s="22">
        <f t="shared" ref="AD30:AD37" si="3">F30</f>
        <v>45</v>
      </c>
    </row>
    <row r="31" spans="1:39" x14ac:dyDescent="0.25">
      <c r="A31" s="3"/>
      <c r="D31" s="22">
        <v>1</v>
      </c>
      <c r="E31" s="42" t="s">
        <v>687</v>
      </c>
      <c r="F31" s="5">
        <v>50</v>
      </c>
      <c r="G31" s="5">
        <v>10</v>
      </c>
      <c r="K31" s="3" t="s">
        <v>204</v>
      </c>
      <c r="L31" s="22"/>
      <c r="M31" s="22">
        <v>6</v>
      </c>
      <c r="N31" s="23">
        <v>43</v>
      </c>
      <c r="O31" s="5">
        <f t="shared" si="2"/>
        <v>50</v>
      </c>
      <c r="P31" s="5"/>
      <c r="V31" s="22"/>
      <c r="X31" s="13"/>
      <c r="Y31" s="13"/>
      <c r="Z31" s="13"/>
      <c r="AA31" s="13"/>
      <c r="AB31" s="13"/>
      <c r="AC31" s="13"/>
      <c r="AD31" s="22">
        <f t="shared" si="3"/>
        <v>50</v>
      </c>
    </row>
    <row r="32" spans="1:39" x14ac:dyDescent="0.25">
      <c r="A32" s="3"/>
      <c r="D32" s="22">
        <v>1</v>
      </c>
      <c r="E32" s="42" t="s">
        <v>688</v>
      </c>
      <c r="F32" s="5">
        <v>40</v>
      </c>
      <c r="G32" s="5">
        <v>20</v>
      </c>
      <c r="K32" s="3" t="s">
        <v>205</v>
      </c>
      <c r="L32" s="22"/>
      <c r="M32" s="22">
        <v>6</v>
      </c>
      <c r="N32" s="23">
        <v>42</v>
      </c>
      <c r="O32" s="5">
        <f t="shared" si="2"/>
        <v>40</v>
      </c>
      <c r="P32" s="5"/>
      <c r="V32" s="22"/>
      <c r="X32" s="13"/>
      <c r="Y32" s="13"/>
      <c r="Z32" s="13"/>
      <c r="AA32" s="13"/>
      <c r="AB32" s="13"/>
      <c r="AC32" s="13"/>
      <c r="AD32" s="22">
        <f t="shared" si="3"/>
        <v>40</v>
      </c>
    </row>
    <row r="33" spans="1:38" x14ac:dyDescent="0.25">
      <c r="A33" s="3"/>
      <c r="D33" s="22">
        <v>1</v>
      </c>
      <c r="E33" s="42" t="s">
        <v>689</v>
      </c>
      <c r="F33" s="5">
        <v>40</v>
      </c>
      <c r="G33" s="5">
        <v>10</v>
      </c>
      <c r="K33" s="3" t="s">
        <v>206</v>
      </c>
      <c r="L33" s="22"/>
      <c r="M33" s="22">
        <v>6</v>
      </c>
      <c r="N33" s="23">
        <v>41</v>
      </c>
      <c r="O33" s="5">
        <f t="shared" si="2"/>
        <v>40</v>
      </c>
      <c r="P33" s="5"/>
      <c r="V33" s="22"/>
      <c r="X33" s="13"/>
      <c r="Y33" s="13"/>
      <c r="Z33" s="13"/>
      <c r="AA33" s="13"/>
      <c r="AB33" s="13"/>
      <c r="AC33" s="13"/>
      <c r="AD33" s="22">
        <f t="shared" si="3"/>
        <v>40</v>
      </c>
    </row>
    <row r="34" spans="1:38" x14ac:dyDescent="0.25">
      <c r="A34" s="3"/>
      <c r="D34" s="22">
        <v>1</v>
      </c>
      <c r="E34" s="42" t="s">
        <v>690</v>
      </c>
      <c r="F34" s="5">
        <v>25</v>
      </c>
      <c r="G34" s="5">
        <v>25</v>
      </c>
      <c r="K34" s="3" t="s">
        <v>207</v>
      </c>
      <c r="L34" s="22"/>
      <c r="M34" s="22">
        <v>6</v>
      </c>
      <c r="N34" s="23">
        <v>40</v>
      </c>
      <c r="O34" s="5">
        <f t="shared" si="2"/>
        <v>25</v>
      </c>
      <c r="P34" s="5"/>
      <c r="V34" s="22"/>
      <c r="X34" s="13"/>
      <c r="Y34" s="13"/>
      <c r="Z34" s="13"/>
      <c r="AA34" s="13"/>
      <c r="AB34" s="13"/>
      <c r="AC34" s="13"/>
      <c r="AD34" s="22">
        <f t="shared" si="3"/>
        <v>25</v>
      </c>
    </row>
    <row r="35" spans="1:38" x14ac:dyDescent="0.25">
      <c r="A35" s="3"/>
      <c r="D35" s="22">
        <v>1</v>
      </c>
      <c r="E35" s="42" t="s">
        <v>691</v>
      </c>
      <c r="F35" s="5">
        <v>35</v>
      </c>
      <c r="G35" s="5">
        <v>20</v>
      </c>
      <c r="K35" s="3" t="s">
        <v>208</v>
      </c>
      <c r="L35" s="22"/>
      <c r="M35" s="22">
        <v>6</v>
      </c>
      <c r="N35" s="23">
        <v>39</v>
      </c>
      <c r="O35" s="5">
        <f t="shared" si="2"/>
        <v>35</v>
      </c>
      <c r="P35" s="5"/>
      <c r="V35" s="22"/>
      <c r="X35" s="13"/>
      <c r="Y35" s="13"/>
      <c r="Z35" s="13"/>
      <c r="AA35" s="13"/>
      <c r="AB35" s="13"/>
      <c r="AC35" s="13"/>
      <c r="AD35" s="22">
        <f t="shared" si="3"/>
        <v>35</v>
      </c>
    </row>
    <row r="36" spans="1:38" x14ac:dyDescent="0.25">
      <c r="A36" s="3"/>
      <c r="D36" s="22">
        <v>1</v>
      </c>
      <c r="E36" s="42" t="s">
        <v>692</v>
      </c>
      <c r="F36" s="5">
        <v>45</v>
      </c>
      <c r="G36" s="5">
        <v>20</v>
      </c>
      <c r="K36" s="3" t="s">
        <v>209</v>
      </c>
      <c r="L36" s="22"/>
      <c r="M36" s="22">
        <v>6</v>
      </c>
      <c r="N36" s="23">
        <v>38</v>
      </c>
      <c r="O36" s="5">
        <f t="shared" si="2"/>
        <v>45</v>
      </c>
      <c r="P36" s="5"/>
      <c r="V36" s="22"/>
      <c r="X36" s="13"/>
      <c r="Y36" s="13"/>
      <c r="Z36" s="13"/>
      <c r="AA36" s="13"/>
      <c r="AB36" s="13"/>
      <c r="AC36" s="13"/>
      <c r="AD36" s="22">
        <f t="shared" si="3"/>
        <v>45</v>
      </c>
    </row>
    <row r="37" spans="1:38" x14ac:dyDescent="0.25">
      <c r="A37" s="3"/>
      <c r="D37" s="22">
        <v>1</v>
      </c>
      <c r="E37" s="42" t="s">
        <v>693</v>
      </c>
      <c r="F37" s="5">
        <v>55</v>
      </c>
      <c r="G37" s="5">
        <v>25</v>
      </c>
      <c r="K37" s="3" t="s">
        <v>210</v>
      </c>
      <c r="L37" s="22"/>
      <c r="M37" s="22">
        <v>6</v>
      </c>
      <c r="N37" s="23">
        <v>37</v>
      </c>
      <c r="O37" s="5">
        <f t="shared" si="2"/>
        <v>55</v>
      </c>
      <c r="P37" s="5"/>
      <c r="V37" s="22"/>
      <c r="X37" s="13"/>
      <c r="Y37" s="13"/>
      <c r="Z37" s="13"/>
      <c r="AA37" s="13"/>
      <c r="AB37" s="13"/>
      <c r="AC37" s="13"/>
      <c r="AD37" s="22">
        <f t="shared" si="3"/>
        <v>55</v>
      </c>
    </row>
    <row r="38" spans="1:38" x14ac:dyDescent="0.25">
      <c r="A38" s="3" t="s">
        <v>108</v>
      </c>
      <c r="B38" s="22" t="s">
        <v>109</v>
      </c>
      <c r="C38" s="22">
        <v>500</v>
      </c>
      <c r="E38" s="4" t="s">
        <v>695</v>
      </c>
      <c r="H38" s="5">
        <f>I24</f>
        <v>168</v>
      </c>
      <c r="I38" s="5">
        <f>H38-J38</f>
        <v>108</v>
      </c>
      <c r="J38" s="23">
        <f>48+12</f>
        <v>60</v>
      </c>
      <c r="K38" s="13"/>
      <c r="L38" s="39"/>
      <c r="P38" s="22"/>
      <c r="Q38" s="22"/>
      <c r="R38" s="22"/>
      <c r="S38" s="22"/>
      <c r="T38" s="22"/>
      <c r="U38" s="22"/>
      <c r="V38" s="22"/>
      <c r="X38" s="22">
        <f>C38+20</f>
        <v>520</v>
      </c>
      <c r="Y38" s="22">
        <f>C38</f>
        <v>500</v>
      </c>
      <c r="AE38" s="22">
        <v>1</v>
      </c>
      <c r="AH38" s="22">
        <v>1</v>
      </c>
      <c r="AJ38" s="22">
        <v>21</v>
      </c>
      <c r="AK38" s="22">
        <v>3</v>
      </c>
      <c r="AL38" s="22"/>
    </row>
    <row r="39" spans="1:38" x14ac:dyDescent="0.25">
      <c r="A39" s="3"/>
      <c r="D39" s="22">
        <v>1</v>
      </c>
      <c r="E39" s="42" t="s">
        <v>696</v>
      </c>
      <c r="F39" s="5">
        <v>385</v>
      </c>
      <c r="G39" s="5">
        <v>330</v>
      </c>
      <c r="K39" s="3" t="s">
        <v>211</v>
      </c>
      <c r="L39" s="22"/>
      <c r="M39" s="22">
        <v>6</v>
      </c>
      <c r="N39" s="23">
        <v>36</v>
      </c>
      <c r="O39" s="5">
        <f>F39</f>
        <v>385</v>
      </c>
      <c r="P39" s="5"/>
      <c r="V39" s="22"/>
      <c r="X39" s="13"/>
      <c r="Y39" s="13"/>
      <c r="Z39" s="13"/>
      <c r="AA39" s="13"/>
      <c r="AB39" s="13"/>
      <c r="AC39" s="13"/>
      <c r="AD39" s="22">
        <f>F39</f>
        <v>385</v>
      </c>
    </row>
    <row r="40" spans="1:38" x14ac:dyDescent="0.25">
      <c r="A40" s="3"/>
      <c r="D40" s="22">
        <v>1</v>
      </c>
      <c r="E40" s="42" t="s">
        <v>697</v>
      </c>
      <c r="F40" s="5">
        <v>375</v>
      </c>
      <c r="G40" s="5">
        <v>15</v>
      </c>
      <c r="K40" s="3" t="s">
        <v>212</v>
      </c>
      <c r="L40" s="22"/>
      <c r="M40" s="22">
        <v>6</v>
      </c>
      <c r="N40" s="23">
        <v>35</v>
      </c>
      <c r="O40" s="5">
        <f t="shared" ref="O40:O59" si="4">F40</f>
        <v>375</v>
      </c>
      <c r="P40" s="5"/>
      <c r="V40" s="22"/>
      <c r="X40" s="13"/>
      <c r="Y40" s="13"/>
      <c r="Z40" s="13"/>
      <c r="AA40" s="13"/>
      <c r="AB40" s="13"/>
      <c r="AC40" s="13"/>
      <c r="AD40" s="22">
        <f t="shared" ref="AD40:AD59" si="5">F40</f>
        <v>375</v>
      </c>
    </row>
    <row r="41" spans="1:38" x14ac:dyDescent="0.25">
      <c r="A41" s="3"/>
      <c r="D41" s="22">
        <v>1</v>
      </c>
      <c r="E41" s="42" t="s">
        <v>698</v>
      </c>
      <c r="F41" s="5">
        <v>515</v>
      </c>
      <c r="G41" s="5">
        <v>265</v>
      </c>
      <c r="K41" s="3" t="s">
        <v>213</v>
      </c>
      <c r="L41" s="22"/>
      <c r="M41" s="22">
        <v>6</v>
      </c>
      <c r="N41" s="23">
        <v>34</v>
      </c>
      <c r="O41" s="5">
        <f t="shared" si="4"/>
        <v>515</v>
      </c>
      <c r="P41" s="5"/>
      <c r="V41" s="22"/>
      <c r="X41" s="13"/>
      <c r="Y41" s="13"/>
      <c r="Z41" s="13"/>
      <c r="AA41" s="13"/>
      <c r="AB41" s="13"/>
      <c r="AC41" s="13"/>
      <c r="AD41" s="22">
        <f t="shared" si="5"/>
        <v>515</v>
      </c>
    </row>
    <row r="42" spans="1:38" x14ac:dyDescent="0.25">
      <c r="A42" s="3"/>
      <c r="D42" s="22">
        <v>1</v>
      </c>
      <c r="E42" s="42" t="s">
        <v>699</v>
      </c>
      <c r="F42" s="5">
        <v>140</v>
      </c>
      <c r="G42" s="5">
        <v>10</v>
      </c>
      <c r="K42" s="3" t="s">
        <v>214</v>
      </c>
      <c r="L42" s="22"/>
      <c r="M42" s="22">
        <v>6</v>
      </c>
      <c r="N42" s="23">
        <v>33</v>
      </c>
      <c r="O42" s="5">
        <f t="shared" si="4"/>
        <v>140</v>
      </c>
      <c r="P42" s="5"/>
      <c r="V42" s="22"/>
      <c r="X42" s="13"/>
      <c r="Y42" s="13"/>
      <c r="Z42" s="13"/>
      <c r="AA42" s="13"/>
      <c r="AB42" s="13"/>
      <c r="AC42" s="13"/>
      <c r="AD42" s="22">
        <f t="shared" si="5"/>
        <v>140</v>
      </c>
    </row>
    <row r="43" spans="1:38" x14ac:dyDescent="0.25">
      <c r="A43" s="3"/>
      <c r="D43" s="22">
        <v>1</v>
      </c>
      <c r="E43" s="42" t="s">
        <v>700</v>
      </c>
      <c r="F43" s="5">
        <v>130</v>
      </c>
      <c r="G43" s="5">
        <v>20</v>
      </c>
      <c r="K43" s="3" t="s">
        <v>215</v>
      </c>
      <c r="L43" s="22"/>
      <c r="M43" s="22">
        <v>6</v>
      </c>
      <c r="N43" s="23">
        <v>32</v>
      </c>
      <c r="O43" s="5">
        <f t="shared" si="4"/>
        <v>130</v>
      </c>
      <c r="P43" s="5"/>
      <c r="V43" s="22"/>
      <c r="X43" s="13"/>
      <c r="Y43" s="13"/>
      <c r="Z43" s="13"/>
      <c r="AA43" s="13"/>
      <c r="AB43" s="13"/>
      <c r="AC43" s="13"/>
      <c r="AD43" s="22">
        <f t="shared" si="5"/>
        <v>130</v>
      </c>
    </row>
    <row r="44" spans="1:38" x14ac:dyDescent="0.25">
      <c r="A44" s="3"/>
      <c r="D44" s="22">
        <v>1</v>
      </c>
      <c r="E44" s="42" t="s">
        <v>701</v>
      </c>
      <c r="F44" s="5">
        <v>125</v>
      </c>
      <c r="G44" s="5">
        <v>30</v>
      </c>
      <c r="K44" s="3" t="s">
        <v>216</v>
      </c>
      <c r="L44" s="22"/>
      <c r="M44" s="22">
        <v>6</v>
      </c>
      <c r="N44" s="23">
        <v>31</v>
      </c>
      <c r="O44" s="5">
        <f t="shared" si="4"/>
        <v>125</v>
      </c>
      <c r="P44" s="5"/>
      <c r="V44" s="22"/>
      <c r="X44" s="13"/>
      <c r="Y44" s="13"/>
      <c r="Z44" s="13"/>
      <c r="AA44" s="13"/>
      <c r="AB44" s="13"/>
      <c r="AC44" s="13"/>
      <c r="AD44" s="22">
        <f t="shared" si="5"/>
        <v>125</v>
      </c>
    </row>
    <row r="45" spans="1:38" x14ac:dyDescent="0.25">
      <c r="A45" s="3"/>
      <c r="D45" s="22">
        <v>1</v>
      </c>
      <c r="E45" s="42" t="s">
        <v>702</v>
      </c>
      <c r="F45" s="5">
        <v>125</v>
      </c>
      <c r="G45" s="5">
        <v>20</v>
      </c>
      <c r="K45" s="3" t="s">
        <v>71</v>
      </c>
      <c r="L45" s="22"/>
      <c r="M45" s="22">
        <v>6</v>
      </c>
      <c r="N45" s="23">
        <v>30</v>
      </c>
      <c r="O45" s="5">
        <f t="shared" si="4"/>
        <v>125</v>
      </c>
      <c r="P45" s="5"/>
      <c r="V45" s="22"/>
      <c r="X45" s="13"/>
      <c r="Y45" s="13"/>
      <c r="Z45" s="13"/>
      <c r="AA45" s="13"/>
      <c r="AB45" s="13"/>
      <c r="AC45" s="13"/>
      <c r="AD45" s="22">
        <f t="shared" si="5"/>
        <v>125</v>
      </c>
    </row>
    <row r="46" spans="1:38" x14ac:dyDescent="0.25">
      <c r="A46" s="3"/>
      <c r="D46" s="22">
        <v>1</v>
      </c>
      <c r="E46" s="42" t="s">
        <v>703</v>
      </c>
      <c r="F46" s="5">
        <v>150</v>
      </c>
      <c r="G46" s="5">
        <v>50</v>
      </c>
      <c r="K46" s="3" t="s">
        <v>72</v>
      </c>
      <c r="L46" s="22"/>
      <c r="M46" s="22">
        <v>6</v>
      </c>
      <c r="N46" s="23">
        <v>29</v>
      </c>
      <c r="O46" s="5">
        <f t="shared" si="4"/>
        <v>150</v>
      </c>
      <c r="P46" s="5"/>
      <c r="V46" s="22"/>
      <c r="X46" s="13"/>
      <c r="Y46" s="13"/>
      <c r="Z46" s="13"/>
      <c r="AA46" s="13"/>
      <c r="AB46" s="13"/>
      <c r="AC46" s="13"/>
      <c r="AD46" s="22">
        <f t="shared" si="5"/>
        <v>150</v>
      </c>
    </row>
    <row r="47" spans="1:38" x14ac:dyDescent="0.25">
      <c r="A47" s="3"/>
      <c r="D47" s="22">
        <v>1</v>
      </c>
      <c r="E47" s="42" t="s">
        <v>704</v>
      </c>
      <c r="F47" s="5">
        <v>160</v>
      </c>
      <c r="G47" s="5">
        <v>25</v>
      </c>
      <c r="K47" s="3" t="s">
        <v>73</v>
      </c>
      <c r="L47" s="22"/>
      <c r="M47" s="22">
        <v>6</v>
      </c>
      <c r="N47" s="23">
        <v>28</v>
      </c>
      <c r="O47" s="5">
        <f t="shared" si="4"/>
        <v>160</v>
      </c>
      <c r="P47" s="5"/>
      <c r="V47" s="22"/>
      <c r="X47" s="13"/>
      <c r="Y47" s="13"/>
      <c r="Z47" s="13"/>
      <c r="AA47" s="13"/>
      <c r="AB47" s="13"/>
      <c r="AC47" s="13"/>
      <c r="AD47" s="22">
        <f t="shared" si="5"/>
        <v>160</v>
      </c>
    </row>
    <row r="48" spans="1:38" x14ac:dyDescent="0.25">
      <c r="A48" s="3"/>
      <c r="D48" s="22">
        <v>1</v>
      </c>
      <c r="E48" s="42" t="s">
        <v>705</v>
      </c>
      <c r="F48" s="5">
        <v>145</v>
      </c>
      <c r="G48" s="5">
        <v>10</v>
      </c>
      <c r="K48" s="3" t="s">
        <v>74</v>
      </c>
      <c r="L48" s="22"/>
      <c r="M48" s="22">
        <v>6</v>
      </c>
      <c r="N48" s="23">
        <v>27</v>
      </c>
      <c r="O48" s="5">
        <f t="shared" si="4"/>
        <v>145</v>
      </c>
      <c r="P48" s="5"/>
      <c r="V48" s="22"/>
      <c r="X48" s="13"/>
      <c r="Y48" s="13"/>
      <c r="Z48" s="13"/>
      <c r="AA48" s="13"/>
      <c r="AB48" s="13"/>
      <c r="AC48" s="13"/>
      <c r="AD48" s="22">
        <f t="shared" si="5"/>
        <v>145</v>
      </c>
    </row>
    <row r="49" spans="1:37" x14ac:dyDescent="0.25">
      <c r="A49" s="3"/>
      <c r="D49" s="22">
        <v>1</v>
      </c>
      <c r="E49" s="42" t="s">
        <v>706</v>
      </c>
      <c r="F49" s="5">
        <v>35</v>
      </c>
      <c r="G49" s="5">
        <v>20</v>
      </c>
      <c r="K49" s="3" t="s">
        <v>75</v>
      </c>
      <c r="L49" s="22"/>
      <c r="M49" s="22">
        <v>6</v>
      </c>
      <c r="N49" s="23">
        <v>26</v>
      </c>
      <c r="O49" s="5">
        <f t="shared" si="4"/>
        <v>35</v>
      </c>
      <c r="P49" s="5"/>
      <c r="V49" s="22"/>
      <c r="X49" s="13"/>
      <c r="Y49" s="13"/>
      <c r="Z49" s="13"/>
      <c r="AA49" s="13"/>
      <c r="AB49" s="13"/>
      <c r="AC49" s="13"/>
      <c r="AD49" s="22">
        <f t="shared" si="5"/>
        <v>35</v>
      </c>
    </row>
    <row r="50" spans="1:37" x14ac:dyDescent="0.25">
      <c r="A50" s="3"/>
      <c r="D50" s="22">
        <v>1</v>
      </c>
      <c r="E50" s="42" t="s">
        <v>707</v>
      </c>
      <c r="F50" s="5">
        <v>95</v>
      </c>
      <c r="G50" s="5">
        <v>70</v>
      </c>
      <c r="K50" s="3" t="s">
        <v>76</v>
      </c>
      <c r="L50" s="22"/>
      <c r="M50" s="22">
        <v>6</v>
      </c>
      <c r="N50" s="23">
        <v>25</v>
      </c>
      <c r="O50" s="5">
        <f t="shared" si="4"/>
        <v>95</v>
      </c>
      <c r="P50" s="5"/>
      <c r="V50" s="22"/>
      <c r="X50" s="13"/>
      <c r="Y50" s="13"/>
      <c r="Z50" s="13"/>
      <c r="AA50" s="13"/>
      <c r="AB50" s="13"/>
      <c r="AC50" s="13"/>
      <c r="AD50" s="22">
        <f t="shared" si="5"/>
        <v>95</v>
      </c>
    </row>
    <row r="51" spans="1:37" x14ac:dyDescent="0.25">
      <c r="A51" s="3"/>
      <c r="D51" s="22">
        <v>1</v>
      </c>
      <c r="E51" s="42" t="s">
        <v>708</v>
      </c>
      <c r="F51" s="5">
        <v>135</v>
      </c>
      <c r="G51" s="5">
        <v>55</v>
      </c>
      <c r="K51" s="3" t="s">
        <v>217</v>
      </c>
      <c r="L51" s="22"/>
      <c r="M51" s="22">
        <v>6</v>
      </c>
      <c r="N51" s="23">
        <v>24</v>
      </c>
      <c r="O51" s="5">
        <f t="shared" si="4"/>
        <v>135</v>
      </c>
      <c r="P51" s="5"/>
      <c r="V51" s="22"/>
      <c r="X51" s="13"/>
      <c r="Y51" s="13"/>
      <c r="Z51" s="13"/>
      <c r="AA51" s="13"/>
      <c r="AB51" s="13"/>
      <c r="AC51" s="13"/>
      <c r="AD51" s="22">
        <f t="shared" si="5"/>
        <v>135</v>
      </c>
    </row>
    <row r="52" spans="1:37" x14ac:dyDescent="0.25">
      <c r="A52" s="3"/>
      <c r="D52" s="22">
        <v>1</v>
      </c>
      <c r="E52" s="42" t="s">
        <v>709</v>
      </c>
      <c r="F52" s="5">
        <v>150</v>
      </c>
      <c r="G52" s="5">
        <v>35</v>
      </c>
      <c r="K52" s="3" t="s">
        <v>218</v>
      </c>
      <c r="L52" s="22"/>
      <c r="M52" s="22">
        <v>6</v>
      </c>
      <c r="N52" s="23">
        <v>23</v>
      </c>
      <c r="O52" s="5">
        <f t="shared" si="4"/>
        <v>150</v>
      </c>
      <c r="P52" s="5"/>
      <c r="V52" s="22"/>
      <c r="X52" s="13"/>
      <c r="Y52" s="13"/>
      <c r="Z52" s="13"/>
      <c r="AA52" s="13"/>
      <c r="AB52" s="13"/>
      <c r="AC52" s="13"/>
      <c r="AD52" s="22">
        <f t="shared" si="5"/>
        <v>150</v>
      </c>
    </row>
    <row r="53" spans="1:37" x14ac:dyDescent="0.25">
      <c r="A53" s="3"/>
      <c r="D53" s="22">
        <v>1</v>
      </c>
      <c r="E53" s="42" t="s">
        <v>710</v>
      </c>
      <c r="F53" s="5">
        <v>90</v>
      </c>
      <c r="G53" s="5">
        <v>25</v>
      </c>
      <c r="K53" s="3" t="s">
        <v>219</v>
      </c>
      <c r="L53" s="22"/>
      <c r="M53" s="22">
        <v>6</v>
      </c>
      <c r="N53" s="23">
        <v>22</v>
      </c>
      <c r="O53" s="5">
        <f t="shared" si="4"/>
        <v>90</v>
      </c>
      <c r="P53" s="5"/>
      <c r="V53" s="22"/>
      <c r="X53" s="13"/>
      <c r="Y53" s="13"/>
      <c r="Z53" s="13"/>
      <c r="AA53" s="13"/>
      <c r="AB53" s="13"/>
      <c r="AC53" s="13"/>
      <c r="AD53" s="22">
        <f t="shared" si="5"/>
        <v>90</v>
      </c>
    </row>
    <row r="54" spans="1:37" x14ac:dyDescent="0.25">
      <c r="A54" s="3"/>
      <c r="D54" s="22">
        <v>1</v>
      </c>
      <c r="E54" s="42" t="s">
        <v>711</v>
      </c>
      <c r="F54" s="5">
        <v>125</v>
      </c>
      <c r="G54" s="5">
        <v>35</v>
      </c>
      <c r="K54" s="3" t="s">
        <v>220</v>
      </c>
      <c r="L54" s="22"/>
      <c r="M54" s="22">
        <v>6</v>
      </c>
      <c r="N54" s="23">
        <v>21</v>
      </c>
      <c r="O54" s="5">
        <f t="shared" si="4"/>
        <v>125</v>
      </c>
      <c r="P54" s="5"/>
      <c r="V54" s="22"/>
      <c r="X54" s="13"/>
      <c r="Y54" s="13"/>
      <c r="Z54" s="13"/>
      <c r="AA54" s="13"/>
      <c r="AB54" s="13"/>
      <c r="AC54" s="13"/>
      <c r="AD54" s="22">
        <f t="shared" si="5"/>
        <v>125</v>
      </c>
    </row>
    <row r="55" spans="1:37" x14ac:dyDescent="0.25">
      <c r="A55" s="3"/>
      <c r="D55" s="22">
        <v>1</v>
      </c>
      <c r="E55" s="42" t="s">
        <v>712</v>
      </c>
      <c r="F55" s="5">
        <v>145</v>
      </c>
      <c r="G55" s="5">
        <v>25</v>
      </c>
      <c r="K55" s="3" t="s">
        <v>221</v>
      </c>
      <c r="L55" s="22"/>
      <c r="M55" s="22">
        <v>6</v>
      </c>
      <c r="N55" s="23">
        <v>20</v>
      </c>
      <c r="O55" s="5">
        <f t="shared" si="4"/>
        <v>145</v>
      </c>
      <c r="P55" s="5"/>
      <c r="V55" s="22"/>
      <c r="X55" s="13"/>
      <c r="Y55" s="13"/>
      <c r="Z55" s="13"/>
      <c r="AA55" s="13"/>
      <c r="AB55" s="13"/>
      <c r="AC55" s="13"/>
      <c r="AD55" s="22">
        <f t="shared" si="5"/>
        <v>145</v>
      </c>
    </row>
    <row r="56" spans="1:37" x14ac:dyDescent="0.25">
      <c r="A56" s="3"/>
      <c r="D56" s="22">
        <v>1</v>
      </c>
      <c r="E56" s="42" t="s">
        <v>713</v>
      </c>
      <c r="F56" s="5">
        <v>170</v>
      </c>
      <c r="G56" s="5">
        <v>35</v>
      </c>
      <c r="K56" s="3" t="s">
        <v>222</v>
      </c>
      <c r="L56" s="22"/>
      <c r="M56" s="22">
        <v>6</v>
      </c>
      <c r="N56" s="23">
        <v>19</v>
      </c>
      <c r="O56" s="5">
        <f t="shared" si="4"/>
        <v>170</v>
      </c>
      <c r="P56" s="5"/>
      <c r="V56" s="22"/>
      <c r="X56" s="13"/>
      <c r="Y56" s="13"/>
      <c r="Z56" s="13"/>
      <c r="AA56" s="13"/>
      <c r="AB56" s="13"/>
      <c r="AC56" s="13"/>
      <c r="AD56" s="22">
        <f t="shared" si="5"/>
        <v>170</v>
      </c>
    </row>
    <row r="57" spans="1:37" x14ac:dyDescent="0.25">
      <c r="A57" s="3"/>
      <c r="D57" s="22">
        <v>1</v>
      </c>
      <c r="E57" s="42" t="s">
        <v>714</v>
      </c>
      <c r="F57" s="5">
        <v>200</v>
      </c>
      <c r="G57" s="5">
        <v>40</v>
      </c>
      <c r="K57" s="3" t="s">
        <v>223</v>
      </c>
      <c r="L57" s="22"/>
      <c r="M57" s="22">
        <v>6</v>
      </c>
      <c r="N57" s="23">
        <v>18</v>
      </c>
      <c r="O57" s="5">
        <f t="shared" si="4"/>
        <v>200</v>
      </c>
      <c r="P57" s="5"/>
      <c r="V57" s="22"/>
      <c r="X57" s="13"/>
      <c r="Y57" s="13"/>
      <c r="Z57" s="13"/>
      <c r="AA57" s="13"/>
      <c r="AB57" s="13"/>
      <c r="AC57" s="13"/>
      <c r="AD57" s="22">
        <f t="shared" si="5"/>
        <v>200</v>
      </c>
    </row>
    <row r="58" spans="1:37" x14ac:dyDescent="0.25">
      <c r="A58" s="3"/>
      <c r="D58" s="22">
        <v>1</v>
      </c>
      <c r="E58" s="42" t="s">
        <v>715</v>
      </c>
      <c r="F58" s="5">
        <v>115</v>
      </c>
      <c r="G58" s="5">
        <v>50</v>
      </c>
      <c r="K58" s="3" t="s">
        <v>224</v>
      </c>
      <c r="L58" s="22"/>
      <c r="M58" s="22">
        <v>6</v>
      </c>
      <c r="N58" s="23">
        <v>17</v>
      </c>
      <c r="O58" s="5">
        <f t="shared" si="4"/>
        <v>115</v>
      </c>
      <c r="P58" s="5"/>
      <c r="V58" s="22"/>
      <c r="X58" s="13"/>
      <c r="Y58" s="13"/>
      <c r="Z58" s="13"/>
      <c r="AA58" s="13"/>
      <c r="AB58" s="13"/>
      <c r="AC58" s="13"/>
      <c r="AD58" s="22">
        <f t="shared" si="5"/>
        <v>115</v>
      </c>
    </row>
    <row r="59" spans="1:37" x14ac:dyDescent="0.25">
      <c r="A59" s="3"/>
      <c r="D59" s="22">
        <v>1</v>
      </c>
      <c r="E59" s="42" t="s">
        <v>716</v>
      </c>
      <c r="F59" s="5">
        <v>270</v>
      </c>
      <c r="G59" s="5">
        <v>100</v>
      </c>
      <c r="K59" s="3" t="s">
        <v>225</v>
      </c>
      <c r="L59" s="22"/>
      <c r="M59" s="22">
        <v>6</v>
      </c>
      <c r="N59" s="23">
        <v>16</v>
      </c>
      <c r="O59" s="5">
        <f t="shared" si="4"/>
        <v>270</v>
      </c>
      <c r="P59" s="5"/>
      <c r="V59" s="22"/>
      <c r="X59" s="13"/>
      <c r="Y59" s="13"/>
      <c r="Z59" s="13"/>
      <c r="AA59" s="13"/>
      <c r="AB59" s="13"/>
      <c r="AC59" s="13"/>
      <c r="AD59" s="22">
        <f t="shared" si="5"/>
        <v>270</v>
      </c>
    </row>
    <row r="60" spans="1:37" x14ac:dyDescent="0.25">
      <c r="A60" s="3"/>
      <c r="D60" s="22">
        <v>0</v>
      </c>
      <c r="E60" s="42" t="s">
        <v>69</v>
      </c>
      <c r="K60" s="3" t="s">
        <v>226</v>
      </c>
      <c r="L60" s="22"/>
      <c r="M60" s="22">
        <v>6</v>
      </c>
      <c r="N60" s="23">
        <v>15</v>
      </c>
      <c r="P60" s="5"/>
      <c r="V60" s="22"/>
      <c r="X60" s="13"/>
      <c r="Y60" s="13"/>
      <c r="Z60" s="13"/>
      <c r="AA60" s="13"/>
      <c r="AB60" s="13"/>
      <c r="AC60" s="13"/>
    </row>
    <row r="61" spans="1:37" x14ac:dyDescent="0.25">
      <c r="A61" s="3"/>
      <c r="D61" s="22">
        <v>0</v>
      </c>
      <c r="E61" s="42" t="s">
        <v>69</v>
      </c>
      <c r="K61" s="3" t="s">
        <v>227</v>
      </c>
      <c r="L61" s="22"/>
      <c r="M61" s="22">
        <v>6</v>
      </c>
      <c r="N61" s="23">
        <v>14</v>
      </c>
      <c r="P61" s="5"/>
      <c r="V61" s="22"/>
      <c r="X61" s="13"/>
      <c r="Y61" s="13"/>
      <c r="Z61" s="13"/>
      <c r="AA61" s="13"/>
      <c r="AB61" s="13"/>
      <c r="AC61" s="13"/>
    </row>
    <row r="62" spans="1:37" x14ac:dyDescent="0.25">
      <c r="A62" s="3"/>
      <c r="D62" s="22">
        <v>0</v>
      </c>
      <c r="E62" s="42" t="s">
        <v>69</v>
      </c>
      <c r="K62" s="3" t="s">
        <v>228</v>
      </c>
      <c r="L62" s="22"/>
      <c r="M62" s="22">
        <v>6</v>
      </c>
      <c r="N62" s="23">
        <v>13</v>
      </c>
      <c r="P62" s="5"/>
      <c r="V62" s="22"/>
      <c r="X62" s="13"/>
      <c r="Y62" s="13"/>
      <c r="Z62" s="13"/>
      <c r="AA62" s="13"/>
      <c r="AB62" s="13"/>
      <c r="AC62" s="13"/>
    </row>
    <row r="63" spans="1:37" x14ac:dyDescent="0.25">
      <c r="A63" s="3" t="s">
        <v>109</v>
      </c>
      <c r="B63" s="22" t="s">
        <v>717</v>
      </c>
      <c r="E63" s="7" t="s">
        <v>718</v>
      </c>
      <c r="F63" s="5">
        <v>680</v>
      </c>
      <c r="G63" s="5">
        <v>555</v>
      </c>
      <c r="K63" s="13"/>
      <c r="L63" s="22"/>
      <c r="P63" s="5"/>
      <c r="S63" s="13">
        <f>F63+20</f>
        <v>700</v>
      </c>
      <c r="V63" s="22"/>
      <c r="X63" s="13"/>
      <c r="Y63" s="13">
        <f>F63</f>
        <v>680</v>
      </c>
      <c r="Z63" s="13"/>
      <c r="AA63" s="13"/>
      <c r="AB63" s="13"/>
      <c r="AC63" s="13"/>
      <c r="AF63" s="22">
        <v>1</v>
      </c>
      <c r="AI63" s="22">
        <v>1</v>
      </c>
      <c r="AJ63" s="22">
        <v>5</v>
      </c>
      <c r="AK63" s="22">
        <v>1</v>
      </c>
    </row>
    <row r="64" spans="1:37" x14ac:dyDescent="0.25">
      <c r="A64" s="3"/>
      <c r="D64" s="22">
        <v>1</v>
      </c>
      <c r="E64" s="42" t="s">
        <v>719</v>
      </c>
      <c r="F64" s="5">
        <v>255</v>
      </c>
      <c r="G64" s="5">
        <v>25</v>
      </c>
      <c r="K64" s="3" t="s">
        <v>241</v>
      </c>
      <c r="L64" s="3" t="s">
        <v>253</v>
      </c>
      <c r="M64" s="22">
        <v>6</v>
      </c>
      <c r="N64" s="23">
        <v>12</v>
      </c>
      <c r="O64" s="5">
        <f>F64</f>
        <v>255</v>
      </c>
      <c r="P64" s="5"/>
      <c r="V64" s="22"/>
      <c r="X64" s="13"/>
      <c r="Y64" s="13"/>
      <c r="Z64" s="13"/>
      <c r="AA64" s="13"/>
      <c r="AB64" s="13"/>
      <c r="AC64" s="13"/>
      <c r="AD64" s="22">
        <f>F64</f>
        <v>255</v>
      </c>
    </row>
    <row r="65" spans="1:37" x14ac:dyDescent="0.25">
      <c r="A65" s="3"/>
      <c r="D65" s="22">
        <v>1</v>
      </c>
      <c r="E65" s="42" t="s">
        <v>720</v>
      </c>
      <c r="F65" s="5">
        <v>165</v>
      </c>
      <c r="G65" s="5">
        <v>165</v>
      </c>
      <c r="K65" s="3" t="s">
        <v>242</v>
      </c>
      <c r="L65" s="3" t="s">
        <v>254</v>
      </c>
      <c r="M65" s="22">
        <v>6</v>
      </c>
      <c r="N65" s="23">
        <v>11</v>
      </c>
      <c r="O65" s="5">
        <f t="shared" ref="O65:O69" si="6">F65</f>
        <v>165</v>
      </c>
      <c r="P65" s="5"/>
      <c r="V65" s="22"/>
      <c r="X65" s="13"/>
      <c r="Y65" s="13"/>
      <c r="Z65" s="13"/>
      <c r="AA65" s="13"/>
      <c r="AB65" s="13"/>
      <c r="AC65" s="13"/>
      <c r="AD65" s="22">
        <f t="shared" ref="AD65:AD68" si="7">F65</f>
        <v>165</v>
      </c>
    </row>
    <row r="66" spans="1:37" x14ac:dyDescent="0.25">
      <c r="A66" s="3"/>
      <c r="D66" s="22">
        <v>1</v>
      </c>
      <c r="E66" s="42" t="s">
        <v>721</v>
      </c>
      <c r="F66" s="5">
        <v>365</v>
      </c>
      <c r="G66" s="5">
        <v>365</v>
      </c>
      <c r="K66" s="3" t="s">
        <v>243</v>
      </c>
      <c r="L66" s="3" t="s">
        <v>255</v>
      </c>
      <c r="M66" s="22">
        <v>6</v>
      </c>
      <c r="N66" s="23">
        <v>10</v>
      </c>
      <c r="O66" s="5">
        <f t="shared" si="6"/>
        <v>365</v>
      </c>
      <c r="P66" s="5"/>
      <c r="V66" s="22"/>
      <c r="X66" s="13"/>
      <c r="Y66" s="13"/>
      <c r="Z66" s="13"/>
      <c r="AA66" s="13"/>
      <c r="AB66" s="13"/>
      <c r="AC66" s="13"/>
      <c r="AD66" s="22">
        <f t="shared" si="7"/>
        <v>365</v>
      </c>
    </row>
    <row r="67" spans="1:37" x14ac:dyDescent="0.25">
      <c r="A67" s="3"/>
      <c r="D67" s="22">
        <v>1</v>
      </c>
      <c r="E67" s="42" t="s">
        <v>722</v>
      </c>
      <c r="F67" s="5">
        <v>370</v>
      </c>
      <c r="G67" s="5">
        <v>360</v>
      </c>
      <c r="K67" s="3" t="s">
        <v>244</v>
      </c>
      <c r="L67" s="3" t="s">
        <v>256</v>
      </c>
      <c r="M67" s="22">
        <v>6</v>
      </c>
      <c r="N67" s="23">
        <v>9</v>
      </c>
      <c r="O67" s="5">
        <f t="shared" si="6"/>
        <v>370</v>
      </c>
      <c r="P67" s="5"/>
      <c r="V67" s="22"/>
      <c r="X67" s="13"/>
      <c r="Y67" s="13"/>
      <c r="Z67" s="13"/>
      <c r="AA67" s="13"/>
      <c r="AB67" s="13"/>
      <c r="AC67" s="13"/>
      <c r="AD67" s="22">
        <f t="shared" si="7"/>
        <v>370</v>
      </c>
    </row>
    <row r="68" spans="1:37" x14ac:dyDescent="0.25">
      <c r="A68" s="3"/>
      <c r="D68" s="22">
        <v>1</v>
      </c>
      <c r="E68" s="42" t="s">
        <v>723</v>
      </c>
      <c r="F68" s="5">
        <v>535</v>
      </c>
      <c r="G68" s="5">
        <v>170</v>
      </c>
      <c r="K68" s="3" t="s">
        <v>245</v>
      </c>
      <c r="L68" s="3" t="s">
        <v>257</v>
      </c>
      <c r="M68" s="22">
        <v>6</v>
      </c>
      <c r="N68" s="23">
        <v>8</v>
      </c>
      <c r="O68" s="5">
        <f t="shared" si="6"/>
        <v>535</v>
      </c>
      <c r="P68" s="5"/>
      <c r="V68" s="22"/>
      <c r="X68" s="13"/>
      <c r="Y68" s="13"/>
      <c r="Z68" s="13"/>
      <c r="AA68" s="13"/>
      <c r="AB68" s="13"/>
      <c r="AC68" s="13"/>
      <c r="AD68" s="22">
        <f t="shared" si="7"/>
        <v>535</v>
      </c>
    </row>
    <row r="69" spans="1:37" x14ac:dyDescent="0.25">
      <c r="A69" s="3"/>
      <c r="D69" s="22">
        <v>0</v>
      </c>
      <c r="E69" s="42" t="s">
        <v>69</v>
      </c>
      <c r="K69" s="3" t="s">
        <v>246</v>
      </c>
      <c r="L69" s="3" t="s">
        <v>258</v>
      </c>
      <c r="M69" s="22">
        <v>6</v>
      </c>
      <c r="N69" s="23">
        <v>7</v>
      </c>
      <c r="O69" s="5">
        <f t="shared" si="6"/>
        <v>0</v>
      </c>
      <c r="P69" s="5"/>
      <c r="V69" s="22"/>
      <c r="X69" s="13"/>
      <c r="Y69" s="13"/>
      <c r="Z69" s="13"/>
      <c r="AA69" s="13"/>
      <c r="AB69" s="13"/>
      <c r="AC69" s="13"/>
    </row>
    <row r="70" spans="1:37" x14ac:dyDescent="0.25">
      <c r="A70" s="3" t="s">
        <v>109</v>
      </c>
      <c r="B70" s="22" t="s">
        <v>110</v>
      </c>
      <c r="C70" s="22">
        <v>390</v>
      </c>
      <c r="E70" s="7" t="s">
        <v>724</v>
      </c>
      <c r="H70" s="5">
        <f>I38</f>
        <v>108</v>
      </c>
      <c r="I70" s="5">
        <f>H70-J70</f>
        <v>108</v>
      </c>
      <c r="J70" s="23">
        <v>0</v>
      </c>
      <c r="K70" s="13"/>
      <c r="L70" s="22"/>
      <c r="P70" s="5"/>
      <c r="W70" s="22">
        <f>C70+20</f>
        <v>410</v>
      </c>
      <c r="X70" s="13"/>
      <c r="Y70" s="13">
        <f>C70</f>
        <v>390</v>
      </c>
      <c r="Z70" s="13"/>
      <c r="AA70" s="13"/>
      <c r="AB70" s="13"/>
      <c r="AC70" s="13"/>
      <c r="AF70" s="22">
        <v>1</v>
      </c>
    </row>
    <row r="71" spans="1:37" x14ac:dyDescent="0.25">
      <c r="A71" s="3" t="s">
        <v>110</v>
      </c>
      <c r="B71" s="22" t="s">
        <v>111</v>
      </c>
      <c r="C71" s="22">
        <v>480</v>
      </c>
      <c r="E71" s="7" t="s">
        <v>725</v>
      </c>
      <c r="H71" s="5">
        <f>I70</f>
        <v>108</v>
      </c>
      <c r="I71" s="5">
        <f>H71-J71</f>
        <v>88</v>
      </c>
      <c r="J71" s="23">
        <v>20</v>
      </c>
      <c r="K71" s="13"/>
      <c r="L71" s="22"/>
      <c r="P71" s="5"/>
      <c r="W71" s="22">
        <f>C71+20</f>
        <v>500</v>
      </c>
      <c r="X71" s="13"/>
      <c r="Y71" s="13">
        <f>C71</f>
        <v>480</v>
      </c>
      <c r="Z71" s="13"/>
      <c r="AA71" s="13"/>
      <c r="AB71" s="13"/>
      <c r="AC71" s="13"/>
      <c r="AE71" s="22">
        <v>1</v>
      </c>
      <c r="AH71" s="22">
        <v>1</v>
      </c>
      <c r="AJ71" s="22">
        <v>10</v>
      </c>
      <c r="AK71" s="22">
        <v>2</v>
      </c>
    </row>
    <row r="72" spans="1:37" x14ac:dyDescent="0.25">
      <c r="A72" s="3"/>
      <c r="D72" s="22">
        <v>1</v>
      </c>
      <c r="E72" s="42" t="s">
        <v>726</v>
      </c>
      <c r="F72" s="5">
        <v>75</v>
      </c>
      <c r="G72" s="5">
        <v>65</v>
      </c>
      <c r="K72" s="3" t="s">
        <v>247</v>
      </c>
      <c r="L72" s="3" t="s">
        <v>259</v>
      </c>
      <c r="M72" s="22">
        <v>6</v>
      </c>
      <c r="N72" s="23">
        <v>6</v>
      </c>
      <c r="O72" s="5">
        <f>F72</f>
        <v>75</v>
      </c>
      <c r="P72" s="5"/>
      <c r="V72" s="22"/>
      <c r="X72" s="13"/>
      <c r="Y72" s="13"/>
      <c r="Z72" s="13"/>
      <c r="AA72" s="13"/>
      <c r="AB72" s="13"/>
      <c r="AC72" s="13"/>
      <c r="AD72" s="22">
        <f>F72</f>
        <v>75</v>
      </c>
    </row>
    <row r="73" spans="1:37" x14ac:dyDescent="0.25">
      <c r="A73" s="3"/>
      <c r="D73" s="22">
        <v>1</v>
      </c>
      <c r="E73" s="42" t="s">
        <v>727</v>
      </c>
      <c r="F73" s="5">
        <v>50</v>
      </c>
      <c r="G73" s="5">
        <v>50</v>
      </c>
      <c r="K73" s="3" t="s">
        <v>248</v>
      </c>
      <c r="L73" s="3" t="s">
        <v>260</v>
      </c>
      <c r="M73" s="22">
        <v>6</v>
      </c>
      <c r="N73" s="23">
        <v>5</v>
      </c>
      <c r="O73" s="5">
        <f t="shared" ref="O73:O81" si="8">F73</f>
        <v>50</v>
      </c>
      <c r="P73" s="5"/>
      <c r="V73" s="22"/>
      <c r="X73" s="13"/>
      <c r="Y73" s="13"/>
      <c r="Z73" s="13"/>
      <c r="AA73" s="13"/>
      <c r="AB73" s="13"/>
      <c r="AC73" s="13"/>
      <c r="AD73" s="22">
        <f t="shared" ref="AD73:AD81" si="9">F73</f>
        <v>50</v>
      </c>
    </row>
    <row r="74" spans="1:37" x14ac:dyDescent="0.25">
      <c r="A74" s="3"/>
      <c r="D74" s="22">
        <v>1</v>
      </c>
      <c r="E74" s="42" t="s">
        <v>728</v>
      </c>
      <c r="F74" s="5">
        <v>50</v>
      </c>
      <c r="G74" s="5">
        <v>10</v>
      </c>
      <c r="K74" s="3" t="s">
        <v>249</v>
      </c>
      <c r="L74" s="3" t="s">
        <v>261</v>
      </c>
      <c r="M74" s="22">
        <v>6</v>
      </c>
      <c r="N74" s="23">
        <v>4</v>
      </c>
      <c r="O74" s="5">
        <f t="shared" si="8"/>
        <v>50</v>
      </c>
      <c r="P74" s="5"/>
      <c r="V74" s="22"/>
      <c r="X74" s="13"/>
      <c r="Y74" s="13"/>
      <c r="Z74" s="13"/>
      <c r="AA74" s="13"/>
      <c r="AB74" s="13"/>
      <c r="AC74" s="13"/>
      <c r="AD74" s="22">
        <f t="shared" si="9"/>
        <v>50</v>
      </c>
    </row>
    <row r="75" spans="1:37" x14ac:dyDescent="0.25">
      <c r="A75" s="3"/>
      <c r="D75" s="22">
        <v>1</v>
      </c>
      <c r="E75" s="42" t="s">
        <v>729</v>
      </c>
      <c r="F75" s="5">
        <v>50</v>
      </c>
      <c r="G75" s="5">
        <v>45</v>
      </c>
      <c r="K75" s="3" t="s">
        <v>250</v>
      </c>
      <c r="L75" s="3" t="s">
        <v>262</v>
      </c>
      <c r="M75" s="22">
        <v>6</v>
      </c>
      <c r="N75" s="23">
        <v>3</v>
      </c>
      <c r="O75" s="5">
        <f t="shared" si="8"/>
        <v>50</v>
      </c>
      <c r="P75" s="5"/>
      <c r="V75" s="22"/>
      <c r="X75" s="13"/>
      <c r="Y75" s="13"/>
      <c r="Z75" s="13"/>
      <c r="AA75" s="13"/>
      <c r="AB75" s="13"/>
      <c r="AC75" s="13"/>
      <c r="AD75" s="22">
        <f t="shared" si="9"/>
        <v>50</v>
      </c>
    </row>
    <row r="76" spans="1:37" x14ac:dyDescent="0.25">
      <c r="A76" s="3"/>
      <c r="D76" s="22">
        <v>1</v>
      </c>
      <c r="E76" s="42" t="s">
        <v>730</v>
      </c>
      <c r="F76" s="5">
        <v>50</v>
      </c>
      <c r="G76" s="5">
        <v>35</v>
      </c>
      <c r="K76" s="3" t="s">
        <v>251</v>
      </c>
      <c r="L76" s="3" t="s">
        <v>263</v>
      </c>
      <c r="M76" s="22">
        <v>6</v>
      </c>
      <c r="N76" s="23">
        <v>2</v>
      </c>
      <c r="O76" s="5">
        <f t="shared" si="8"/>
        <v>50</v>
      </c>
      <c r="P76" s="5"/>
      <c r="V76" s="22"/>
      <c r="X76" s="13"/>
      <c r="Y76" s="13"/>
      <c r="Z76" s="13"/>
      <c r="AA76" s="13"/>
      <c r="AB76" s="13"/>
      <c r="AC76" s="13"/>
      <c r="AD76" s="22">
        <f t="shared" si="9"/>
        <v>50</v>
      </c>
    </row>
    <row r="77" spans="1:37" x14ac:dyDescent="0.25">
      <c r="A77" s="3"/>
      <c r="D77" s="22">
        <v>1</v>
      </c>
      <c r="E77" s="42" t="s">
        <v>731</v>
      </c>
      <c r="F77" s="5">
        <v>55</v>
      </c>
      <c r="G77" s="5">
        <v>30</v>
      </c>
      <c r="K77" s="3" t="s">
        <v>252</v>
      </c>
      <c r="L77" s="3" t="s">
        <v>264</v>
      </c>
      <c r="M77" s="22">
        <v>6</v>
      </c>
      <c r="N77" s="23">
        <v>1</v>
      </c>
      <c r="O77" s="5">
        <f t="shared" si="8"/>
        <v>55</v>
      </c>
      <c r="P77" s="5"/>
      <c r="V77" s="22"/>
      <c r="X77" s="13"/>
      <c r="Y77" s="13"/>
      <c r="Z77" s="13"/>
      <c r="AA77" s="13"/>
      <c r="AB77" s="13"/>
      <c r="AC77" s="13"/>
      <c r="AD77" s="22">
        <f t="shared" si="9"/>
        <v>55</v>
      </c>
    </row>
    <row r="78" spans="1:37" x14ac:dyDescent="0.25">
      <c r="A78" s="3"/>
      <c r="D78" s="22">
        <v>1</v>
      </c>
      <c r="E78" s="42" t="s">
        <v>732</v>
      </c>
      <c r="F78" s="5">
        <v>75</v>
      </c>
      <c r="G78" s="5">
        <v>40</v>
      </c>
      <c r="K78" s="3" t="s">
        <v>265</v>
      </c>
      <c r="L78" s="3" t="s">
        <v>205</v>
      </c>
      <c r="M78" s="22">
        <v>5</v>
      </c>
      <c r="N78" s="23">
        <v>48</v>
      </c>
      <c r="O78" s="5">
        <f t="shared" si="8"/>
        <v>75</v>
      </c>
      <c r="P78" s="5"/>
      <c r="V78" s="22"/>
      <c r="X78" s="13"/>
      <c r="Y78" s="13"/>
      <c r="Z78" s="13"/>
      <c r="AA78" s="13"/>
      <c r="AB78" s="13"/>
      <c r="AC78" s="13"/>
      <c r="AD78" s="22">
        <f t="shared" si="9"/>
        <v>75</v>
      </c>
    </row>
    <row r="79" spans="1:37" x14ac:dyDescent="0.25">
      <c r="A79" s="3"/>
      <c r="D79" s="22">
        <v>1</v>
      </c>
      <c r="E79" s="42" t="s">
        <v>733</v>
      </c>
      <c r="F79" s="5">
        <v>100</v>
      </c>
      <c r="G79" s="5">
        <v>40</v>
      </c>
      <c r="K79" s="3" t="s">
        <v>266</v>
      </c>
      <c r="L79" s="3" t="s">
        <v>206</v>
      </c>
      <c r="M79" s="22">
        <v>5</v>
      </c>
      <c r="N79" s="23">
        <v>47</v>
      </c>
      <c r="O79" s="5">
        <f t="shared" si="8"/>
        <v>100</v>
      </c>
      <c r="P79" s="5"/>
      <c r="V79" s="22"/>
      <c r="X79" s="13"/>
      <c r="Y79" s="13"/>
      <c r="Z79" s="13"/>
      <c r="AA79" s="13"/>
      <c r="AB79" s="13"/>
      <c r="AC79" s="13"/>
      <c r="AD79" s="22">
        <f t="shared" si="9"/>
        <v>100</v>
      </c>
    </row>
    <row r="80" spans="1:37" x14ac:dyDescent="0.25">
      <c r="A80" s="3"/>
      <c r="D80" s="22">
        <v>1</v>
      </c>
      <c r="E80" s="42" t="s">
        <v>734</v>
      </c>
      <c r="F80" s="5">
        <v>240</v>
      </c>
      <c r="G80" s="5">
        <v>90</v>
      </c>
      <c r="K80" s="3" t="s">
        <v>267</v>
      </c>
      <c r="L80" s="3" t="s">
        <v>207</v>
      </c>
      <c r="M80" s="22">
        <v>5</v>
      </c>
      <c r="N80" s="23">
        <v>46</v>
      </c>
      <c r="O80" s="5">
        <f t="shared" si="8"/>
        <v>240</v>
      </c>
      <c r="P80" s="5"/>
      <c r="V80" s="22"/>
      <c r="X80" s="13"/>
      <c r="Y80" s="13"/>
      <c r="Z80" s="13"/>
      <c r="AA80" s="13"/>
      <c r="AB80" s="13"/>
      <c r="AC80" s="13"/>
      <c r="AD80" s="22">
        <f t="shared" si="9"/>
        <v>240</v>
      </c>
    </row>
    <row r="81" spans="1:39" x14ac:dyDescent="0.25">
      <c r="A81" s="3"/>
      <c r="D81" s="22">
        <v>1</v>
      </c>
      <c r="E81" s="42" t="s">
        <v>735</v>
      </c>
      <c r="F81" s="5">
        <v>370</v>
      </c>
      <c r="G81" s="5">
        <v>165</v>
      </c>
      <c r="K81" s="3" t="s">
        <v>268</v>
      </c>
      <c r="L81" s="3" t="s">
        <v>208</v>
      </c>
      <c r="M81" s="22">
        <v>5</v>
      </c>
      <c r="N81" s="23">
        <v>45</v>
      </c>
      <c r="O81" s="5">
        <f t="shared" si="8"/>
        <v>370</v>
      </c>
      <c r="P81" s="5"/>
      <c r="V81" s="22"/>
      <c r="X81" s="13"/>
      <c r="Y81" s="13"/>
      <c r="Z81" s="13"/>
      <c r="AA81" s="13"/>
      <c r="AB81" s="13"/>
      <c r="AC81" s="13"/>
      <c r="AD81" s="22">
        <f t="shared" si="9"/>
        <v>370</v>
      </c>
    </row>
    <row r="82" spans="1:39" x14ac:dyDescent="0.25">
      <c r="A82" s="3" t="s">
        <v>111</v>
      </c>
      <c r="B82" s="22" t="s">
        <v>120</v>
      </c>
      <c r="C82" s="22">
        <v>180</v>
      </c>
      <c r="E82" s="7" t="s">
        <v>736</v>
      </c>
      <c r="H82" s="5">
        <f>I71</f>
        <v>88</v>
      </c>
      <c r="I82" s="5">
        <f>H82-J82</f>
        <v>80</v>
      </c>
      <c r="J82" s="23">
        <v>8</v>
      </c>
      <c r="K82" s="13"/>
      <c r="P82" s="5"/>
      <c r="V82" s="13">
        <f>C82+20</f>
        <v>200</v>
      </c>
      <c r="X82" s="13"/>
      <c r="Y82" s="13"/>
      <c r="Z82" s="13"/>
      <c r="AA82" s="13"/>
      <c r="AB82" s="13"/>
      <c r="AC82" s="13"/>
      <c r="AF82" s="22">
        <v>1</v>
      </c>
      <c r="AI82" s="22">
        <v>1</v>
      </c>
      <c r="AJ82" s="22">
        <v>4</v>
      </c>
      <c r="AM82" s="22">
        <v>1</v>
      </c>
    </row>
    <row r="83" spans="1:39" x14ac:dyDescent="0.25">
      <c r="A83" s="3"/>
      <c r="D83" s="22">
        <v>1</v>
      </c>
      <c r="E83" s="42" t="s">
        <v>737</v>
      </c>
      <c r="F83" s="5">
        <v>50</v>
      </c>
      <c r="G83" s="5">
        <v>50</v>
      </c>
      <c r="K83" s="3" t="s">
        <v>269</v>
      </c>
      <c r="L83" s="3" t="s">
        <v>209</v>
      </c>
      <c r="M83" s="22">
        <v>5</v>
      </c>
      <c r="N83" s="23">
        <v>44</v>
      </c>
      <c r="O83" s="5">
        <f>F83</f>
        <v>50</v>
      </c>
      <c r="P83" s="5"/>
      <c r="V83" s="22"/>
      <c r="X83" s="13"/>
      <c r="Y83" s="13"/>
      <c r="Z83" s="13"/>
      <c r="AA83" s="13"/>
      <c r="AB83" s="13"/>
      <c r="AC83" s="13"/>
      <c r="AD83" s="22">
        <f>F83</f>
        <v>50</v>
      </c>
    </row>
    <row r="84" spans="1:39" x14ac:dyDescent="0.25">
      <c r="A84" s="3"/>
      <c r="D84" s="22">
        <v>1</v>
      </c>
      <c r="E84" s="42" t="s">
        <v>738</v>
      </c>
      <c r="F84" s="5">
        <v>120</v>
      </c>
      <c r="G84" s="5">
        <v>80</v>
      </c>
      <c r="K84" s="3" t="s">
        <v>270</v>
      </c>
      <c r="L84" s="3" t="s">
        <v>210</v>
      </c>
      <c r="M84" s="22">
        <v>5</v>
      </c>
      <c r="N84" s="23">
        <v>43</v>
      </c>
      <c r="O84" s="5">
        <f t="shared" ref="O84:O86" si="10">F84</f>
        <v>120</v>
      </c>
      <c r="P84" s="5"/>
      <c r="V84" s="22"/>
      <c r="X84" s="13"/>
      <c r="Y84" s="13"/>
      <c r="Z84" s="13"/>
      <c r="AA84" s="13"/>
      <c r="AB84" s="13"/>
      <c r="AC84" s="13"/>
      <c r="AD84" s="22">
        <f t="shared" ref="AD84:AD86" si="11">F84</f>
        <v>120</v>
      </c>
    </row>
    <row r="85" spans="1:39" x14ac:dyDescent="0.25">
      <c r="A85" s="3"/>
      <c r="D85" s="22">
        <v>1</v>
      </c>
      <c r="E85" s="42" t="s">
        <v>739</v>
      </c>
      <c r="F85" s="5">
        <v>125</v>
      </c>
      <c r="G85" s="5">
        <v>20</v>
      </c>
      <c r="K85" s="3" t="s">
        <v>96</v>
      </c>
      <c r="L85" s="3" t="s">
        <v>71</v>
      </c>
      <c r="M85" s="22">
        <v>5</v>
      </c>
      <c r="N85" s="23">
        <v>42</v>
      </c>
      <c r="O85" s="5">
        <f t="shared" si="10"/>
        <v>125</v>
      </c>
      <c r="P85" s="5"/>
      <c r="V85" s="22"/>
      <c r="X85" s="13"/>
      <c r="Y85" s="13"/>
      <c r="Z85" s="13"/>
      <c r="AA85" s="13"/>
      <c r="AB85" s="13"/>
      <c r="AC85" s="13"/>
      <c r="AD85" s="22">
        <f t="shared" si="11"/>
        <v>125</v>
      </c>
    </row>
    <row r="86" spans="1:39" x14ac:dyDescent="0.25">
      <c r="A86" s="3"/>
      <c r="D86" s="22">
        <v>1</v>
      </c>
      <c r="E86" s="42" t="s">
        <v>740</v>
      </c>
      <c r="F86" s="5">
        <v>85</v>
      </c>
      <c r="G86" s="5">
        <v>20</v>
      </c>
      <c r="K86" s="3" t="s">
        <v>97</v>
      </c>
      <c r="L86" s="3" t="s">
        <v>72</v>
      </c>
      <c r="M86" s="22">
        <v>5</v>
      </c>
      <c r="N86" s="23">
        <v>41</v>
      </c>
      <c r="O86" s="5">
        <f t="shared" si="10"/>
        <v>85</v>
      </c>
      <c r="P86" s="5"/>
      <c r="V86" s="22"/>
      <c r="X86" s="13"/>
      <c r="Y86" s="13"/>
      <c r="Z86" s="13"/>
      <c r="AA86" s="13"/>
      <c r="AB86" s="13"/>
      <c r="AC86" s="13"/>
      <c r="AD86" s="22">
        <f t="shared" si="11"/>
        <v>85</v>
      </c>
    </row>
    <row r="87" spans="1:39" x14ac:dyDescent="0.25">
      <c r="A87" s="3" t="s">
        <v>120</v>
      </c>
      <c r="B87" s="22" t="s">
        <v>121</v>
      </c>
      <c r="C87" s="22">
        <v>520</v>
      </c>
      <c r="E87" s="7" t="s">
        <v>741</v>
      </c>
      <c r="H87" s="5">
        <f>I82</f>
        <v>80</v>
      </c>
      <c r="I87" s="5">
        <f>H87-J87</f>
        <v>46</v>
      </c>
      <c r="J87" s="23">
        <v>34</v>
      </c>
      <c r="K87" s="13"/>
      <c r="P87" s="5"/>
      <c r="V87" s="13">
        <f>C87+20</f>
        <v>540</v>
      </c>
      <c r="X87" s="13"/>
      <c r="Y87" s="13">
        <f>C87</f>
        <v>520</v>
      </c>
      <c r="Z87" s="13"/>
      <c r="AA87" s="13"/>
      <c r="AB87" s="13"/>
      <c r="AC87" s="13"/>
    </row>
    <row r="88" spans="1:39" x14ac:dyDescent="0.25">
      <c r="A88" s="3"/>
      <c r="D88" s="22">
        <v>1</v>
      </c>
      <c r="E88" s="42" t="s">
        <v>742</v>
      </c>
      <c r="F88" s="5">
        <v>105</v>
      </c>
      <c r="G88" s="5">
        <v>65</v>
      </c>
      <c r="K88" s="3" t="s">
        <v>98</v>
      </c>
      <c r="L88" s="3" t="s">
        <v>73</v>
      </c>
      <c r="M88" s="22">
        <v>5</v>
      </c>
      <c r="N88" s="23">
        <v>40</v>
      </c>
      <c r="O88" s="5">
        <f>F88</f>
        <v>105</v>
      </c>
      <c r="V88" s="22"/>
      <c r="X88" s="13"/>
      <c r="Y88" s="13"/>
      <c r="Z88" s="13"/>
      <c r="AA88" s="13"/>
      <c r="AB88" s="13"/>
      <c r="AC88" s="13"/>
      <c r="AD88" s="22">
        <f>F88</f>
        <v>105</v>
      </c>
    </row>
    <row r="89" spans="1:39" x14ac:dyDescent="0.25">
      <c r="A89" s="3"/>
      <c r="D89" s="22">
        <v>1</v>
      </c>
      <c r="E89" s="68" t="s">
        <v>743</v>
      </c>
      <c r="F89" s="5">
        <v>145</v>
      </c>
      <c r="G89" s="5">
        <v>35</v>
      </c>
      <c r="K89" s="3" t="s">
        <v>99</v>
      </c>
      <c r="L89" s="3" t="s">
        <v>74</v>
      </c>
      <c r="M89" s="22">
        <v>5</v>
      </c>
      <c r="N89" s="23">
        <v>39</v>
      </c>
      <c r="O89" s="5">
        <f>F89</f>
        <v>145</v>
      </c>
      <c r="V89" s="22"/>
      <c r="X89" s="13"/>
      <c r="Y89" s="13"/>
      <c r="Z89" s="13"/>
      <c r="AA89" s="13"/>
      <c r="AB89" s="13"/>
      <c r="AC89" s="13"/>
      <c r="AD89" s="22">
        <f t="shared" ref="AD89:AD91" si="12">F89</f>
        <v>145</v>
      </c>
    </row>
    <row r="90" spans="1:39" x14ac:dyDescent="0.25">
      <c r="A90" s="3"/>
      <c r="D90" s="22">
        <v>1</v>
      </c>
      <c r="E90" s="68" t="s">
        <v>744</v>
      </c>
      <c r="F90" s="5">
        <v>200</v>
      </c>
      <c r="G90" s="5">
        <v>65</v>
      </c>
      <c r="K90" s="3" t="s">
        <v>100</v>
      </c>
      <c r="L90" s="3" t="s">
        <v>75</v>
      </c>
      <c r="M90" s="22">
        <v>5</v>
      </c>
      <c r="N90" s="23">
        <v>38</v>
      </c>
      <c r="O90" s="5">
        <f>F90</f>
        <v>200</v>
      </c>
      <c r="V90" s="22"/>
      <c r="X90" s="13"/>
      <c r="Y90" s="13"/>
      <c r="Z90" s="13"/>
      <c r="AA90" s="13"/>
      <c r="AB90" s="13"/>
      <c r="AC90" s="13"/>
      <c r="AD90" s="22">
        <f t="shared" si="12"/>
        <v>200</v>
      </c>
    </row>
    <row r="91" spans="1:39" x14ac:dyDescent="0.25">
      <c r="A91" s="3"/>
      <c r="D91" s="22">
        <v>1</v>
      </c>
      <c r="E91" s="42" t="s">
        <v>745</v>
      </c>
      <c r="F91" s="5">
        <v>205</v>
      </c>
      <c r="G91" s="5">
        <v>40</v>
      </c>
      <c r="K91" s="3" t="s">
        <v>94</v>
      </c>
      <c r="L91" s="3" t="s">
        <v>76</v>
      </c>
      <c r="M91" s="22">
        <v>5</v>
      </c>
      <c r="N91" s="23">
        <v>37</v>
      </c>
      <c r="O91" s="5">
        <f>F91</f>
        <v>205</v>
      </c>
      <c r="V91" s="22"/>
      <c r="X91" s="13"/>
      <c r="Y91" s="13"/>
      <c r="Z91" s="13"/>
      <c r="AA91" s="13"/>
      <c r="AB91" s="13"/>
      <c r="AC91" s="13"/>
      <c r="AD91" s="22">
        <f t="shared" si="12"/>
        <v>205</v>
      </c>
    </row>
    <row r="92" spans="1:39" x14ac:dyDescent="0.25">
      <c r="A92" s="3" t="s">
        <v>121</v>
      </c>
      <c r="B92" s="22" t="s">
        <v>746</v>
      </c>
      <c r="E92" s="67" t="s">
        <v>747</v>
      </c>
      <c r="F92" s="5">
        <v>400</v>
      </c>
      <c r="G92" s="5">
        <v>400</v>
      </c>
      <c r="K92" s="13"/>
      <c r="L92" s="3"/>
      <c r="T92" s="13">
        <f>F92+20</f>
        <v>420</v>
      </c>
      <c r="V92" s="22"/>
      <c r="X92" s="13"/>
      <c r="Y92" s="13">
        <f>F92</f>
        <v>400</v>
      </c>
      <c r="AA92" s="13"/>
      <c r="AB92" s="13"/>
      <c r="AC92" s="13"/>
      <c r="AF92" s="22">
        <v>1</v>
      </c>
      <c r="AI92" s="22">
        <v>1</v>
      </c>
      <c r="AJ92" s="22">
        <v>2</v>
      </c>
      <c r="AM92" s="22">
        <v>1</v>
      </c>
    </row>
    <row r="93" spans="1:39" x14ac:dyDescent="0.25">
      <c r="A93" s="3"/>
      <c r="D93" s="22">
        <v>1</v>
      </c>
      <c r="E93" s="42" t="s">
        <v>748</v>
      </c>
      <c r="F93" s="5">
        <v>30</v>
      </c>
      <c r="G93" s="5">
        <v>30</v>
      </c>
      <c r="K93" s="3" t="s">
        <v>289</v>
      </c>
      <c r="L93" s="3" t="s">
        <v>223</v>
      </c>
      <c r="M93" s="22">
        <v>5</v>
      </c>
      <c r="N93" s="23">
        <v>36</v>
      </c>
      <c r="O93" s="5">
        <f>F93</f>
        <v>30</v>
      </c>
      <c r="V93" s="22"/>
      <c r="X93" s="13"/>
      <c r="Y93" s="13"/>
      <c r="Z93" s="13"/>
      <c r="AA93" s="13"/>
      <c r="AB93" s="13"/>
      <c r="AC93" s="13"/>
      <c r="AD93" s="22">
        <f>F93</f>
        <v>30</v>
      </c>
    </row>
    <row r="94" spans="1:39" x14ac:dyDescent="0.25">
      <c r="A94" s="3"/>
      <c r="D94" s="22">
        <v>1</v>
      </c>
      <c r="E94" s="42" t="s">
        <v>749</v>
      </c>
      <c r="F94" s="5">
        <v>190</v>
      </c>
      <c r="G94" s="5">
        <v>30</v>
      </c>
      <c r="K94" s="3" t="s">
        <v>291</v>
      </c>
      <c r="L94" s="3" t="s">
        <v>224</v>
      </c>
      <c r="M94" s="22">
        <v>5</v>
      </c>
      <c r="N94" s="23">
        <v>35</v>
      </c>
      <c r="O94" s="5">
        <f>F94</f>
        <v>190</v>
      </c>
      <c r="V94" s="22"/>
      <c r="X94" s="13"/>
      <c r="Y94" s="13"/>
      <c r="Z94" s="13"/>
      <c r="AA94" s="13"/>
      <c r="AB94" s="13"/>
      <c r="AC94" s="13"/>
      <c r="AD94" s="22">
        <f t="shared" ref="AD94:AD96" si="13">F94</f>
        <v>190</v>
      </c>
    </row>
    <row r="95" spans="1:39" s="5" customFormat="1" x14ac:dyDescent="0.25">
      <c r="A95" s="3"/>
      <c r="B95" s="22"/>
      <c r="C95" s="22"/>
      <c r="D95" s="22">
        <v>1</v>
      </c>
      <c r="E95" s="42" t="s">
        <v>750</v>
      </c>
      <c r="F95" s="5">
        <v>485</v>
      </c>
      <c r="G95" s="5">
        <v>280</v>
      </c>
      <c r="J95" s="23"/>
      <c r="K95" s="3" t="s">
        <v>292</v>
      </c>
      <c r="L95" s="3" t="s">
        <v>225</v>
      </c>
      <c r="M95" s="22">
        <v>5</v>
      </c>
      <c r="N95" s="23">
        <v>34</v>
      </c>
      <c r="O95" s="38">
        <f>F95</f>
        <v>485</v>
      </c>
      <c r="Q95" s="13"/>
      <c r="R95" s="13"/>
      <c r="S95" s="13"/>
      <c r="T95" s="13"/>
      <c r="U95" s="13"/>
      <c r="V95" s="22"/>
      <c r="W95" s="13"/>
      <c r="X95" s="13"/>
      <c r="Y95" s="13"/>
      <c r="Z95" s="13"/>
      <c r="AA95" s="13"/>
      <c r="AB95" s="13"/>
      <c r="AC95" s="13"/>
      <c r="AD95" s="22">
        <f t="shared" si="13"/>
        <v>485</v>
      </c>
      <c r="AE95" s="22"/>
      <c r="AF95" s="22"/>
      <c r="AG95" s="13"/>
      <c r="AH95" s="22"/>
      <c r="AI95" s="22"/>
      <c r="AJ95" s="22"/>
      <c r="AK95" s="22"/>
      <c r="AL95" s="13"/>
      <c r="AM95" s="22"/>
    </row>
    <row r="96" spans="1:39" x14ac:dyDescent="0.25">
      <c r="A96" s="3"/>
      <c r="D96" s="22">
        <v>1</v>
      </c>
      <c r="E96" s="42" t="s">
        <v>751</v>
      </c>
      <c r="F96" s="5">
        <v>530</v>
      </c>
      <c r="G96" s="5">
        <v>60</v>
      </c>
      <c r="K96" s="3" t="s">
        <v>293</v>
      </c>
      <c r="L96" s="3" t="s">
        <v>226</v>
      </c>
      <c r="M96" s="22">
        <v>5</v>
      </c>
      <c r="N96" s="23">
        <v>33</v>
      </c>
      <c r="O96" s="5">
        <f>F96</f>
        <v>530</v>
      </c>
      <c r="P96" s="5"/>
      <c r="V96" s="22"/>
      <c r="X96" s="13"/>
      <c r="Y96" s="13"/>
      <c r="Z96" s="13"/>
      <c r="AA96" s="13"/>
      <c r="AB96" s="13"/>
      <c r="AC96" s="13"/>
      <c r="AD96" s="22">
        <f t="shared" si="13"/>
        <v>530</v>
      </c>
    </row>
    <row r="97" spans="1:39" x14ac:dyDescent="0.25">
      <c r="A97" s="3" t="s">
        <v>746</v>
      </c>
      <c r="B97" s="22" t="s">
        <v>752</v>
      </c>
      <c r="E97" s="67" t="s">
        <v>753</v>
      </c>
      <c r="F97" s="5">
        <v>390</v>
      </c>
      <c r="G97" s="5">
        <v>390</v>
      </c>
      <c r="K97" s="13"/>
      <c r="P97" s="5"/>
      <c r="T97" s="13">
        <f>F97+20</f>
        <v>410</v>
      </c>
      <c r="V97" s="22"/>
      <c r="X97" s="13"/>
      <c r="Y97" s="13">
        <f>F97</f>
        <v>390</v>
      </c>
      <c r="AA97" s="13"/>
      <c r="AB97" s="13"/>
      <c r="AC97" s="13"/>
      <c r="AF97" s="22">
        <v>1</v>
      </c>
      <c r="AI97" s="22">
        <v>1</v>
      </c>
      <c r="AJ97" s="22">
        <v>9</v>
      </c>
      <c r="AK97" s="22">
        <v>1</v>
      </c>
    </row>
    <row r="98" spans="1:39" x14ac:dyDescent="0.25">
      <c r="A98" s="3"/>
      <c r="D98" s="22">
        <v>1</v>
      </c>
      <c r="E98" s="66" t="s">
        <v>754</v>
      </c>
      <c r="F98" s="5">
        <v>20</v>
      </c>
      <c r="G98" s="5">
        <v>20</v>
      </c>
      <c r="K98" s="3" t="s">
        <v>294</v>
      </c>
      <c r="L98" s="3" t="s">
        <v>227</v>
      </c>
      <c r="M98" s="22">
        <v>5</v>
      </c>
      <c r="N98" s="23">
        <v>32</v>
      </c>
      <c r="O98" s="5">
        <f t="shared" ref="O98:O106" si="14">F98</f>
        <v>20</v>
      </c>
      <c r="Q98" s="23"/>
      <c r="R98" s="23"/>
      <c r="S98" s="23"/>
      <c r="T98" s="23"/>
      <c r="U98" s="23"/>
      <c r="V98" s="22"/>
      <c r="W98" s="22"/>
      <c r="X98" s="22"/>
      <c r="AD98" s="22">
        <f>F98</f>
        <v>20</v>
      </c>
    </row>
    <row r="99" spans="1:39" x14ac:dyDescent="0.25">
      <c r="A99" s="3"/>
      <c r="D99" s="22">
        <v>1</v>
      </c>
      <c r="E99" s="66" t="s">
        <v>755</v>
      </c>
      <c r="F99" s="5">
        <v>50</v>
      </c>
      <c r="G99" s="5">
        <v>50</v>
      </c>
      <c r="K99" s="3" t="s">
        <v>295</v>
      </c>
      <c r="L99" s="3" t="s">
        <v>228</v>
      </c>
      <c r="M99" s="22">
        <v>5</v>
      </c>
      <c r="N99" s="23">
        <v>31</v>
      </c>
      <c r="O99" s="5">
        <f t="shared" si="14"/>
        <v>50</v>
      </c>
      <c r="Q99" s="23"/>
      <c r="R99" s="23"/>
      <c r="S99" s="23"/>
      <c r="T99" s="23"/>
      <c r="U99" s="23"/>
      <c r="V99" s="22"/>
      <c r="W99" s="22"/>
      <c r="X99" s="22"/>
      <c r="AD99" s="22">
        <f t="shared" ref="AD99:AD106" si="15">F99</f>
        <v>50</v>
      </c>
    </row>
    <row r="100" spans="1:39" x14ac:dyDescent="0.25">
      <c r="A100" s="3"/>
      <c r="D100" s="22">
        <v>1</v>
      </c>
      <c r="E100" s="66" t="s">
        <v>756</v>
      </c>
      <c r="F100" s="5">
        <v>60</v>
      </c>
      <c r="G100" s="5">
        <v>20</v>
      </c>
      <c r="K100" s="3" t="s">
        <v>287</v>
      </c>
      <c r="L100" s="3" t="s">
        <v>247</v>
      </c>
      <c r="M100" s="22">
        <v>5</v>
      </c>
      <c r="N100" s="23">
        <v>30</v>
      </c>
      <c r="O100" s="5">
        <f t="shared" si="14"/>
        <v>60</v>
      </c>
      <c r="Q100" s="23"/>
      <c r="R100" s="23"/>
      <c r="S100" s="23"/>
      <c r="T100" s="23"/>
      <c r="U100" s="23"/>
      <c r="V100" s="22"/>
      <c r="W100" s="22"/>
      <c r="X100" s="22"/>
      <c r="AD100" s="22">
        <f t="shared" si="15"/>
        <v>60</v>
      </c>
    </row>
    <row r="101" spans="1:39" x14ac:dyDescent="0.25">
      <c r="A101" s="3"/>
      <c r="D101" s="22">
        <v>1</v>
      </c>
      <c r="E101" s="66" t="s">
        <v>757</v>
      </c>
      <c r="F101" s="5">
        <v>160</v>
      </c>
      <c r="G101" s="5">
        <v>115</v>
      </c>
      <c r="K101" s="3" t="s">
        <v>288</v>
      </c>
      <c r="L101" s="3" t="s">
        <v>248</v>
      </c>
      <c r="M101" s="22">
        <v>5</v>
      </c>
      <c r="N101" s="23">
        <v>29</v>
      </c>
      <c r="O101" s="5">
        <f t="shared" si="14"/>
        <v>160</v>
      </c>
      <c r="Q101" s="23"/>
      <c r="R101" s="23"/>
      <c r="S101" s="23"/>
      <c r="T101" s="23"/>
      <c r="U101" s="23"/>
      <c r="V101" s="22"/>
      <c r="W101" s="22"/>
      <c r="X101" s="22"/>
      <c r="AD101" s="22">
        <f t="shared" si="15"/>
        <v>160</v>
      </c>
    </row>
    <row r="102" spans="1:39" x14ac:dyDescent="0.25">
      <c r="A102" s="3"/>
      <c r="D102" s="22">
        <v>1</v>
      </c>
      <c r="E102" s="42" t="s">
        <v>758</v>
      </c>
      <c r="F102" s="5">
        <v>110</v>
      </c>
      <c r="G102" s="5">
        <v>15</v>
      </c>
      <c r="K102" s="3" t="s">
        <v>283</v>
      </c>
      <c r="L102" s="3" t="s">
        <v>249</v>
      </c>
      <c r="M102" s="22">
        <v>5</v>
      </c>
      <c r="N102" s="23">
        <v>28</v>
      </c>
      <c r="O102" s="5">
        <f t="shared" si="14"/>
        <v>110</v>
      </c>
      <c r="V102" s="22"/>
      <c r="X102" s="13"/>
      <c r="Y102" s="13"/>
      <c r="Z102" s="13"/>
      <c r="AA102" s="13"/>
      <c r="AB102" s="13"/>
      <c r="AC102" s="13"/>
      <c r="AD102" s="22">
        <f t="shared" si="15"/>
        <v>110</v>
      </c>
    </row>
    <row r="103" spans="1:39" x14ac:dyDescent="0.25">
      <c r="A103" s="3"/>
      <c r="D103" s="22">
        <v>1</v>
      </c>
      <c r="E103" s="42" t="s">
        <v>759</v>
      </c>
      <c r="F103" s="5">
        <v>130</v>
      </c>
      <c r="G103" s="5">
        <v>65</v>
      </c>
      <c r="K103" s="3" t="s">
        <v>284</v>
      </c>
      <c r="L103" s="3" t="s">
        <v>250</v>
      </c>
      <c r="M103" s="22">
        <v>5</v>
      </c>
      <c r="N103" s="23">
        <v>27</v>
      </c>
      <c r="O103" s="5">
        <f t="shared" si="14"/>
        <v>130</v>
      </c>
      <c r="V103" s="22"/>
      <c r="X103" s="13"/>
      <c r="Y103" s="13"/>
      <c r="Z103" s="13"/>
      <c r="AA103" s="13"/>
      <c r="AB103" s="13"/>
      <c r="AC103" s="13"/>
      <c r="AD103" s="22">
        <f t="shared" si="15"/>
        <v>130</v>
      </c>
    </row>
    <row r="104" spans="1:39" x14ac:dyDescent="0.25">
      <c r="A104" s="3"/>
      <c r="D104" s="22">
        <v>1</v>
      </c>
      <c r="E104" s="42" t="s">
        <v>760</v>
      </c>
      <c r="F104" s="5">
        <v>165</v>
      </c>
      <c r="G104" s="5">
        <v>55</v>
      </c>
      <c r="K104" s="3" t="s">
        <v>285</v>
      </c>
      <c r="L104" s="3" t="s">
        <v>251</v>
      </c>
      <c r="M104" s="22">
        <v>5</v>
      </c>
      <c r="N104" s="23">
        <v>26</v>
      </c>
      <c r="O104" s="5">
        <f t="shared" si="14"/>
        <v>165</v>
      </c>
      <c r="V104" s="22"/>
      <c r="X104" s="13"/>
      <c r="Y104" s="13"/>
      <c r="Z104" s="13"/>
      <c r="AA104" s="13"/>
      <c r="AB104" s="13"/>
      <c r="AC104" s="13"/>
      <c r="AD104" s="22">
        <f t="shared" si="15"/>
        <v>165</v>
      </c>
    </row>
    <row r="105" spans="1:39" x14ac:dyDescent="0.25">
      <c r="A105" s="3"/>
      <c r="D105" s="22">
        <v>1</v>
      </c>
      <c r="E105" s="66" t="s">
        <v>761</v>
      </c>
      <c r="F105" s="5">
        <v>275</v>
      </c>
      <c r="G105" s="5">
        <v>160</v>
      </c>
      <c r="K105" s="3" t="s">
        <v>286</v>
      </c>
      <c r="L105" s="3" t="s">
        <v>252</v>
      </c>
      <c r="M105" s="22">
        <v>5</v>
      </c>
      <c r="N105" s="23">
        <v>25</v>
      </c>
      <c r="O105" s="5">
        <f t="shared" si="14"/>
        <v>275</v>
      </c>
      <c r="Q105" s="23"/>
      <c r="R105" s="23"/>
      <c r="S105" s="23"/>
      <c r="T105" s="23"/>
      <c r="U105" s="23"/>
      <c r="V105" s="22"/>
      <c r="W105" s="22"/>
      <c r="X105" s="22"/>
      <c r="AD105" s="22">
        <f t="shared" si="15"/>
        <v>275</v>
      </c>
    </row>
    <row r="106" spans="1:39" x14ac:dyDescent="0.25">
      <c r="A106" s="3"/>
      <c r="D106" s="22">
        <v>1</v>
      </c>
      <c r="E106" s="66" t="s">
        <v>762</v>
      </c>
      <c r="F106" s="5">
        <v>590</v>
      </c>
      <c r="G106" s="5">
        <v>315</v>
      </c>
      <c r="K106" s="3" t="s">
        <v>290</v>
      </c>
      <c r="L106" s="3" t="s">
        <v>96</v>
      </c>
      <c r="M106" s="22">
        <v>5</v>
      </c>
      <c r="N106" s="23">
        <v>24</v>
      </c>
      <c r="O106" s="5">
        <f t="shared" si="14"/>
        <v>590</v>
      </c>
      <c r="Q106" s="23"/>
      <c r="R106" s="23"/>
      <c r="S106" s="23"/>
      <c r="T106" s="23"/>
      <c r="U106" s="23"/>
      <c r="V106" s="22"/>
      <c r="W106" s="22"/>
      <c r="X106" s="22"/>
      <c r="AD106" s="22">
        <f t="shared" si="15"/>
        <v>590</v>
      </c>
    </row>
    <row r="107" spans="1:39" x14ac:dyDescent="0.25">
      <c r="A107" s="3" t="s">
        <v>121</v>
      </c>
      <c r="B107" s="22" t="s">
        <v>122</v>
      </c>
      <c r="C107" s="22">
        <v>550</v>
      </c>
      <c r="E107" s="64" t="s">
        <v>763</v>
      </c>
      <c r="H107" s="5">
        <f>I87</f>
        <v>46</v>
      </c>
      <c r="I107" s="5">
        <f>H107-J107</f>
        <v>0</v>
      </c>
      <c r="J107" s="23">
        <v>46</v>
      </c>
      <c r="T107" s="13">
        <f>C107+20</f>
        <v>570</v>
      </c>
      <c r="V107" s="22"/>
      <c r="X107" s="13"/>
      <c r="Y107" s="13">
        <f>C107</f>
        <v>550</v>
      </c>
      <c r="Z107" s="13"/>
      <c r="AA107" s="13"/>
      <c r="AB107" s="13"/>
      <c r="AC107" s="13"/>
      <c r="AF107" s="22">
        <v>1</v>
      </c>
      <c r="AI107" s="22">
        <v>1</v>
      </c>
      <c r="AJ107" s="22">
        <v>4</v>
      </c>
    </row>
    <row r="108" spans="1:39" x14ac:dyDescent="0.25">
      <c r="A108" s="3"/>
      <c r="B108" s="3"/>
      <c r="D108" s="22">
        <v>1</v>
      </c>
      <c r="E108" s="42" t="s">
        <v>764</v>
      </c>
      <c r="F108" s="5">
        <v>115</v>
      </c>
      <c r="G108" s="5">
        <v>60</v>
      </c>
      <c r="K108" s="3" t="s">
        <v>296</v>
      </c>
      <c r="L108" s="3" t="s">
        <v>97</v>
      </c>
      <c r="M108" s="22">
        <v>5</v>
      </c>
      <c r="N108" s="23">
        <v>23</v>
      </c>
      <c r="O108" s="5">
        <f>F108</f>
        <v>115</v>
      </c>
      <c r="V108" s="22"/>
      <c r="X108" s="13"/>
      <c r="Y108" s="13"/>
      <c r="Z108" s="13"/>
      <c r="AA108" s="13"/>
      <c r="AB108" s="13"/>
      <c r="AC108" s="13"/>
      <c r="AD108" s="22">
        <f>F108</f>
        <v>115</v>
      </c>
    </row>
    <row r="109" spans="1:39" x14ac:dyDescent="0.25">
      <c r="A109" s="3"/>
      <c r="B109" s="3"/>
      <c r="D109" s="22">
        <v>0</v>
      </c>
      <c r="E109" s="42" t="s">
        <v>341</v>
      </c>
      <c r="K109" s="3" t="s">
        <v>95</v>
      </c>
      <c r="L109" s="3" t="s">
        <v>342</v>
      </c>
      <c r="M109" s="22">
        <v>5</v>
      </c>
      <c r="N109" s="38" t="s">
        <v>344</v>
      </c>
      <c r="V109" s="22"/>
      <c r="X109" s="13"/>
      <c r="Y109" s="13"/>
      <c r="Z109" s="13"/>
      <c r="AA109" s="13"/>
      <c r="AB109" s="13"/>
      <c r="AC109" s="13"/>
    </row>
    <row r="110" spans="1:39" x14ac:dyDescent="0.25">
      <c r="A110" s="3"/>
      <c r="B110" s="3"/>
      <c r="E110" s="69" t="s">
        <v>765</v>
      </c>
      <c r="F110" s="5">
        <v>350</v>
      </c>
      <c r="G110" s="5">
        <v>350</v>
      </c>
      <c r="S110" s="13">
        <f>F110+20</f>
        <v>370</v>
      </c>
      <c r="V110" s="22"/>
      <c r="X110" s="13"/>
      <c r="Y110" s="13"/>
      <c r="Z110" s="13">
        <f>F110</f>
        <v>350</v>
      </c>
      <c r="AA110" s="13"/>
      <c r="AB110" s="13"/>
      <c r="AC110" s="13"/>
      <c r="AF110" s="22">
        <v>1</v>
      </c>
      <c r="AI110" s="22">
        <v>1</v>
      </c>
      <c r="AJ110" s="22">
        <v>1</v>
      </c>
      <c r="AM110" s="22">
        <v>1</v>
      </c>
    </row>
    <row r="111" spans="1:39" x14ac:dyDescent="0.25">
      <c r="A111" s="3"/>
      <c r="B111" s="3"/>
      <c r="D111" s="22">
        <v>1</v>
      </c>
      <c r="E111" s="71" t="s">
        <v>766</v>
      </c>
      <c r="F111" s="5">
        <v>10</v>
      </c>
      <c r="G111" s="5">
        <v>10</v>
      </c>
      <c r="K111" s="3" t="s">
        <v>297</v>
      </c>
      <c r="L111" s="3" t="s">
        <v>98</v>
      </c>
      <c r="M111" s="22">
        <v>5</v>
      </c>
      <c r="N111" s="23">
        <v>22</v>
      </c>
      <c r="O111" s="5">
        <f>F111</f>
        <v>10</v>
      </c>
      <c r="V111" s="22"/>
      <c r="X111" s="13"/>
      <c r="Y111" s="13"/>
      <c r="Z111" s="13"/>
      <c r="AA111" s="13"/>
      <c r="AB111" s="13"/>
      <c r="AC111" s="13"/>
      <c r="AD111" s="22">
        <f>F111</f>
        <v>10</v>
      </c>
    </row>
    <row r="112" spans="1:39" x14ac:dyDescent="0.25">
      <c r="A112" s="3"/>
      <c r="B112" s="3"/>
      <c r="E112" s="69" t="s">
        <v>767</v>
      </c>
      <c r="F112" s="5">
        <v>360</v>
      </c>
      <c r="G112" s="5">
        <v>360</v>
      </c>
      <c r="S112" s="13">
        <f>F112+20</f>
        <v>380</v>
      </c>
      <c r="V112" s="22"/>
      <c r="X112" s="13"/>
      <c r="Y112" s="13"/>
      <c r="Z112" s="13">
        <f>F112</f>
        <v>360</v>
      </c>
      <c r="AA112" s="13"/>
      <c r="AB112" s="13"/>
      <c r="AC112" s="13"/>
      <c r="AF112" s="22">
        <v>1</v>
      </c>
      <c r="AI112" s="22">
        <v>1</v>
      </c>
      <c r="AJ112" s="22">
        <v>1</v>
      </c>
      <c r="AM112" s="22">
        <v>1</v>
      </c>
    </row>
    <row r="113" spans="1:39" x14ac:dyDescent="0.25">
      <c r="A113" s="3"/>
      <c r="B113" s="3"/>
      <c r="D113" s="22">
        <v>1</v>
      </c>
      <c r="E113" s="71" t="s">
        <v>768</v>
      </c>
      <c r="F113" s="5">
        <v>10</v>
      </c>
      <c r="G113" s="5">
        <v>10</v>
      </c>
      <c r="K113" s="3" t="s">
        <v>298</v>
      </c>
      <c r="L113" s="3" t="s">
        <v>99</v>
      </c>
      <c r="M113" s="22">
        <v>5</v>
      </c>
      <c r="N113" s="23">
        <v>21</v>
      </c>
      <c r="O113" s="5">
        <f>F113</f>
        <v>10</v>
      </c>
      <c r="V113" s="22"/>
      <c r="X113" s="13"/>
      <c r="Y113" s="13"/>
      <c r="Z113" s="13"/>
      <c r="AA113" s="13"/>
      <c r="AB113" s="13"/>
      <c r="AC113" s="13"/>
      <c r="AD113" s="22">
        <f>F113</f>
        <v>10</v>
      </c>
    </row>
    <row r="114" spans="1:39" x14ac:dyDescent="0.25">
      <c r="A114" s="3"/>
      <c r="B114" s="3"/>
      <c r="E114" s="69" t="s">
        <v>769</v>
      </c>
      <c r="F114" s="5">
        <v>3075</v>
      </c>
      <c r="G114" s="5">
        <v>3075</v>
      </c>
      <c r="S114" s="13">
        <f>F114+20</f>
        <v>3095</v>
      </c>
      <c r="V114" s="22"/>
      <c r="X114" s="13"/>
      <c r="Y114" s="13"/>
      <c r="Z114" s="13">
        <f>F114</f>
        <v>3075</v>
      </c>
      <c r="AA114" s="13"/>
      <c r="AB114" s="13"/>
      <c r="AC114" s="13"/>
      <c r="AF114" s="22">
        <v>1</v>
      </c>
      <c r="AI114" s="22">
        <v>1</v>
      </c>
      <c r="AJ114" s="22">
        <v>1</v>
      </c>
      <c r="AM114" s="22">
        <v>1</v>
      </c>
    </row>
    <row r="115" spans="1:39" x14ac:dyDescent="0.25">
      <c r="A115" s="3"/>
      <c r="B115" s="3"/>
      <c r="D115" s="22">
        <v>1</v>
      </c>
      <c r="E115" s="42" t="s">
        <v>770</v>
      </c>
      <c r="F115" s="5">
        <v>570</v>
      </c>
      <c r="G115" s="5">
        <v>570</v>
      </c>
      <c r="K115" s="3" t="s">
        <v>299</v>
      </c>
      <c r="L115" s="3" t="s">
        <v>100</v>
      </c>
      <c r="M115" s="22">
        <v>5</v>
      </c>
      <c r="N115" s="23">
        <v>20</v>
      </c>
      <c r="O115" s="5">
        <f>F115</f>
        <v>570</v>
      </c>
      <c r="V115" s="22"/>
      <c r="X115" s="13"/>
      <c r="Y115" s="13"/>
      <c r="Z115" s="13"/>
      <c r="AA115" s="13"/>
      <c r="AB115" s="13"/>
      <c r="AC115" s="13"/>
      <c r="AD115" s="22">
        <f>F115</f>
        <v>570</v>
      </c>
    </row>
    <row r="116" spans="1:39" x14ac:dyDescent="0.25">
      <c r="A116" s="3"/>
      <c r="B116" s="3"/>
      <c r="E116" s="7" t="s">
        <v>771</v>
      </c>
      <c r="F116" s="5">
        <v>2460</v>
      </c>
      <c r="G116" s="5">
        <v>2460</v>
      </c>
      <c r="S116" s="13">
        <f>F116+20</f>
        <v>2480</v>
      </c>
      <c r="V116" s="22"/>
      <c r="X116" s="13"/>
      <c r="Y116" s="13"/>
      <c r="Z116" s="13">
        <f>F116</f>
        <v>2460</v>
      </c>
      <c r="AA116" s="13"/>
      <c r="AB116" s="13"/>
      <c r="AC116" s="13"/>
      <c r="AF116" s="22">
        <v>1</v>
      </c>
      <c r="AI116" s="22">
        <v>1</v>
      </c>
      <c r="AJ116" s="22">
        <v>2</v>
      </c>
    </row>
    <row r="117" spans="1:39" x14ac:dyDescent="0.25">
      <c r="A117" s="3"/>
      <c r="B117" s="3"/>
      <c r="D117" s="22">
        <v>1</v>
      </c>
      <c r="E117" s="42" t="s">
        <v>772</v>
      </c>
      <c r="F117" s="5">
        <v>90</v>
      </c>
      <c r="G117" s="5">
        <v>90</v>
      </c>
      <c r="K117" s="3" t="s">
        <v>300</v>
      </c>
      <c r="L117" s="3" t="s">
        <v>94</v>
      </c>
      <c r="M117" s="22">
        <v>5</v>
      </c>
      <c r="N117" s="23">
        <v>19</v>
      </c>
      <c r="O117" s="5">
        <f>F117</f>
        <v>90</v>
      </c>
      <c r="V117" s="22"/>
      <c r="X117" s="13"/>
      <c r="Y117" s="13"/>
      <c r="Z117" s="13"/>
      <c r="AA117" s="13"/>
      <c r="AB117" s="13"/>
      <c r="AC117" s="13"/>
      <c r="AD117" s="22">
        <f>F117</f>
        <v>90</v>
      </c>
    </row>
    <row r="118" spans="1:39" x14ac:dyDescent="0.25">
      <c r="A118" s="3"/>
      <c r="B118" s="3"/>
      <c r="E118" s="70" t="s">
        <v>773</v>
      </c>
      <c r="L118" s="65"/>
      <c r="V118" s="22"/>
      <c r="X118" s="13"/>
      <c r="Y118" s="13"/>
      <c r="Z118" s="13"/>
      <c r="AA118" s="13"/>
      <c r="AB118" s="13"/>
      <c r="AC118" s="13"/>
    </row>
    <row r="119" spans="1:39" x14ac:dyDescent="0.25">
      <c r="A119" s="3"/>
      <c r="D119" s="22">
        <v>0</v>
      </c>
      <c r="E119" s="63" t="s">
        <v>69</v>
      </c>
      <c r="K119" s="46" t="s">
        <v>302</v>
      </c>
      <c r="L119" s="39" t="s">
        <v>301</v>
      </c>
      <c r="M119" s="22">
        <v>5</v>
      </c>
      <c r="N119" s="38" t="s">
        <v>343</v>
      </c>
      <c r="Q119" s="22"/>
      <c r="R119" s="22"/>
      <c r="S119" s="22"/>
      <c r="T119" s="22"/>
      <c r="U119" s="22"/>
      <c r="V119" s="22"/>
      <c r="W119" s="22"/>
      <c r="AL119" s="22"/>
    </row>
    <row r="120" spans="1:39" x14ac:dyDescent="0.25">
      <c r="A120" s="77"/>
      <c r="B120" s="41"/>
      <c r="C120" s="62">
        <f>SUM(C2:C119)</f>
        <v>3255</v>
      </c>
      <c r="D120" s="106">
        <f>SUM(D2:D119)</f>
        <v>88</v>
      </c>
      <c r="F120" s="23"/>
      <c r="G120" s="62">
        <f>SUM(G2:G119)</f>
        <v>14300</v>
      </c>
      <c r="J120" s="24">
        <f>SUM(J2:J119)</f>
        <v>240</v>
      </c>
      <c r="K120" s="34"/>
      <c r="L120" s="24"/>
      <c r="M120" s="102"/>
      <c r="N120" s="24"/>
      <c r="O120" s="25">
        <f t="shared" ref="O120:AM120" si="16">SUM(O2:O119)</f>
        <v>14585</v>
      </c>
      <c r="P120" s="25">
        <f t="shared" si="16"/>
        <v>0</v>
      </c>
      <c r="Q120" s="25">
        <f t="shared" si="16"/>
        <v>0</v>
      </c>
      <c r="R120" s="25">
        <f t="shared" si="16"/>
        <v>0</v>
      </c>
      <c r="S120" s="25">
        <f t="shared" si="16"/>
        <v>7715</v>
      </c>
      <c r="T120" s="25">
        <f t="shared" si="16"/>
        <v>1400</v>
      </c>
      <c r="U120" s="25">
        <f t="shared" si="16"/>
        <v>0</v>
      </c>
      <c r="V120" s="25">
        <f t="shared" si="16"/>
        <v>740</v>
      </c>
      <c r="W120" s="25">
        <f t="shared" si="16"/>
        <v>910</v>
      </c>
      <c r="X120" s="25">
        <f t="shared" si="16"/>
        <v>1195</v>
      </c>
      <c r="Y120" s="25">
        <f t="shared" si="16"/>
        <v>4960</v>
      </c>
      <c r="Z120" s="25">
        <f t="shared" si="16"/>
        <v>9315</v>
      </c>
      <c r="AA120" s="25">
        <f t="shared" si="16"/>
        <v>0</v>
      </c>
      <c r="AB120" s="25">
        <f t="shared" si="16"/>
        <v>0</v>
      </c>
      <c r="AC120" s="25">
        <f t="shared" si="16"/>
        <v>0</v>
      </c>
      <c r="AD120" s="25">
        <f t="shared" si="16"/>
        <v>11770</v>
      </c>
      <c r="AE120" s="102">
        <f t="shared" si="16"/>
        <v>4</v>
      </c>
      <c r="AF120" s="102">
        <f t="shared" si="16"/>
        <v>11</v>
      </c>
      <c r="AG120" s="25">
        <f t="shared" si="16"/>
        <v>0</v>
      </c>
      <c r="AH120" s="102">
        <f t="shared" si="16"/>
        <v>4</v>
      </c>
      <c r="AI120" s="102">
        <f t="shared" si="16"/>
        <v>10</v>
      </c>
      <c r="AJ120" s="102">
        <f t="shared" si="16"/>
        <v>85</v>
      </c>
      <c r="AK120" s="102">
        <f t="shared" si="16"/>
        <v>14</v>
      </c>
      <c r="AL120" s="25">
        <f t="shared" si="16"/>
        <v>0</v>
      </c>
      <c r="AM120" s="102">
        <f t="shared" si="16"/>
        <v>5</v>
      </c>
    </row>
    <row r="121" spans="1:39" x14ac:dyDescent="0.25">
      <c r="F121" s="23"/>
      <c r="G121" s="23"/>
      <c r="L121" s="23"/>
      <c r="P121" s="23"/>
      <c r="Q121" s="23"/>
      <c r="R121" s="23"/>
      <c r="S121" s="23"/>
      <c r="T121" s="23"/>
      <c r="U121" s="23"/>
      <c r="V121" s="23"/>
      <c r="W121" s="23"/>
    </row>
    <row r="123" spans="1:39" x14ac:dyDescent="0.25">
      <c r="D123" s="22">
        <v>6</v>
      </c>
      <c r="P123" s="22"/>
      <c r="Q123" s="22"/>
      <c r="R123" s="22"/>
      <c r="S123" s="23"/>
      <c r="T123" s="22"/>
      <c r="U123" s="22"/>
    </row>
    <row r="124" spans="1:39" x14ac:dyDescent="0.25">
      <c r="D124" s="32">
        <f>D123/D120</f>
        <v>6.8181818181818177E-2</v>
      </c>
      <c r="E124" s="5" t="s">
        <v>65</v>
      </c>
      <c r="F124" s="5">
        <v>11</v>
      </c>
      <c r="P124" s="22"/>
      <c r="Q124" s="22"/>
      <c r="R124" s="22"/>
      <c r="S124" s="23"/>
      <c r="T124" s="22"/>
      <c r="U124" s="22"/>
    </row>
    <row r="125" spans="1:39" x14ac:dyDescent="0.25">
      <c r="P125" s="22"/>
      <c r="Q125" s="22"/>
      <c r="R125" s="22"/>
      <c r="S125" s="23"/>
      <c r="T125" s="22"/>
      <c r="U125" s="22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zoomScale="80" zoomScaleNormal="80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2" width="7.85546875" style="13" bestFit="1" customWidth="1"/>
    <col min="3" max="3" width="7.42578125" style="22" bestFit="1" customWidth="1"/>
    <col min="4" max="4" width="6" style="22" bestFit="1" customWidth="1"/>
    <col min="5" max="5" width="110" style="13" bestFit="1" customWidth="1"/>
    <col min="6" max="6" width="4.42578125" style="5" bestFit="1" customWidth="1"/>
    <col min="7" max="7" width="5.5703125" style="5" bestFit="1" customWidth="1"/>
    <col min="8" max="9" width="4.42578125" style="13" bestFit="1" customWidth="1"/>
    <col min="10" max="10" width="5.140625" style="5" bestFit="1" customWidth="1"/>
    <col min="11" max="11" width="11" style="3" bestFit="1" customWidth="1"/>
    <col min="12" max="12" width="10" style="13" bestFit="1" customWidth="1"/>
    <col min="13" max="13" width="5.140625" style="5" bestFit="1" customWidth="1"/>
    <col min="14" max="14" width="7.140625" style="5" bestFit="1" customWidth="1"/>
    <col min="15" max="15" width="6.5703125" style="13" bestFit="1" customWidth="1"/>
    <col min="16" max="16" width="5.5703125" style="13" bestFit="1" customWidth="1"/>
    <col min="17" max="17" width="3" style="13" bestFit="1" customWidth="1"/>
    <col min="18" max="18" width="4.140625" style="13" bestFit="1" customWidth="1"/>
    <col min="19" max="20" width="5.5703125" style="13" bestFit="1" customWidth="1"/>
    <col min="21" max="21" width="4.42578125" style="13" bestFit="1" customWidth="1"/>
    <col min="22" max="23" width="5.5703125" style="13" bestFit="1" customWidth="1"/>
    <col min="24" max="24" width="5.140625" style="5" bestFit="1" customWidth="1"/>
    <col min="25" max="25" width="9.140625" style="22" bestFit="1" customWidth="1"/>
    <col min="26" max="26" width="6.5703125" style="22" bestFit="1" customWidth="1"/>
    <col min="27" max="27" width="9.85546875" style="22" bestFit="1" customWidth="1"/>
    <col min="28" max="28" width="10" style="22" bestFit="1" customWidth="1"/>
    <col min="29" max="29" width="8.42578125" style="13" bestFit="1" customWidth="1"/>
    <col min="30" max="30" width="5.140625" style="13" bestFit="1" customWidth="1"/>
    <col min="31" max="31" width="4.42578125" style="13" bestFit="1" customWidth="1"/>
    <col min="32" max="33" width="4.5703125" style="13" bestFit="1" customWidth="1"/>
    <col min="34" max="34" width="2.28515625" style="13" bestFit="1" customWidth="1"/>
    <col min="35" max="35" width="3.85546875" style="13" bestFit="1" customWidth="1"/>
    <col min="36" max="16384" width="9.140625" style="13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28</v>
      </c>
      <c r="E1" s="1"/>
      <c r="F1" s="2" t="s">
        <v>3</v>
      </c>
      <c r="G1" s="2" t="s">
        <v>30</v>
      </c>
      <c r="H1" s="1" t="s">
        <v>4</v>
      </c>
      <c r="I1" s="1" t="s">
        <v>5</v>
      </c>
      <c r="J1" s="2" t="s">
        <v>6</v>
      </c>
      <c r="K1" s="44" t="s">
        <v>84</v>
      </c>
      <c r="L1" s="44" t="s">
        <v>83</v>
      </c>
      <c r="M1" s="45" t="s">
        <v>67</v>
      </c>
      <c r="N1" s="45" t="s">
        <v>68</v>
      </c>
      <c r="O1" s="1" t="s">
        <v>29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70</v>
      </c>
      <c r="V1" s="1" t="s">
        <v>39</v>
      </c>
      <c r="W1" s="1" t="s">
        <v>40</v>
      </c>
      <c r="X1" s="2" t="s">
        <v>79</v>
      </c>
      <c r="Y1" s="1" t="s">
        <v>37</v>
      </c>
      <c r="Z1" s="1" t="s">
        <v>80</v>
      </c>
      <c r="AA1" s="1" t="s">
        <v>91</v>
      </c>
      <c r="AB1" s="1" t="s">
        <v>92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</row>
    <row r="2" spans="1:35" x14ac:dyDescent="0.25">
      <c r="A2" s="3" t="s">
        <v>101</v>
      </c>
      <c r="B2" s="3" t="s">
        <v>102</v>
      </c>
      <c r="E2" s="4" t="s">
        <v>908</v>
      </c>
      <c r="F2" s="5">
        <f>'Ingleton 1'!C8</f>
        <v>505</v>
      </c>
      <c r="H2" s="13">
        <v>144</v>
      </c>
      <c r="I2" s="13">
        <f>H2-J2</f>
        <v>144</v>
      </c>
      <c r="J2" s="13">
        <v>0</v>
      </c>
      <c r="K2" s="46"/>
      <c r="L2" s="39"/>
      <c r="M2" s="38"/>
      <c r="N2" s="38"/>
      <c r="O2" s="22"/>
      <c r="P2" s="22"/>
      <c r="Q2" s="22"/>
      <c r="R2" s="22"/>
      <c r="S2" s="22"/>
      <c r="T2" s="22"/>
      <c r="U2" s="22"/>
      <c r="V2" s="22"/>
      <c r="W2" s="5">
        <f>F2+20</f>
        <v>525</v>
      </c>
      <c r="X2" s="13"/>
      <c r="AC2" s="22"/>
      <c r="AD2" s="22"/>
      <c r="AE2" s="22"/>
      <c r="AF2" s="22"/>
      <c r="AG2" s="22"/>
      <c r="AH2" s="22"/>
      <c r="AI2" s="22"/>
    </row>
    <row r="3" spans="1:35" x14ac:dyDescent="0.25">
      <c r="A3" s="3" t="s">
        <v>102</v>
      </c>
      <c r="B3" s="3" t="s">
        <v>103</v>
      </c>
      <c r="E3" s="4" t="s">
        <v>908</v>
      </c>
      <c r="F3" s="5">
        <f>'Ingleton 1'!C9</f>
        <v>205</v>
      </c>
      <c r="H3" s="13">
        <f>I2</f>
        <v>144</v>
      </c>
      <c r="I3" s="13">
        <f>H3-J3</f>
        <v>144</v>
      </c>
      <c r="J3" s="13">
        <v>0</v>
      </c>
      <c r="K3" s="46"/>
      <c r="L3" s="39"/>
      <c r="M3" s="38"/>
      <c r="N3" s="38"/>
      <c r="O3" s="22"/>
      <c r="P3" s="22"/>
      <c r="Q3" s="22"/>
      <c r="R3" s="22"/>
      <c r="S3" s="22"/>
      <c r="T3" s="22"/>
      <c r="U3" s="22"/>
      <c r="V3" s="22"/>
      <c r="W3" s="5">
        <f t="shared" ref="W3:W4" si="0">F3+20</f>
        <v>225</v>
      </c>
      <c r="AC3" s="22"/>
      <c r="AD3" s="22"/>
      <c r="AE3" s="22"/>
      <c r="AF3" s="22"/>
      <c r="AG3" s="22"/>
      <c r="AH3" s="22"/>
      <c r="AI3" s="22"/>
    </row>
    <row r="4" spans="1:35" x14ac:dyDescent="0.25">
      <c r="A4" s="3" t="s">
        <v>103</v>
      </c>
      <c r="B4" s="3" t="s">
        <v>104</v>
      </c>
      <c r="E4" s="4" t="s">
        <v>908</v>
      </c>
      <c r="F4" s="5">
        <f>'Ingleton 1'!C10</f>
        <v>380</v>
      </c>
      <c r="H4" s="13">
        <f>I3</f>
        <v>144</v>
      </c>
      <c r="I4" s="13">
        <f>H4-J4</f>
        <v>144</v>
      </c>
      <c r="J4" s="13">
        <v>0</v>
      </c>
      <c r="K4" s="46"/>
      <c r="L4" s="39"/>
      <c r="M4" s="38"/>
      <c r="N4" s="38"/>
      <c r="O4" s="22"/>
      <c r="P4" s="22"/>
      <c r="Q4" s="22"/>
      <c r="R4" s="22"/>
      <c r="S4" s="22"/>
      <c r="T4" s="22"/>
      <c r="U4" s="22"/>
      <c r="V4" s="22"/>
      <c r="W4" s="5">
        <f t="shared" si="0"/>
        <v>400</v>
      </c>
      <c r="AC4" s="22"/>
      <c r="AD4" s="22"/>
      <c r="AE4" s="22"/>
      <c r="AF4" s="22"/>
      <c r="AG4" s="22"/>
      <c r="AH4" s="22"/>
      <c r="AI4" s="22"/>
    </row>
    <row r="5" spans="1:35" s="5" customFormat="1" x14ac:dyDescent="0.25">
      <c r="A5" s="13" t="s">
        <v>104</v>
      </c>
      <c r="B5" s="13" t="s">
        <v>123</v>
      </c>
      <c r="C5" s="22">
        <v>550</v>
      </c>
      <c r="D5" s="31"/>
      <c r="E5" s="7" t="s">
        <v>124</v>
      </c>
      <c r="H5" s="13">
        <f>I4</f>
        <v>144</v>
      </c>
      <c r="I5" s="13">
        <f>H5-J5</f>
        <v>120</v>
      </c>
      <c r="J5" s="5">
        <v>24</v>
      </c>
      <c r="K5" s="3"/>
      <c r="L5" s="3"/>
      <c r="O5" s="13"/>
      <c r="P5" s="13"/>
      <c r="Q5" s="13"/>
      <c r="R5" s="13"/>
      <c r="S5" s="22"/>
      <c r="T5" s="22"/>
      <c r="U5" s="22"/>
      <c r="V5" s="13"/>
      <c r="W5" s="5">
        <f>C5+20</f>
        <v>570</v>
      </c>
      <c r="Y5" s="22">
        <f>C5</f>
        <v>550</v>
      </c>
      <c r="Z5" s="22"/>
      <c r="AA5" s="22">
        <v>1</v>
      </c>
      <c r="AB5" s="22"/>
      <c r="AD5" s="5">
        <v>1</v>
      </c>
      <c r="AF5" s="5">
        <v>11</v>
      </c>
      <c r="AH5" s="5">
        <v>1</v>
      </c>
    </row>
    <row r="6" spans="1:35" x14ac:dyDescent="0.25">
      <c r="D6" s="22">
        <v>1</v>
      </c>
      <c r="E6" s="13" t="s">
        <v>317</v>
      </c>
      <c r="F6" s="5">
        <v>335</v>
      </c>
      <c r="G6" s="5">
        <v>340</v>
      </c>
      <c r="K6" s="3" t="s">
        <v>229</v>
      </c>
      <c r="M6" s="5">
        <v>12</v>
      </c>
      <c r="N6" s="5">
        <v>48</v>
      </c>
      <c r="O6" s="13">
        <f>F6</f>
        <v>335</v>
      </c>
      <c r="Z6" s="22">
        <f>F6</f>
        <v>335</v>
      </c>
    </row>
    <row r="7" spans="1:35" x14ac:dyDescent="0.25">
      <c r="D7" s="22">
        <v>1</v>
      </c>
      <c r="E7" s="13" t="s">
        <v>318</v>
      </c>
      <c r="F7" s="5">
        <v>355</v>
      </c>
      <c r="G7" s="5">
        <v>20</v>
      </c>
      <c r="K7" s="3" t="s">
        <v>230</v>
      </c>
      <c r="M7" s="5">
        <v>12</v>
      </c>
      <c r="N7" s="5">
        <v>47</v>
      </c>
      <c r="O7" s="13">
        <f t="shared" ref="O7:O16" si="1">F7</f>
        <v>355</v>
      </c>
      <c r="Z7" s="22">
        <f t="shared" ref="Z7:Z17" si="2">F7</f>
        <v>355</v>
      </c>
    </row>
    <row r="8" spans="1:35" x14ac:dyDescent="0.25">
      <c r="D8" s="22">
        <v>1</v>
      </c>
      <c r="E8" s="13" t="s">
        <v>316</v>
      </c>
      <c r="F8" s="5">
        <v>240</v>
      </c>
      <c r="G8" s="5">
        <v>10</v>
      </c>
      <c r="K8" s="3" t="s">
        <v>231</v>
      </c>
      <c r="M8" s="5">
        <v>12</v>
      </c>
      <c r="N8" s="5">
        <v>46</v>
      </c>
      <c r="O8" s="13">
        <f t="shared" si="1"/>
        <v>240</v>
      </c>
      <c r="Z8" s="22">
        <f t="shared" si="2"/>
        <v>240</v>
      </c>
    </row>
    <row r="9" spans="1:35" x14ac:dyDescent="0.25">
      <c r="D9" s="22">
        <v>1</v>
      </c>
      <c r="E9" s="13" t="s">
        <v>315</v>
      </c>
      <c r="F9" s="5">
        <v>190</v>
      </c>
      <c r="G9" s="5">
        <v>20</v>
      </c>
      <c r="K9" s="3" t="s">
        <v>232</v>
      </c>
      <c r="M9" s="5">
        <v>12</v>
      </c>
      <c r="N9" s="5">
        <v>45</v>
      </c>
      <c r="O9" s="13">
        <f t="shared" si="1"/>
        <v>190</v>
      </c>
      <c r="Z9" s="22">
        <f t="shared" si="2"/>
        <v>190</v>
      </c>
    </row>
    <row r="10" spans="1:35" x14ac:dyDescent="0.25">
      <c r="D10" s="22">
        <v>1</v>
      </c>
      <c r="E10" s="13" t="s">
        <v>319</v>
      </c>
      <c r="F10" s="5">
        <v>150</v>
      </c>
      <c r="G10" s="5">
        <v>10</v>
      </c>
      <c r="K10" s="3" t="s">
        <v>233</v>
      </c>
      <c r="M10" s="5">
        <v>12</v>
      </c>
      <c r="N10" s="5">
        <v>44</v>
      </c>
      <c r="O10" s="13">
        <f t="shared" si="1"/>
        <v>150</v>
      </c>
      <c r="Z10" s="22">
        <f t="shared" si="2"/>
        <v>150</v>
      </c>
    </row>
    <row r="11" spans="1:35" x14ac:dyDescent="0.25">
      <c r="D11" s="22">
        <v>1</v>
      </c>
      <c r="E11" s="13" t="s">
        <v>320</v>
      </c>
      <c r="F11" s="5">
        <v>255</v>
      </c>
      <c r="G11" s="5">
        <v>75</v>
      </c>
      <c r="K11" s="3" t="s">
        <v>234</v>
      </c>
      <c r="M11" s="5">
        <v>12</v>
      </c>
      <c r="N11" s="5">
        <v>43</v>
      </c>
      <c r="O11" s="13">
        <f t="shared" si="1"/>
        <v>255</v>
      </c>
      <c r="Z11" s="22">
        <f t="shared" si="2"/>
        <v>255</v>
      </c>
    </row>
    <row r="12" spans="1:35" x14ac:dyDescent="0.25">
      <c r="D12" s="22">
        <v>1</v>
      </c>
      <c r="E12" s="13" t="s">
        <v>321</v>
      </c>
      <c r="F12" s="5">
        <v>105</v>
      </c>
      <c r="G12" s="5">
        <v>10</v>
      </c>
      <c r="K12" s="3" t="s">
        <v>235</v>
      </c>
      <c r="M12" s="5">
        <v>12</v>
      </c>
      <c r="N12" s="5">
        <v>42</v>
      </c>
      <c r="O12" s="13">
        <f t="shared" si="1"/>
        <v>105</v>
      </c>
      <c r="Z12" s="22">
        <f t="shared" si="2"/>
        <v>105</v>
      </c>
    </row>
    <row r="13" spans="1:35" x14ac:dyDescent="0.25">
      <c r="D13" s="22">
        <v>1</v>
      </c>
      <c r="E13" s="13" t="s">
        <v>322</v>
      </c>
      <c r="F13" s="5">
        <v>95</v>
      </c>
      <c r="G13" s="5">
        <v>15</v>
      </c>
      <c r="K13" s="3" t="s">
        <v>236</v>
      </c>
      <c r="M13" s="5">
        <v>12</v>
      </c>
      <c r="N13" s="5">
        <v>41</v>
      </c>
      <c r="O13" s="13">
        <f t="shared" si="1"/>
        <v>95</v>
      </c>
      <c r="Z13" s="22">
        <f t="shared" si="2"/>
        <v>95</v>
      </c>
    </row>
    <row r="14" spans="1:35" x14ac:dyDescent="0.25">
      <c r="D14" s="22">
        <v>1</v>
      </c>
      <c r="E14" s="13" t="s">
        <v>323</v>
      </c>
      <c r="F14" s="5">
        <v>95</v>
      </c>
      <c r="G14" s="5">
        <v>50</v>
      </c>
      <c r="K14" s="3" t="s">
        <v>237</v>
      </c>
      <c r="M14" s="5">
        <v>12</v>
      </c>
      <c r="N14" s="5">
        <v>40</v>
      </c>
      <c r="O14" s="13">
        <f t="shared" si="1"/>
        <v>95</v>
      </c>
      <c r="Z14" s="22">
        <f t="shared" si="2"/>
        <v>95</v>
      </c>
    </row>
    <row r="15" spans="1:35" x14ac:dyDescent="0.25">
      <c r="D15" s="22">
        <v>1</v>
      </c>
      <c r="E15" s="13" t="s">
        <v>324</v>
      </c>
      <c r="F15" s="5">
        <v>105</v>
      </c>
      <c r="G15" s="5">
        <v>20</v>
      </c>
      <c r="K15" s="3" t="s">
        <v>238</v>
      </c>
      <c r="M15" s="5">
        <v>12</v>
      </c>
      <c r="N15" s="5">
        <v>39</v>
      </c>
      <c r="O15" s="13">
        <f t="shared" si="1"/>
        <v>105</v>
      </c>
      <c r="Z15" s="22">
        <f t="shared" si="2"/>
        <v>105</v>
      </c>
    </row>
    <row r="16" spans="1:35" x14ac:dyDescent="0.25">
      <c r="D16" s="22">
        <v>1</v>
      </c>
      <c r="E16" s="13" t="s">
        <v>325</v>
      </c>
      <c r="F16" s="5">
        <v>205</v>
      </c>
      <c r="G16" s="5">
        <v>120</v>
      </c>
      <c r="K16" s="3" t="s">
        <v>239</v>
      </c>
      <c r="M16" s="5">
        <v>12</v>
      </c>
      <c r="N16" s="5">
        <v>38</v>
      </c>
      <c r="O16" s="13">
        <f t="shared" si="1"/>
        <v>205</v>
      </c>
      <c r="Z16" s="22">
        <f t="shared" si="2"/>
        <v>205</v>
      </c>
    </row>
    <row r="17" spans="1:35" x14ac:dyDescent="0.25">
      <c r="D17" s="22">
        <v>0</v>
      </c>
      <c r="E17" s="13" t="s">
        <v>69</v>
      </c>
      <c r="K17" s="3" t="s">
        <v>240</v>
      </c>
      <c r="M17" s="5">
        <v>12</v>
      </c>
      <c r="N17" s="5">
        <v>37</v>
      </c>
      <c r="Z17" s="22">
        <f t="shared" si="2"/>
        <v>0</v>
      </c>
    </row>
    <row r="18" spans="1:35" s="5" customFormat="1" x14ac:dyDescent="0.25">
      <c r="A18" s="13" t="s">
        <v>123</v>
      </c>
      <c r="B18" s="13" t="s">
        <v>313</v>
      </c>
      <c r="C18" s="22">
        <v>470</v>
      </c>
      <c r="D18" s="31"/>
      <c r="E18" s="7" t="s">
        <v>314</v>
      </c>
      <c r="H18" s="13">
        <f>I5</f>
        <v>120</v>
      </c>
      <c r="I18" s="13">
        <f>H18-J18</f>
        <v>106</v>
      </c>
      <c r="J18" s="5">
        <v>14</v>
      </c>
      <c r="K18" s="3"/>
      <c r="L18" s="3"/>
      <c r="O18" s="13"/>
      <c r="P18" s="13"/>
      <c r="Q18" s="13"/>
      <c r="R18" s="13"/>
      <c r="S18" s="22"/>
      <c r="T18" s="22"/>
      <c r="U18" s="22"/>
      <c r="V18" s="13"/>
      <c r="W18" s="5">
        <f>C18+20</f>
        <v>490</v>
      </c>
      <c r="Y18" s="22">
        <f>C18</f>
        <v>470</v>
      </c>
      <c r="Z18" s="22"/>
      <c r="AA18" s="22">
        <v>1</v>
      </c>
      <c r="AB18" s="22"/>
      <c r="AC18" s="5">
        <v>1</v>
      </c>
      <c r="AF18" s="5">
        <v>7</v>
      </c>
      <c r="AI18" s="5">
        <v>1</v>
      </c>
    </row>
    <row r="19" spans="1:35" s="5" customFormat="1" x14ac:dyDescent="0.25">
      <c r="A19" s="13"/>
      <c r="B19" s="13"/>
      <c r="C19" s="31"/>
      <c r="D19" s="31">
        <v>1</v>
      </c>
      <c r="E19" s="13" t="s">
        <v>326</v>
      </c>
      <c r="F19" s="5">
        <v>45</v>
      </c>
      <c r="G19" s="5">
        <v>15</v>
      </c>
      <c r="H19" s="13"/>
      <c r="I19" s="13"/>
      <c r="K19" s="3" t="s">
        <v>253</v>
      </c>
      <c r="L19" s="3"/>
      <c r="M19" s="5">
        <v>12</v>
      </c>
      <c r="N19" s="5">
        <v>36</v>
      </c>
      <c r="O19" s="13">
        <f>F19</f>
        <v>45</v>
      </c>
      <c r="P19" s="13"/>
      <c r="Q19" s="13"/>
      <c r="R19" s="13"/>
      <c r="S19" s="22"/>
      <c r="T19" s="22"/>
      <c r="U19" s="22"/>
      <c r="V19" s="13"/>
      <c r="W19" s="13"/>
      <c r="Y19" s="22"/>
      <c r="Z19" s="22">
        <f>F19</f>
        <v>45</v>
      </c>
      <c r="AA19" s="22"/>
      <c r="AB19" s="22"/>
    </row>
    <row r="20" spans="1:35" s="5" customFormat="1" x14ac:dyDescent="0.25">
      <c r="A20" s="13"/>
      <c r="B20" s="13"/>
      <c r="C20" s="22"/>
      <c r="D20" s="31">
        <v>1</v>
      </c>
      <c r="E20" s="13" t="s">
        <v>327</v>
      </c>
      <c r="F20" s="5">
        <v>40</v>
      </c>
      <c r="G20" s="5">
        <v>15</v>
      </c>
      <c r="H20" s="13"/>
      <c r="I20" s="13"/>
      <c r="K20" s="3" t="s">
        <v>254</v>
      </c>
      <c r="L20" s="3"/>
      <c r="M20" s="5">
        <v>12</v>
      </c>
      <c r="N20" s="5">
        <v>35</v>
      </c>
      <c r="O20" s="13">
        <f t="shared" ref="O20:O25" si="3">F20</f>
        <v>40</v>
      </c>
      <c r="P20" s="13"/>
      <c r="Q20" s="13"/>
      <c r="R20" s="13"/>
      <c r="S20" s="22"/>
      <c r="T20" s="22"/>
      <c r="U20" s="22"/>
      <c r="V20" s="13"/>
      <c r="W20" s="13"/>
      <c r="Y20" s="22"/>
      <c r="Z20" s="22">
        <f t="shared" ref="Z20:Z25" si="4">F20</f>
        <v>40</v>
      </c>
      <c r="AA20" s="22"/>
      <c r="AB20" s="22"/>
    </row>
    <row r="21" spans="1:35" s="5" customFormat="1" x14ac:dyDescent="0.25">
      <c r="A21" s="13"/>
      <c r="B21" s="13"/>
      <c r="C21" s="22"/>
      <c r="D21" s="31">
        <v>1</v>
      </c>
      <c r="E21" s="13" t="s">
        <v>328</v>
      </c>
      <c r="F21" s="5">
        <v>30</v>
      </c>
      <c r="G21" s="5">
        <v>15</v>
      </c>
      <c r="H21" s="13"/>
      <c r="I21" s="13"/>
      <c r="K21" s="3" t="s">
        <v>255</v>
      </c>
      <c r="L21" s="3"/>
      <c r="M21" s="5">
        <v>12</v>
      </c>
      <c r="N21" s="5">
        <v>34</v>
      </c>
      <c r="O21" s="13">
        <f t="shared" si="3"/>
        <v>30</v>
      </c>
      <c r="P21" s="13"/>
      <c r="Q21" s="13"/>
      <c r="R21" s="13"/>
      <c r="S21" s="22"/>
      <c r="T21" s="22"/>
      <c r="U21" s="22"/>
      <c r="V21" s="13"/>
      <c r="W21" s="13"/>
      <c r="Y21" s="22"/>
      <c r="Z21" s="22">
        <f t="shared" si="4"/>
        <v>30</v>
      </c>
      <c r="AA21" s="22"/>
      <c r="AB21" s="22"/>
    </row>
    <row r="22" spans="1:35" x14ac:dyDescent="0.25">
      <c r="D22" s="22">
        <v>1</v>
      </c>
      <c r="E22" s="13" t="s">
        <v>329</v>
      </c>
      <c r="F22" s="5">
        <v>25</v>
      </c>
      <c r="G22" s="5">
        <v>15</v>
      </c>
      <c r="K22" s="3" t="s">
        <v>256</v>
      </c>
      <c r="M22" s="5">
        <v>12</v>
      </c>
      <c r="N22" s="5">
        <v>33</v>
      </c>
      <c r="O22" s="13">
        <f t="shared" si="3"/>
        <v>25</v>
      </c>
      <c r="Z22" s="22">
        <f t="shared" si="4"/>
        <v>25</v>
      </c>
    </row>
    <row r="23" spans="1:35" x14ac:dyDescent="0.25">
      <c r="D23" s="22">
        <v>1</v>
      </c>
      <c r="E23" s="13" t="s">
        <v>330</v>
      </c>
      <c r="F23" s="5">
        <v>165</v>
      </c>
      <c r="G23" s="5">
        <v>165</v>
      </c>
      <c r="K23" s="3" t="s">
        <v>257</v>
      </c>
      <c r="M23" s="5">
        <v>12</v>
      </c>
      <c r="N23" s="5">
        <v>32</v>
      </c>
      <c r="O23" s="13">
        <f t="shared" si="3"/>
        <v>165</v>
      </c>
      <c r="Z23" s="22">
        <f t="shared" si="4"/>
        <v>165</v>
      </c>
    </row>
    <row r="24" spans="1:35" x14ac:dyDescent="0.25">
      <c r="D24" s="22">
        <v>1</v>
      </c>
      <c r="E24" s="13" t="s">
        <v>331</v>
      </c>
      <c r="F24" s="5">
        <v>480</v>
      </c>
      <c r="G24" s="5">
        <v>380</v>
      </c>
      <c r="K24" s="3" t="s">
        <v>258</v>
      </c>
      <c r="M24" s="5">
        <v>12</v>
      </c>
      <c r="N24" s="5">
        <v>31</v>
      </c>
      <c r="O24" s="13">
        <f t="shared" si="3"/>
        <v>480</v>
      </c>
      <c r="Z24" s="22">
        <f t="shared" si="4"/>
        <v>480</v>
      </c>
    </row>
    <row r="25" spans="1:35" x14ac:dyDescent="0.25">
      <c r="D25" s="22">
        <v>1</v>
      </c>
      <c r="E25" s="13" t="s">
        <v>332</v>
      </c>
      <c r="F25" s="5">
        <v>775</v>
      </c>
      <c r="G25" s="5">
        <v>380</v>
      </c>
      <c r="K25" s="3" t="s">
        <v>259</v>
      </c>
      <c r="M25" s="5">
        <v>12</v>
      </c>
      <c r="N25" s="5">
        <v>30</v>
      </c>
      <c r="O25" s="13">
        <f t="shared" si="3"/>
        <v>775</v>
      </c>
      <c r="Z25" s="22">
        <f t="shared" si="4"/>
        <v>775</v>
      </c>
    </row>
    <row r="26" spans="1:35" s="5" customFormat="1" x14ac:dyDescent="0.25">
      <c r="A26" s="13" t="s">
        <v>313</v>
      </c>
      <c r="B26" s="13" t="s">
        <v>333</v>
      </c>
      <c r="C26" s="22">
        <v>505</v>
      </c>
      <c r="D26" s="31"/>
      <c r="E26" s="7" t="s">
        <v>909</v>
      </c>
      <c r="H26" s="13">
        <f>I18</f>
        <v>106</v>
      </c>
      <c r="I26" s="13">
        <f>H26-J26</f>
        <v>96</v>
      </c>
      <c r="J26" s="5">
        <v>10</v>
      </c>
      <c r="L26" s="3"/>
      <c r="O26" s="13"/>
      <c r="P26" s="13"/>
      <c r="Q26" s="13"/>
      <c r="R26" s="13"/>
      <c r="S26" s="22"/>
      <c r="T26" s="22"/>
      <c r="U26" s="22"/>
      <c r="V26" s="13"/>
      <c r="W26" s="5">
        <f>C26+20</f>
        <v>525</v>
      </c>
      <c r="Y26" s="22">
        <f>C26</f>
        <v>505</v>
      </c>
      <c r="Z26" s="22"/>
      <c r="AA26" s="22">
        <v>1</v>
      </c>
      <c r="AB26" s="22"/>
      <c r="AD26" s="5">
        <v>1</v>
      </c>
      <c r="AF26" s="5">
        <v>2</v>
      </c>
      <c r="AG26" s="5">
        <v>2</v>
      </c>
    </row>
    <row r="27" spans="1:35" s="5" customFormat="1" x14ac:dyDescent="0.25">
      <c r="A27" s="13"/>
      <c r="B27" s="13"/>
      <c r="C27" s="22"/>
      <c r="D27" s="31">
        <v>0</v>
      </c>
      <c r="E27" s="57" t="s">
        <v>69</v>
      </c>
      <c r="H27" s="13"/>
      <c r="I27" s="13"/>
      <c r="K27" s="3" t="s">
        <v>260</v>
      </c>
      <c r="L27" s="3"/>
      <c r="M27" s="5">
        <v>12</v>
      </c>
      <c r="N27" s="5">
        <v>29</v>
      </c>
      <c r="O27" s="13"/>
      <c r="P27" s="13"/>
      <c r="Q27" s="13"/>
      <c r="R27" s="13"/>
      <c r="S27" s="22"/>
      <c r="T27" s="22"/>
      <c r="U27" s="22"/>
      <c r="V27" s="13"/>
      <c r="W27" s="13"/>
      <c r="Y27" s="22"/>
      <c r="Z27" s="22"/>
      <c r="AA27" s="22"/>
      <c r="AB27" s="22"/>
    </row>
    <row r="28" spans="1:35" s="5" customFormat="1" x14ac:dyDescent="0.25">
      <c r="A28" s="13" t="s">
        <v>333</v>
      </c>
      <c r="B28" s="13" t="s">
        <v>379</v>
      </c>
      <c r="C28" s="22"/>
      <c r="D28" s="31"/>
      <c r="E28" s="7" t="s">
        <v>386</v>
      </c>
      <c r="F28" s="5">
        <v>480</v>
      </c>
      <c r="G28" s="5">
        <v>480</v>
      </c>
      <c r="H28" s="13"/>
      <c r="I28" s="13"/>
      <c r="L28" s="3"/>
      <c r="O28" s="13"/>
      <c r="P28" s="13"/>
      <c r="Q28" s="13"/>
      <c r="R28" s="13"/>
      <c r="S28" s="22">
        <f>F28+20</f>
        <v>500</v>
      </c>
      <c r="T28" s="22"/>
      <c r="U28" s="22"/>
      <c r="V28" s="13"/>
      <c r="W28" s="13"/>
      <c r="Y28" s="22">
        <f>F28</f>
        <v>480</v>
      </c>
      <c r="Z28" s="22"/>
      <c r="AA28" s="22"/>
      <c r="AB28" s="22">
        <v>1</v>
      </c>
      <c r="AE28" s="5">
        <v>1</v>
      </c>
      <c r="AF28" s="5">
        <v>1</v>
      </c>
      <c r="AI28" s="5">
        <v>1</v>
      </c>
    </row>
    <row r="29" spans="1:35" x14ac:dyDescent="0.25">
      <c r="D29" s="22">
        <v>1</v>
      </c>
      <c r="E29" s="13" t="s">
        <v>378</v>
      </c>
      <c r="F29" s="5">
        <v>25</v>
      </c>
      <c r="G29" s="5">
        <v>25</v>
      </c>
      <c r="K29" s="3" t="s">
        <v>261</v>
      </c>
      <c r="L29" s="3" t="s">
        <v>273</v>
      </c>
      <c r="M29" s="5">
        <v>12</v>
      </c>
      <c r="N29" s="5">
        <v>28</v>
      </c>
      <c r="O29" s="13">
        <f>F29</f>
        <v>25</v>
      </c>
      <c r="Z29" s="22">
        <f>F29</f>
        <v>25</v>
      </c>
    </row>
    <row r="30" spans="1:35" s="5" customFormat="1" x14ac:dyDescent="0.25">
      <c r="A30" s="13" t="s">
        <v>379</v>
      </c>
      <c r="B30" s="13" t="s">
        <v>380</v>
      </c>
      <c r="C30" s="22"/>
      <c r="D30" s="31"/>
      <c r="E30" s="7" t="s">
        <v>387</v>
      </c>
      <c r="F30" s="5">
        <v>270</v>
      </c>
      <c r="G30" s="5">
        <v>270</v>
      </c>
      <c r="H30" s="13"/>
      <c r="I30" s="13"/>
      <c r="O30" s="13"/>
      <c r="P30" s="13"/>
      <c r="Q30" s="13"/>
      <c r="R30" s="13"/>
      <c r="S30" s="22">
        <f>F30+20</f>
        <v>290</v>
      </c>
      <c r="T30" s="22"/>
      <c r="U30" s="22"/>
      <c r="V30" s="13"/>
      <c r="W30" s="13"/>
      <c r="Y30" s="22">
        <f>F30</f>
        <v>270</v>
      </c>
      <c r="Z30" s="22"/>
      <c r="AA30" s="22"/>
      <c r="AB30" s="22">
        <v>1</v>
      </c>
      <c r="AE30" s="5">
        <v>1</v>
      </c>
      <c r="AF30" s="5">
        <v>2</v>
      </c>
    </row>
    <row r="31" spans="1:35" x14ac:dyDescent="0.25">
      <c r="D31" s="22">
        <v>1</v>
      </c>
      <c r="E31" s="13" t="s">
        <v>381</v>
      </c>
      <c r="F31" s="5">
        <v>25</v>
      </c>
      <c r="G31" s="5">
        <v>25</v>
      </c>
      <c r="K31" s="3" t="s">
        <v>262</v>
      </c>
      <c r="L31" s="3" t="s">
        <v>274</v>
      </c>
      <c r="M31" s="5">
        <v>12</v>
      </c>
      <c r="N31" s="5">
        <v>27</v>
      </c>
      <c r="O31" s="13">
        <f>F31</f>
        <v>25</v>
      </c>
      <c r="Z31" s="22">
        <f>F31</f>
        <v>25</v>
      </c>
    </row>
    <row r="32" spans="1:35" s="5" customFormat="1" x14ac:dyDescent="0.25">
      <c r="A32" s="13" t="s">
        <v>380</v>
      </c>
      <c r="B32" s="13" t="s">
        <v>384</v>
      </c>
      <c r="C32" s="22"/>
      <c r="D32" s="31"/>
      <c r="E32" s="7" t="s">
        <v>385</v>
      </c>
      <c r="F32" s="5">
        <v>270</v>
      </c>
      <c r="G32" s="5">
        <v>270</v>
      </c>
      <c r="H32" s="13"/>
      <c r="I32" s="13"/>
      <c r="O32" s="13"/>
      <c r="P32" s="13">
        <f>F32</f>
        <v>270</v>
      </c>
      <c r="Q32" s="13"/>
      <c r="R32" s="13"/>
      <c r="S32" s="22"/>
      <c r="T32" s="22"/>
      <c r="U32" s="22"/>
      <c r="V32" s="13"/>
      <c r="W32" s="13"/>
      <c r="Y32" s="22"/>
      <c r="Z32" s="22">
        <f>F32</f>
        <v>270</v>
      </c>
      <c r="AA32" s="22"/>
      <c r="AB32" s="22">
        <v>1</v>
      </c>
      <c r="AE32" s="5">
        <v>1</v>
      </c>
      <c r="AF32" s="5">
        <v>3</v>
      </c>
    </row>
    <row r="33" spans="1:35" x14ac:dyDescent="0.25">
      <c r="D33" s="22">
        <v>1</v>
      </c>
      <c r="E33" s="13" t="s">
        <v>382</v>
      </c>
      <c r="F33" s="5">
        <v>15</v>
      </c>
      <c r="G33" s="5">
        <v>15</v>
      </c>
      <c r="K33" s="3" t="s">
        <v>263</v>
      </c>
      <c r="L33" s="3" t="s">
        <v>275</v>
      </c>
      <c r="M33" s="5">
        <v>12</v>
      </c>
      <c r="N33" s="5">
        <v>26</v>
      </c>
      <c r="O33" s="13">
        <f>F33</f>
        <v>15</v>
      </c>
      <c r="Z33" s="22">
        <f>F33</f>
        <v>15</v>
      </c>
    </row>
    <row r="34" spans="1:35" x14ac:dyDescent="0.25">
      <c r="D34" s="22">
        <v>1</v>
      </c>
      <c r="E34" s="13" t="s">
        <v>383</v>
      </c>
      <c r="F34" s="5">
        <v>40</v>
      </c>
      <c r="G34" s="5">
        <v>40</v>
      </c>
      <c r="K34" s="3" t="s">
        <v>264</v>
      </c>
      <c r="L34" s="3" t="s">
        <v>276</v>
      </c>
      <c r="M34" s="5">
        <v>12</v>
      </c>
      <c r="N34" s="5">
        <v>25</v>
      </c>
      <c r="O34" s="13">
        <f>F34</f>
        <v>40</v>
      </c>
      <c r="Z34" s="22">
        <f>F34</f>
        <v>40</v>
      </c>
    </row>
    <row r="35" spans="1:35" x14ac:dyDescent="0.25">
      <c r="A35" s="13" t="s">
        <v>333</v>
      </c>
      <c r="B35" s="13" t="s">
        <v>334</v>
      </c>
      <c r="C35" s="22">
        <v>470</v>
      </c>
      <c r="E35" s="89" t="s">
        <v>335</v>
      </c>
      <c r="H35" s="13">
        <f>I26</f>
        <v>96</v>
      </c>
      <c r="I35" s="13">
        <f>H35-J35</f>
        <v>94</v>
      </c>
      <c r="J35" s="5">
        <v>2</v>
      </c>
      <c r="K35" s="43"/>
      <c r="V35" s="13">
        <f>C35+20</f>
        <v>490</v>
      </c>
      <c r="Y35" s="22">
        <f>C35</f>
        <v>470</v>
      </c>
      <c r="AB35" s="22">
        <v>1</v>
      </c>
      <c r="AC35" s="13">
        <v>1</v>
      </c>
      <c r="AF35" s="13">
        <v>1</v>
      </c>
      <c r="AI35" s="13">
        <v>1</v>
      </c>
    </row>
    <row r="36" spans="1:35" x14ac:dyDescent="0.25">
      <c r="D36" s="22">
        <v>1</v>
      </c>
      <c r="E36" s="13" t="s">
        <v>336</v>
      </c>
      <c r="F36" s="5">
        <v>45</v>
      </c>
      <c r="G36" s="5">
        <v>10</v>
      </c>
      <c r="K36" s="3" t="s">
        <v>205</v>
      </c>
      <c r="M36" s="5">
        <v>12</v>
      </c>
      <c r="N36" s="5">
        <v>24</v>
      </c>
      <c r="O36" s="5">
        <f>F36</f>
        <v>45</v>
      </c>
      <c r="P36" s="22"/>
      <c r="Q36" s="22"/>
      <c r="R36" s="22"/>
      <c r="S36" s="23"/>
      <c r="T36" s="22"/>
      <c r="U36" s="22"/>
      <c r="Z36" s="22">
        <f>F36</f>
        <v>45</v>
      </c>
    </row>
    <row r="37" spans="1:35" x14ac:dyDescent="0.25">
      <c r="A37" s="13" t="s">
        <v>334</v>
      </c>
      <c r="B37" s="13" t="s">
        <v>337</v>
      </c>
      <c r="C37" s="22">
        <v>505</v>
      </c>
      <c r="E37" s="89" t="s">
        <v>910</v>
      </c>
      <c r="H37" s="13">
        <f>I35</f>
        <v>94</v>
      </c>
      <c r="I37" s="13">
        <f>H37-J37</f>
        <v>72</v>
      </c>
      <c r="J37" s="5">
        <v>22</v>
      </c>
      <c r="K37" s="13"/>
      <c r="V37" s="13">
        <f>C37+20</f>
        <v>525</v>
      </c>
      <c r="Y37" s="22">
        <f>C37</f>
        <v>505</v>
      </c>
      <c r="AB37" s="22">
        <v>1</v>
      </c>
      <c r="AC37" s="13">
        <v>1</v>
      </c>
      <c r="AF37" s="13">
        <v>2</v>
      </c>
      <c r="AG37" s="13">
        <v>1</v>
      </c>
      <c r="AI37" s="13">
        <v>1</v>
      </c>
    </row>
    <row r="38" spans="1:35" s="5" customFormat="1" x14ac:dyDescent="0.25">
      <c r="A38" s="13"/>
      <c r="B38" s="13"/>
      <c r="C38" s="22"/>
      <c r="D38" s="31">
        <v>1</v>
      </c>
      <c r="E38" s="42" t="s">
        <v>352</v>
      </c>
      <c r="F38" s="5">
        <v>170</v>
      </c>
      <c r="G38" s="5">
        <v>20</v>
      </c>
      <c r="H38" s="22"/>
      <c r="I38" s="22"/>
      <c r="K38" s="3" t="s">
        <v>206</v>
      </c>
      <c r="L38" s="3"/>
      <c r="M38" s="5">
        <v>12</v>
      </c>
      <c r="N38" s="5">
        <v>23</v>
      </c>
      <c r="O38" s="13">
        <f>F38</f>
        <v>170</v>
      </c>
      <c r="P38" s="13"/>
      <c r="Q38" s="13"/>
      <c r="R38" s="13"/>
      <c r="S38" s="22"/>
      <c r="T38" s="22"/>
      <c r="U38" s="22"/>
      <c r="W38" s="13"/>
      <c r="X38" s="13"/>
      <c r="Y38" s="22"/>
      <c r="Z38" s="13">
        <f>F38</f>
        <v>170</v>
      </c>
      <c r="AA38" s="22"/>
      <c r="AB38" s="22"/>
    </row>
    <row r="39" spans="1:35" x14ac:dyDescent="0.25">
      <c r="D39" s="22">
        <v>1</v>
      </c>
      <c r="E39" s="13" t="s">
        <v>353</v>
      </c>
      <c r="F39" s="5">
        <v>165</v>
      </c>
      <c r="G39" s="5">
        <v>150</v>
      </c>
      <c r="K39" s="3" t="s">
        <v>207</v>
      </c>
      <c r="M39" s="5">
        <v>12</v>
      </c>
      <c r="N39" s="5">
        <v>22</v>
      </c>
      <c r="O39" s="13">
        <f>F39</f>
        <v>165</v>
      </c>
      <c r="Z39" s="13">
        <f>F39</f>
        <v>165</v>
      </c>
    </row>
    <row r="40" spans="1:35" x14ac:dyDescent="0.25">
      <c r="D40" s="22">
        <v>0</v>
      </c>
      <c r="E40" s="13" t="s">
        <v>69</v>
      </c>
      <c r="K40" s="3" t="s">
        <v>208</v>
      </c>
      <c r="M40" s="5">
        <v>12</v>
      </c>
      <c r="N40" s="5">
        <v>21</v>
      </c>
    </row>
    <row r="41" spans="1:35" x14ac:dyDescent="0.25">
      <c r="A41" s="13" t="s">
        <v>337</v>
      </c>
      <c r="B41" s="13" t="s">
        <v>393</v>
      </c>
      <c r="E41" s="89" t="s">
        <v>394</v>
      </c>
      <c r="F41" s="5">
        <v>725</v>
      </c>
      <c r="G41" s="5">
        <v>725</v>
      </c>
      <c r="K41" s="13"/>
      <c r="S41" s="13">
        <f>F41+20</f>
        <v>745</v>
      </c>
      <c r="Y41" s="22">
        <f>F41</f>
        <v>725</v>
      </c>
      <c r="AB41" s="22">
        <v>1</v>
      </c>
      <c r="AE41" s="13">
        <v>1</v>
      </c>
      <c r="AF41" s="13">
        <v>8</v>
      </c>
      <c r="AG41" s="13">
        <v>1</v>
      </c>
    </row>
    <row r="42" spans="1:35" x14ac:dyDescent="0.25">
      <c r="D42" s="22">
        <v>1</v>
      </c>
      <c r="E42" s="13" t="s">
        <v>370</v>
      </c>
      <c r="F42" s="5">
        <v>160</v>
      </c>
      <c r="G42" s="5">
        <v>160</v>
      </c>
      <c r="K42" s="3" t="s">
        <v>209</v>
      </c>
      <c r="L42" s="3" t="s">
        <v>281</v>
      </c>
      <c r="M42" s="5">
        <v>12</v>
      </c>
      <c r="N42" s="5">
        <v>20</v>
      </c>
      <c r="O42" s="13">
        <f>F42</f>
        <v>160</v>
      </c>
      <c r="Z42" s="22">
        <f>F42</f>
        <v>160</v>
      </c>
    </row>
    <row r="43" spans="1:35" x14ac:dyDescent="0.25">
      <c r="D43" s="22">
        <v>1</v>
      </c>
      <c r="E43" s="90" t="s">
        <v>371</v>
      </c>
      <c r="F43" s="5">
        <v>250</v>
      </c>
      <c r="G43" s="5">
        <v>240</v>
      </c>
      <c r="K43" s="3" t="s">
        <v>210</v>
      </c>
      <c r="L43" s="3" t="s">
        <v>282</v>
      </c>
      <c r="M43" s="5">
        <v>12</v>
      </c>
      <c r="N43" s="5">
        <v>19</v>
      </c>
      <c r="O43" s="13">
        <f t="shared" ref="O43:O49" si="5">F43</f>
        <v>250</v>
      </c>
      <c r="Z43" s="22">
        <f t="shared" ref="Z43:Z49" si="6">F43</f>
        <v>250</v>
      </c>
    </row>
    <row r="44" spans="1:35" x14ac:dyDescent="0.25">
      <c r="D44" s="22">
        <v>1</v>
      </c>
      <c r="E44" s="13" t="s">
        <v>372</v>
      </c>
      <c r="F44" s="5">
        <v>295</v>
      </c>
      <c r="G44" s="5">
        <v>50</v>
      </c>
      <c r="K44" s="3" t="s">
        <v>71</v>
      </c>
      <c r="L44" s="3" t="s">
        <v>271</v>
      </c>
      <c r="M44" s="5">
        <v>12</v>
      </c>
      <c r="N44" s="5">
        <v>18</v>
      </c>
      <c r="O44" s="13">
        <f t="shared" si="5"/>
        <v>295</v>
      </c>
      <c r="Z44" s="22">
        <f t="shared" si="6"/>
        <v>295</v>
      </c>
    </row>
    <row r="45" spans="1:35" x14ac:dyDescent="0.25">
      <c r="D45" s="22">
        <v>1</v>
      </c>
      <c r="E45" s="13" t="s">
        <v>373</v>
      </c>
      <c r="F45" s="5">
        <v>455</v>
      </c>
      <c r="G45" s="5">
        <v>455</v>
      </c>
      <c r="K45" s="3" t="s">
        <v>72</v>
      </c>
      <c r="L45" s="3" t="s">
        <v>272</v>
      </c>
      <c r="M45" s="5">
        <v>12</v>
      </c>
      <c r="N45" s="5">
        <v>17</v>
      </c>
      <c r="O45" s="13">
        <f t="shared" si="5"/>
        <v>455</v>
      </c>
      <c r="Z45" s="22">
        <f t="shared" si="6"/>
        <v>455</v>
      </c>
    </row>
    <row r="46" spans="1:35" x14ac:dyDescent="0.25">
      <c r="D46" s="22">
        <v>1</v>
      </c>
      <c r="E46" s="13" t="s">
        <v>374</v>
      </c>
      <c r="F46" s="5">
        <v>495</v>
      </c>
      <c r="G46" s="5">
        <v>60</v>
      </c>
      <c r="K46" s="3" t="s">
        <v>73</v>
      </c>
      <c r="L46" s="3" t="s">
        <v>273</v>
      </c>
      <c r="M46" s="5">
        <v>12</v>
      </c>
      <c r="N46" s="5">
        <v>16</v>
      </c>
      <c r="O46" s="13">
        <f t="shared" si="5"/>
        <v>495</v>
      </c>
      <c r="Z46" s="22">
        <f t="shared" si="6"/>
        <v>495</v>
      </c>
    </row>
    <row r="47" spans="1:35" x14ac:dyDescent="0.25">
      <c r="D47" s="22">
        <v>1</v>
      </c>
      <c r="E47" s="13" t="s">
        <v>375</v>
      </c>
      <c r="F47" s="5">
        <v>470</v>
      </c>
      <c r="G47" s="5">
        <v>65</v>
      </c>
      <c r="K47" s="3" t="s">
        <v>74</v>
      </c>
      <c r="L47" s="3" t="s">
        <v>274</v>
      </c>
      <c r="M47" s="5">
        <v>12</v>
      </c>
      <c r="N47" s="5">
        <v>15</v>
      </c>
      <c r="O47" s="13">
        <f t="shared" si="5"/>
        <v>470</v>
      </c>
      <c r="Z47" s="22">
        <f t="shared" si="6"/>
        <v>470</v>
      </c>
    </row>
    <row r="48" spans="1:35" x14ac:dyDescent="0.25">
      <c r="D48" s="22">
        <v>1</v>
      </c>
      <c r="E48" s="13" t="s">
        <v>376</v>
      </c>
      <c r="F48" s="5">
        <v>495</v>
      </c>
      <c r="G48" s="5">
        <v>35</v>
      </c>
      <c r="K48" s="3" t="s">
        <v>75</v>
      </c>
      <c r="L48" s="3" t="s">
        <v>275</v>
      </c>
      <c r="M48" s="5">
        <v>12</v>
      </c>
      <c r="N48" s="5">
        <v>14</v>
      </c>
      <c r="O48" s="13">
        <f t="shared" si="5"/>
        <v>495</v>
      </c>
      <c r="Z48" s="22">
        <f t="shared" si="6"/>
        <v>495</v>
      </c>
    </row>
    <row r="49" spans="1:33" x14ac:dyDescent="0.25">
      <c r="D49" s="22">
        <v>1</v>
      </c>
      <c r="E49" s="13" t="s">
        <v>377</v>
      </c>
      <c r="F49" s="5">
        <v>660</v>
      </c>
      <c r="G49" s="5">
        <v>200</v>
      </c>
      <c r="K49" s="3" t="s">
        <v>76</v>
      </c>
      <c r="L49" s="3" t="s">
        <v>276</v>
      </c>
      <c r="M49" s="5">
        <v>12</v>
      </c>
      <c r="N49" s="5">
        <v>13</v>
      </c>
      <c r="O49" s="13">
        <f t="shared" si="5"/>
        <v>660</v>
      </c>
      <c r="Z49" s="22">
        <f t="shared" si="6"/>
        <v>660</v>
      </c>
    </row>
    <row r="50" spans="1:33" x14ac:dyDescent="0.25">
      <c r="A50" s="13" t="s">
        <v>337</v>
      </c>
      <c r="B50" s="13" t="s">
        <v>354</v>
      </c>
      <c r="C50" s="22">
        <v>290</v>
      </c>
      <c r="E50" s="89" t="s">
        <v>911</v>
      </c>
      <c r="H50" s="13">
        <f>I37</f>
        <v>72</v>
      </c>
      <c r="I50" s="13">
        <f>H50-J50</f>
        <v>36</v>
      </c>
      <c r="J50" s="5">
        <v>36</v>
      </c>
      <c r="K50" s="13"/>
      <c r="U50" s="13">
        <f>C50+20</f>
        <v>310</v>
      </c>
      <c r="Y50" s="22">
        <f>C50</f>
        <v>290</v>
      </c>
      <c r="AA50" s="22">
        <v>1</v>
      </c>
      <c r="AD50" s="13">
        <v>1</v>
      </c>
      <c r="AF50" s="13">
        <v>15</v>
      </c>
      <c r="AG50" s="13">
        <v>2</v>
      </c>
    </row>
    <row r="51" spans="1:33" x14ac:dyDescent="0.25">
      <c r="D51" s="22">
        <v>1</v>
      </c>
      <c r="E51" s="42" t="s">
        <v>355</v>
      </c>
      <c r="F51" s="5">
        <v>65</v>
      </c>
      <c r="G51" s="5">
        <v>65</v>
      </c>
      <c r="K51" s="3" t="s">
        <v>223</v>
      </c>
      <c r="M51" s="5">
        <v>12</v>
      </c>
      <c r="N51" s="5">
        <v>12</v>
      </c>
      <c r="O51" s="13">
        <f>F51</f>
        <v>65</v>
      </c>
      <c r="Z51" s="22">
        <f>F51</f>
        <v>65</v>
      </c>
    </row>
    <row r="52" spans="1:33" s="5" customFormat="1" x14ac:dyDescent="0.25">
      <c r="A52" s="13"/>
      <c r="B52" s="13"/>
      <c r="C52" s="22"/>
      <c r="D52" s="31">
        <v>1</v>
      </c>
      <c r="E52" s="42" t="s">
        <v>356</v>
      </c>
      <c r="F52" s="5">
        <v>115</v>
      </c>
      <c r="G52" s="5">
        <v>60</v>
      </c>
      <c r="H52" s="22"/>
      <c r="I52" s="22"/>
      <c r="K52" s="3" t="s">
        <v>224</v>
      </c>
      <c r="L52" s="3"/>
      <c r="M52" s="5">
        <v>12</v>
      </c>
      <c r="N52" s="5">
        <v>11</v>
      </c>
      <c r="O52" s="13">
        <f t="shared" ref="O52:O65" si="7">F52</f>
        <v>115</v>
      </c>
      <c r="P52" s="13"/>
      <c r="Q52" s="13"/>
      <c r="R52" s="13"/>
      <c r="S52" s="22"/>
      <c r="T52" s="22"/>
      <c r="U52" s="22"/>
      <c r="W52" s="13"/>
      <c r="X52" s="13"/>
      <c r="Y52" s="22"/>
      <c r="Z52" s="22">
        <f t="shared" ref="Z52:Z66" si="8">F52</f>
        <v>115</v>
      </c>
      <c r="AA52" s="22"/>
      <c r="AB52" s="22"/>
    </row>
    <row r="53" spans="1:33" s="5" customFormat="1" x14ac:dyDescent="0.25">
      <c r="A53" s="13"/>
      <c r="B53" s="13"/>
      <c r="C53" s="22"/>
      <c r="D53" s="31">
        <v>1</v>
      </c>
      <c r="E53" s="42" t="s">
        <v>357</v>
      </c>
      <c r="F53" s="5">
        <v>175</v>
      </c>
      <c r="G53" s="5">
        <v>60</v>
      </c>
      <c r="H53" s="22"/>
      <c r="I53" s="22"/>
      <c r="K53" s="3" t="s">
        <v>225</v>
      </c>
      <c r="L53" s="3"/>
      <c r="M53" s="5">
        <v>12</v>
      </c>
      <c r="N53" s="5">
        <v>10</v>
      </c>
      <c r="O53" s="13">
        <f t="shared" si="7"/>
        <v>175</v>
      </c>
      <c r="P53" s="13"/>
      <c r="Q53" s="13"/>
      <c r="R53" s="13"/>
      <c r="S53" s="22"/>
      <c r="T53" s="22"/>
      <c r="U53" s="22"/>
      <c r="W53" s="13"/>
      <c r="X53" s="13"/>
      <c r="Y53" s="22"/>
      <c r="Z53" s="22">
        <f t="shared" si="8"/>
        <v>175</v>
      </c>
      <c r="AA53" s="22"/>
      <c r="AB53" s="22"/>
    </row>
    <row r="54" spans="1:33" s="5" customFormat="1" x14ac:dyDescent="0.25">
      <c r="A54" s="13"/>
      <c r="B54" s="13"/>
      <c r="C54" s="22"/>
      <c r="D54" s="31">
        <v>1</v>
      </c>
      <c r="E54" s="42" t="s">
        <v>358</v>
      </c>
      <c r="F54" s="5">
        <v>325</v>
      </c>
      <c r="G54" s="5">
        <v>155</v>
      </c>
      <c r="H54" s="22"/>
      <c r="I54" s="22"/>
      <c r="K54" s="3" t="s">
        <v>226</v>
      </c>
      <c r="L54" s="3"/>
      <c r="M54" s="5">
        <v>12</v>
      </c>
      <c r="N54" s="5">
        <v>9</v>
      </c>
      <c r="O54" s="13">
        <f t="shared" si="7"/>
        <v>325</v>
      </c>
      <c r="P54" s="13"/>
      <c r="Q54" s="13"/>
      <c r="R54" s="13"/>
      <c r="S54" s="22"/>
      <c r="T54" s="22"/>
      <c r="U54" s="22"/>
      <c r="W54" s="13"/>
      <c r="X54" s="13"/>
      <c r="Y54" s="22"/>
      <c r="Z54" s="22">
        <f t="shared" si="8"/>
        <v>325</v>
      </c>
      <c r="AA54" s="22"/>
      <c r="AB54" s="22"/>
    </row>
    <row r="55" spans="1:33" s="5" customFormat="1" x14ac:dyDescent="0.25">
      <c r="A55" s="13"/>
      <c r="B55" s="13"/>
      <c r="C55" s="22"/>
      <c r="D55" s="31">
        <v>1</v>
      </c>
      <c r="E55" s="42" t="s">
        <v>359</v>
      </c>
      <c r="F55" s="5">
        <v>400</v>
      </c>
      <c r="G55" s="5">
        <v>90</v>
      </c>
      <c r="H55" s="22"/>
      <c r="I55" s="22"/>
      <c r="K55" s="3" t="s">
        <v>227</v>
      </c>
      <c r="L55" s="3"/>
      <c r="M55" s="5">
        <v>12</v>
      </c>
      <c r="N55" s="5">
        <v>8</v>
      </c>
      <c r="O55" s="13">
        <f t="shared" si="7"/>
        <v>400</v>
      </c>
      <c r="P55" s="13"/>
      <c r="Q55" s="13"/>
      <c r="R55" s="13"/>
      <c r="S55" s="22"/>
      <c r="T55" s="22"/>
      <c r="U55" s="22"/>
      <c r="W55" s="13"/>
      <c r="X55" s="13"/>
      <c r="Y55" s="22"/>
      <c r="Z55" s="22">
        <f t="shared" si="8"/>
        <v>400</v>
      </c>
      <c r="AA55" s="22"/>
      <c r="AB55" s="22"/>
    </row>
    <row r="56" spans="1:33" s="5" customFormat="1" x14ac:dyDescent="0.25">
      <c r="A56" s="13"/>
      <c r="B56" s="13"/>
      <c r="C56" s="22"/>
      <c r="D56" s="31">
        <v>1</v>
      </c>
      <c r="E56" s="42" t="s">
        <v>360</v>
      </c>
      <c r="F56" s="5">
        <v>160</v>
      </c>
      <c r="G56" s="5">
        <v>65</v>
      </c>
      <c r="H56" s="22"/>
      <c r="I56" s="22"/>
      <c r="K56" s="3" t="s">
        <v>228</v>
      </c>
      <c r="L56" s="3"/>
      <c r="M56" s="5">
        <v>12</v>
      </c>
      <c r="N56" s="5">
        <v>7</v>
      </c>
      <c r="O56" s="13">
        <f t="shared" si="7"/>
        <v>160</v>
      </c>
      <c r="P56" s="13"/>
      <c r="Q56" s="13"/>
      <c r="R56" s="13"/>
      <c r="S56" s="22"/>
      <c r="T56" s="22"/>
      <c r="U56" s="22"/>
      <c r="W56" s="13"/>
      <c r="X56" s="13"/>
      <c r="Y56" s="22"/>
      <c r="Z56" s="22">
        <f t="shared" si="8"/>
        <v>160</v>
      </c>
      <c r="AA56" s="22"/>
      <c r="AB56" s="22"/>
    </row>
    <row r="57" spans="1:33" s="5" customFormat="1" x14ac:dyDescent="0.25">
      <c r="A57" s="13"/>
      <c r="B57" s="13"/>
      <c r="C57" s="22"/>
      <c r="D57" s="31">
        <v>1</v>
      </c>
      <c r="E57" s="57" t="s">
        <v>361</v>
      </c>
      <c r="F57" s="5">
        <v>215</v>
      </c>
      <c r="G57" s="5">
        <v>60</v>
      </c>
      <c r="H57" s="22"/>
      <c r="I57" s="22"/>
      <c r="K57" s="3" t="s">
        <v>247</v>
      </c>
      <c r="L57" s="3"/>
      <c r="M57" s="5">
        <v>12</v>
      </c>
      <c r="N57" s="5">
        <v>6</v>
      </c>
      <c r="O57" s="13">
        <f t="shared" si="7"/>
        <v>215</v>
      </c>
      <c r="P57" s="13"/>
      <c r="Q57" s="13"/>
      <c r="R57" s="13"/>
      <c r="S57" s="22"/>
      <c r="T57" s="22"/>
      <c r="U57" s="22"/>
      <c r="W57" s="13"/>
      <c r="X57" s="13"/>
      <c r="Y57" s="22"/>
      <c r="Z57" s="22">
        <f t="shared" si="8"/>
        <v>215</v>
      </c>
      <c r="AA57" s="22"/>
      <c r="AB57" s="22"/>
    </row>
    <row r="58" spans="1:33" s="5" customFormat="1" x14ac:dyDescent="0.25">
      <c r="A58" s="13"/>
      <c r="B58" s="13"/>
      <c r="C58" s="22"/>
      <c r="D58" s="31">
        <v>1</v>
      </c>
      <c r="E58" s="42" t="s">
        <v>362</v>
      </c>
      <c r="F58" s="5">
        <v>220</v>
      </c>
      <c r="G58" s="5">
        <v>30</v>
      </c>
      <c r="H58" s="22"/>
      <c r="I58" s="22"/>
      <c r="K58" s="3" t="s">
        <v>248</v>
      </c>
      <c r="L58" s="3"/>
      <c r="M58" s="5">
        <v>12</v>
      </c>
      <c r="N58" s="5">
        <v>5</v>
      </c>
      <c r="O58" s="13">
        <f t="shared" si="7"/>
        <v>220</v>
      </c>
      <c r="P58" s="13"/>
      <c r="Q58" s="13"/>
      <c r="R58" s="13"/>
      <c r="S58" s="22"/>
      <c r="T58" s="22"/>
      <c r="U58" s="22"/>
      <c r="W58" s="13"/>
      <c r="X58" s="13"/>
      <c r="Y58" s="22"/>
      <c r="Z58" s="22">
        <f t="shared" si="8"/>
        <v>220</v>
      </c>
      <c r="AA58" s="22"/>
      <c r="AB58" s="22"/>
    </row>
    <row r="59" spans="1:33" s="5" customFormat="1" x14ac:dyDescent="0.25">
      <c r="A59" s="13"/>
      <c r="B59" s="13"/>
      <c r="C59" s="22"/>
      <c r="D59" s="31">
        <v>1</v>
      </c>
      <c r="E59" s="42" t="s">
        <v>363</v>
      </c>
      <c r="F59" s="5">
        <v>235</v>
      </c>
      <c r="G59" s="5">
        <v>35</v>
      </c>
      <c r="H59" s="22"/>
      <c r="I59" s="22"/>
      <c r="K59" s="3" t="s">
        <v>249</v>
      </c>
      <c r="L59" s="3"/>
      <c r="M59" s="5">
        <v>12</v>
      </c>
      <c r="N59" s="5">
        <v>4</v>
      </c>
      <c r="O59" s="13">
        <f t="shared" si="7"/>
        <v>235</v>
      </c>
      <c r="P59" s="13"/>
      <c r="Q59" s="13"/>
      <c r="R59" s="13"/>
      <c r="S59" s="22"/>
      <c r="T59" s="22"/>
      <c r="U59" s="22"/>
      <c r="W59" s="13"/>
      <c r="X59" s="13"/>
      <c r="Y59" s="22"/>
      <c r="Z59" s="22">
        <f t="shared" si="8"/>
        <v>235</v>
      </c>
      <c r="AA59" s="22"/>
      <c r="AB59" s="22"/>
    </row>
    <row r="60" spans="1:33" s="5" customFormat="1" x14ac:dyDescent="0.25">
      <c r="A60" s="13"/>
      <c r="B60" s="13"/>
      <c r="C60" s="22"/>
      <c r="D60" s="31">
        <v>1</v>
      </c>
      <c r="E60" s="42" t="s">
        <v>364</v>
      </c>
      <c r="F60" s="5">
        <v>230</v>
      </c>
      <c r="G60" s="5">
        <v>10</v>
      </c>
      <c r="H60" s="22"/>
      <c r="I60" s="22"/>
      <c r="K60" s="3" t="s">
        <v>250</v>
      </c>
      <c r="L60" s="3"/>
      <c r="M60" s="5">
        <v>12</v>
      </c>
      <c r="N60" s="5">
        <v>3</v>
      </c>
      <c r="O60" s="13">
        <f t="shared" si="7"/>
        <v>230</v>
      </c>
      <c r="P60" s="13"/>
      <c r="Q60" s="13"/>
      <c r="R60" s="13"/>
      <c r="S60" s="22"/>
      <c r="T60" s="22"/>
      <c r="U60" s="22"/>
      <c r="W60" s="13"/>
      <c r="X60" s="13"/>
      <c r="Y60" s="22"/>
      <c r="Z60" s="22">
        <f t="shared" si="8"/>
        <v>230</v>
      </c>
      <c r="AA60" s="22"/>
      <c r="AB60" s="22"/>
    </row>
    <row r="61" spans="1:33" s="5" customFormat="1" x14ac:dyDescent="0.25">
      <c r="A61" s="13"/>
      <c r="B61" s="13"/>
      <c r="C61" s="22"/>
      <c r="D61" s="31">
        <v>1</v>
      </c>
      <c r="E61" s="42" t="s">
        <v>365</v>
      </c>
      <c r="F61" s="5">
        <v>235</v>
      </c>
      <c r="G61" s="5">
        <v>20</v>
      </c>
      <c r="H61" s="22"/>
      <c r="I61" s="22"/>
      <c r="K61" s="3" t="s">
        <v>251</v>
      </c>
      <c r="L61" s="3"/>
      <c r="M61" s="5">
        <v>12</v>
      </c>
      <c r="N61" s="5">
        <v>2</v>
      </c>
      <c r="O61" s="13">
        <f t="shared" si="7"/>
        <v>235</v>
      </c>
      <c r="P61" s="13"/>
      <c r="Q61" s="13"/>
      <c r="R61" s="13"/>
      <c r="S61" s="22"/>
      <c r="T61" s="22"/>
      <c r="U61" s="22"/>
      <c r="W61" s="13"/>
      <c r="X61" s="13"/>
      <c r="Y61" s="22"/>
      <c r="Z61" s="22">
        <f t="shared" si="8"/>
        <v>235</v>
      </c>
      <c r="AA61" s="22"/>
      <c r="AB61" s="22"/>
    </row>
    <row r="62" spans="1:33" s="5" customFormat="1" x14ac:dyDescent="0.25">
      <c r="A62" s="13"/>
      <c r="B62" s="13"/>
      <c r="C62" s="22"/>
      <c r="D62" s="31">
        <v>1</v>
      </c>
      <c r="E62" s="42" t="s">
        <v>366</v>
      </c>
      <c r="F62" s="5">
        <v>285</v>
      </c>
      <c r="G62" s="5">
        <v>55</v>
      </c>
      <c r="H62" s="22"/>
      <c r="I62" s="22"/>
      <c r="K62" s="3" t="s">
        <v>252</v>
      </c>
      <c r="L62" s="3"/>
      <c r="M62" s="5">
        <v>12</v>
      </c>
      <c r="N62" s="5">
        <v>1</v>
      </c>
      <c r="O62" s="13">
        <f t="shared" si="7"/>
        <v>285</v>
      </c>
      <c r="P62" s="13"/>
      <c r="Q62" s="13"/>
      <c r="R62" s="13"/>
      <c r="S62" s="22"/>
      <c r="T62" s="22"/>
      <c r="U62" s="22"/>
      <c r="W62" s="13"/>
      <c r="X62" s="13"/>
      <c r="Y62" s="22"/>
      <c r="Z62" s="22">
        <f t="shared" si="8"/>
        <v>285</v>
      </c>
      <c r="AA62" s="22"/>
      <c r="AB62" s="22"/>
    </row>
    <row r="63" spans="1:33" s="5" customFormat="1" x14ac:dyDescent="0.25">
      <c r="A63" s="13"/>
      <c r="B63" s="13"/>
      <c r="C63" s="22"/>
      <c r="D63" s="31">
        <v>1</v>
      </c>
      <c r="E63" s="42" t="s">
        <v>367</v>
      </c>
      <c r="F63" s="5">
        <v>285</v>
      </c>
      <c r="G63" s="5">
        <v>30</v>
      </c>
      <c r="H63" s="22"/>
      <c r="I63" s="22"/>
      <c r="K63" s="3" t="s">
        <v>96</v>
      </c>
      <c r="L63" s="3"/>
      <c r="M63" s="5">
        <v>11</v>
      </c>
      <c r="N63" s="5">
        <v>24</v>
      </c>
      <c r="O63" s="13">
        <f t="shared" si="7"/>
        <v>285</v>
      </c>
      <c r="P63" s="13"/>
      <c r="Q63" s="13"/>
      <c r="R63" s="13"/>
      <c r="S63" s="22"/>
      <c r="T63" s="22"/>
      <c r="U63" s="22"/>
      <c r="W63" s="13"/>
      <c r="X63" s="13"/>
      <c r="Y63" s="22"/>
      <c r="Z63" s="22">
        <f t="shared" si="8"/>
        <v>285</v>
      </c>
      <c r="AA63" s="22"/>
      <c r="AB63" s="22"/>
    </row>
    <row r="64" spans="1:33" s="5" customFormat="1" x14ac:dyDescent="0.25">
      <c r="A64" s="13"/>
      <c r="B64" s="13"/>
      <c r="C64" s="22"/>
      <c r="D64" s="31">
        <v>1</v>
      </c>
      <c r="E64" s="42" t="s">
        <v>368</v>
      </c>
      <c r="F64" s="5">
        <v>360</v>
      </c>
      <c r="G64" s="5">
        <v>85</v>
      </c>
      <c r="H64" s="22"/>
      <c r="I64" s="22"/>
      <c r="K64" s="3" t="s">
        <v>97</v>
      </c>
      <c r="L64" s="3"/>
      <c r="M64" s="5">
        <v>11</v>
      </c>
      <c r="N64" s="5">
        <v>23</v>
      </c>
      <c r="O64" s="13">
        <f t="shared" si="7"/>
        <v>360</v>
      </c>
      <c r="P64" s="13"/>
      <c r="Q64" s="13"/>
      <c r="R64" s="13"/>
      <c r="S64" s="22"/>
      <c r="T64" s="22"/>
      <c r="U64" s="22"/>
      <c r="W64" s="13"/>
      <c r="X64" s="13"/>
      <c r="Y64" s="22"/>
      <c r="Z64" s="22">
        <f t="shared" si="8"/>
        <v>360</v>
      </c>
      <c r="AA64" s="22"/>
      <c r="AB64" s="22"/>
    </row>
    <row r="65" spans="1:35" s="5" customFormat="1" x14ac:dyDescent="0.25">
      <c r="A65" s="13"/>
      <c r="B65" s="13"/>
      <c r="C65" s="22"/>
      <c r="D65" s="31">
        <v>1</v>
      </c>
      <c r="E65" s="42" t="s">
        <v>369</v>
      </c>
      <c r="F65" s="5">
        <v>470</v>
      </c>
      <c r="G65" s="5">
        <v>110</v>
      </c>
      <c r="H65" s="22"/>
      <c r="I65" s="22"/>
      <c r="K65" s="3" t="s">
        <v>98</v>
      </c>
      <c r="L65" s="3"/>
      <c r="M65" s="5">
        <v>11</v>
      </c>
      <c r="N65" s="5">
        <v>22</v>
      </c>
      <c r="O65" s="13">
        <f t="shared" si="7"/>
        <v>470</v>
      </c>
      <c r="P65" s="13"/>
      <c r="Q65" s="13"/>
      <c r="R65" s="13"/>
      <c r="S65" s="22"/>
      <c r="T65" s="22"/>
      <c r="U65" s="22"/>
      <c r="W65" s="13"/>
      <c r="X65" s="13"/>
      <c r="Y65" s="22"/>
      <c r="Z65" s="22">
        <f t="shared" si="8"/>
        <v>470</v>
      </c>
      <c r="AA65" s="22"/>
      <c r="AB65" s="22"/>
    </row>
    <row r="66" spans="1:35" s="5" customFormat="1" x14ac:dyDescent="0.25">
      <c r="A66" s="13"/>
      <c r="B66" s="13"/>
      <c r="C66" s="22"/>
      <c r="D66" s="31">
        <v>1</v>
      </c>
      <c r="E66" s="57" t="s">
        <v>492</v>
      </c>
      <c r="F66" s="5">
        <v>820</v>
      </c>
      <c r="G66" s="5">
        <v>445</v>
      </c>
      <c r="H66" s="22"/>
      <c r="I66" s="22"/>
      <c r="K66" s="3" t="s">
        <v>99</v>
      </c>
      <c r="L66" s="3"/>
      <c r="M66" s="5">
        <v>11</v>
      </c>
      <c r="N66" s="5">
        <v>21</v>
      </c>
      <c r="O66" s="13"/>
      <c r="P66" s="13">
        <f>F66</f>
        <v>820</v>
      </c>
      <c r="Q66" s="13"/>
      <c r="R66" s="13"/>
      <c r="S66" s="22"/>
      <c r="T66" s="22"/>
      <c r="U66" s="22"/>
      <c r="W66" s="13"/>
      <c r="X66" s="13"/>
      <c r="Y66" s="22"/>
      <c r="Z66" s="22">
        <f t="shared" si="8"/>
        <v>820</v>
      </c>
      <c r="AA66" s="22"/>
      <c r="AB66" s="22"/>
    </row>
    <row r="67" spans="1:35" s="5" customFormat="1" x14ac:dyDescent="0.25">
      <c r="A67" s="13"/>
      <c r="B67" s="13"/>
      <c r="C67" s="22"/>
      <c r="D67" s="31">
        <v>0</v>
      </c>
      <c r="E67" s="57" t="s">
        <v>493</v>
      </c>
      <c r="H67" s="22"/>
      <c r="I67" s="22"/>
      <c r="K67" s="3" t="s">
        <v>100</v>
      </c>
      <c r="L67" s="3"/>
      <c r="M67" s="5">
        <v>11</v>
      </c>
      <c r="N67" s="5">
        <v>20</v>
      </c>
      <c r="O67" s="13"/>
      <c r="P67" s="13"/>
      <c r="Q67" s="13"/>
      <c r="R67" s="13"/>
      <c r="S67" s="22"/>
      <c r="T67" s="22"/>
      <c r="U67" s="22"/>
      <c r="W67" s="13"/>
      <c r="X67" s="13"/>
      <c r="Y67" s="22"/>
      <c r="Z67" s="13"/>
      <c r="AA67" s="22"/>
      <c r="AB67" s="22"/>
    </row>
    <row r="68" spans="1:35" s="5" customFormat="1" x14ac:dyDescent="0.25">
      <c r="A68" s="13"/>
      <c r="B68" s="13"/>
      <c r="C68" s="22"/>
      <c r="D68" s="31">
        <v>0</v>
      </c>
      <c r="E68" s="42" t="s">
        <v>69</v>
      </c>
      <c r="H68" s="22"/>
      <c r="I68" s="22"/>
      <c r="K68" s="3" t="s">
        <v>94</v>
      </c>
      <c r="L68" s="3"/>
      <c r="M68" s="5">
        <v>11</v>
      </c>
      <c r="N68" s="5">
        <v>19</v>
      </c>
      <c r="O68" s="13"/>
      <c r="P68" s="13"/>
      <c r="Q68" s="13"/>
      <c r="R68" s="13"/>
      <c r="S68" s="22"/>
      <c r="T68" s="22"/>
      <c r="U68" s="22"/>
      <c r="W68" s="13"/>
      <c r="X68" s="13"/>
      <c r="Y68" s="22"/>
      <c r="Z68" s="13"/>
      <c r="AA68" s="22"/>
      <c r="AB68" s="22"/>
    </row>
    <row r="69" spans="1:35" s="5" customFormat="1" x14ac:dyDescent="0.25">
      <c r="A69" s="13" t="s">
        <v>354</v>
      </c>
      <c r="B69" s="13" t="s">
        <v>388</v>
      </c>
      <c r="C69" s="22">
        <v>500</v>
      </c>
      <c r="D69" s="31"/>
      <c r="E69" s="7" t="s">
        <v>389</v>
      </c>
      <c r="H69" s="22">
        <f>I50</f>
        <v>36</v>
      </c>
      <c r="I69" s="13">
        <f>H69-J69</f>
        <v>36</v>
      </c>
      <c r="J69" s="5">
        <v>0</v>
      </c>
      <c r="K69" s="3"/>
      <c r="L69" s="3"/>
      <c r="O69" s="13"/>
      <c r="P69" s="13"/>
      <c r="Q69" s="13"/>
      <c r="R69" s="13"/>
      <c r="S69" s="22"/>
      <c r="T69" s="5">
        <f>C69+20</f>
        <v>520</v>
      </c>
      <c r="U69" s="22"/>
      <c r="W69" s="13"/>
      <c r="X69" s="13"/>
      <c r="Y69" s="22">
        <f>C69</f>
        <v>500</v>
      </c>
      <c r="Z69" s="13"/>
      <c r="AA69" s="22"/>
      <c r="AB69" s="22">
        <v>1</v>
      </c>
    </row>
    <row r="70" spans="1:35" s="5" customFormat="1" x14ac:dyDescent="0.25">
      <c r="A70" s="13" t="s">
        <v>388</v>
      </c>
      <c r="B70" s="13" t="s">
        <v>390</v>
      </c>
      <c r="C70" s="22">
        <v>490</v>
      </c>
      <c r="D70" s="31"/>
      <c r="E70" s="7" t="s">
        <v>391</v>
      </c>
      <c r="H70" s="22">
        <f>I69</f>
        <v>36</v>
      </c>
      <c r="I70" s="13">
        <f>H70-J70</f>
        <v>36</v>
      </c>
      <c r="J70" s="5">
        <v>0</v>
      </c>
      <c r="K70" s="3"/>
      <c r="L70" s="3"/>
      <c r="O70" s="13"/>
      <c r="P70" s="13"/>
      <c r="Q70" s="13"/>
      <c r="R70" s="13"/>
      <c r="S70" s="22"/>
      <c r="T70" s="5">
        <f>C70+20</f>
        <v>510</v>
      </c>
      <c r="U70" s="22"/>
      <c r="W70" s="13"/>
      <c r="X70" s="13"/>
      <c r="Y70" s="22">
        <f>C70</f>
        <v>490</v>
      </c>
      <c r="Z70" s="13"/>
      <c r="AA70" s="22"/>
      <c r="AB70" s="22">
        <v>1</v>
      </c>
    </row>
    <row r="71" spans="1:35" s="5" customFormat="1" x14ac:dyDescent="0.25">
      <c r="A71" s="13"/>
      <c r="B71" s="13"/>
      <c r="C71" s="22"/>
      <c r="D71" s="31">
        <v>0</v>
      </c>
      <c r="E71" s="57" t="s">
        <v>69</v>
      </c>
      <c r="H71" s="22"/>
      <c r="I71" s="13"/>
      <c r="K71" s="3" t="s">
        <v>301</v>
      </c>
      <c r="L71" s="3"/>
      <c r="M71" s="5">
        <v>11</v>
      </c>
      <c r="N71" s="38" t="s">
        <v>343</v>
      </c>
      <c r="O71" s="13"/>
      <c r="P71" s="13"/>
      <c r="Q71" s="13"/>
      <c r="R71" s="13"/>
      <c r="S71" s="22"/>
      <c r="T71" s="22"/>
      <c r="U71" s="22"/>
      <c r="W71" s="13"/>
      <c r="X71" s="13"/>
      <c r="Y71" s="22"/>
      <c r="Z71" s="13"/>
      <c r="AA71" s="22"/>
      <c r="AB71" s="22"/>
    </row>
    <row r="72" spans="1:35" s="5" customFormat="1" x14ac:dyDescent="0.25">
      <c r="A72" s="13"/>
      <c r="B72" s="13"/>
      <c r="C72" s="22"/>
      <c r="D72" s="31">
        <v>0</v>
      </c>
      <c r="E72" s="42" t="s">
        <v>392</v>
      </c>
      <c r="H72" s="22"/>
      <c r="I72" s="22"/>
      <c r="K72" s="3" t="s">
        <v>342</v>
      </c>
      <c r="L72" s="3"/>
      <c r="M72" s="5">
        <v>11</v>
      </c>
      <c r="N72" s="38" t="s">
        <v>344</v>
      </c>
      <c r="O72" s="13"/>
      <c r="P72" s="13"/>
      <c r="Q72" s="13"/>
      <c r="R72" s="13"/>
      <c r="S72" s="22"/>
      <c r="T72" s="22"/>
      <c r="U72" s="22"/>
      <c r="W72" s="13"/>
      <c r="X72" s="13"/>
      <c r="Y72" s="22"/>
      <c r="Z72" s="13"/>
      <c r="AA72" s="22"/>
      <c r="AB72" s="22"/>
    </row>
    <row r="73" spans="1:35" x14ac:dyDescent="0.25">
      <c r="A73" s="3"/>
      <c r="B73" s="3"/>
      <c r="E73" s="4"/>
      <c r="H73" s="22"/>
      <c r="I73" s="22"/>
      <c r="K73" s="46"/>
      <c r="L73" s="39"/>
      <c r="M73" s="38"/>
      <c r="N73" s="38"/>
      <c r="O73" s="22"/>
      <c r="P73" s="22"/>
      <c r="Q73" s="22"/>
      <c r="R73" s="22"/>
      <c r="S73" s="22"/>
      <c r="T73" s="22"/>
      <c r="U73" s="22"/>
      <c r="V73" s="22"/>
      <c r="W73" s="22"/>
      <c r="AC73" s="22"/>
      <c r="AD73" s="22"/>
      <c r="AE73" s="22"/>
      <c r="AF73" s="22"/>
      <c r="AG73" s="22"/>
      <c r="AH73" s="22"/>
      <c r="AI73" s="22"/>
    </row>
    <row r="74" spans="1:35" x14ac:dyDescent="0.25">
      <c r="C74" s="41">
        <f>SUM(C2:C73)</f>
        <v>3780</v>
      </c>
      <c r="D74" s="41">
        <f>SUM(D2:D73)</f>
        <v>49</v>
      </c>
      <c r="F74" s="23"/>
      <c r="G74" s="41">
        <f>SUM(G2:G73)</f>
        <v>6345</v>
      </c>
      <c r="H74" s="23"/>
      <c r="I74" s="23"/>
      <c r="J74" s="41"/>
      <c r="K74" s="34"/>
      <c r="L74" s="24"/>
      <c r="M74" s="25"/>
      <c r="N74" s="25"/>
      <c r="O74" s="41">
        <f>SUM(O2:O73)</f>
        <v>11230</v>
      </c>
      <c r="P74" s="102">
        <f t="shared" ref="P74:AI74" si="9">SUM(P2:P73)</f>
        <v>1090</v>
      </c>
      <c r="Q74" s="102">
        <f t="shared" si="9"/>
        <v>0</v>
      </c>
      <c r="R74" s="102">
        <f t="shared" si="9"/>
        <v>0</v>
      </c>
      <c r="S74" s="102">
        <f t="shared" si="9"/>
        <v>1535</v>
      </c>
      <c r="T74" s="102">
        <f t="shared" si="9"/>
        <v>1030</v>
      </c>
      <c r="U74" s="102">
        <f t="shared" si="9"/>
        <v>310</v>
      </c>
      <c r="V74" s="102">
        <f t="shared" si="9"/>
        <v>1015</v>
      </c>
      <c r="W74" s="102">
        <f>SUM(W2:W73)</f>
        <v>2735</v>
      </c>
      <c r="X74" s="102">
        <f t="shared" si="9"/>
        <v>0</v>
      </c>
      <c r="Y74" s="102">
        <f t="shared" si="9"/>
        <v>5255</v>
      </c>
      <c r="Z74" s="102">
        <f t="shared" si="9"/>
        <v>12320</v>
      </c>
      <c r="AA74" s="102">
        <f t="shared" si="9"/>
        <v>4</v>
      </c>
      <c r="AB74" s="102">
        <f t="shared" si="9"/>
        <v>8</v>
      </c>
      <c r="AC74" s="102">
        <f t="shared" si="9"/>
        <v>3</v>
      </c>
      <c r="AD74" s="102">
        <f t="shared" si="9"/>
        <v>3</v>
      </c>
      <c r="AE74" s="102">
        <f t="shared" si="9"/>
        <v>4</v>
      </c>
      <c r="AF74" s="102">
        <f t="shared" si="9"/>
        <v>52</v>
      </c>
      <c r="AG74" s="102">
        <f t="shared" si="9"/>
        <v>6</v>
      </c>
      <c r="AH74" s="102">
        <f t="shared" si="9"/>
        <v>1</v>
      </c>
      <c r="AI74" s="102">
        <f t="shared" si="9"/>
        <v>4</v>
      </c>
    </row>
    <row r="75" spans="1:35" x14ac:dyDescent="0.25">
      <c r="F75" s="23"/>
      <c r="G75" s="23"/>
      <c r="H75" s="23"/>
      <c r="I75" s="23"/>
      <c r="L75" s="23"/>
      <c r="O75" s="23"/>
      <c r="P75" s="23"/>
      <c r="Q75" s="23"/>
      <c r="R75" s="23"/>
      <c r="S75" s="23"/>
      <c r="T75" s="23"/>
      <c r="U75" s="23"/>
      <c r="V75" s="23"/>
      <c r="W75" s="23"/>
    </row>
    <row r="77" spans="1:35" x14ac:dyDescent="0.25">
      <c r="D77" s="22">
        <v>0</v>
      </c>
      <c r="P77" s="22"/>
      <c r="Q77" s="22"/>
      <c r="R77" s="22"/>
      <c r="S77" s="23"/>
      <c r="T77" s="22"/>
      <c r="U77" s="22"/>
    </row>
    <row r="78" spans="1:35" x14ac:dyDescent="0.25">
      <c r="D78" s="32">
        <f>D77/D74</f>
        <v>0</v>
      </c>
      <c r="E78" s="5" t="s">
        <v>65</v>
      </c>
      <c r="F78" s="5">
        <v>7</v>
      </c>
      <c r="O78" s="5"/>
      <c r="P78" s="22"/>
      <c r="Q78" s="22"/>
      <c r="R78" s="22"/>
      <c r="S78" s="23"/>
      <c r="T78" s="22"/>
      <c r="U78" s="22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"/>
  <sheetViews>
    <sheetView zoomScale="80" zoomScaleNormal="80" workbookViewId="0">
      <pane ySplit="1" topLeftCell="A55" activePane="bottomLeft" state="frozen"/>
      <selection activeCell="D1" sqref="D1"/>
      <selection pane="bottomLeft" activeCell="AG72" sqref="AG72"/>
    </sheetView>
  </sheetViews>
  <sheetFormatPr defaultRowHeight="15" x14ac:dyDescent="0.25"/>
  <cols>
    <col min="1" max="2" width="6.5703125" style="3" bestFit="1" customWidth="1"/>
    <col min="3" max="3" width="7.42578125" style="22" bestFit="1" customWidth="1"/>
    <col min="4" max="4" width="6" style="22" bestFit="1" customWidth="1"/>
    <col min="5" max="5" width="109.5703125" style="42" bestFit="1" customWidth="1"/>
    <col min="6" max="7" width="5.5703125" style="5" bestFit="1" customWidth="1"/>
    <col min="8" max="9" width="4.42578125" style="5" bestFit="1" customWidth="1"/>
    <col min="10" max="10" width="5.140625" style="5" bestFit="1" customWidth="1"/>
    <col min="11" max="11" width="11" style="23" bestFit="1" customWidth="1"/>
    <col min="12" max="12" width="7" style="23" bestFit="1" customWidth="1"/>
    <col min="13" max="13" width="7" style="22" bestFit="1" customWidth="1"/>
    <col min="14" max="14" width="4.85546875" style="22" bestFit="1" customWidth="1"/>
    <col min="15" max="15" width="7" style="22" bestFit="1" customWidth="1"/>
    <col min="16" max="16" width="5.5703125" style="22" bestFit="1" customWidth="1"/>
    <col min="17" max="18" width="3" style="13" bestFit="1" customWidth="1"/>
    <col min="19" max="20" width="4.42578125" style="13" bestFit="1" customWidth="1"/>
    <col min="21" max="21" width="5.5703125" style="13" bestFit="1" customWidth="1"/>
    <col min="22" max="22" width="4.42578125" style="22" bestFit="1" customWidth="1"/>
    <col min="23" max="24" width="5.5703125" style="13" bestFit="1" customWidth="1"/>
    <col min="25" max="25" width="5.140625" style="13" bestFit="1" customWidth="1"/>
    <col min="26" max="26" width="9.140625" style="13" bestFit="1" customWidth="1"/>
    <col min="27" max="27" width="10.140625" style="22" bestFit="1" customWidth="1"/>
    <col min="28" max="28" width="7.140625" style="23" bestFit="1" customWidth="1"/>
    <col min="29" max="29" width="7.28515625" style="23" bestFit="1" customWidth="1"/>
    <col min="30" max="30" width="8.42578125" style="13" bestFit="1" customWidth="1"/>
    <col min="31" max="31" width="5.140625" style="13" bestFit="1" customWidth="1"/>
    <col min="32" max="32" width="4.42578125" style="13" bestFit="1" customWidth="1"/>
    <col min="33" max="34" width="4.5703125" style="13" bestFit="1" customWidth="1"/>
    <col min="35" max="35" width="2.28515625" style="13" bestFit="1" customWidth="1"/>
    <col min="36" max="36" width="3.85546875" style="13" bestFit="1" customWidth="1"/>
    <col min="37" max="16384" width="9.140625" style="13"/>
  </cols>
  <sheetData>
    <row r="1" spans="1:36" x14ac:dyDescent="0.25">
      <c r="A1" s="76" t="s">
        <v>0</v>
      </c>
      <c r="B1" s="76" t="s">
        <v>1</v>
      </c>
      <c r="C1" s="1" t="s">
        <v>2</v>
      </c>
      <c r="D1" s="1" t="s">
        <v>28</v>
      </c>
      <c r="E1" s="75" t="s">
        <v>125</v>
      </c>
      <c r="F1" s="2" t="s">
        <v>3</v>
      </c>
      <c r="G1" s="2" t="s">
        <v>30</v>
      </c>
      <c r="H1" s="1" t="s">
        <v>4</v>
      </c>
      <c r="I1" s="1" t="s">
        <v>5</v>
      </c>
      <c r="J1" s="2" t="s">
        <v>6</v>
      </c>
      <c r="K1" s="80" t="s">
        <v>84</v>
      </c>
      <c r="L1" s="80" t="s">
        <v>83</v>
      </c>
      <c r="M1" s="74" t="s">
        <v>93</v>
      </c>
      <c r="N1" s="1" t="s">
        <v>119</v>
      </c>
      <c r="O1" s="1" t="s">
        <v>118</v>
      </c>
      <c r="P1" s="1" t="s">
        <v>29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70</v>
      </c>
      <c r="W1" s="1" t="s">
        <v>39</v>
      </c>
      <c r="X1" s="1" t="s">
        <v>40</v>
      </c>
      <c r="Y1" s="1" t="s">
        <v>79</v>
      </c>
      <c r="Z1" s="1" t="s">
        <v>37</v>
      </c>
      <c r="AA1" s="1" t="s">
        <v>117</v>
      </c>
      <c r="AB1" s="73" t="s">
        <v>116</v>
      </c>
      <c r="AC1" s="73" t="s">
        <v>115</v>
      </c>
      <c r="AD1" s="72" t="s">
        <v>51</v>
      </c>
      <c r="AE1" s="72" t="s">
        <v>52</v>
      </c>
      <c r="AF1" s="72" t="s">
        <v>53</v>
      </c>
      <c r="AG1" s="72" t="s">
        <v>54</v>
      </c>
      <c r="AH1" s="72" t="s">
        <v>55</v>
      </c>
      <c r="AI1" s="72" t="s">
        <v>56</v>
      </c>
      <c r="AJ1" s="72" t="s">
        <v>57</v>
      </c>
    </row>
    <row r="2" spans="1:36" x14ac:dyDescent="0.25">
      <c r="A2" s="3" t="s">
        <v>101</v>
      </c>
      <c r="B2" s="3" t="s">
        <v>102</v>
      </c>
      <c r="E2" s="4" t="s">
        <v>908</v>
      </c>
      <c r="F2" s="5">
        <f>'Ingleton 1'!C8</f>
        <v>505</v>
      </c>
      <c r="H2" s="5">
        <v>144</v>
      </c>
      <c r="I2" s="5">
        <f>H2-J2</f>
        <v>144</v>
      </c>
      <c r="J2" s="5">
        <v>0</v>
      </c>
      <c r="K2" s="46"/>
      <c r="L2" s="39"/>
      <c r="M2" s="38"/>
      <c r="N2" s="38"/>
      <c r="Q2" s="22"/>
      <c r="R2" s="22"/>
      <c r="S2" s="22"/>
      <c r="T2" s="22"/>
      <c r="U2" s="22"/>
      <c r="X2" s="5">
        <f>F2+20</f>
        <v>525</v>
      </c>
      <c r="Y2" s="22"/>
      <c r="Z2" s="22"/>
      <c r="AB2" s="22"/>
      <c r="AC2" s="22"/>
      <c r="AD2" s="22"/>
      <c r="AE2" s="22"/>
      <c r="AF2" s="22"/>
      <c r="AG2" s="22"/>
      <c r="AH2" s="22"/>
      <c r="AI2" s="22"/>
    </row>
    <row r="3" spans="1:36" x14ac:dyDescent="0.25">
      <c r="A3" s="3" t="s">
        <v>102</v>
      </c>
      <c r="B3" s="3" t="s">
        <v>103</v>
      </c>
      <c r="E3" s="4" t="s">
        <v>908</v>
      </c>
      <c r="F3" s="5">
        <f>'Ingleton 1'!C9</f>
        <v>205</v>
      </c>
      <c r="H3" s="5">
        <f>I2</f>
        <v>144</v>
      </c>
      <c r="I3" s="5">
        <f>H3-J3</f>
        <v>144</v>
      </c>
      <c r="J3" s="5">
        <v>0</v>
      </c>
      <c r="K3" s="46"/>
      <c r="L3" s="39"/>
      <c r="M3" s="38"/>
      <c r="N3" s="38"/>
      <c r="Q3" s="22"/>
      <c r="R3" s="22"/>
      <c r="S3" s="22"/>
      <c r="T3" s="22"/>
      <c r="U3" s="22"/>
      <c r="X3" s="5">
        <f>F3+20</f>
        <v>225</v>
      </c>
      <c r="Y3" s="22"/>
      <c r="Z3" s="22"/>
      <c r="AB3" s="22"/>
      <c r="AC3" s="22"/>
      <c r="AD3" s="22"/>
      <c r="AE3" s="22"/>
      <c r="AF3" s="22"/>
      <c r="AG3" s="22"/>
      <c r="AH3" s="22"/>
      <c r="AI3" s="22"/>
    </row>
    <row r="4" spans="1:36" x14ac:dyDescent="0.25">
      <c r="A4" s="3" t="s">
        <v>103</v>
      </c>
      <c r="B4" s="3" t="s">
        <v>104</v>
      </c>
      <c r="E4" s="4" t="s">
        <v>908</v>
      </c>
      <c r="F4" s="5">
        <f>'Ingleton 1'!C10</f>
        <v>380</v>
      </c>
      <c r="H4" s="5">
        <f>I3</f>
        <v>144</v>
      </c>
      <c r="I4" s="5">
        <f>H4-J4</f>
        <v>144</v>
      </c>
      <c r="J4" s="5">
        <v>0</v>
      </c>
      <c r="K4" s="46"/>
      <c r="L4" s="39"/>
      <c r="M4" s="38"/>
      <c r="N4" s="38"/>
      <c r="Q4" s="22"/>
      <c r="R4" s="22"/>
      <c r="S4" s="22"/>
      <c r="T4" s="22"/>
      <c r="U4" s="22"/>
      <c r="X4" s="5">
        <f>F4+20</f>
        <v>400</v>
      </c>
      <c r="Y4" s="22"/>
      <c r="Z4" s="22"/>
      <c r="AB4" s="22"/>
      <c r="AC4" s="22"/>
      <c r="AD4" s="22"/>
      <c r="AE4" s="22"/>
      <c r="AF4" s="22"/>
      <c r="AG4" s="22"/>
      <c r="AH4" s="22"/>
      <c r="AI4" s="22"/>
    </row>
    <row r="5" spans="1:36" x14ac:dyDescent="0.25">
      <c r="A5" s="3" t="s">
        <v>104</v>
      </c>
      <c r="B5" s="3" t="s">
        <v>126</v>
      </c>
      <c r="C5" s="22">
        <v>360</v>
      </c>
      <c r="E5" s="7" t="s">
        <v>127</v>
      </c>
      <c r="H5" s="5">
        <f>I4</f>
        <v>144</v>
      </c>
      <c r="I5" s="5">
        <f>H5-J5</f>
        <v>108</v>
      </c>
      <c r="J5" s="5">
        <v>36</v>
      </c>
      <c r="L5" s="81"/>
      <c r="M5" s="65"/>
      <c r="X5" s="13">
        <f>C5+20</f>
        <v>380</v>
      </c>
      <c r="Z5" s="13">
        <f>C5</f>
        <v>360</v>
      </c>
      <c r="AB5" s="23">
        <v>1</v>
      </c>
      <c r="AE5" s="13">
        <v>1</v>
      </c>
      <c r="AG5" s="13">
        <v>14</v>
      </c>
      <c r="AI5" s="13">
        <v>1</v>
      </c>
    </row>
    <row r="6" spans="1:36" s="42" customFormat="1" x14ac:dyDescent="0.25">
      <c r="C6" s="31"/>
      <c r="D6" s="31">
        <v>1</v>
      </c>
      <c r="E6" s="42" t="s">
        <v>129</v>
      </c>
      <c r="F6" s="53">
        <v>165</v>
      </c>
      <c r="G6" s="53">
        <v>10</v>
      </c>
      <c r="H6" s="53"/>
      <c r="I6" s="53"/>
      <c r="J6" s="53"/>
      <c r="K6" s="23" t="s">
        <v>229</v>
      </c>
      <c r="L6" s="47"/>
      <c r="M6" s="43"/>
      <c r="N6" s="31">
        <v>14</v>
      </c>
      <c r="O6" s="31">
        <v>48</v>
      </c>
      <c r="P6" s="31">
        <f>F6</f>
        <v>165</v>
      </c>
      <c r="Y6" s="53"/>
      <c r="Z6" s="31"/>
      <c r="AA6" s="31">
        <f>F6</f>
        <v>165</v>
      </c>
      <c r="AB6" s="31"/>
      <c r="AC6" s="31"/>
      <c r="AD6" s="31"/>
      <c r="AE6" s="31"/>
      <c r="AF6" s="31"/>
    </row>
    <row r="7" spans="1:36" x14ac:dyDescent="0.25">
      <c r="A7" s="13"/>
      <c r="B7" s="13"/>
      <c r="D7" s="22">
        <v>1</v>
      </c>
      <c r="E7" s="13" t="s">
        <v>130</v>
      </c>
      <c r="F7" s="5">
        <v>45</v>
      </c>
      <c r="G7" s="5">
        <v>45</v>
      </c>
      <c r="K7" s="23" t="s">
        <v>230</v>
      </c>
      <c r="M7" s="5"/>
      <c r="N7" s="31">
        <v>14</v>
      </c>
      <c r="O7" s="31">
        <v>47</v>
      </c>
      <c r="P7" s="31">
        <f t="shared" ref="P7:P66" si="0">F7</f>
        <v>45</v>
      </c>
      <c r="V7" s="13"/>
      <c r="X7" s="5"/>
      <c r="Y7" s="22"/>
      <c r="Z7" s="22"/>
      <c r="AA7" s="31">
        <f t="shared" ref="AA7:AA19" si="1">F7</f>
        <v>45</v>
      </c>
      <c r="AB7" s="22"/>
      <c r="AC7" s="13"/>
    </row>
    <row r="8" spans="1:36" x14ac:dyDescent="0.25">
      <c r="A8" s="13"/>
      <c r="B8" s="13"/>
      <c r="D8" s="22">
        <v>1</v>
      </c>
      <c r="E8" s="13" t="s">
        <v>131</v>
      </c>
      <c r="F8" s="5">
        <v>160</v>
      </c>
      <c r="G8" s="5">
        <v>120</v>
      </c>
      <c r="K8" s="23" t="s">
        <v>231</v>
      </c>
      <c r="M8" s="5"/>
      <c r="N8" s="31">
        <v>14</v>
      </c>
      <c r="O8" s="31">
        <v>46</v>
      </c>
      <c r="P8" s="31">
        <f t="shared" si="0"/>
        <v>160</v>
      </c>
      <c r="V8" s="13"/>
      <c r="X8" s="5"/>
      <c r="Y8" s="22"/>
      <c r="Z8" s="22"/>
      <c r="AA8" s="31">
        <f t="shared" si="1"/>
        <v>160</v>
      </c>
      <c r="AB8" s="22"/>
      <c r="AC8" s="13"/>
    </row>
    <row r="9" spans="1:36" x14ac:dyDescent="0.25">
      <c r="A9" s="13"/>
      <c r="B9" s="13"/>
      <c r="D9" s="22">
        <v>1</v>
      </c>
      <c r="E9" s="13" t="s">
        <v>132</v>
      </c>
      <c r="F9" s="5">
        <v>35</v>
      </c>
      <c r="G9" s="5">
        <v>10</v>
      </c>
      <c r="K9" s="23" t="s">
        <v>232</v>
      </c>
      <c r="M9" s="5"/>
      <c r="N9" s="31">
        <v>14</v>
      </c>
      <c r="O9" s="31">
        <v>45</v>
      </c>
      <c r="P9" s="31">
        <f t="shared" si="0"/>
        <v>35</v>
      </c>
      <c r="V9" s="13"/>
      <c r="X9" s="5"/>
      <c r="Y9" s="22"/>
      <c r="Z9" s="22"/>
      <c r="AA9" s="31">
        <f t="shared" si="1"/>
        <v>35</v>
      </c>
      <c r="AB9" s="22"/>
      <c r="AC9" s="13"/>
    </row>
    <row r="10" spans="1:36" x14ac:dyDescent="0.25">
      <c r="A10" s="13"/>
      <c r="B10" s="13"/>
      <c r="D10" s="22">
        <v>1</v>
      </c>
      <c r="E10" s="13" t="s">
        <v>133</v>
      </c>
      <c r="F10" s="5">
        <v>40</v>
      </c>
      <c r="G10" s="5">
        <v>10</v>
      </c>
      <c r="K10" s="23" t="s">
        <v>233</v>
      </c>
      <c r="M10" s="5"/>
      <c r="N10" s="31">
        <v>14</v>
      </c>
      <c r="O10" s="31">
        <v>44</v>
      </c>
      <c r="P10" s="31">
        <f t="shared" si="0"/>
        <v>40</v>
      </c>
      <c r="V10" s="13"/>
      <c r="X10" s="5"/>
      <c r="Y10" s="22"/>
      <c r="Z10" s="22"/>
      <c r="AA10" s="31">
        <f t="shared" si="1"/>
        <v>40</v>
      </c>
      <c r="AB10" s="22"/>
      <c r="AC10" s="13"/>
    </row>
    <row r="11" spans="1:36" x14ac:dyDescent="0.25">
      <c r="A11" s="13"/>
      <c r="B11" s="13"/>
      <c r="D11" s="22">
        <v>1</v>
      </c>
      <c r="E11" s="13" t="s">
        <v>134</v>
      </c>
      <c r="F11" s="5">
        <v>45</v>
      </c>
      <c r="G11" s="5">
        <v>10</v>
      </c>
      <c r="K11" s="23" t="s">
        <v>234</v>
      </c>
      <c r="M11" s="5"/>
      <c r="N11" s="31">
        <v>14</v>
      </c>
      <c r="O11" s="31">
        <v>43</v>
      </c>
      <c r="P11" s="31">
        <f t="shared" si="0"/>
        <v>45</v>
      </c>
      <c r="V11" s="13"/>
      <c r="X11" s="5"/>
      <c r="Y11" s="22"/>
      <c r="Z11" s="22"/>
      <c r="AA11" s="31">
        <f t="shared" si="1"/>
        <v>45</v>
      </c>
      <c r="AB11" s="22"/>
      <c r="AC11" s="13"/>
    </row>
    <row r="12" spans="1:36" x14ac:dyDescent="0.25">
      <c r="A12" s="13"/>
      <c r="B12" s="13"/>
      <c r="D12" s="22">
        <v>1</v>
      </c>
      <c r="E12" s="13" t="s">
        <v>135</v>
      </c>
      <c r="F12" s="5">
        <v>20</v>
      </c>
      <c r="G12" s="5">
        <v>10</v>
      </c>
      <c r="K12" s="23" t="s">
        <v>235</v>
      </c>
      <c r="M12" s="5"/>
      <c r="N12" s="31">
        <v>14</v>
      </c>
      <c r="O12" s="31">
        <v>42</v>
      </c>
      <c r="P12" s="31">
        <f t="shared" si="0"/>
        <v>20</v>
      </c>
      <c r="V12" s="13"/>
      <c r="X12" s="5"/>
      <c r="Y12" s="22"/>
      <c r="Z12" s="22"/>
      <c r="AA12" s="31">
        <f t="shared" si="1"/>
        <v>20</v>
      </c>
      <c r="AB12" s="22"/>
      <c r="AC12" s="13"/>
    </row>
    <row r="13" spans="1:36" x14ac:dyDescent="0.25">
      <c r="A13" s="13"/>
      <c r="B13" s="13"/>
      <c r="D13" s="22">
        <v>1</v>
      </c>
      <c r="E13" s="13" t="s">
        <v>136</v>
      </c>
      <c r="F13" s="5">
        <v>55</v>
      </c>
      <c r="G13" s="5">
        <v>45</v>
      </c>
      <c r="K13" s="23" t="s">
        <v>236</v>
      </c>
      <c r="M13" s="5"/>
      <c r="N13" s="31">
        <v>14</v>
      </c>
      <c r="O13" s="31">
        <v>41</v>
      </c>
      <c r="P13" s="31">
        <f t="shared" si="0"/>
        <v>55</v>
      </c>
      <c r="V13" s="13"/>
      <c r="X13" s="5"/>
      <c r="Y13" s="22"/>
      <c r="Z13" s="22"/>
      <c r="AA13" s="31">
        <f t="shared" si="1"/>
        <v>55</v>
      </c>
      <c r="AB13" s="22"/>
      <c r="AC13" s="13"/>
    </row>
    <row r="14" spans="1:36" x14ac:dyDescent="0.25">
      <c r="A14" s="13"/>
      <c r="B14" s="13"/>
      <c r="D14" s="22">
        <v>1</v>
      </c>
      <c r="E14" s="13" t="s">
        <v>137</v>
      </c>
      <c r="F14" s="5">
        <v>60</v>
      </c>
      <c r="G14" s="5">
        <v>15</v>
      </c>
      <c r="K14" s="23" t="s">
        <v>237</v>
      </c>
      <c r="M14" s="5"/>
      <c r="N14" s="31">
        <v>14</v>
      </c>
      <c r="O14" s="31">
        <v>40</v>
      </c>
      <c r="P14" s="31">
        <f t="shared" si="0"/>
        <v>60</v>
      </c>
      <c r="V14" s="13"/>
      <c r="X14" s="5"/>
      <c r="Y14" s="22"/>
      <c r="Z14" s="22"/>
      <c r="AA14" s="31">
        <f t="shared" si="1"/>
        <v>60</v>
      </c>
      <c r="AB14" s="22"/>
      <c r="AC14" s="13"/>
    </row>
    <row r="15" spans="1:36" x14ac:dyDescent="0.25">
      <c r="A15" s="13"/>
      <c r="B15" s="13"/>
      <c r="D15" s="22">
        <v>1</v>
      </c>
      <c r="E15" s="13" t="s">
        <v>138</v>
      </c>
      <c r="F15" s="5">
        <v>70</v>
      </c>
      <c r="G15" s="5">
        <v>15</v>
      </c>
      <c r="K15" s="23" t="s">
        <v>238</v>
      </c>
      <c r="M15" s="5"/>
      <c r="N15" s="31">
        <v>14</v>
      </c>
      <c r="O15" s="31">
        <v>39</v>
      </c>
      <c r="P15" s="31">
        <f t="shared" si="0"/>
        <v>70</v>
      </c>
      <c r="V15" s="13"/>
      <c r="X15" s="5"/>
      <c r="Y15" s="22"/>
      <c r="Z15" s="22"/>
      <c r="AA15" s="31">
        <f t="shared" si="1"/>
        <v>70</v>
      </c>
      <c r="AB15" s="22"/>
      <c r="AC15" s="13"/>
    </row>
    <row r="16" spans="1:36" x14ac:dyDescent="0.25">
      <c r="A16" s="13"/>
      <c r="B16" s="13"/>
      <c r="D16" s="22">
        <v>1</v>
      </c>
      <c r="E16" s="13" t="s">
        <v>139</v>
      </c>
      <c r="F16" s="5">
        <v>90</v>
      </c>
      <c r="G16" s="5">
        <v>25</v>
      </c>
      <c r="K16" s="23" t="s">
        <v>239</v>
      </c>
      <c r="M16" s="5"/>
      <c r="N16" s="31">
        <v>14</v>
      </c>
      <c r="O16" s="31">
        <v>38</v>
      </c>
      <c r="P16" s="31">
        <f t="shared" si="0"/>
        <v>90</v>
      </c>
      <c r="V16" s="13"/>
      <c r="X16" s="5"/>
      <c r="Y16" s="22"/>
      <c r="Z16" s="22"/>
      <c r="AA16" s="31">
        <f t="shared" si="1"/>
        <v>90</v>
      </c>
      <c r="AB16" s="22"/>
      <c r="AC16" s="13"/>
    </row>
    <row r="17" spans="1:36" x14ac:dyDescent="0.25">
      <c r="A17" s="13"/>
      <c r="B17" s="13"/>
      <c r="D17" s="22">
        <v>1</v>
      </c>
      <c r="E17" s="13" t="s">
        <v>140</v>
      </c>
      <c r="F17" s="5">
        <v>85</v>
      </c>
      <c r="G17" s="5">
        <v>10</v>
      </c>
      <c r="K17" s="23" t="s">
        <v>240</v>
      </c>
      <c r="M17" s="5"/>
      <c r="N17" s="31">
        <v>14</v>
      </c>
      <c r="O17" s="31">
        <v>37</v>
      </c>
      <c r="P17" s="31">
        <f t="shared" si="0"/>
        <v>85</v>
      </c>
      <c r="V17" s="13"/>
      <c r="X17" s="5"/>
      <c r="Y17" s="22"/>
      <c r="Z17" s="22"/>
      <c r="AA17" s="31">
        <f t="shared" si="1"/>
        <v>85</v>
      </c>
      <c r="AB17" s="22"/>
      <c r="AC17" s="13"/>
    </row>
    <row r="18" spans="1:36" x14ac:dyDescent="0.25">
      <c r="A18" s="13"/>
      <c r="B18" s="13"/>
      <c r="D18" s="22">
        <v>1</v>
      </c>
      <c r="E18" s="13" t="s">
        <v>141</v>
      </c>
      <c r="F18" s="5">
        <v>70</v>
      </c>
      <c r="G18" s="5">
        <v>15</v>
      </c>
      <c r="K18" s="23" t="s">
        <v>253</v>
      </c>
      <c r="M18" s="5"/>
      <c r="N18" s="31">
        <v>14</v>
      </c>
      <c r="O18" s="31">
        <v>36</v>
      </c>
      <c r="P18" s="31">
        <f t="shared" si="0"/>
        <v>70</v>
      </c>
      <c r="V18" s="13"/>
      <c r="X18" s="5"/>
      <c r="Y18" s="22"/>
      <c r="Z18" s="22"/>
      <c r="AA18" s="31">
        <f t="shared" si="1"/>
        <v>70</v>
      </c>
      <c r="AB18" s="22"/>
      <c r="AC18" s="13"/>
    </row>
    <row r="19" spans="1:36" x14ac:dyDescent="0.25">
      <c r="A19" s="13"/>
      <c r="B19" s="13"/>
      <c r="D19" s="22">
        <v>1</v>
      </c>
      <c r="E19" s="13" t="s">
        <v>142</v>
      </c>
      <c r="F19" s="5">
        <v>120</v>
      </c>
      <c r="G19" s="5">
        <v>10</v>
      </c>
      <c r="K19" s="23" t="s">
        <v>254</v>
      </c>
      <c r="M19" s="5"/>
      <c r="N19" s="31">
        <v>14</v>
      </c>
      <c r="O19" s="31">
        <v>35</v>
      </c>
      <c r="P19" s="31">
        <f t="shared" si="0"/>
        <v>120</v>
      </c>
      <c r="V19" s="13"/>
      <c r="X19" s="5"/>
      <c r="Y19" s="22"/>
      <c r="Z19" s="22"/>
      <c r="AA19" s="31">
        <f t="shared" si="1"/>
        <v>120</v>
      </c>
      <c r="AB19" s="22"/>
      <c r="AC19" s="13"/>
    </row>
    <row r="20" spans="1:36" x14ac:dyDescent="0.25">
      <c r="A20" s="13"/>
      <c r="B20" s="13"/>
      <c r="D20" s="22">
        <v>0</v>
      </c>
      <c r="E20" s="13" t="s">
        <v>69</v>
      </c>
      <c r="K20" s="23" t="s">
        <v>255</v>
      </c>
      <c r="M20" s="5"/>
      <c r="N20" s="31">
        <v>14</v>
      </c>
      <c r="O20" s="31">
        <v>34</v>
      </c>
      <c r="P20" s="31"/>
      <c r="V20" s="13"/>
      <c r="X20" s="5"/>
      <c r="Y20" s="22"/>
      <c r="Z20" s="22"/>
      <c r="AB20" s="22"/>
      <c r="AC20" s="13"/>
    </row>
    <row r="21" spans="1:36" x14ac:dyDescent="0.25">
      <c r="A21" s="13"/>
      <c r="B21" s="13"/>
      <c r="D21" s="22">
        <v>0</v>
      </c>
      <c r="E21" s="13" t="s">
        <v>69</v>
      </c>
      <c r="K21" s="23" t="s">
        <v>256</v>
      </c>
      <c r="M21" s="5"/>
      <c r="N21" s="31">
        <v>14</v>
      </c>
      <c r="O21" s="31">
        <v>33</v>
      </c>
      <c r="P21" s="31"/>
      <c r="V21" s="13"/>
      <c r="X21" s="5"/>
      <c r="Y21" s="22"/>
      <c r="Z21" s="22"/>
      <c r="AB21" s="22"/>
      <c r="AC21" s="13"/>
    </row>
    <row r="22" spans="1:36" x14ac:dyDescent="0.25">
      <c r="A22" s="13"/>
      <c r="B22" s="13"/>
      <c r="D22" s="22">
        <v>0</v>
      </c>
      <c r="E22" s="13" t="s">
        <v>69</v>
      </c>
      <c r="K22" s="23" t="s">
        <v>257</v>
      </c>
      <c r="M22" s="5"/>
      <c r="N22" s="31">
        <v>14</v>
      </c>
      <c r="O22" s="31">
        <v>32</v>
      </c>
      <c r="P22" s="31"/>
      <c r="V22" s="13"/>
      <c r="X22" s="5"/>
      <c r="Y22" s="22"/>
      <c r="Z22" s="22"/>
      <c r="AB22" s="22"/>
      <c r="AC22" s="13"/>
    </row>
    <row r="23" spans="1:36" x14ac:dyDescent="0.25">
      <c r="A23" s="13"/>
      <c r="B23" s="13"/>
      <c r="D23" s="22">
        <v>0</v>
      </c>
      <c r="E23" s="13" t="s">
        <v>69</v>
      </c>
      <c r="K23" s="23" t="s">
        <v>258</v>
      </c>
      <c r="M23" s="5"/>
      <c r="N23" s="31">
        <v>14</v>
      </c>
      <c r="O23" s="31">
        <v>31</v>
      </c>
      <c r="P23" s="31"/>
      <c r="V23" s="13"/>
      <c r="X23" s="5"/>
      <c r="Y23" s="22"/>
      <c r="Z23" s="22"/>
      <c r="AB23" s="22"/>
      <c r="AC23" s="13"/>
    </row>
    <row r="24" spans="1:36" x14ac:dyDescent="0.25">
      <c r="A24" s="3" t="s">
        <v>126</v>
      </c>
      <c r="B24" s="3" t="s">
        <v>143</v>
      </c>
      <c r="C24" s="22">
        <v>510</v>
      </c>
      <c r="E24" s="69" t="s">
        <v>144</v>
      </c>
      <c r="H24" s="5">
        <f>I5</f>
        <v>108</v>
      </c>
      <c r="I24" s="5">
        <f>H24-J24</f>
        <v>102</v>
      </c>
      <c r="J24" s="5">
        <v>6</v>
      </c>
      <c r="N24" s="31"/>
      <c r="P24" s="31"/>
      <c r="Q24" s="23"/>
      <c r="R24" s="23"/>
      <c r="S24" s="23"/>
      <c r="T24" s="23"/>
      <c r="U24" s="23"/>
      <c r="W24" s="22"/>
      <c r="X24" s="22">
        <f>C24+20</f>
        <v>530</v>
      </c>
      <c r="Z24" s="13">
        <f>C24</f>
        <v>510</v>
      </c>
      <c r="AB24" s="13"/>
      <c r="AC24" s="13">
        <v>1</v>
      </c>
      <c r="AD24" s="13">
        <v>1</v>
      </c>
      <c r="AG24" s="13">
        <v>2</v>
      </c>
      <c r="AJ24" s="13">
        <v>1</v>
      </c>
    </row>
    <row r="25" spans="1:36" x14ac:dyDescent="0.25">
      <c r="A25" s="13"/>
      <c r="B25" s="13"/>
      <c r="D25" s="22">
        <v>1</v>
      </c>
      <c r="E25" s="13" t="s">
        <v>145</v>
      </c>
      <c r="F25" s="5">
        <v>20</v>
      </c>
      <c r="G25" s="5">
        <v>20</v>
      </c>
      <c r="K25" s="23" t="s">
        <v>259</v>
      </c>
      <c r="M25" s="5"/>
      <c r="N25" s="31">
        <v>14</v>
      </c>
      <c r="O25" s="22">
        <v>30</v>
      </c>
      <c r="P25" s="31">
        <f t="shared" si="0"/>
        <v>20</v>
      </c>
      <c r="V25" s="13"/>
      <c r="X25" s="5"/>
      <c r="Y25" s="22"/>
      <c r="Z25" s="22"/>
      <c r="AA25" s="31">
        <f t="shared" ref="AA25:AA26" si="2">F25</f>
        <v>20</v>
      </c>
      <c r="AB25" s="22"/>
      <c r="AC25" s="13"/>
    </row>
    <row r="26" spans="1:36" x14ac:dyDescent="0.25">
      <c r="A26" s="13"/>
      <c r="B26" s="13"/>
      <c r="D26" s="22">
        <v>1</v>
      </c>
      <c r="E26" s="13" t="s">
        <v>146</v>
      </c>
      <c r="F26" s="5">
        <v>30</v>
      </c>
      <c r="G26" s="5">
        <v>25</v>
      </c>
      <c r="K26" s="23" t="s">
        <v>260</v>
      </c>
      <c r="M26" s="5"/>
      <c r="N26" s="31">
        <v>14</v>
      </c>
      <c r="O26" s="22">
        <v>29</v>
      </c>
      <c r="P26" s="31">
        <f t="shared" si="0"/>
        <v>30</v>
      </c>
      <c r="V26" s="13"/>
      <c r="X26" s="5"/>
      <c r="Y26" s="22"/>
      <c r="Z26" s="22"/>
      <c r="AA26" s="31">
        <f t="shared" si="2"/>
        <v>30</v>
      </c>
      <c r="AB26" s="22"/>
      <c r="AC26" s="13"/>
    </row>
    <row r="27" spans="1:36" x14ac:dyDescent="0.25">
      <c r="A27" s="13"/>
      <c r="B27" s="13"/>
      <c r="D27" s="22">
        <v>0</v>
      </c>
      <c r="E27" s="13" t="s">
        <v>69</v>
      </c>
      <c r="K27" s="23" t="s">
        <v>261</v>
      </c>
      <c r="M27" s="5"/>
      <c r="N27" s="31">
        <v>14</v>
      </c>
      <c r="O27" s="22">
        <v>28</v>
      </c>
      <c r="P27" s="31"/>
      <c r="V27" s="13"/>
      <c r="X27" s="5"/>
      <c r="Y27" s="22"/>
      <c r="Z27" s="22"/>
      <c r="AB27" s="22"/>
      <c r="AC27" s="13"/>
    </row>
    <row r="28" spans="1:36" x14ac:dyDescent="0.25">
      <c r="A28" s="3" t="s">
        <v>143</v>
      </c>
      <c r="B28" s="3" t="s">
        <v>147</v>
      </c>
      <c r="C28" s="22">
        <v>440</v>
      </c>
      <c r="E28" s="7" t="s">
        <v>951</v>
      </c>
      <c r="H28" s="5">
        <f>I24</f>
        <v>102</v>
      </c>
      <c r="I28" s="5">
        <f>H28-J28</f>
        <v>96</v>
      </c>
      <c r="J28" s="5">
        <v>6</v>
      </c>
      <c r="N28" s="31"/>
      <c r="P28" s="31"/>
      <c r="X28" s="13">
        <f>C28+20</f>
        <v>460</v>
      </c>
      <c r="Z28" s="13">
        <f>C28</f>
        <v>440</v>
      </c>
      <c r="AB28" s="23">
        <v>1</v>
      </c>
      <c r="AE28" s="13">
        <v>1</v>
      </c>
      <c r="AG28" s="13">
        <v>2</v>
      </c>
      <c r="AH28" s="13">
        <v>2</v>
      </c>
    </row>
    <row r="29" spans="1:36" x14ac:dyDescent="0.25">
      <c r="A29" s="13"/>
      <c r="B29" s="13"/>
      <c r="D29" s="22">
        <v>1</v>
      </c>
      <c r="E29" s="13" t="s">
        <v>148</v>
      </c>
      <c r="F29" s="5">
        <v>10</v>
      </c>
      <c r="G29" s="5">
        <v>10</v>
      </c>
      <c r="K29" s="23" t="s">
        <v>262</v>
      </c>
      <c r="M29" s="5"/>
      <c r="N29" s="31">
        <v>14</v>
      </c>
      <c r="O29" s="22">
        <v>27</v>
      </c>
      <c r="P29" s="31">
        <f t="shared" si="0"/>
        <v>10</v>
      </c>
      <c r="V29" s="13"/>
      <c r="X29" s="5"/>
      <c r="Y29" s="22"/>
      <c r="Z29" s="22"/>
      <c r="AA29" s="31">
        <f t="shared" ref="AA29:AA30" si="3">F29</f>
        <v>10</v>
      </c>
      <c r="AB29" s="22"/>
      <c r="AC29" s="13"/>
    </row>
    <row r="30" spans="1:36" x14ac:dyDescent="0.25">
      <c r="A30" s="13"/>
      <c r="B30" s="13"/>
      <c r="D30" s="22">
        <v>1</v>
      </c>
      <c r="E30" s="13" t="s">
        <v>149</v>
      </c>
      <c r="F30" s="5">
        <v>55</v>
      </c>
      <c r="G30" s="5">
        <v>20</v>
      </c>
      <c r="K30" s="23" t="s">
        <v>263</v>
      </c>
      <c r="M30" s="5"/>
      <c r="N30" s="31">
        <v>14</v>
      </c>
      <c r="O30" s="22">
        <v>26</v>
      </c>
      <c r="P30" s="31">
        <f t="shared" si="0"/>
        <v>55</v>
      </c>
      <c r="V30" s="13"/>
      <c r="X30" s="5"/>
      <c r="Y30" s="22"/>
      <c r="Z30" s="22"/>
      <c r="AA30" s="31">
        <f t="shared" si="3"/>
        <v>55</v>
      </c>
      <c r="AB30" s="22"/>
      <c r="AC30" s="13"/>
    </row>
    <row r="31" spans="1:36" x14ac:dyDescent="0.25">
      <c r="A31" s="13"/>
      <c r="B31" s="13"/>
      <c r="D31" s="22">
        <v>0</v>
      </c>
      <c r="E31" s="13" t="s">
        <v>69</v>
      </c>
      <c r="K31" s="23" t="s">
        <v>264</v>
      </c>
      <c r="M31" s="5"/>
      <c r="N31" s="31">
        <v>14</v>
      </c>
      <c r="O31" s="22">
        <v>25</v>
      </c>
      <c r="P31" s="31"/>
      <c r="V31" s="13"/>
      <c r="X31" s="5"/>
      <c r="Y31" s="22"/>
      <c r="Z31" s="22"/>
      <c r="AB31" s="22"/>
      <c r="AC31" s="13"/>
    </row>
    <row r="32" spans="1:36" x14ac:dyDescent="0.25">
      <c r="A32" s="3" t="s">
        <v>147</v>
      </c>
      <c r="B32" s="3" t="s">
        <v>150</v>
      </c>
      <c r="C32" s="22">
        <v>590</v>
      </c>
      <c r="E32" s="7" t="s">
        <v>151</v>
      </c>
      <c r="H32" s="5">
        <f>I28</f>
        <v>96</v>
      </c>
      <c r="I32" s="5">
        <f>H32-J32</f>
        <v>94</v>
      </c>
      <c r="J32" s="5">
        <v>2</v>
      </c>
      <c r="N32" s="31"/>
      <c r="P32" s="31"/>
      <c r="W32" s="13">
        <f>C32+20</f>
        <v>610</v>
      </c>
      <c r="Z32" s="13">
        <f>C32</f>
        <v>590</v>
      </c>
      <c r="AC32" s="23">
        <v>1</v>
      </c>
      <c r="AD32" s="13">
        <v>1</v>
      </c>
      <c r="AG32" s="13">
        <v>1</v>
      </c>
      <c r="AJ32" s="13">
        <v>1</v>
      </c>
    </row>
    <row r="33" spans="1:36" x14ac:dyDescent="0.25">
      <c r="A33" s="13"/>
      <c r="B33" s="13"/>
      <c r="D33" s="22">
        <v>1</v>
      </c>
      <c r="E33" s="13" t="s">
        <v>152</v>
      </c>
      <c r="K33" s="23" t="s">
        <v>205</v>
      </c>
      <c r="M33" s="5"/>
      <c r="N33" s="31">
        <v>14</v>
      </c>
      <c r="O33" s="22">
        <v>24</v>
      </c>
      <c r="P33" s="31">
        <f t="shared" si="0"/>
        <v>0</v>
      </c>
      <c r="V33" s="13"/>
      <c r="W33" s="5"/>
      <c r="Y33" s="22"/>
      <c r="Z33" s="22"/>
      <c r="AB33" s="22"/>
      <c r="AC33" s="13"/>
    </row>
    <row r="34" spans="1:36" x14ac:dyDescent="0.25">
      <c r="A34" s="3" t="s">
        <v>150</v>
      </c>
      <c r="B34" s="3" t="s">
        <v>153</v>
      </c>
      <c r="C34" s="22">
        <v>450</v>
      </c>
      <c r="E34" s="7" t="s">
        <v>950</v>
      </c>
      <c r="H34" s="5">
        <f>I32</f>
        <v>94</v>
      </c>
      <c r="I34" s="5">
        <f>H34-J34</f>
        <v>72</v>
      </c>
      <c r="J34" s="5">
        <v>22</v>
      </c>
      <c r="N34" s="31"/>
      <c r="P34" s="31"/>
      <c r="W34" s="13">
        <f>C34+20</f>
        <v>470</v>
      </c>
      <c r="Z34" s="13">
        <f>C34</f>
        <v>450</v>
      </c>
      <c r="AB34" s="23">
        <v>1</v>
      </c>
      <c r="AE34" s="13">
        <v>1</v>
      </c>
      <c r="AG34" s="13">
        <v>11</v>
      </c>
      <c r="AH34" s="13">
        <v>2</v>
      </c>
    </row>
    <row r="35" spans="1:36" x14ac:dyDescent="0.25">
      <c r="A35" s="13"/>
      <c r="B35" s="13"/>
      <c r="D35" s="22">
        <v>1</v>
      </c>
      <c r="E35" s="13" t="s">
        <v>154</v>
      </c>
      <c r="F35" s="5">
        <v>140</v>
      </c>
      <c r="G35" s="5">
        <v>15</v>
      </c>
      <c r="K35" s="23" t="s">
        <v>206</v>
      </c>
      <c r="M35" s="5"/>
      <c r="N35" s="31">
        <v>14</v>
      </c>
      <c r="O35" s="22">
        <v>23</v>
      </c>
      <c r="P35" s="31">
        <f t="shared" si="0"/>
        <v>140</v>
      </c>
      <c r="V35" s="13"/>
      <c r="X35" s="5"/>
      <c r="Y35" s="22"/>
      <c r="Z35" s="22"/>
      <c r="AA35" s="22">
        <f>F35</f>
        <v>140</v>
      </c>
      <c r="AB35" s="22"/>
      <c r="AC35" s="13"/>
    </row>
    <row r="36" spans="1:36" x14ac:dyDescent="0.25">
      <c r="A36" s="13"/>
      <c r="B36" s="13"/>
      <c r="D36" s="22">
        <v>1</v>
      </c>
      <c r="E36" s="13" t="s">
        <v>155</v>
      </c>
      <c r="F36" s="5">
        <v>135</v>
      </c>
      <c r="G36" s="5">
        <v>15</v>
      </c>
      <c r="K36" s="23" t="s">
        <v>207</v>
      </c>
      <c r="M36" s="5"/>
      <c r="N36" s="31">
        <v>14</v>
      </c>
      <c r="O36" s="22">
        <v>22</v>
      </c>
      <c r="P36" s="31">
        <f t="shared" si="0"/>
        <v>135</v>
      </c>
      <c r="V36" s="13"/>
      <c r="X36" s="5"/>
      <c r="Y36" s="22"/>
      <c r="Z36" s="22"/>
      <c r="AA36" s="22">
        <f t="shared" ref="AA36:AA45" si="4">F36</f>
        <v>135</v>
      </c>
      <c r="AB36" s="22"/>
      <c r="AC36" s="13"/>
    </row>
    <row r="37" spans="1:36" x14ac:dyDescent="0.25">
      <c r="A37" s="13"/>
      <c r="B37" s="13"/>
      <c r="D37" s="22">
        <v>1</v>
      </c>
      <c r="E37" s="13" t="s">
        <v>156</v>
      </c>
      <c r="F37" s="5">
        <v>130</v>
      </c>
      <c r="G37" s="5">
        <v>35</v>
      </c>
      <c r="K37" s="23" t="s">
        <v>208</v>
      </c>
      <c r="M37" s="5"/>
      <c r="N37" s="31">
        <v>14</v>
      </c>
      <c r="O37" s="22">
        <v>21</v>
      </c>
      <c r="P37" s="31">
        <f t="shared" si="0"/>
        <v>130</v>
      </c>
      <c r="V37" s="13"/>
      <c r="X37" s="5"/>
      <c r="Y37" s="22"/>
      <c r="Z37" s="22"/>
      <c r="AA37" s="22">
        <f t="shared" si="4"/>
        <v>130</v>
      </c>
      <c r="AB37" s="22"/>
      <c r="AC37" s="13"/>
    </row>
    <row r="38" spans="1:36" x14ac:dyDescent="0.25">
      <c r="A38" s="13"/>
      <c r="B38" s="13"/>
      <c r="D38" s="22">
        <v>1</v>
      </c>
      <c r="E38" s="13" t="s">
        <v>157</v>
      </c>
      <c r="F38" s="5">
        <v>105</v>
      </c>
      <c r="G38" s="5">
        <v>15</v>
      </c>
      <c r="K38" s="23" t="s">
        <v>209</v>
      </c>
      <c r="M38" s="5"/>
      <c r="N38" s="31">
        <v>14</v>
      </c>
      <c r="O38" s="22">
        <v>20</v>
      </c>
      <c r="P38" s="31">
        <f t="shared" si="0"/>
        <v>105</v>
      </c>
      <c r="V38" s="13"/>
      <c r="X38" s="5"/>
      <c r="Y38" s="22"/>
      <c r="Z38" s="22"/>
      <c r="AA38" s="22">
        <f t="shared" si="4"/>
        <v>105</v>
      </c>
      <c r="AB38" s="22"/>
      <c r="AC38" s="13"/>
    </row>
    <row r="39" spans="1:36" x14ac:dyDescent="0.25">
      <c r="A39" s="13"/>
      <c r="B39" s="13"/>
      <c r="D39" s="22">
        <v>1</v>
      </c>
      <c r="E39" s="13" t="s">
        <v>158</v>
      </c>
      <c r="F39" s="5">
        <v>95</v>
      </c>
      <c r="G39" s="5">
        <v>15</v>
      </c>
      <c r="K39" s="23" t="s">
        <v>210</v>
      </c>
      <c r="M39" s="5"/>
      <c r="N39" s="31">
        <v>14</v>
      </c>
      <c r="O39" s="22">
        <v>19</v>
      </c>
      <c r="P39" s="31">
        <f t="shared" si="0"/>
        <v>95</v>
      </c>
      <c r="V39" s="13"/>
      <c r="X39" s="5"/>
      <c r="Y39" s="22"/>
      <c r="Z39" s="22"/>
      <c r="AA39" s="22">
        <f t="shared" si="4"/>
        <v>95</v>
      </c>
      <c r="AB39" s="22"/>
      <c r="AC39" s="13"/>
    </row>
    <row r="40" spans="1:36" x14ac:dyDescent="0.25">
      <c r="A40" s="13"/>
      <c r="B40" s="13"/>
      <c r="D40" s="22">
        <v>1</v>
      </c>
      <c r="E40" s="13" t="s">
        <v>159</v>
      </c>
      <c r="F40" s="5">
        <v>90</v>
      </c>
      <c r="G40" s="5">
        <v>25</v>
      </c>
      <c r="K40" s="23" t="s">
        <v>71</v>
      </c>
      <c r="M40" s="5"/>
      <c r="N40" s="31">
        <v>14</v>
      </c>
      <c r="O40" s="22">
        <v>18</v>
      </c>
      <c r="P40" s="31">
        <f t="shared" si="0"/>
        <v>90</v>
      </c>
      <c r="V40" s="13"/>
      <c r="X40" s="5"/>
      <c r="Y40" s="22"/>
      <c r="Z40" s="22"/>
      <c r="AA40" s="22">
        <f t="shared" si="4"/>
        <v>90</v>
      </c>
      <c r="AB40" s="22"/>
      <c r="AC40" s="13"/>
    </row>
    <row r="41" spans="1:36" x14ac:dyDescent="0.25">
      <c r="A41" s="13"/>
      <c r="B41" s="13"/>
      <c r="D41" s="22">
        <v>1</v>
      </c>
      <c r="E41" s="13" t="s">
        <v>160</v>
      </c>
      <c r="F41" s="5">
        <v>150</v>
      </c>
      <c r="G41" s="5">
        <v>75</v>
      </c>
      <c r="K41" s="23" t="s">
        <v>72</v>
      </c>
      <c r="M41" s="5"/>
      <c r="N41" s="31">
        <v>14</v>
      </c>
      <c r="O41" s="22">
        <v>17</v>
      </c>
      <c r="P41" s="31">
        <f t="shared" si="0"/>
        <v>150</v>
      </c>
      <c r="V41" s="13"/>
      <c r="X41" s="5"/>
      <c r="Y41" s="22"/>
      <c r="Z41" s="22"/>
      <c r="AA41" s="22">
        <f t="shared" si="4"/>
        <v>150</v>
      </c>
      <c r="AB41" s="22"/>
      <c r="AC41" s="13"/>
    </row>
    <row r="42" spans="1:36" x14ac:dyDescent="0.25">
      <c r="A42" s="13"/>
      <c r="B42" s="13"/>
      <c r="D42" s="22">
        <v>1</v>
      </c>
      <c r="E42" s="13" t="s">
        <v>161</v>
      </c>
      <c r="F42" s="5">
        <v>300</v>
      </c>
      <c r="G42" s="5">
        <v>195</v>
      </c>
      <c r="K42" s="23" t="s">
        <v>73</v>
      </c>
      <c r="M42" s="5"/>
      <c r="N42" s="31">
        <v>14</v>
      </c>
      <c r="O42" s="22">
        <v>16</v>
      </c>
      <c r="P42" s="31">
        <f t="shared" si="0"/>
        <v>300</v>
      </c>
      <c r="V42" s="13"/>
      <c r="X42" s="5"/>
      <c r="Y42" s="22"/>
      <c r="Z42" s="22"/>
      <c r="AA42" s="22">
        <f t="shared" si="4"/>
        <v>300</v>
      </c>
      <c r="AB42" s="22"/>
      <c r="AC42" s="13"/>
    </row>
    <row r="43" spans="1:36" x14ac:dyDescent="0.25">
      <c r="A43" s="13"/>
      <c r="B43" s="13"/>
      <c r="D43" s="22">
        <v>1</v>
      </c>
      <c r="E43" s="13" t="s">
        <v>162</v>
      </c>
      <c r="F43" s="5">
        <v>580</v>
      </c>
      <c r="G43" s="5">
        <v>320</v>
      </c>
      <c r="K43" s="23" t="s">
        <v>74</v>
      </c>
      <c r="M43" s="5"/>
      <c r="N43" s="31">
        <v>14</v>
      </c>
      <c r="O43" s="22">
        <v>15</v>
      </c>
      <c r="P43" s="31">
        <f t="shared" si="0"/>
        <v>580</v>
      </c>
      <c r="V43" s="13"/>
      <c r="X43" s="5"/>
      <c r="Y43" s="22"/>
      <c r="Z43" s="22"/>
      <c r="AA43" s="22">
        <f t="shared" si="4"/>
        <v>580</v>
      </c>
      <c r="AB43" s="22"/>
      <c r="AC43" s="13"/>
    </row>
    <row r="44" spans="1:36" x14ac:dyDescent="0.25">
      <c r="A44" s="13"/>
      <c r="B44" s="13"/>
      <c r="D44" s="22">
        <v>1</v>
      </c>
      <c r="E44" s="13" t="s">
        <v>163</v>
      </c>
      <c r="F44" s="5">
        <v>610</v>
      </c>
      <c r="G44" s="5">
        <v>35</v>
      </c>
      <c r="K44" s="23" t="s">
        <v>75</v>
      </c>
      <c r="M44" s="5"/>
      <c r="N44" s="31">
        <v>14</v>
      </c>
      <c r="O44" s="22">
        <v>14</v>
      </c>
      <c r="P44" s="31">
        <f t="shared" si="0"/>
        <v>610</v>
      </c>
      <c r="V44" s="13"/>
      <c r="X44" s="5"/>
      <c r="Y44" s="22"/>
      <c r="Z44" s="22"/>
      <c r="AA44" s="22">
        <f t="shared" si="4"/>
        <v>610</v>
      </c>
      <c r="AB44" s="22"/>
      <c r="AC44" s="13"/>
    </row>
    <row r="45" spans="1:36" x14ac:dyDescent="0.25">
      <c r="A45" s="13"/>
      <c r="B45" s="13"/>
      <c r="D45" s="22">
        <v>1</v>
      </c>
      <c r="E45" s="13" t="s">
        <v>164</v>
      </c>
      <c r="F45" s="5">
        <v>760</v>
      </c>
      <c r="G45" s="5">
        <v>365</v>
      </c>
      <c r="K45" s="23" t="s">
        <v>76</v>
      </c>
      <c r="M45" s="5"/>
      <c r="N45" s="31">
        <v>14</v>
      </c>
      <c r="O45" s="22">
        <v>13</v>
      </c>
      <c r="P45" s="31">
        <f t="shared" si="0"/>
        <v>760</v>
      </c>
      <c r="V45" s="13"/>
      <c r="X45" s="5"/>
      <c r="Y45" s="22"/>
      <c r="Z45" s="22"/>
      <c r="AA45" s="22">
        <f t="shared" si="4"/>
        <v>760</v>
      </c>
      <c r="AB45" s="22"/>
      <c r="AC45" s="13"/>
    </row>
    <row r="46" spans="1:36" x14ac:dyDescent="0.25">
      <c r="A46" s="3" t="s">
        <v>153</v>
      </c>
      <c r="B46" s="3" t="s">
        <v>165</v>
      </c>
      <c r="C46" s="22">
        <v>450</v>
      </c>
      <c r="E46" s="7" t="s">
        <v>166</v>
      </c>
      <c r="H46" s="5">
        <f>I34</f>
        <v>72</v>
      </c>
      <c r="I46" s="5">
        <f>H46-J46</f>
        <v>68</v>
      </c>
      <c r="J46" s="5">
        <v>4</v>
      </c>
      <c r="N46" s="31"/>
      <c r="P46" s="31"/>
      <c r="V46" s="13">
        <f>C46+20</f>
        <v>470</v>
      </c>
      <c r="Z46" s="13">
        <f>C46</f>
        <v>450</v>
      </c>
      <c r="AC46" s="23">
        <v>1</v>
      </c>
      <c r="AF46" s="13">
        <v>1</v>
      </c>
      <c r="AG46" s="13">
        <v>2</v>
      </c>
      <c r="AJ46" s="13">
        <v>1</v>
      </c>
    </row>
    <row r="47" spans="1:36" x14ac:dyDescent="0.25">
      <c r="A47" s="13"/>
      <c r="B47" s="13"/>
      <c r="D47" s="22">
        <v>1</v>
      </c>
      <c r="E47" s="13" t="s">
        <v>167</v>
      </c>
      <c r="F47" s="5">
        <v>15</v>
      </c>
      <c r="G47" s="5">
        <v>15</v>
      </c>
      <c r="K47" s="23" t="s">
        <v>223</v>
      </c>
      <c r="M47" s="5"/>
      <c r="N47" s="31">
        <v>14</v>
      </c>
      <c r="O47" s="22">
        <v>12</v>
      </c>
      <c r="P47" s="31">
        <f t="shared" si="0"/>
        <v>15</v>
      </c>
      <c r="V47" s="13"/>
      <c r="X47" s="5"/>
      <c r="Y47" s="22"/>
      <c r="Z47" s="22"/>
      <c r="AA47" s="22">
        <f>F47</f>
        <v>15</v>
      </c>
      <c r="AB47" s="22"/>
      <c r="AC47" s="13"/>
    </row>
    <row r="48" spans="1:36" x14ac:dyDescent="0.25">
      <c r="A48" s="13"/>
      <c r="B48" s="13"/>
      <c r="D48" s="22">
        <v>1</v>
      </c>
      <c r="E48" s="13" t="s">
        <v>168</v>
      </c>
      <c r="F48" s="5">
        <v>35</v>
      </c>
      <c r="G48" s="5">
        <v>35</v>
      </c>
      <c r="K48" s="23" t="s">
        <v>224</v>
      </c>
      <c r="M48" s="5"/>
      <c r="N48" s="31">
        <v>14</v>
      </c>
      <c r="O48" s="22">
        <v>11</v>
      </c>
      <c r="P48" s="31">
        <f t="shared" si="0"/>
        <v>35</v>
      </c>
      <c r="V48" s="13"/>
      <c r="X48" s="5"/>
      <c r="Y48" s="22"/>
      <c r="Z48" s="22"/>
      <c r="AA48" s="22">
        <f>F48</f>
        <v>35</v>
      </c>
      <c r="AB48" s="22"/>
      <c r="AC48" s="13"/>
    </row>
    <row r="49" spans="1:36" x14ac:dyDescent="0.25">
      <c r="A49" s="3" t="s">
        <v>165</v>
      </c>
      <c r="B49" s="3" t="s">
        <v>169</v>
      </c>
      <c r="C49" s="22">
        <v>270</v>
      </c>
      <c r="E49" s="7" t="s">
        <v>952</v>
      </c>
      <c r="H49" s="5">
        <f>I46</f>
        <v>68</v>
      </c>
      <c r="I49" s="5">
        <f>H49-J49</f>
        <v>48</v>
      </c>
      <c r="J49" s="5">
        <v>20</v>
      </c>
      <c r="N49" s="31"/>
      <c r="P49" s="31"/>
      <c r="V49" s="13">
        <f>C49+20</f>
        <v>290</v>
      </c>
      <c r="Z49" s="13">
        <f>C49</f>
        <v>270</v>
      </c>
      <c r="AC49" s="23">
        <v>1</v>
      </c>
      <c r="AD49" s="13">
        <v>1</v>
      </c>
      <c r="AG49" s="13">
        <v>2</v>
      </c>
      <c r="AH49" s="13">
        <v>3</v>
      </c>
    </row>
    <row r="50" spans="1:36" x14ac:dyDescent="0.25">
      <c r="A50" s="13"/>
      <c r="B50" s="13"/>
      <c r="D50" s="22">
        <v>1</v>
      </c>
      <c r="E50" s="13" t="s">
        <v>180</v>
      </c>
      <c r="F50" s="5">
        <v>45</v>
      </c>
      <c r="G50" s="5">
        <v>20</v>
      </c>
      <c r="K50" s="23" t="s">
        <v>225</v>
      </c>
      <c r="M50" s="5"/>
      <c r="N50" s="31">
        <v>14</v>
      </c>
      <c r="O50" s="22">
        <v>10</v>
      </c>
      <c r="P50" s="31">
        <f t="shared" si="0"/>
        <v>45</v>
      </c>
      <c r="V50" s="13"/>
      <c r="X50" s="5"/>
      <c r="Y50" s="22"/>
      <c r="Z50" s="22"/>
      <c r="AA50" s="22">
        <f>F50</f>
        <v>45</v>
      </c>
      <c r="AB50" s="22"/>
      <c r="AC50" s="13"/>
    </row>
    <row r="51" spans="1:36" x14ac:dyDescent="0.25">
      <c r="A51" s="13"/>
      <c r="B51" s="13"/>
      <c r="D51" s="22">
        <v>1</v>
      </c>
      <c r="E51" s="13" t="s">
        <v>181</v>
      </c>
      <c r="F51" s="5">
        <v>600</v>
      </c>
      <c r="G51" s="5">
        <v>270</v>
      </c>
      <c r="K51" s="23" t="s">
        <v>226</v>
      </c>
      <c r="M51" s="5"/>
      <c r="N51" s="31">
        <v>14</v>
      </c>
      <c r="O51" s="22">
        <v>9</v>
      </c>
      <c r="P51" s="31">
        <f t="shared" si="0"/>
        <v>600</v>
      </c>
      <c r="V51" s="13"/>
      <c r="X51" s="5"/>
      <c r="Y51" s="22"/>
      <c r="Z51" s="22"/>
      <c r="AA51" s="22">
        <f t="shared" ref="AA51:AA60" si="5">F51</f>
        <v>600</v>
      </c>
      <c r="AB51" s="22"/>
      <c r="AC51" s="13"/>
    </row>
    <row r="52" spans="1:36" x14ac:dyDescent="0.25">
      <c r="A52" s="13"/>
      <c r="B52" s="13"/>
      <c r="D52" s="22">
        <v>0</v>
      </c>
      <c r="E52" s="13" t="s">
        <v>69</v>
      </c>
      <c r="K52" s="23" t="s">
        <v>227</v>
      </c>
      <c r="M52" s="5"/>
      <c r="N52" s="31">
        <v>14</v>
      </c>
      <c r="O52" s="22">
        <v>8</v>
      </c>
      <c r="P52" s="31"/>
      <c r="V52" s="13"/>
      <c r="X52" s="5"/>
      <c r="Y52" s="22"/>
      <c r="Z52" s="22"/>
      <c r="AB52" s="22"/>
      <c r="AC52" s="13"/>
    </row>
    <row r="53" spans="1:36" x14ac:dyDescent="0.25">
      <c r="E53" s="7" t="s">
        <v>173</v>
      </c>
      <c r="F53" s="5">
        <v>175</v>
      </c>
      <c r="G53" s="5">
        <v>175</v>
      </c>
      <c r="N53" s="31"/>
      <c r="P53" s="31">
        <f t="shared" si="0"/>
        <v>175</v>
      </c>
      <c r="T53" s="13">
        <f>F53+20</f>
        <v>195</v>
      </c>
      <c r="Z53" s="13">
        <f>F53</f>
        <v>175</v>
      </c>
      <c r="AC53" s="23">
        <v>1</v>
      </c>
      <c r="AF53" s="13">
        <v>1</v>
      </c>
      <c r="AG53" s="13">
        <v>8</v>
      </c>
    </row>
    <row r="54" spans="1:36" x14ac:dyDescent="0.25">
      <c r="A54" s="13"/>
      <c r="B54" s="13"/>
      <c r="D54" s="22">
        <v>1</v>
      </c>
      <c r="E54" s="13" t="s">
        <v>172</v>
      </c>
      <c r="F54" s="5">
        <v>10</v>
      </c>
      <c r="G54" s="5">
        <v>10</v>
      </c>
      <c r="K54" s="23" t="s">
        <v>228</v>
      </c>
      <c r="M54" s="3"/>
      <c r="N54" s="31">
        <v>14</v>
      </c>
      <c r="O54" s="22">
        <v>7</v>
      </c>
      <c r="P54" s="31">
        <f t="shared" si="0"/>
        <v>10</v>
      </c>
      <c r="V54" s="13"/>
      <c r="X54" s="5"/>
      <c r="Y54" s="22"/>
      <c r="Z54" s="22"/>
      <c r="AA54" s="22">
        <f t="shared" si="5"/>
        <v>10</v>
      </c>
      <c r="AB54" s="22"/>
      <c r="AC54" s="13"/>
    </row>
    <row r="55" spans="1:36" x14ac:dyDescent="0.25">
      <c r="A55" s="13"/>
      <c r="B55" s="13"/>
      <c r="D55" s="22">
        <v>1</v>
      </c>
      <c r="E55" s="13" t="s">
        <v>174</v>
      </c>
      <c r="F55" s="5">
        <v>10</v>
      </c>
      <c r="G55" s="5">
        <v>10</v>
      </c>
      <c r="K55" s="23" t="s">
        <v>247</v>
      </c>
      <c r="M55" s="3"/>
      <c r="N55" s="31">
        <v>14</v>
      </c>
      <c r="O55" s="22">
        <v>6</v>
      </c>
      <c r="P55" s="31">
        <f t="shared" si="0"/>
        <v>10</v>
      </c>
      <c r="V55" s="13"/>
      <c r="X55" s="5"/>
      <c r="Y55" s="22"/>
      <c r="Z55" s="22"/>
      <c r="AA55" s="22">
        <f t="shared" si="5"/>
        <v>10</v>
      </c>
      <c r="AB55" s="22"/>
      <c r="AC55" s="13"/>
    </row>
    <row r="56" spans="1:36" x14ac:dyDescent="0.25">
      <c r="A56" s="13"/>
      <c r="B56" s="13"/>
      <c r="D56" s="22">
        <v>1</v>
      </c>
      <c r="E56" s="13" t="s">
        <v>175</v>
      </c>
      <c r="F56" s="5">
        <v>35</v>
      </c>
      <c r="G56" s="5">
        <v>25</v>
      </c>
      <c r="K56" s="23" t="s">
        <v>248</v>
      </c>
      <c r="M56" s="3"/>
      <c r="N56" s="31">
        <v>14</v>
      </c>
      <c r="O56" s="22">
        <v>5</v>
      </c>
      <c r="P56" s="31">
        <f t="shared" si="0"/>
        <v>35</v>
      </c>
      <c r="V56" s="13"/>
      <c r="X56" s="5"/>
      <c r="Y56" s="22"/>
      <c r="Z56" s="22"/>
      <c r="AA56" s="22">
        <f t="shared" si="5"/>
        <v>35</v>
      </c>
      <c r="AB56" s="22"/>
      <c r="AC56" s="13"/>
    </row>
    <row r="57" spans="1:36" x14ac:dyDescent="0.25">
      <c r="A57" s="13"/>
      <c r="B57" s="13"/>
      <c r="D57" s="22">
        <v>1</v>
      </c>
      <c r="E57" s="13" t="s">
        <v>178</v>
      </c>
      <c r="F57" s="5">
        <v>25</v>
      </c>
      <c r="G57" s="5">
        <v>10</v>
      </c>
      <c r="K57" s="23" t="s">
        <v>249</v>
      </c>
      <c r="M57" s="3"/>
      <c r="N57" s="31">
        <v>14</v>
      </c>
      <c r="O57" s="22">
        <v>4</v>
      </c>
      <c r="P57" s="31">
        <f t="shared" si="0"/>
        <v>25</v>
      </c>
      <c r="V57" s="13"/>
      <c r="X57" s="5"/>
      <c r="Y57" s="22"/>
      <c r="Z57" s="22"/>
      <c r="AA57" s="22">
        <f t="shared" si="5"/>
        <v>25</v>
      </c>
      <c r="AB57" s="22"/>
      <c r="AC57" s="13"/>
    </row>
    <row r="58" spans="1:36" x14ac:dyDescent="0.25">
      <c r="A58" s="13"/>
      <c r="B58" s="13"/>
      <c r="D58" s="22">
        <v>1</v>
      </c>
      <c r="E58" s="13" t="s">
        <v>177</v>
      </c>
      <c r="F58" s="5">
        <v>25</v>
      </c>
      <c r="G58" s="5">
        <v>10</v>
      </c>
      <c r="K58" s="23" t="s">
        <v>250</v>
      </c>
      <c r="M58" s="3"/>
      <c r="N58" s="31">
        <v>14</v>
      </c>
      <c r="O58" s="22">
        <v>3</v>
      </c>
      <c r="P58" s="31">
        <f t="shared" si="0"/>
        <v>25</v>
      </c>
      <c r="V58" s="13"/>
      <c r="X58" s="5"/>
      <c r="Y58" s="22"/>
      <c r="Z58" s="22"/>
      <c r="AA58" s="22">
        <f t="shared" si="5"/>
        <v>25</v>
      </c>
      <c r="AB58" s="22"/>
      <c r="AC58" s="13"/>
    </row>
    <row r="59" spans="1:36" x14ac:dyDescent="0.25">
      <c r="A59" s="13"/>
      <c r="B59" s="13"/>
      <c r="D59" s="22">
        <v>1</v>
      </c>
      <c r="E59" s="13" t="s">
        <v>176</v>
      </c>
      <c r="F59" s="5">
        <v>30</v>
      </c>
      <c r="G59" s="5">
        <v>10</v>
      </c>
      <c r="K59" s="23" t="s">
        <v>251</v>
      </c>
      <c r="M59" s="3"/>
      <c r="N59" s="31">
        <v>14</v>
      </c>
      <c r="O59" s="22">
        <v>2</v>
      </c>
      <c r="P59" s="31">
        <f t="shared" si="0"/>
        <v>30</v>
      </c>
      <c r="V59" s="13"/>
      <c r="X59" s="5"/>
      <c r="Y59" s="22"/>
      <c r="Z59" s="22"/>
      <c r="AA59" s="22">
        <f t="shared" si="5"/>
        <v>30</v>
      </c>
      <c r="AB59" s="22"/>
      <c r="AC59" s="13"/>
    </row>
    <row r="60" spans="1:36" x14ac:dyDescent="0.25">
      <c r="A60" s="13"/>
      <c r="B60" s="13"/>
      <c r="D60" s="22">
        <v>1</v>
      </c>
      <c r="E60" s="13" t="s">
        <v>179</v>
      </c>
      <c r="F60" s="5">
        <v>30</v>
      </c>
      <c r="G60" s="5">
        <v>30</v>
      </c>
      <c r="K60" s="23" t="s">
        <v>252</v>
      </c>
      <c r="M60" s="3"/>
      <c r="N60" s="31">
        <v>14</v>
      </c>
      <c r="O60" s="22">
        <v>1</v>
      </c>
      <c r="P60" s="31">
        <f t="shared" si="0"/>
        <v>30</v>
      </c>
      <c r="V60" s="13"/>
      <c r="X60" s="5"/>
      <c r="Y60" s="22"/>
      <c r="Z60" s="22"/>
      <c r="AA60" s="22">
        <f t="shared" si="5"/>
        <v>30</v>
      </c>
      <c r="AB60" s="22"/>
      <c r="AC60" s="13"/>
    </row>
    <row r="61" spans="1:36" x14ac:dyDescent="0.25">
      <c r="A61" s="3" t="s">
        <v>169</v>
      </c>
      <c r="B61" s="3" t="s">
        <v>170</v>
      </c>
      <c r="C61" s="22">
        <v>710</v>
      </c>
      <c r="E61" s="7" t="s">
        <v>171</v>
      </c>
      <c r="H61" s="5">
        <f>I49</f>
        <v>48</v>
      </c>
      <c r="I61" s="5">
        <f>H61-J61</f>
        <v>44</v>
      </c>
      <c r="J61" s="5">
        <v>4</v>
      </c>
      <c r="P61" s="31"/>
      <c r="U61" s="13">
        <f>C61+20</f>
        <v>730</v>
      </c>
      <c r="Z61" s="13">
        <f>C61</f>
        <v>710</v>
      </c>
      <c r="AC61" s="23">
        <v>1</v>
      </c>
      <c r="AF61" s="13">
        <v>1</v>
      </c>
      <c r="AG61" s="13">
        <v>2</v>
      </c>
      <c r="AJ61" s="13">
        <v>1</v>
      </c>
    </row>
    <row r="62" spans="1:36" x14ac:dyDescent="0.25">
      <c r="A62" s="13"/>
      <c r="B62" s="13"/>
      <c r="D62" s="22">
        <v>1</v>
      </c>
      <c r="E62" s="13" t="s">
        <v>182</v>
      </c>
      <c r="F62" s="5">
        <v>125</v>
      </c>
      <c r="G62" s="5">
        <v>125</v>
      </c>
      <c r="K62" s="23" t="s">
        <v>96</v>
      </c>
      <c r="M62" s="5"/>
      <c r="N62" s="22">
        <v>13</v>
      </c>
      <c r="O62" s="22">
        <v>48</v>
      </c>
      <c r="P62" s="31">
        <f t="shared" si="0"/>
        <v>125</v>
      </c>
      <c r="V62" s="13"/>
      <c r="X62" s="5"/>
      <c r="Y62" s="22"/>
      <c r="Z62" s="22"/>
      <c r="AA62" s="22">
        <f>F62</f>
        <v>125</v>
      </c>
      <c r="AB62" s="22"/>
      <c r="AC62" s="13"/>
    </row>
    <row r="63" spans="1:36" x14ac:dyDescent="0.25">
      <c r="A63" s="13"/>
      <c r="B63" s="13"/>
      <c r="D63" s="22">
        <v>1</v>
      </c>
      <c r="E63" s="13" t="s">
        <v>183</v>
      </c>
      <c r="F63" s="5">
        <v>160</v>
      </c>
      <c r="G63" s="5">
        <v>50</v>
      </c>
      <c r="K63" s="23" t="s">
        <v>97</v>
      </c>
      <c r="M63" s="5"/>
      <c r="N63" s="22">
        <v>13</v>
      </c>
      <c r="O63" s="22">
        <v>47</v>
      </c>
      <c r="P63" s="31">
        <f t="shared" si="0"/>
        <v>160</v>
      </c>
      <c r="V63" s="13"/>
      <c r="X63" s="5"/>
      <c r="Y63" s="22"/>
      <c r="Z63" s="22"/>
      <c r="AA63" s="22">
        <f>F63</f>
        <v>160</v>
      </c>
      <c r="AB63" s="22"/>
      <c r="AC63" s="13"/>
    </row>
    <row r="64" spans="1:36" x14ac:dyDescent="0.25">
      <c r="A64" s="3" t="s">
        <v>170</v>
      </c>
      <c r="B64" s="3" t="s">
        <v>184</v>
      </c>
      <c r="C64" s="22">
        <v>445</v>
      </c>
      <c r="E64" s="7" t="s">
        <v>185</v>
      </c>
      <c r="H64" s="5">
        <f>I61</f>
        <v>44</v>
      </c>
      <c r="I64" s="5">
        <f>H64-J64</f>
        <v>44</v>
      </c>
      <c r="J64" s="5">
        <v>0</v>
      </c>
      <c r="P64" s="31"/>
      <c r="U64" s="13">
        <f>C64+20</f>
        <v>465</v>
      </c>
      <c r="Z64" s="13">
        <f>C64</f>
        <v>445</v>
      </c>
      <c r="AC64" s="23">
        <v>1</v>
      </c>
    </row>
    <row r="65" spans="1:36" x14ac:dyDescent="0.25">
      <c r="A65" s="3" t="s">
        <v>184</v>
      </c>
      <c r="B65" s="3" t="s">
        <v>186</v>
      </c>
      <c r="C65" s="22">
        <v>440</v>
      </c>
      <c r="E65" s="7" t="s">
        <v>953</v>
      </c>
      <c r="H65" s="5">
        <f>I64</f>
        <v>44</v>
      </c>
      <c r="I65" s="5">
        <f>H65-J65</f>
        <v>42</v>
      </c>
      <c r="J65" s="5">
        <v>2</v>
      </c>
      <c r="P65" s="31"/>
      <c r="U65" s="13">
        <f>C65+20</f>
        <v>460</v>
      </c>
      <c r="Z65" s="13">
        <f>C65</f>
        <v>440</v>
      </c>
      <c r="AC65" s="23">
        <v>1</v>
      </c>
      <c r="AF65" s="13">
        <v>1</v>
      </c>
      <c r="AG65" s="13">
        <v>1</v>
      </c>
      <c r="AJ65" s="13">
        <v>1</v>
      </c>
    </row>
    <row r="66" spans="1:36" x14ac:dyDescent="0.25">
      <c r="D66" s="22">
        <v>1</v>
      </c>
      <c r="E66" s="42" t="s">
        <v>187</v>
      </c>
      <c r="F66" s="5">
        <v>10</v>
      </c>
      <c r="G66" s="5">
        <v>10</v>
      </c>
      <c r="K66" s="23" t="s">
        <v>98</v>
      </c>
      <c r="M66" s="3"/>
      <c r="N66" s="22">
        <v>13</v>
      </c>
      <c r="O66" s="22">
        <v>46</v>
      </c>
      <c r="P66" s="31">
        <f t="shared" si="0"/>
        <v>10</v>
      </c>
      <c r="AA66" s="22">
        <f>F66</f>
        <v>10</v>
      </c>
    </row>
    <row r="67" spans="1:36" x14ac:dyDescent="0.25">
      <c r="A67" s="3" t="s">
        <v>186</v>
      </c>
      <c r="B67" s="3" t="s">
        <v>188</v>
      </c>
      <c r="C67" s="22">
        <v>410</v>
      </c>
      <c r="E67" s="7" t="s">
        <v>954</v>
      </c>
      <c r="H67" s="5">
        <f>I65</f>
        <v>42</v>
      </c>
      <c r="I67" s="5">
        <f>H67-J67</f>
        <v>36</v>
      </c>
      <c r="J67" s="5">
        <v>6</v>
      </c>
      <c r="P67" s="31"/>
      <c r="U67" s="22">
        <f>C67+20</f>
        <v>430</v>
      </c>
      <c r="V67" s="13"/>
      <c r="Z67" s="13">
        <f>C67</f>
        <v>410</v>
      </c>
      <c r="AC67" s="23">
        <v>1</v>
      </c>
      <c r="AF67" s="13">
        <v>1</v>
      </c>
      <c r="AG67" s="13">
        <v>3</v>
      </c>
      <c r="AJ67" s="13">
        <v>1</v>
      </c>
    </row>
    <row r="68" spans="1:36" x14ac:dyDescent="0.25">
      <c r="D68" s="22">
        <v>1</v>
      </c>
      <c r="E68" s="42" t="s">
        <v>189</v>
      </c>
      <c r="F68" s="5">
        <v>410</v>
      </c>
      <c r="G68" s="5">
        <v>410</v>
      </c>
      <c r="K68" s="23" t="s">
        <v>99</v>
      </c>
      <c r="N68" s="22">
        <v>13</v>
      </c>
      <c r="O68" s="22">
        <v>30</v>
      </c>
      <c r="P68" s="13"/>
      <c r="S68" s="31">
        <f>F68</f>
        <v>410</v>
      </c>
      <c r="Z68" s="13">
        <f>F68</f>
        <v>410</v>
      </c>
    </row>
    <row r="69" spans="1:36" x14ac:dyDescent="0.25">
      <c r="D69" s="22">
        <v>1</v>
      </c>
      <c r="E69" s="42" t="s">
        <v>194</v>
      </c>
      <c r="K69" s="23" t="s">
        <v>100</v>
      </c>
      <c r="N69" s="22">
        <v>13</v>
      </c>
      <c r="O69" s="22">
        <v>29</v>
      </c>
      <c r="P69" s="31"/>
    </row>
    <row r="70" spans="1:36" x14ac:dyDescent="0.25">
      <c r="D70" s="22">
        <v>1</v>
      </c>
      <c r="E70" s="42" t="s">
        <v>195</v>
      </c>
      <c r="F70" s="5">
        <v>335</v>
      </c>
      <c r="G70" s="5">
        <v>50</v>
      </c>
      <c r="K70" s="23" t="s">
        <v>94</v>
      </c>
      <c r="N70" s="22">
        <v>13</v>
      </c>
      <c r="O70" s="22">
        <v>28</v>
      </c>
      <c r="P70" s="31">
        <f t="shared" ref="P70:P76" si="6">F70</f>
        <v>335</v>
      </c>
      <c r="AA70" s="22">
        <f>F70</f>
        <v>335</v>
      </c>
    </row>
    <row r="71" spans="1:36" x14ac:dyDescent="0.25">
      <c r="A71" s="3" t="s">
        <v>188</v>
      </c>
      <c r="B71" s="3" t="s">
        <v>192</v>
      </c>
      <c r="C71" s="22">
        <v>660</v>
      </c>
      <c r="E71" s="7" t="s">
        <v>193</v>
      </c>
      <c r="H71" s="5">
        <f>I67</f>
        <v>36</v>
      </c>
      <c r="I71" s="5">
        <f>H71-J71</f>
        <v>0</v>
      </c>
      <c r="J71" s="5">
        <v>36</v>
      </c>
      <c r="P71" s="31"/>
      <c r="U71" s="13">
        <f>C71+20</f>
        <v>680</v>
      </c>
      <c r="Z71" s="13">
        <f>C71</f>
        <v>660</v>
      </c>
      <c r="AC71" s="23">
        <v>1</v>
      </c>
      <c r="AF71" s="13">
        <v>1</v>
      </c>
      <c r="AG71" s="13">
        <v>6</v>
      </c>
    </row>
    <row r="72" spans="1:36" x14ac:dyDescent="0.25">
      <c r="D72" s="22">
        <v>1</v>
      </c>
      <c r="E72" s="42" t="s">
        <v>196</v>
      </c>
      <c r="F72" s="5">
        <v>270</v>
      </c>
      <c r="G72" s="5">
        <v>270</v>
      </c>
      <c r="K72" s="23" t="s">
        <v>287</v>
      </c>
      <c r="N72" s="22">
        <v>13</v>
      </c>
      <c r="O72" s="22">
        <v>23</v>
      </c>
      <c r="P72" s="31">
        <f t="shared" si="6"/>
        <v>270</v>
      </c>
      <c r="AA72" s="22">
        <f>F72</f>
        <v>270</v>
      </c>
    </row>
    <row r="73" spans="1:36" x14ac:dyDescent="0.25">
      <c r="D73" s="22">
        <v>1</v>
      </c>
      <c r="E73" s="42" t="s">
        <v>197</v>
      </c>
      <c r="F73" s="5">
        <v>380</v>
      </c>
      <c r="G73" s="5">
        <v>375</v>
      </c>
      <c r="K73" s="23" t="s">
        <v>288</v>
      </c>
      <c r="N73" s="22">
        <v>13</v>
      </c>
      <c r="O73" s="22">
        <v>22</v>
      </c>
      <c r="P73" s="31">
        <f t="shared" si="6"/>
        <v>380</v>
      </c>
      <c r="AA73" s="22">
        <f t="shared" ref="AA73:AA76" si="7">F73</f>
        <v>380</v>
      </c>
    </row>
    <row r="74" spans="1:36" x14ac:dyDescent="0.25">
      <c r="D74" s="22">
        <v>1</v>
      </c>
      <c r="E74" s="42" t="s">
        <v>198</v>
      </c>
      <c r="F74" s="5">
        <v>445</v>
      </c>
      <c r="G74" s="5">
        <v>225</v>
      </c>
      <c r="K74" s="23" t="s">
        <v>283</v>
      </c>
      <c r="N74" s="22">
        <v>13</v>
      </c>
      <c r="O74" s="22">
        <v>21</v>
      </c>
      <c r="P74" s="31">
        <f t="shared" si="6"/>
        <v>445</v>
      </c>
      <c r="AA74" s="22">
        <f t="shared" si="7"/>
        <v>445</v>
      </c>
    </row>
    <row r="75" spans="1:36" x14ac:dyDescent="0.25">
      <c r="D75" s="22">
        <v>1</v>
      </c>
      <c r="E75" s="42" t="s">
        <v>190</v>
      </c>
      <c r="F75" s="5">
        <v>600</v>
      </c>
      <c r="G75" s="5">
        <v>200</v>
      </c>
      <c r="K75" s="23" t="s">
        <v>284</v>
      </c>
      <c r="N75" s="22">
        <v>13</v>
      </c>
      <c r="O75" s="22">
        <v>20</v>
      </c>
      <c r="P75" s="31">
        <f t="shared" si="6"/>
        <v>600</v>
      </c>
      <c r="AA75" s="22">
        <f t="shared" si="7"/>
        <v>600</v>
      </c>
    </row>
    <row r="76" spans="1:36" x14ac:dyDescent="0.25">
      <c r="D76" s="22">
        <v>1</v>
      </c>
      <c r="E76" s="42" t="s">
        <v>191</v>
      </c>
      <c r="F76" s="5">
        <v>1180</v>
      </c>
      <c r="G76" s="5">
        <v>760</v>
      </c>
      <c r="K76" s="23" t="s">
        <v>285</v>
      </c>
      <c r="N76" s="22">
        <v>13</v>
      </c>
      <c r="O76" s="22">
        <v>19</v>
      </c>
      <c r="P76" s="31">
        <f t="shared" si="6"/>
        <v>1180</v>
      </c>
      <c r="AA76" s="22">
        <f t="shared" si="7"/>
        <v>1180</v>
      </c>
    </row>
    <row r="77" spans="1:36" x14ac:dyDescent="0.25">
      <c r="D77" s="22">
        <v>0</v>
      </c>
      <c r="E77" s="42" t="s">
        <v>69</v>
      </c>
      <c r="K77" s="23" t="s">
        <v>286</v>
      </c>
      <c r="N77" s="22">
        <v>13</v>
      </c>
      <c r="O77" s="39" t="s">
        <v>343</v>
      </c>
    </row>
    <row r="78" spans="1:36" x14ac:dyDescent="0.25">
      <c r="D78" s="22">
        <v>0</v>
      </c>
      <c r="E78" s="42" t="s">
        <v>69</v>
      </c>
      <c r="K78" s="23" t="s">
        <v>302</v>
      </c>
      <c r="N78" s="22">
        <v>13</v>
      </c>
      <c r="O78" s="39" t="s">
        <v>351</v>
      </c>
    </row>
    <row r="79" spans="1:36" x14ac:dyDescent="0.25">
      <c r="D79" s="22">
        <v>0</v>
      </c>
      <c r="E79" s="42" t="s">
        <v>69</v>
      </c>
      <c r="K79" s="23" t="s">
        <v>303</v>
      </c>
      <c r="N79" s="22">
        <v>13</v>
      </c>
      <c r="O79" s="39" t="s">
        <v>308</v>
      </c>
    </row>
    <row r="80" spans="1:36" x14ac:dyDescent="0.25">
      <c r="C80" s="79">
        <f>SUM(C5:C79)</f>
        <v>5735</v>
      </c>
      <c r="D80" s="62">
        <f>SUM(D5:D79)</f>
        <v>52</v>
      </c>
      <c r="F80" s="62"/>
      <c r="G80" s="79">
        <f>SUM(G5:G79)</f>
        <v>4630</v>
      </c>
      <c r="J80" s="25">
        <f>SUM(J5:J79)</f>
        <v>144</v>
      </c>
      <c r="K80" s="24"/>
      <c r="L80" s="24"/>
      <c r="M80" s="62"/>
      <c r="N80" s="102"/>
      <c r="O80" s="102"/>
      <c r="P80" s="79">
        <f t="shared" ref="P80:AJ80" si="8">SUM(P5:P79)</f>
        <v>8810</v>
      </c>
      <c r="Q80" s="79">
        <f t="shared" si="8"/>
        <v>0</v>
      </c>
      <c r="R80" s="79">
        <f t="shared" si="8"/>
        <v>0</v>
      </c>
      <c r="S80" s="79">
        <f t="shared" si="8"/>
        <v>410</v>
      </c>
      <c r="T80" s="79">
        <f t="shared" si="8"/>
        <v>195</v>
      </c>
      <c r="U80" s="79">
        <f t="shared" si="8"/>
        <v>2765</v>
      </c>
      <c r="V80" s="79">
        <f t="shared" si="8"/>
        <v>760</v>
      </c>
      <c r="W80" s="79">
        <f t="shared" si="8"/>
        <v>1080</v>
      </c>
      <c r="X80" s="79">
        <f t="shared" si="8"/>
        <v>1370</v>
      </c>
      <c r="Y80" s="79">
        <f t="shared" si="8"/>
        <v>0</v>
      </c>
      <c r="Z80" s="79">
        <f t="shared" si="8"/>
        <v>6320</v>
      </c>
      <c r="AA80" s="79">
        <f t="shared" si="8"/>
        <v>8635</v>
      </c>
      <c r="AB80" s="79">
        <f t="shared" si="8"/>
        <v>3</v>
      </c>
      <c r="AC80" s="79">
        <f t="shared" si="8"/>
        <v>10</v>
      </c>
      <c r="AD80" s="79">
        <f t="shared" si="8"/>
        <v>3</v>
      </c>
      <c r="AE80" s="79">
        <f t="shared" si="8"/>
        <v>3</v>
      </c>
      <c r="AF80" s="79">
        <f t="shared" si="8"/>
        <v>6</v>
      </c>
      <c r="AG80" s="79">
        <f t="shared" si="8"/>
        <v>54</v>
      </c>
      <c r="AH80" s="79">
        <f t="shared" si="8"/>
        <v>7</v>
      </c>
      <c r="AI80" s="79">
        <f t="shared" si="8"/>
        <v>1</v>
      </c>
      <c r="AJ80" s="79">
        <f t="shared" si="8"/>
        <v>6</v>
      </c>
    </row>
    <row r="81" spans="1:36" x14ac:dyDescent="0.25">
      <c r="F81" s="23"/>
      <c r="G81" s="23"/>
      <c r="Q81" s="23"/>
      <c r="R81" s="23"/>
      <c r="S81" s="23"/>
      <c r="T81" s="23"/>
      <c r="U81" s="23"/>
      <c r="W81" s="23"/>
      <c r="X81" s="23"/>
      <c r="Y81" s="23"/>
    </row>
    <row r="82" spans="1:36" x14ac:dyDescent="0.25">
      <c r="D82" s="22">
        <v>0</v>
      </c>
    </row>
    <row r="83" spans="1:36" x14ac:dyDescent="0.25">
      <c r="D83" s="32">
        <f>D82/D80</f>
        <v>0</v>
      </c>
      <c r="E83" s="5" t="s">
        <v>114</v>
      </c>
      <c r="F83" s="5">
        <v>12</v>
      </c>
      <c r="Z83" s="22"/>
    </row>
    <row r="84" spans="1:36" x14ac:dyDescent="0.25">
      <c r="E84" s="13"/>
      <c r="Z84" s="22"/>
    </row>
    <row r="85" spans="1:36" s="5" customFormat="1" x14ac:dyDescent="0.25">
      <c r="A85" s="3"/>
      <c r="B85" s="3"/>
      <c r="C85" s="22"/>
      <c r="D85" s="22"/>
      <c r="E85" s="13"/>
      <c r="K85" s="23"/>
      <c r="L85" s="23"/>
      <c r="M85" s="22"/>
      <c r="N85" s="22"/>
      <c r="O85" s="22"/>
      <c r="P85" s="22"/>
      <c r="Q85" s="13"/>
      <c r="R85" s="13"/>
      <c r="S85" s="13"/>
      <c r="T85" s="13"/>
      <c r="U85" s="13"/>
      <c r="V85" s="22"/>
      <c r="W85" s="13"/>
      <c r="X85" s="13"/>
      <c r="Y85" s="13"/>
      <c r="Z85" s="13"/>
      <c r="AA85" s="22"/>
      <c r="AB85" s="23"/>
      <c r="AC85" s="23"/>
      <c r="AD85" s="13"/>
      <c r="AE85" s="13"/>
      <c r="AF85" s="13"/>
      <c r="AG85" s="13"/>
      <c r="AH85" s="13"/>
      <c r="AI85" s="13"/>
      <c r="AJ85" s="13"/>
    </row>
    <row r="91" spans="1:36" x14ac:dyDescent="0.25">
      <c r="E91" s="13"/>
    </row>
    <row r="94" spans="1:36" x14ac:dyDescent="0.25">
      <c r="E94" s="13"/>
    </row>
    <row r="95" spans="1:36" x14ac:dyDescent="0.25">
      <c r="E95" s="13"/>
    </row>
    <row r="96" spans="1:36" x14ac:dyDescent="0.25">
      <c r="E96" s="13"/>
    </row>
    <row r="97" spans="5:5" x14ac:dyDescent="0.25">
      <c r="E97" s="13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9"/>
  <sheetViews>
    <sheetView zoomScale="80" zoomScaleNormal="80" workbookViewId="0">
      <pane ySplit="1" topLeftCell="A133" activePane="bottomLeft" state="frozen"/>
      <selection pane="bottomLeft" activeCell="E1" sqref="E1"/>
    </sheetView>
  </sheetViews>
  <sheetFormatPr defaultRowHeight="15" x14ac:dyDescent="0.25"/>
  <cols>
    <col min="1" max="2" width="8.42578125" style="3" bestFit="1" customWidth="1"/>
    <col min="3" max="3" width="7.42578125" style="22" customWidth="1"/>
    <col min="4" max="4" width="6" style="22" bestFit="1" customWidth="1"/>
    <col min="5" max="5" width="115.5703125" style="13" customWidth="1"/>
    <col min="6" max="6" width="5.5703125" style="5" bestFit="1" customWidth="1"/>
    <col min="7" max="7" width="6.5703125" style="5" bestFit="1" customWidth="1"/>
    <col min="8" max="9" width="4.42578125" style="5" bestFit="1" customWidth="1"/>
    <col min="10" max="10" width="5.140625" style="23" bestFit="1" customWidth="1"/>
    <col min="11" max="11" width="10" style="3" bestFit="1" customWidth="1"/>
    <col min="12" max="12" width="11" style="13" bestFit="1" customWidth="1"/>
    <col min="13" max="13" width="11" style="13" customWidth="1"/>
    <col min="14" max="14" width="5.140625" style="22" bestFit="1" customWidth="1"/>
    <col min="15" max="15" width="7.140625" style="5" bestFit="1" customWidth="1"/>
    <col min="16" max="16" width="6.5703125" style="13" bestFit="1" customWidth="1"/>
    <col min="17" max="17" width="5.5703125" style="13" bestFit="1" customWidth="1"/>
    <col min="18" max="18" width="3" style="13" bestFit="1" customWidth="1"/>
    <col min="19" max="20" width="4.140625" style="13" bestFit="1" customWidth="1"/>
    <col min="21" max="24" width="5.5703125" style="13" bestFit="1" customWidth="1"/>
    <col min="25" max="25" width="5.5703125" style="5" bestFit="1" customWidth="1"/>
    <col min="26" max="26" width="9.140625" style="22" bestFit="1" customWidth="1"/>
    <col min="27" max="27" width="9.140625" style="22" customWidth="1"/>
    <col min="28" max="28" width="6.5703125" style="22" bestFit="1" customWidth="1"/>
    <col min="29" max="29" width="8.5703125" style="22" bestFit="1" customWidth="1"/>
    <col min="30" max="30" width="8.85546875" style="22" bestFit="1" customWidth="1"/>
    <col min="31" max="31" width="8.42578125" style="13" bestFit="1" customWidth="1"/>
    <col min="32" max="32" width="5.140625" style="13" bestFit="1" customWidth="1"/>
    <col min="33" max="33" width="4.42578125" style="13" bestFit="1" customWidth="1"/>
    <col min="34" max="35" width="4.5703125" style="13" bestFit="1" customWidth="1"/>
    <col min="36" max="36" width="2.28515625" style="13" bestFit="1" customWidth="1"/>
    <col min="37" max="37" width="3.85546875" style="13" bestFit="1" customWidth="1"/>
    <col min="38" max="16384" width="9.140625" style="13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28</v>
      </c>
      <c r="E1" s="76" t="s">
        <v>907</v>
      </c>
      <c r="F1" s="2" t="s">
        <v>3</v>
      </c>
      <c r="G1" s="2" t="s">
        <v>30</v>
      </c>
      <c r="H1" s="2" t="s">
        <v>4</v>
      </c>
      <c r="I1" s="2" t="s">
        <v>5</v>
      </c>
      <c r="J1" s="73" t="s">
        <v>6</v>
      </c>
      <c r="K1" s="95" t="s">
        <v>84</v>
      </c>
      <c r="L1" s="44" t="s">
        <v>83</v>
      </c>
      <c r="M1" s="44" t="s">
        <v>93</v>
      </c>
      <c r="N1" s="44" t="s">
        <v>67</v>
      </c>
      <c r="O1" s="45" t="s">
        <v>68</v>
      </c>
      <c r="P1" s="1" t="s">
        <v>29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70</v>
      </c>
      <c r="W1" s="1" t="s">
        <v>39</v>
      </c>
      <c r="X1" s="1" t="s">
        <v>40</v>
      </c>
      <c r="Y1" s="2" t="s">
        <v>79</v>
      </c>
      <c r="Z1" s="1" t="s">
        <v>37</v>
      </c>
      <c r="AA1" s="1" t="s">
        <v>78</v>
      </c>
      <c r="AB1" s="1" t="s">
        <v>80</v>
      </c>
      <c r="AC1" s="1" t="s">
        <v>310</v>
      </c>
      <c r="AD1" s="1" t="s">
        <v>311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</row>
    <row r="2" spans="1:37" s="5" customFormat="1" x14ac:dyDescent="0.25">
      <c r="A2" s="3" t="s">
        <v>101</v>
      </c>
      <c r="B2" s="3"/>
      <c r="D2" s="31"/>
      <c r="E2" s="7" t="s">
        <v>106</v>
      </c>
      <c r="J2" s="23"/>
      <c r="K2" s="3"/>
      <c r="L2" s="3"/>
      <c r="M2" s="3"/>
      <c r="N2" s="22"/>
      <c r="P2" s="13"/>
      <c r="Q2" s="13"/>
      <c r="R2" s="13"/>
      <c r="S2" s="13"/>
      <c r="T2" s="22"/>
      <c r="U2" s="22"/>
      <c r="V2" s="22"/>
      <c r="X2" s="13"/>
      <c r="Z2" s="22"/>
      <c r="AA2" s="22"/>
      <c r="AB2" s="13"/>
      <c r="AC2" s="22"/>
      <c r="AD2" s="22"/>
    </row>
    <row r="3" spans="1:37" s="5" customFormat="1" x14ac:dyDescent="0.25">
      <c r="A3" s="3" t="s">
        <v>101</v>
      </c>
      <c r="B3" s="3" t="s">
        <v>107</v>
      </c>
      <c r="E3" s="40" t="s">
        <v>912</v>
      </c>
      <c r="F3" s="53">
        <v>260</v>
      </c>
      <c r="H3" s="5">
        <v>72</v>
      </c>
      <c r="I3" s="5">
        <f t="shared" ref="I3:I4" si="0">H3-J3</f>
        <v>72</v>
      </c>
      <c r="J3" s="23">
        <v>0</v>
      </c>
      <c r="K3" s="3"/>
      <c r="L3" s="3"/>
      <c r="M3" s="3"/>
      <c r="N3" s="22"/>
      <c r="P3" s="13"/>
      <c r="Q3" s="13"/>
      <c r="R3" s="13"/>
      <c r="S3" s="13"/>
      <c r="T3" s="22"/>
      <c r="U3" s="22"/>
      <c r="V3" s="22">
        <f>F3+20</f>
        <v>280</v>
      </c>
      <c r="Y3" s="5">
        <f>F3+20</f>
        <v>280</v>
      </c>
      <c r="Z3" s="22"/>
      <c r="AA3" s="22"/>
      <c r="AC3" s="22"/>
      <c r="AD3" s="22"/>
    </row>
    <row r="4" spans="1:37" s="5" customFormat="1" x14ac:dyDescent="0.25">
      <c r="A4" s="13" t="s">
        <v>107</v>
      </c>
      <c r="B4" s="3" t="s">
        <v>494</v>
      </c>
      <c r="C4" s="22">
        <v>440</v>
      </c>
      <c r="D4" s="31"/>
      <c r="E4" s="7" t="s">
        <v>657</v>
      </c>
      <c r="H4" s="5">
        <f>I3</f>
        <v>72</v>
      </c>
      <c r="I4" s="5">
        <f t="shared" si="0"/>
        <v>36</v>
      </c>
      <c r="J4" s="23">
        <v>36</v>
      </c>
      <c r="K4" s="3"/>
      <c r="L4" s="3"/>
      <c r="M4" s="3"/>
      <c r="N4" s="22"/>
      <c r="P4" s="13"/>
      <c r="Q4" s="13"/>
      <c r="R4" s="13"/>
      <c r="S4" s="13"/>
      <c r="T4" s="22"/>
      <c r="U4" s="22"/>
      <c r="V4" s="22">
        <f>C4+20</f>
        <v>460</v>
      </c>
      <c r="Y4" s="5">
        <f>C4+20</f>
        <v>460</v>
      </c>
      <c r="Z4" s="22"/>
      <c r="AA4" s="22">
        <f>C4</f>
        <v>440</v>
      </c>
      <c r="AC4" s="5">
        <v>1</v>
      </c>
      <c r="AD4" s="22"/>
      <c r="AF4" s="5">
        <v>1</v>
      </c>
      <c r="AH4" s="5">
        <v>17</v>
      </c>
      <c r="AI4" s="5">
        <v>2</v>
      </c>
    </row>
    <row r="5" spans="1:37" s="5" customFormat="1" x14ac:dyDescent="0.25">
      <c r="A5" s="13"/>
      <c r="B5" s="3"/>
      <c r="C5" s="22"/>
      <c r="D5" s="31">
        <v>1</v>
      </c>
      <c r="E5" s="57" t="s">
        <v>495</v>
      </c>
      <c r="F5" s="5">
        <v>35</v>
      </c>
      <c r="G5" s="5">
        <v>35</v>
      </c>
      <c r="J5" s="23"/>
      <c r="K5" s="3" t="s">
        <v>223</v>
      </c>
      <c r="L5" s="3"/>
      <c r="M5" s="3"/>
      <c r="N5" s="22">
        <v>8</v>
      </c>
      <c r="O5" s="5">
        <v>36</v>
      </c>
      <c r="P5" s="13">
        <f>F5</f>
        <v>35</v>
      </c>
      <c r="Q5" s="13"/>
      <c r="R5" s="13"/>
      <c r="S5" s="13"/>
      <c r="T5" s="22"/>
      <c r="U5" s="22"/>
      <c r="V5" s="22"/>
      <c r="Z5" s="22"/>
      <c r="AA5" s="22"/>
      <c r="AB5" s="5">
        <f t="shared" ref="AB5:AB21" si="1">F5</f>
        <v>35</v>
      </c>
      <c r="AD5" s="22"/>
    </row>
    <row r="6" spans="1:37" s="5" customFormat="1" x14ac:dyDescent="0.25">
      <c r="A6" s="13"/>
      <c r="B6" s="3"/>
      <c r="C6" s="22"/>
      <c r="D6" s="31">
        <v>1</v>
      </c>
      <c r="E6" s="57" t="s">
        <v>496</v>
      </c>
      <c r="F6" s="5">
        <v>20</v>
      </c>
      <c r="G6" s="5">
        <v>15</v>
      </c>
      <c r="J6" s="23"/>
      <c r="K6" s="3" t="s">
        <v>224</v>
      </c>
      <c r="L6" s="3"/>
      <c r="M6" s="3"/>
      <c r="N6" s="22">
        <v>8</v>
      </c>
      <c r="O6" s="5">
        <v>35</v>
      </c>
      <c r="P6" s="13">
        <f t="shared" ref="P6:P21" si="2">F6</f>
        <v>20</v>
      </c>
      <c r="Q6" s="13"/>
      <c r="R6" s="13"/>
      <c r="S6" s="13"/>
      <c r="T6" s="22"/>
      <c r="U6" s="22"/>
      <c r="V6" s="22"/>
      <c r="Z6" s="22"/>
      <c r="AA6" s="22"/>
      <c r="AB6" s="5">
        <f t="shared" si="1"/>
        <v>20</v>
      </c>
      <c r="AD6" s="22"/>
    </row>
    <row r="7" spans="1:37" s="5" customFormat="1" x14ac:dyDescent="0.25">
      <c r="A7" s="13"/>
      <c r="B7" s="3"/>
      <c r="C7" s="22"/>
      <c r="D7" s="31">
        <v>1</v>
      </c>
      <c r="E7" s="57" t="s">
        <v>497</v>
      </c>
      <c r="F7" s="5">
        <v>10</v>
      </c>
      <c r="G7" s="5">
        <v>10</v>
      </c>
      <c r="J7" s="23"/>
      <c r="K7" s="3" t="s">
        <v>225</v>
      </c>
      <c r="L7" s="3"/>
      <c r="M7" s="3"/>
      <c r="N7" s="22">
        <v>8</v>
      </c>
      <c r="O7" s="5">
        <v>34</v>
      </c>
      <c r="P7" s="13">
        <f t="shared" si="2"/>
        <v>10</v>
      </c>
      <c r="Q7" s="13"/>
      <c r="R7" s="13"/>
      <c r="S7" s="13"/>
      <c r="T7" s="22"/>
      <c r="U7" s="22"/>
      <c r="V7" s="22"/>
      <c r="Z7" s="22"/>
      <c r="AA7" s="22"/>
      <c r="AB7" s="5">
        <f t="shared" si="1"/>
        <v>10</v>
      </c>
      <c r="AD7" s="22"/>
    </row>
    <row r="8" spans="1:37" s="5" customFormat="1" x14ac:dyDescent="0.25">
      <c r="A8" s="13"/>
      <c r="B8" s="3"/>
      <c r="C8" s="22"/>
      <c r="D8" s="31">
        <v>1</v>
      </c>
      <c r="E8" s="57" t="s">
        <v>498</v>
      </c>
      <c r="F8" s="5">
        <v>20</v>
      </c>
      <c r="G8" s="5">
        <v>10</v>
      </c>
      <c r="J8" s="23"/>
      <c r="K8" s="3" t="s">
        <v>226</v>
      </c>
      <c r="L8" s="3"/>
      <c r="M8" s="3"/>
      <c r="N8" s="22">
        <v>8</v>
      </c>
      <c r="O8" s="5">
        <v>33</v>
      </c>
      <c r="P8" s="13">
        <f t="shared" si="2"/>
        <v>20</v>
      </c>
      <c r="Q8" s="13"/>
      <c r="R8" s="13"/>
      <c r="S8" s="13"/>
      <c r="T8" s="22"/>
      <c r="U8" s="22"/>
      <c r="V8" s="22"/>
      <c r="Z8" s="22"/>
      <c r="AA8" s="22"/>
      <c r="AB8" s="5">
        <f t="shared" si="1"/>
        <v>20</v>
      </c>
      <c r="AD8" s="22"/>
    </row>
    <row r="9" spans="1:37" s="5" customFormat="1" x14ac:dyDescent="0.25">
      <c r="A9" s="13"/>
      <c r="B9" s="3"/>
      <c r="C9" s="22"/>
      <c r="D9" s="31">
        <v>1</v>
      </c>
      <c r="E9" s="57" t="s">
        <v>499</v>
      </c>
      <c r="F9" s="5">
        <v>25</v>
      </c>
      <c r="G9" s="5">
        <v>10</v>
      </c>
      <c r="J9" s="23"/>
      <c r="K9" s="3" t="s">
        <v>227</v>
      </c>
      <c r="L9" s="3"/>
      <c r="M9" s="3"/>
      <c r="N9" s="22">
        <v>8</v>
      </c>
      <c r="O9" s="5">
        <v>32</v>
      </c>
      <c r="P9" s="13">
        <f t="shared" si="2"/>
        <v>25</v>
      </c>
      <c r="Q9" s="13"/>
      <c r="R9" s="13"/>
      <c r="S9" s="13"/>
      <c r="T9" s="22"/>
      <c r="U9" s="22"/>
      <c r="V9" s="22"/>
      <c r="Z9" s="22"/>
      <c r="AA9" s="22"/>
      <c r="AB9" s="5">
        <f t="shared" si="1"/>
        <v>25</v>
      </c>
      <c r="AD9" s="22"/>
    </row>
    <row r="10" spans="1:37" s="5" customFormat="1" x14ac:dyDescent="0.25">
      <c r="A10" s="13"/>
      <c r="B10" s="3"/>
      <c r="C10" s="22"/>
      <c r="D10" s="31">
        <v>1</v>
      </c>
      <c r="E10" s="57" t="s">
        <v>500</v>
      </c>
      <c r="F10" s="5">
        <v>30</v>
      </c>
      <c r="G10" s="5">
        <v>10</v>
      </c>
      <c r="J10" s="23"/>
      <c r="K10" s="3" t="s">
        <v>228</v>
      </c>
      <c r="L10" s="3"/>
      <c r="M10" s="3"/>
      <c r="N10" s="22">
        <v>8</v>
      </c>
      <c r="O10" s="5">
        <v>31</v>
      </c>
      <c r="P10" s="13">
        <f t="shared" si="2"/>
        <v>30</v>
      </c>
      <c r="Q10" s="13"/>
      <c r="R10" s="13"/>
      <c r="S10" s="13"/>
      <c r="T10" s="22"/>
      <c r="U10" s="22"/>
      <c r="V10" s="22"/>
      <c r="Z10" s="22"/>
      <c r="AA10" s="22"/>
      <c r="AB10" s="5">
        <f t="shared" si="1"/>
        <v>30</v>
      </c>
      <c r="AD10" s="22"/>
    </row>
    <row r="11" spans="1:37" s="5" customFormat="1" x14ac:dyDescent="0.25">
      <c r="A11" s="13"/>
      <c r="B11" s="3"/>
      <c r="C11" s="22"/>
      <c r="D11" s="31">
        <v>1</v>
      </c>
      <c r="E11" s="57" t="s">
        <v>501</v>
      </c>
      <c r="F11" s="5">
        <v>35</v>
      </c>
      <c r="G11" s="5">
        <v>10</v>
      </c>
      <c r="J11" s="23"/>
      <c r="K11" s="3" t="s">
        <v>247</v>
      </c>
      <c r="L11" s="3"/>
      <c r="M11" s="3"/>
      <c r="N11" s="22">
        <v>8</v>
      </c>
      <c r="O11" s="5">
        <v>30</v>
      </c>
      <c r="P11" s="13">
        <f t="shared" si="2"/>
        <v>35</v>
      </c>
      <c r="Q11" s="13"/>
      <c r="R11" s="13"/>
      <c r="S11" s="13"/>
      <c r="T11" s="22"/>
      <c r="U11" s="22"/>
      <c r="V11" s="22"/>
      <c r="Z11" s="22"/>
      <c r="AA11" s="22"/>
      <c r="AB11" s="5">
        <f t="shared" si="1"/>
        <v>35</v>
      </c>
      <c r="AD11" s="22"/>
    </row>
    <row r="12" spans="1:37" s="5" customFormat="1" x14ac:dyDescent="0.25">
      <c r="A12" s="13"/>
      <c r="B12" s="3"/>
      <c r="C12" s="22"/>
      <c r="D12" s="31">
        <v>1</v>
      </c>
      <c r="E12" s="57" t="s">
        <v>502</v>
      </c>
      <c r="F12" s="5">
        <v>40</v>
      </c>
      <c r="G12" s="5">
        <v>10</v>
      </c>
      <c r="J12" s="23"/>
      <c r="K12" s="3" t="s">
        <v>248</v>
      </c>
      <c r="L12" s="3"/>
      <c r="M12" s="3"/>
      <c r="N12" s="22">
        <v>8</v>
      </c>
      <c r="O12" s="5">
        <v>29</v>
      </c>
      <c r="P12" s="13">
        <f t="shared" si="2"/>
        <v>40</v>
      </c>
      <c r="Q12" s="13"/>
      <c r="R12" s="13"/>
      <c r="S12" s="13"/>
      <c r="T12" s="22"/>
      <c r="U12" s="22"/>
      <c r="V12" s="22"/>
      <c r="Z12" s="22"/>
      <c r="AA12" s="22"/>
      <c r="AB12" s="5">
        <f t="shared" si="1"/>
        <v>40</v>
      </c>
      <c r="AD12" s="22"/>
    </row>
    <row r="13" spans="1:37" s="5" customFormat="1" x14ac:dyDescent="0.25">
      <c r="A13" s="13"/>
      <c r="B13" s="3"/>
      <c r="C13" s="22"/>
      <c r="D13" s="31">
        <v>1</v>
      </c>
      <c r="E13" s="57" t="s">
        <v>503</v>
      </c>
      <c r="F13" s="5">
        <v>50</v>
      </c>
      <c r="G13" s="5">
        <v>10</v>
      </c>
      <c r="J13" s="23"/>
      <c r="K13" s="3" t="s">
        <v>249</v>
      </c>
      <c r="L13" s="3"/>
      <c r="M13" s="3"/>
      <c r="N13" s="22">
        <v>8</v>
      </c>
      <c r="O13" s="5">
        <v>28</v>
      </c>
      <c r="P13" s="13">
        <f t="shared" si="2"/>
        <v>50</v>
      </c>
      <c r="Q13" s="13"/>
      <c r="R13" s="13"/>
      <c r="S13" s="13"/>
      <c r="T13" s="22"/>
      <c r="U13" s="22"/>
      <c r="V13" s="22"/>
      <c r="Z13" s="22"/>
      <c r="AA13" s="22"/>
      <c r="AB13" s="5">
        <f t="shared" si="1"/>
        <v>50</v>
      </c>
      <c r="AD13" s="22"/>
    </row>
    <row r="14" spans="1:37" s="5" customFormat="1" x14ac:dyDescent="0.25">
      <c r="A14" s="13"/>
      <c r="B14" s="3"/>
      <c r="C14" s="22"/>
      <c r="D14" s="31">
        <v>1</v>
      </c>
      <c r="E14" s="57" t="s">
        <v>504</v>
      </c>
      <c r="F14" s="5">
        <v>60</v>
      </c>
      <c r="G14" s="5">
        <v>10</v>
      </c>
      <c r="J14" s="23"/>
      <c r="K14" s="3" t="s">
        <v>250</v>
      </c>
      <c r="L14" s="3"/>
      <c r="M14" s="3"/>
      <c r="N14" s="22">
        <v>8</v>
      </c>
      <c r="O14" s="5">
        <v>27</v>
      </c>
      <c r="P14" s="13">
        <f t="shared" si="2"/>
        <v>60</v>
      </c>
      <c r="Q14" s="13"/>
      <c r="R14" s="13"/>
      <c r="S14" s="13"/>
      <c r="T14" s="22"/>
      <c r="U14" s="22"/>
      <c r="V14" s="22"/>
      <c r="Z14" s="22"/>
      <c r="AA14" s="22"/>
      <c r="AB14" s="5">
        <f t="shared" si="1"/>
        <v>60</v>
      </c>
      <c r="AD14" s="22"/>
    </row>
    <row r="15" spans="1:37" s="5" customFormat="1" x14ac:dyDescent="0.25">
      <c r="A15" s="13"/>
      <c r="B15" s="3"/>
      <c r="C15" s="22"/>
      <c r="D15" s="31">
        <v>1</v>
      </c>
      <c r="E15" s="57" t="s">
        <v>505</v>
      </c>
      <c r="F15" s="5">
        <v>65</v>
      </c>
      <c r="G15" s="5">
        <v>20</v>
      </c>
      <c r="J15" s="23"/>
      <c r="K15" s="3" t="s">
        <v>251</v>
      </c>
      <c r="L15" s="3"/>
      <c r="M15" s="3"/>
      <c r="N15" s="22">
        <v>8</v>
      </c>
      <c r="O15" s="5">
        <v>26</v>
      </c>
      <c r="P15" s="13">
        <f t="shared" si="2"/>
        <v>65</v>
      </c>
      <c r="Q15" s="13"/>
      <c r="R15" s="13"/>
      <c r="S15" s="13"/>
      <c r="T15" s="22"/>
      <c r="U15" s="22"/>
      <c r="V15" s="22"/>
      <c r="Z15" s="22"/>
      <c r="AA15" s="22"/>
      <c r="AB15" s="5">
        <f t="shared" si="1"/>
        <v>65</v>
      </c>
      <c r="AD15" s="22"/>
    </row>
    <row r="16" spans="1:37" s="5" customFormat="1" x14ac:dyDescent="0.25">
      <c r="A16" s="13"/>
      <c r="B16" s="3"/>
      <c r="C16" s="22"/>
      <c r="D16" s="31">
        <v>1</v>
      </c>
      <c r="E16" s="57" t="s">
        <v>506</v>
      </c>
      <c r="F16" s="5">
        <v>65</v>
      </c>
      <c r="G16" s="5">
        <v>10</v>
      </c>
      <c r="J16" s="23"/>
      <c r="K16" s="3" t="s">
        <v>252</v>
      </c>
      <c r="L16" s="3"/>
      <c r="M16" s="3"/>
      <c r="N16" s="22">
        <v>8</v>
      </c>
      <c r="O16" s="5">
        <v>25</v>
      </c>
      <c r="P16" s="13">
        <f t="shared" si="2"/>
        <v>65</v>
      </c>
      <c r="Q16" s="13"/>
      <c r="R16" s="13"/>
      <c r="S16" s="13"/>
      <c r="T16" s="22"/>
      <c r="U16" s="22"/>
      <c r="V16" s="22"/>
      <c r="Z16" s="22"/>
      <c r="AA16" s="22"/>
      <c r="AB16" s="5">
        <f t="shared" si="1"/>
        <v>65</v>
      </c>
      <c r="AD16" s="22"/>
    </row>
    <row r="17" spans="1:37" s="5" customFormat="1" x14ac:dyDescent="0.25">
      <c r="A17" s="13"/>
      <c r="B17" s="3"/>
      <c r="C17" s="22"/>
      <c r="D17" s="31">
        <v>1</v>
      </c>
      <c r="E17" s="57" t="s">
        <v>507</v>
      </c>
      <c r="F17" s="5">
        <v>70</v>
      </c>
      <c r="G17" s="5">
        <v>15</v>
      </c>
      <c r="J17" s="23"/>
      <c r="K17" s="3" t="s">
        <v>96</v>
      </c>
      <c r="L17" s="3"/>
      <c r="M17" s="3"/>
      <c r="N17" s="22">
        <v>8</v>
      </c>
      <c r="O17" s="5">
        <v>24</v>
      </c>
      <c r="P17" s="13">
        <f t="shared" si="2"/>
        <v>70</v>
      </c>
      <c r="Q17" s="13"/>
      <c r="R17" s="13"/>
      <c r="S17" s="13"/>
      <c r="T17" s="22"/>
      <c r="U17" s="22"/>
      <c r="V17" s="22"/>
      <c r="Z17" s="22"/>
      <c r="AA17" s="22"/>
      <c r="AB17" s="5">
        <f t="shared" si="1"/>
        <v>70</v>
      </c>
      <c r="AD17" s="22"/>
    </row>
    <row r="18" spans="1:37" s="5" customFormat="1" x14ac:dyDescent="0.25">
      <c r="A18" s="13"/>
      <c r="B18" s="3"/>
      <c r="C18" s="22"/>
      <c r="D18" s="31">
        <v>1</v>
      </c>
      <c r="E18" s="57" t="s">
        <v>508</v>
      </c>
      <c r="F18" s="5">
        <v>75</v>
      </c>
      <c r="G18" s="5">
        <v>10</v>
      </c>
      <c r="J18" s="23"/>
      <c r="K18" s="3" t="s">
        <v>97</v>
      </c>
      <c r="L18" s="3"/>
      <c r="M18" s="3"/>
      <c r="N18" s="22">
        <v>8</v>
      </c>
      <c r="O18" s="5">
        <v>23</v>
      </c>
      <c r="P18" s="13">
        <f t="shared" si="2"/>
        <v>75</v>
      </c>
      <c r="Q18" s="13"/>
      <c r="R18" s="13"/>
      <c r="S18" s="13"/>
      <c r="T18" s="22"/>
      <c r="U18" s="22"/>
      <c r="V18" s="22"/>
      <c r="Z18" s="22"/>
      <c r="AA18" s="22"/>
      <c r="AB18" s="5">
        <f t="shared" si="1"/>
        <v>75</v>
      </c>
      <c r="AD18" s="22"/>
    </row>
    <row r="19" spans="1:37" s="5" customFormat="1" x14ac:dyDescent="0.25">
      <c r="A19" s="13"/>
      <c r="B19" s="3"/>
      <c r="C19" s="22"/>
      <c r="D19" s="31">
        <v>1</v>
      </c>
      <c r="E19" s="57" t="s">
        <v>509</v>
      </c>
      <c r="F19" s="5">
        <v>100</v>
      </c>
      <c r="G19" s="5">
        <v>10</v>
      </c>
      <c r="J19" s="23"/>
      <c r="K19" s="3" t="s">
        <v>98</v>
      </c>
      <c r="L19" s="3"/>
      <c r="M19" s="3"/>
      <c r="N19" s="22">
        <v>8</v>
      </c>
      <c r="O19" s="5">
        <v>22</v>
      </c>
      <c r="P19" s="13">
        <f t="shared" si="2"/>
        <v>100</v>
      </c>
      <c r="Q19" s="13"/>
      <c r="R19" s="13"/>
      <c r="S19" s="13"/>
      <c r="T19" s="22"/>
      <c r="U19" s="22"/>
      <c r="V19" s="22"/>
      <c r="Z19" s="22"/>
      <c r="AA19" s="22"/>
      <c r="AB19" s="5">
        <f t="shared" si="1"/>
        <v>100</v>
      </c>
      <c r="AD19" s="22"/>
    </row>
    <row r="20" spans="1:37" s="5" customFormat="1" x14ac:dyDescent="0.25">
      <c r="A20" s="13"/>
      <c r="B20" s="3"/>
      <c r="C20" s="22"/>
      <c r="D20" s="31">
        <v>1</v>
      </c>
      <c r="E20" s="57" t="s">
        <v>510</v>
      </c>
      <c r="F20" s="5">
        <v>105</v>
      </c>
      <c r="G20" s="5">
        <v>10</v>
      </c>
      <c r="J20" s="23"/>
      <c r="K20" s="3" t="s">
        <v>99</v>
      </c>
      <c r="L20" s="3"/>
      <c r="M20" s="3"/>
      <c r="N20" s="22">
        <v>8</v>
      </c>
      <c r="O20" s="5">
        <v>21</v>
      </c>
      <c r="P20" s="13">
        <f t="shared" si="2"/>
        <v>105</v>
      </c>
      <c r="Q20" s="13"/>
      <c r="R20" s="13"/>
      <c r="S20" s="13"/>
      <c r="T20" s="22"/>
      <c r="U20" s="22"/>
      <c r="V20" s="22"/>
      <c r="Z20" s="22"/>
      <c r="AA20" s="22"/>
      <c r="AB20" s="5">
        <f t="shared" si="1"/>
        <v>105</v>
      </c>
      <c r="AD20" s="22"/>
    </row>
    <row r="21" spans="1:37" s="5" customFormat="1" x14ac:dyDescent="0.25">
      <c r="A21" s="13"/>
      <c r="B21" s="3"/>
      <c r="C21" s="22"/>
      <c r="D21" s="31">
        <v>1</v>
      </c>
      <c r="E21" s="57" t="s">
        <v>511</v>
      </c>
      <c r="F21" s="5">
        <v>235</v>
      </c>
      <c r="G21" s="5">
        <v>65</v>
      </c>
      <c r="J21" s="23"/>
      <c r="K21" s="3" t="s">
        <v>100</v>
      </c>
      <c r="L21" s="3"/>
      <c r="M21" s="3"/>
      <c r="N21" s="22">
        <v>8</v>
      </c>
      <c r="O21" s="5">
        <v>20</v>
      </c>
      <c r="P21" s="13">
        <f t="shared" si="2"/>
        <v>235</v>
      </c>
      <c r="Q21" s="13"/>
      <c r="R21" s="13"/>
      <c r="S21" s="13"/>
      <c r="T21" s="22"/>
      <c r="U21" s="22"/>
      <c r="V21" s="22"/>
      <c r="Z21" s="22"/>
      <c r="AA21" s="22"/>
      <c r="AB21" s="5">
        <f t="shared" si="1"/>
        <v>235</v>
      </c>
      <c r="AD21" s="22"/>
    </row>
    <row r="22" spans="1:37" s="5" customFormat="1" x14ac:dyDescent="0.25">
      <c r="A22" s="13"/>
      <c r="B22" s="3"/>
      <c r="C22" s="22"/>
      <c r="D22" s="31">
        <v>0</v>
      </c>
      <c r="E22" s="57" t="s">
        <v>69</v>
      </c>
      <c r="J22" s="23"/>
      <c r="K22" s="3" t="s">
        <v>94</v>
      </c>
      <c r="L22" s="3"/>
      <c r="M22" s="3"/>
      <c r="N22" s="22">
        <v>8</v>
      </c>
      <c r="O22" s="5">
        <v>19</v>
      </c>
      <c r="P22" s="13"/>
      <c r="Q22" s="13"/>
      <c r="R22" s="13"/>
      <c r="S22" s="13"/>
      <c r="T22" s="22"/>
      <c r="U22" s="22"/>
      <c r="V22" s="22"/>
      <c r="Z22" s="22"/>
      <c r="AA22" s="22"/>
      <c r="AD22" s="22"/>
    </row>
    <row r="23" spans="1:37" s="5" customFormat="1" x14ac:dyDescent="0.25">
      <c r="A23" s="3" t="s">
        <v>494</v>
      </c>
      <c r="B23" s="3" t="s">
        <v>512</v>
      </c>
      <c r="C23" s="22">
        <v>500</v>
      </c>
      <c r="D23" s="31"/>
      <c r="E23" s="7" t="s">
        <v>513</v>
      </c>
      <c r="H23" s="5">
        <f>I4</f>
        <v>36</v>
      </c>
      <c r="I23" s="5">
        <f>H23-J23</f>
        <v>36</v>
      </c>
      <c r="J23" s="23">
        <v>0</v>
      </c>
      <c r="L23" s="3"/>
      <c r="M23" s="3"/>
      <c r="N23" s="22"/>
      <c r="P23" s="13"/>
      <c r="Q23" s="13"/>
      <c r="R23" s="13"/>
      <c r="S23" s="13"/>
      <c r="T23" s="22"/>
      <c r="U23" s="22">
        <f>C23+20</f>
        <v>520</v>
      </c>
      <c r="V23" s="22"/>
      <c r="Y23" s="5">
        <f>C23+20</f>
        <v>520</v>
      </c>
      <c r="AA23" s="22">
        <f>C23</f>
        <v>500</v>
      </c>
      <c r="AD23" s="22">
        <v>1</v>
      </c>
    </row>
    <row r="24" spans="1:37" s="5" customFormat="1" x14ac:dyDescent="0.25">
      <c r="A24" s="3" t="s">
        <v>512</v>
      </c>
      <c r="B24" s="3" t="s">
        <v>514</v>
      </c>
      <c r="C24" s="22">
        <v>500</v>
      </c>
      <c r="D24" s="31"/>
      <c r="E24" s="7" t="s">
        <v>515</v>
      </c>
      <c r="H24" s="5">
        <f>I23</f>
        <v>36</v>
      </c>
      <c r="I24" s="5">
        <f>H24-J24</f>
        <v>34</v>
      </c>
      <c r="J24" s="23">
        <v>2</v>
      </c>
      <c r="L24" s="3"/>
      <c r="M24" s="3"/>
      <c r="N24" s="22"/>
      <c r="P24" s="13"/>
      <c r="Q24" s="13"/>
      <c r="R24" s="13"/>
      <c r="S24" s="13"/>
      <c r="T24" s="22"/>
      <c r="U24" s="22">
        <f>C24+20</f>
        <v>520</v>
      </c>
      <c r="V24" s="22"/>
      <c r="Y24" s="5">
        <f>C24+20</f>
        <v>520</v>
      </c>
      <c r="AA24" s="22">
        <f>C24</f>
        <v>500</v>
      </c>
      <c r="AD24" s="22">
        <v>1</v>
      </c>
      <c r="AE24" s="5">
        <v>1</v>
      </c>
      <c r="AH24" s="5">
        <v>1</v>
      </c>
      <c r="AK24" s="5">
        <v>1</v>
      </c>
    </row>
    <row r="25" spans="1:37" s="5" customFormat="1" x14ac:dyDescent="0.25">
      <c r="A25" s="3"/>
      <c r="B25" s="3"/>
      <c r="C25" s="22"/>
      <c r="D25" s="31">
        <v>1</v>
      </c>
      <c r="E25" s="57" t="s">
        <v>516</v>
      </c>
      <c r="F25" s="5">
        <v>125</v>
      </c>
      <c r="G25" s="5">
        <v>125</v>
      </c>
      <c r="J25" s="23"/>
      <c r="K25" s="3" t="s">
        <v>287</v>
      </c>
      <c r="L25" s="3"/>
      <c r="M25" s="3"/>
      <c r="N25" s="22">
        <v>8</v>
      </c>
      <c r="O25" s="5">
        <v>18</v>
      </c>
      <c r="P25" s="13">
        <f>F25</f>
        <v>125</v>
      </c>
      <c r="Q25" s="13"/>
      <c r="R25" s="13"/>
      <c r="S25" s="13"/>
      <c r="T25" s="22"/>
      <c r="U25" s="22"/>
      <c r="V25" s="22"/>
      <c r="Z25" s="22"/>
      <c r="AA25" s="22"/>
      <c r="AB25" s="5">
        <f>F25</f>
        <v>125</v>
      </c>
      <c r="AD25" s="22"/>
    </row>
    <row r="26" spans="1:37" s="5" customFormat="1" x14ac:dyDescent="0.25">
      <c r="A26" s="3"/>
      <c r="B26" s="3"/>
      <c r="C26" s="22"/>
      <c r="D26" s="31">
        <v>0</v>
      </c>
      <c r="E26" s="57" t="s">
        <v>69</v>
      </c>
      <c r="J26" s="23"/>
      <c r="K26" s="3" t="s">
        <v>288</v>
      </c>
      <c r="L26" s="3"/>
      <c r="M26" s="3"/>
      <c r="N26" s="22">
        <v>8</v>
      </c>
      <c r="O26" s="5">
        <v>17</v>
      </c>
      <c r="P26" s="13"/>
      <c r="Q26" s="13"/>
      <c r="R26" s="13"/>
      <c r="S26" s="13"/>
      <c r="T26" s="22"/>
      <c r="U26" s="22"/>
      <c r="V26" s="22"/>
      <c r="Z26" s="22"/>
      <c r="AA26" s="22"/>
      <c r="AD26" s="22"/>
    </row>
    <row r="27" spans="1:37" s="5" customFormat="1" x14ac:dyDescent="0.25">
      <c r="A27" s="3" t="s">
        <v>514</v>
      </c>
      <c r="B27" s="3" t="s">
        <v>517</v>
      </c>
      <c r="C27" s="22">
        <v>500</v>
      </c>
      <c r="D27" s="31"/>
      <c r="E27" s="7" t="s">
        <v>518</v>
      </c>
      <c r="H27" s="5">
        <f>I24</f>
        <v>34</v>
      </c>
      <c r="I27" s="5">
        <f>H27-J27</f>
        <v>34</v>
      </c>
      <c r="J27" s="23">
        <v>0</v>
      </c>
      <c r="L27" s="3"/>
      <c r="M27" s="3"/>
      <c r="N27" s="22"/>
      <c r="P27" s="13"/>
      <c r="Q27" s="13"/>
      <c r="R27" s="13"/>
      <c r="S27" s="13"/>
      <c r="T27" s="22"/>
      <c r="U27" s="22">
        <f>C27+20</f>
        <v>520</v>
      </c>
      <c r="V27" s="22"/>
      <c r="Y27" s="5">
        <f>C27+20</f>
        <v>520</v>
      </c>
      <c r="AA27" s="22">
        <f>C27</f>
        <v>500</v>
      </c>
      <c r="AD27" s="22">
        <v>1</v>
      </c>
    </row>
    <row r="28" spans="1:37" s="5" customFormat="1" x14ac:dyDescent="0.25">
      <c r="A28" s="3" t="s">
        <v>517</v>
      </c>
      <c r="B28" s="3" t="s">
        <v>519</v>
      </c>
      <c r="C28" s="22">
        <v>445</v>
      </c>
      <c r="D28" s="31"/>
      <c r="E28" s="7" t="s">
        <v>655</v>
      </c>
      <c r="H28" s="5">
        <f>I27</f>
        <v>34</v>
      </c>
      <c r="I28" s="5">
        <f>H28-J28</f>
        <v>0</v>
      </c>
      <c r="J28" s="23">
        <v>34</v>
      </c>
      <c r="L28" s="3"/>
      <c r="M28" s="3"/>
      <c r="N28" s="22"/>
      <c r="P28" s="13"/>
      <c r="Q28" s="13"/>
      <c r="R28" s="13"/>
      <c r="S28" s="13"/>
      <c r="T28" s="22"/>
      <c r="U28" s="22">
        <f>C28+20</f>
        <v>465</v>
      </c>
      <c r="V28" s="22"/>
      <c r="Y28" s="5">
        <f>C28+20</f>
        <v>465</v>
      </c>
      <c r="AA28" s="22">
        <f>C28</f>
        <v>445</v>
      </c>
      <c r="AC28" s="5">
        <v>1</v>
      </c>
      <c r="AD28" s="22"/>
      <c r="AF28" s="5">
        <v>1</v>
      </c>
      <c r="AH28" s="5">
        <v>9</v>
      </c>
      <c r="AI28" s="5">
        <v>1</v>
      </c>
    </row>
    <row r="29" spans="1:37" s="5" customFormat="1" x14ac:dyDescent="0.25">
      <c r="A29" s="3"/>
      <c r="B29" s="3"/>
      <c r="C29" s="22"/>
      <c r="D29" s="31">
        <v>1</v>
      </c>
      <c r="E29" s="57" t="s">
        <v>520</v>
      </c>
      <c r="F29" s="5">
        <v>270</v>
      </c>
      <c r="G29" s="5">
        <v>270</v>
      </c>
      <c r="J29" s="23"/>
      <c r="K29" s="3" t="s">
        <v>283</v>
      </c>
      <c r="L29" s="3"/>
      <c r="M29" s="3"/>
      <c r="N29" s="22">
        <v>8</v>
      </c>
      <c r="O29" s="5">
        <v>16</v>
      </c>
      <c r="P29" s="13">
        <f>F29</f>
        <v>270</v>
      </c>
      <c r="Q29" s="13"/>
      <c r="R29" s="13"/>
      <c r="S29" s="13"/>
      <c r="T29" s="22"/>
      <c r="U29" s="22"/>
      <c r="V29" s="22"/>
      <c r="Z29" s="22"/>
      <c r="AA29" s="22"/>
      <c r="AB29" s="5">
        <f t="shared" ref="AB29:AB37" si="3">F29</f>
        <v>270</v>
      </c>
      <c r="AD29" s="22"/>
    </row>
    <row r="30" spans="1:37" s="5" customFormat="1" x14ac:dyDescent="0.25">
      <c r="A30" s="3"/>
      <c r="B30" s="3"/>
      <c r="C30" s="22"/>
      <c r="D30" s="31">
        <v>1</v>
      </c>
      <c r="E30" s="57" t="s">
        <v>521</v>
      </c>
      <c r="F30" s="5">
        <v>380</v>
      </c>
      <c r="G30" s="5">
        <v>380</v>
      </c>
      <c r="J30" s="23"/>
      <c r="K30" s="3" t="s">
        <v>284</v>
      </c>
      <c r="L30" s="3"/>
      <c r="M30" s="3"/>
      <c r="N30" s="22">
        <v>8</v>
      </c>
      <c r="O30" s="5">
        <v>15</v>
      </c>
      <c r="P30" s="13">
        <f t="shared" ref="P30:P37" si="4">F30</f>
        <v>380</v>
      </c>
      <c r="Q30" s="13"/>
      <c r="R30" s="13"/>
      <c r="S30" s="13"/>
      <c r="T30" s="22"/>
      <c r="U30" s="22"/>
      <c r="V30" s="22"/>
      <c r="Z30" s="22"/>
      <c r="AA30" s="22"/>
      <c r="AB30" s="5">
        <f t="shared" si="3"/>
        <v>380</v>
      </c>
      <c r="AD30" s="22"/>
    </row>
    <row r="31" spans="1:37" s="5" customFormat="1" x14ac:dyDescent="0.25">
      <c r="A31" s="3"/>
      <c r="B31" s="3"/>
      <c r="C31" s="22"/>
      <c r="D31" s="31">
        <v>1</v>
      </c>
      <c r="E31" s="57" t="s">
        <v>522</v>
      </c>
      <c r="F31" s="5">
        <v>405</v>
      </c>
      <c r="G31" s="5">
        <v>35</v>
      </c>
      <c r="J31" s="23"/>
      <c r="K31" s="3" t="s">
        <v>285</v>
      </c>
      <c r="L31" s="3"/>
      <c r="M31" s="3"/>
      <c r="N31" s="22">
        <v>8</v>
      </c>
      <c r="O31" s="5">
        <v>14</v>
      </c>
      <c r="P31" s="13">
        <f t="shared" si="4"/>
        <v>405</v>
      </c>
      <c r="Q31" s="13"/>
      <c r="R31" s="13"/>
      <c r="S31" s="13"/>
      <c r="T31" s="22"/>
      <c r="U31" s="22"/>
      <c r="V31" s="22"/>
      <c r="Z31" s="22"/>
      <c r="AA31" s="22"/>
      <c r="AB31" s="5">
        <f t="shared" si="3"/>
        <v>405</v>
      </c>
      <c r="AD31" s="22"/>
    </row>
    <row r="32" spans="1:37" s="5" customFormat="1" x14ac:dyDescent="0.25">
      <c r="A32" s="3"/>
      <c r="B32" s="3"/>
      <c r="C32" s="22"/>
      <c r="D32" s="31">
        <v>1</v>
      </c>
      <c r="E32" s="57" t="s">
        <v>523</v>
      </c>
      <c r="F32" s="5">
        <v>410</v>
      </c>
      <c r="G32" s="5">
        <v>30</v>
      </c>
      <c r="J32" s="23"/>
      <c r="K32" s="3" t="s">
        <v>286</v>
      </c>
      <c r="L32" s="3"/>
      <c r="M32" s="3"/>
      <c r="N32" s="22">
        <v>8</v>
      </c>
      <c r="O32" s="5">
        <v>13</v>
      </c>
      <c r="P32" s="13">
        <f t="shared" si="4"/>
        <v>410</v>
      </c>
      <c r="Q32" s="13"/>
      <c r="R32" s="13"/>
      <c r="S32" s="13"/>
      <c r="T32" s="22"/>
      <c r="U32" s="22"/>
      <c r="V32" s="22"/>
      <c r="Z32" s="22"/>
      <c r="AA32" s="22"/>
      <c r="AB32" s="5">
        <f t="shared" si="3"/>
        <v>410</v>
      </c>
      <c r="AD32" s="22"/>
    </row>
    <row r="33" spans="1:37" s="5" customFormat="1" x14ac:dyDescent="0.25">
      <c r="A33" s="3"/>
      <c r="B33" s="3"/>
      <c r="C33" s="22"/>
      <c r="D33" s="31">
        <v>1</v>
      </c>
      <c r="E33" s="57" t="s">
        <v>524</v>
      </c>
      <c r="F33" s="5">
        <v>475</v>
      </c>
      <c r="G33" s="5">
        <v>80</v>
      </c>
      <c r="J33" s="23"/>
      <c r="K33" s="3" t="s">
        <v>277</v>
      </c>
      <c r="L33" s="3"/>
      <c r="M33" s="3"/>
      <c r="N33" s="22">
        <v>8</v>
      </c>
      <c r="O33" s="5">
        <v>12</v>
      </c>
      <c r="P33" s="13">
        <f t="shared" si="4"/>
        <v>475</v>
      </c>
      <c r="Q33" s="13"/>
      <c r="R33" s="13"/>
      <c r="S33" s="13"/>
      <c r="T33" s="22"/>
      <c r="U33" s="22"/>
      <c r="V33" s="22"/>
      <c r="Z33" s="22"/>
      <c r="AA33" s="22"/>
      <c r="AB33" s="5">
        <f t="shared" si="3"/>
        <v>475</v>
      </c>
      <c r="AD33" s="22"/>
    </row>
    <row r="34" spans="1:37" s="5" customFormat="1" x14ac:dyDescent="0.25">
      <c r="A34" s="3"/>
      <c r="B34" s="3"/>
      <c r="C34" s="22"/>
      <c r="D34" s="31">
        <v>1</v>
      </c>
      <c r="E34" s="57" t="s">
        <v>525</v>
      </c>
      <c r="F34" s="5">
        <v>500</v>
      </c>
      <c r="G34" s="5">
        <v>70</v>
      </c>
      <c r="J34" s="23"/>
      <c r="K34" s="3" t="s">
        <v>278</v>
      </c>
      <c r="L34" s="3"/>
      <c r="M34" s="3"/>
      <c r="N34" s="22">
        <v>8</v>
      </c>
      <c r="O34" s="5">
        <v>11</v>
      </c>
      <c r="P34" s="13">
        <f t="shared" si="4"/>
        <v>500</v>
      </c>
      <c r="Q34" s="13"/>
      <c r="R34" s="13"/>
      <c r="S34" s="13"/>
      <c r="T34" s="22"/>
      <c r="U34" s="22"/>
      <c r="V34" s="22"/>
      <c r="Z34" s="22"/>
      <c r="AA34" s="22"/>
      <c r="AB34" s="5">
        <f t="shared" si="3"/>
        <v>500</v>
      </c>
      <c r="AD34" s="22"/>
    </row>
    <row r="35" spans="1:37" s="5" customFormat="1" x14ac:dyDescent="0.25">
      <c r="A35" s="3"/>
      <c r="B35" s="3"/>
      <c r="C35" s="22"/>
      <c r="D35" s="31">
        <v>1</v>
      </c>
      <c r="E35" s="57" t="s">
        <v>526</v>
      </c>
      <c r="F35" s="5">
        <v>485</v>
      </c>
      <c r="G35" s="5">
        <v>15</v>
      </c>
      <c r="J35" s="23"/>
      <c r="K35" s="3" t="s">
        <v>279</v>
      </c>
      <c r="L35" s="3"/>
      <c r="M35" s="3"/>
      <c r="N35" s="22">
        <v>8</v>
      </c>
      <c r="O35" s="5">
        <v>10</v>
      </c>
      <c r="P35" s="13">
        <f t="shared" si="4"/>
        <v>485</v>
      </c>
      <c r="Q35" s="13"/>
      <c r="R35" s="13"/>
      <c r="S35" s="13"/>
      <c r="T35" s="22"/>
      <c r="U35" s="22"/>
      <c r="V35" s="22"/>
      <c r="Z35" s="22"/>
      <c r="AA35" s="22"/>
      <c r="AB35" s="5">
        <f t="shared" si="3"/>
        <v>485</v>
      </c>
      <c r="AD35" s="22"/>
    </row>
    <row r="36" spans="1:37" s="5" customFormat="1" x14ac:dyDescent="0.25">
      <c r="A36" s="3"/>
      <c r="B36" s="3"/>
      <c r="C36" s="22"/>
      <c r="D36" s="31">
        <v>1</v>
      </c>
      <c r="E36" s="57" t="s">
        <v>527</v>
      </c>
      <c r="F36" s="5">
        <v>775</v>
      </c>
      <c r="G36" s="5">
        <v>540</v>
      </c>
      <c r="J36" s="23"/>
      <c r="K36" s="3" t="s">
        <v>280</v>
      </c>
      <c r="L36" s="3"/>
      <c r="M36" s="3"/>
      <c r="N36" s="22">
        <v>8</v>
      </c>
      <c r="O36" s="5">
        <v>9</v>
      </c>
      <c r="P36" s="13">
        <f t="shared" si="4"/>
        <v>775</v>
      </c>
      <c r="Q36" s="13"/>
      <c r="R36" s="13"/>
      <c r="S36" s="13"/>
      <c r="T36" s="22"/>
      <c r="U36" s="22"/>
      <c r="V36" s="22"/>
      <c r="Z36" s="22"/>
      <c r="AA36" s="22"/>
      <c r="AB36" s="5">
        <f t="shared" si="3"/>
        <v>775</v>
      </c>
      <c r="AD36" s="22"/>
    </row>
    <row r="37" spans="1:37" s="5" customFormat="1" x14ac:dyDescent="0.25">
      <c r="A37" s="3"/>
      <c r="B37" s="3"/>
      <c r="C37" s="22"/>
      <c r="D37" s="31">
        <v>1</v>
      </c>
      <c r="E37" s="57" t="s">
        <v>528</v>
      </c>
      <c r="F37" s="5">
        <v>1180</v>
      </c>
      <c r="G37" s="5">
        <v>735</v>
      </c>
      <c r="J37" s="23"/>
      <c r="K37" s="3" t="s">
        <v>281</v>
      </c>
      <c r="L37" s="3"/>
      <c r="M37" s="3"/>
      <c r="N37" s="22">
        <v>8</v>
      </c>
      <c r="O37" s="5">
        <v>8</v>
      </c>
      <c r="P37" s="13">
        <f t="shared" si="4"/>
        <v>1180</v>
      </c>
      <c r="Q37" s="13"/>
      <c r="R37" s="13"/>
      <c r="S37" s="13"/>
      <c r="T37" s="22"/>
      <c r="U37" s="22"/>
      <c r="V37" s="22"/>
      <c r="Z37" s="22"/>
      <c r="AA37" s="22"/>
      <c r="AB37" s="5">
        <f t="shared" si="3"/>
        <v>1180</v>
      </c>
      <c r="AD37" s="22"/>
    </row>
    <row r="38" spans="1:37" s="5" customFormat="1" x14ac:dyDescent="0.25">
      <c r="A38" s="3"/>
      <c r="B38" s="3"/>
      <c r="C38" s="22"/>
      <c r="D38" s="31">
        <v>0</v>
      </c>
      <c r="E38" s="57" t="s">
        <v>69</v>
      </c>
      <c r="J38" s="23"/>
      <c r="K38" s="3" t="s">
        <v>282</v>
      </c>
      <c r="L38" s="3"/>
      <c r="M38" s="3"/>
      <c r="N38" s="22">
        <v>8</v>
      </c>
      <c r="O38" s="5">
        <v>7</v>
      </c>
      <c r="P38" s="13"/>
      <c r="Q38" s="13"/>
      <c r="R38" s="13"/>
      <c r="S38" s="13"/>
      <c r="T38" s="22"/>
      <c r="U38" s="22"/>
      <c r="V38" s="22"/>
      <c r="Z38" s="22"/>
      <c r="AA38" s="22"/>
      <c r="AD38" s="22"/>
    </row>
    <row r="39" spans="1:37" s="5" customFormat="1" x14ac:dyDescent="0.25">
      <c r="A39" s="3"/>
      <c r="B39" s="3"/>
      <c r="C39" s="22"/>
      <c r="D39" s="31">
        <v>0</v>
      </c>
      <c r="E39" s="57" t="s">
        <v>69</v>
      </c>
      <c r="J39" s="23"/>
      <c r="K39" s="3" t="s">
        <v>303</v>
      </c>
      <c r="L39" s="3"/>
      <c r="M39" s="3"/>
      <c r="N39" s="22">
        <v>8</v>
      </c>
      <c r="O39" s="38" t="s">
        <v>308</v>
      </c>
      <c r="P39" s="13"/>
      <c r="Q39" s="13"/>
      <c r="R39" s="13"/>
      <c r="S39" s="13"/>
      <c r="T39" s="22"/>
      <c r="U39" s="22"/>
      <c r="V39" s="22"/>
      <c r="Z39" s="22"/>
      <c r="AA39" s="22"/>
      <c r="AD39" s="22"/>
    </row>
    <row r="40" spans="1:37" s="5" customFormat="1" x14ac:dyDescent="0.25">
      <c r="A40" s="94" t="s">
        <v>519</v>
      </c>
      <c r="B40" s="94" t="s">
        <v>535</v>
      </c>
      <c r="C40" s="91">
        <v>500</v>
      </c>
      <c r="D40" s="92"/>
      <c r="E40" s="114" t="s">
        <v>656</v>
      </c>
      <c r="F40" s="93"/>
      <c r="G40" s="93"/>
      <c r="H40" s="93">
        <v>192</v>
      </c>
      <c r="I40" s="93">
        <f>H40-J40</f>
        <v>192</v>
      </c>
      <c r="J40" s="96">
        <v>0</v>
      </c>
      <c r="K40" s="93"/>
      <c r="L40" s="94"/>
      <c r="M40" s="94"/>
      <c r="N40" s="91"/>
      <c r="O40" s="93"/>
      <c r="P40" s="77"/>
      <c r="Q40" s="77"/>
      <c r="R40" s="77"/>
      <c r="S40" s="77"/>
      <c r="T40" s="91"/>
      <c r="U40" s="91"/>
      <c r="V40" s="91"/>
      <c r="W40" s="93"/>
      <c r="X40" s="93"/>
      <c r="Y40" s="93">
        <f>C40+20</f>
        <v>520</v>
      </c>
      <c r="Z40" s="91">
        <f>C40</f>
        <v>500</v>
      </c>
      <c r="AA40" s="91"/>
      <c r="AB40" s="93"/>
      <c r="AC40" s="93"/>
      <c r="AD40" s="91">
        <v>1</v>
      </c>
      <c r="AE40" s="93"/>
      <c r="AF40" s="93"/>
      <c r="AG40" s="93"/>
      <c r="AH40" s="93"/>
      <c r="AI40" s="93"/>
      <c r="AJ40" s="93"/>
      <c r="AK40" s="93"/>
    </row>
    <row r="41" spans="1:37" s="5" customFormat="1" x14ac:dyDescent="0.25">
      <c r="A41" s="3" t="s">
        <v>535</v>
      </c>
      <c r="B41" s="3" t="s">
        <v>529</v>
      </c>
      <c r="C41" s="22">
        <v>470</v>
      </c>
      <c r="D41" s="31"/>
      <c r="E41" s="7" t="s">
        <v>530</v>
      </c>
      <c r="H41" s="5">
        <f>I40</f>
        <v>192</v>
      </c>
      <c r="I41" s="5">
        <f t="shared" ref="I41:I42" si="5">H41-J41</f>
        <v>192</v>
      </c>
      <c r="J41" s="23">
        <v>0</v>
      </c>
      <c r="L41" s="3"/>
      <c r="M41" s="3"/>
      <c r="N41" s="22"/>
      <c r="P41" s="13"/>
      <c r="Q41" s="13"/>
      <c r="R41" s="13"/>
      <c r="S41" s="13"/>
      <c r="T41" s="22"/>
      <c r="U41" s="22"/>
      <c r="V41" s="22"/>
      <c r="Y41" s="5">
        <f>C41+20</f>
        <v>490</v>
      </c>
      <c r="Z41" s="22">
        <f>C41</f>
        <v>470</v>
      </c>
      <c r="AA41" s="22"/>
      <c r="AD41" s="22">
        <v>1</v>
      </c>
    </row>
    <row r="42" spans="1:37" s="5" customFormat="1" x14ac:dyDescent="0.25">
      <c r="A42" s="3" t="s">
        <v>529</v>
      </c>
      <c r="B42" s="3" t="s">
        <v>531</v>
      </c>
      <c r="C42" s="22">
        <v>505</v>
      </c>
      <c r="D42" s="31"/>
      <c r="E42" s="7" t="s">
        <v>532</v>
      </c>
      <c r="H42" s="5">
        <f>I41</f>
        <v>192</v>
      </c>
      <c r="I42" s="5">
        <f t="shared" si="5"/>
        <v>192</v>
      </c>
      <c r="J42" s="23">
        <v>0</v>
      </c>
      <c r="L42" s="3"/>
      <c r="M42" s="3"/>
      <c r="N42" s="22"/>
      <c r="P42" s="13"/>
      <c r="Q42" s="13"/>
      <c r="R42" s="13"/>
      <c r="S42" s="13"/>
      <c r="T42" s="22"/>
      <c r="U42" s="22"/>
      <c r="V42" s="22"/>
      <c r="Y42" s="5">
        <f>C42+20</f>
        <v>525</v>
      </c>
      <c r="Z42" s="22">
        <f>C42</f>
        <v>505</v>
      </c>
      <c r="AA42" s="22"/>
      <c r="AD42" s="22">
        <v>1</v>
      </c>
    </row>
    <row r="43" spans="1:37" s="5" customFormat="1" x14ac:dyDescent="0.25">
      <c r="A43" s="3" t="s">
        <v>531</v>
      </c>
      <c r="B43" s="3" t="s">
        <v>533</v>
      </c>
      <c r="C43" s="22">
        <v>550</v>
      </c>
      <c r="D43" s="31"/>
      <c r="E43" s="7" t="s">
        <v>536</v>
      </c>
      <c r="H43" s="5">
        <f>I42</f>
        <v>192</v>
      </c>
      <c r="I43" s="5">
        <f>H43-J43</f>
        <v>182</v>
      </c>
      <c r="J43" s="23">
        <v>10</v>
      </c>
      <c r="L43" s="3"/>
      <c r="M43" s="3"/>
      <c r="N43" s="22"/>
      <c r="P43" s="13"/>
      <c r="Q43" s="13"/>
      <c r="R43" s="13"/>
      <c r="S43" s="13"/>
      <c r="T43" s="22"/>
      <c r="U43" s="22"/>
      <c r="V43" s="22"/>
      <c r="Y43" s="5">
        <f>C43+20</f>
        <v>570</v>
      </c>
      <c r="Z43" s="22">
        <f>C43</f>
        <v>550</v>
      </c>
      <c r="AA43" s="22"/>
      <c r="AD43" s="22">
        <v>1</v>
      </c>
      <c r="AE43" s="5">
        <v>1</v>
      </c>
      <c r="AH43" s="5">
        <v>4</v>
      </c>
      <c r="AK43" s="5">
        <v>1</v>
      </c>
    </row>
    <row r="44" spans="1:37" s="5" customFormat="1" x14ac:dyDescent="0.25">
      <c r="A44" s="3"/>
      <c r="B44" s="3"/>
      <c r="C44" s="22"/>
      <c r="D44" s="31">
        <v>1</v>
      </c>
      <c r="E44" s="57" t="s">
        <v>537</v>
      </c>
      <c r="F44" s="5">
        <v>335</v>
      </c>
      <c r="G44" s="5">
        <v>25</v>
      </c>
      <c r="J44" s="23"/>
      <c r="K44" s="3" t="s">
        <v>199</v>
      </c>
      <c r="L44" s="3"/>
      <c r="M44" s="3"/>
      <c r="N44" s="22">
        <v>10</v>
      </c>
      <c r="O44" s="5">
        <v>48</v>
      </c>
      <c r="P44" s="13">
        <f>F44</f>
        <v>335</v>
      </c>
      <c r="Q44" s="13"/>
      <c r="R44" s="13"/>
      <c r="S44" s="13"/>
      <c r="T44" s="22"/>
      <c r="U44" s="22"/>
      <c r="V44" s="22"/>
      <c r="Z44" s="22"/>
      <c r="AA44" s="22"/>
      <c r="AB44" s="5">
        <f>F44</f>
        <v>335</v>
      </c>
      <c r="AD44" s="22"/>
    </row>
    <row r="45" spans="1:37" s="5" customFormat="1" x14ac:dyDescent="0.25">
      <c r="A45" s="3"/>
      <c r="B45" s="3"/>
      <c r="C45" s="22"/>
      <c r="D45" s="31">
        <v>1</v>
      </c>
      <c r="E45" s="3" t="s">
        <v>538</v>
      </c>
      <c r="F45" s="5">
        <v>195</v>
      </c>
      <c r="G45" s="5">
        <v>60</v>
      </c>
      <c r="J45" s="23"/>
      <c r="K45" s="3" t="s">
        <v>200</v>
      </c>
      <c r="L45" s="3"/>
      <c r="M45" s="3"/>
      <c r="N45" s="22">
        <v>10</v>
      </c>
      <c r="O45" s="5">
        <v>47</v>
      </c>
      <c r="P45" s="13">
        <f t="shared" ref="P45:P47" si="6">F45</f>
        <v>195</v>
      </c>
      <c r="Q45" s="13"/>
      <c r="R45" s="13"/>
      <c r="S45" s="13"/>
      <c r="T45" s="22"/>
      <c r="U45" s="22"/>
      <c r="V45" s="22"/>
      <c r="Z45" s="22"/>
      <c r="AA45" s="22"/>
      <c r="AB45" s="5">
        <f>F45</f>
        <v>195</v>
      </c>
      <c r="AD45" s="22"/>
    </row>
    <row r="46" spans="1:37" s="5" customFormat="1" x14ac:dyDescent="0.25">
      <c r="A46" s="3"/>
      <c r="B46" s="3"/>
      <c r="C46" s="22"/>
      <c r="D46" s="31">
        <v>1</v>
      </c>
      <c r="E46" s="57" t="s">
        <v>539</v>
      </c>
      <c r="F46" s="5">
        <v>290</v>
      </c>
      <c r="G46" s="5">
        <v>290</v>
      </c>
      <c r="J46" s="23"/>
      <c r="K46" s="3" t="s">
        <v>201</v>
      </c>
      <c r="L46" s="3"/>
      <c r="M46" s="3"/>
      <c r="N46" s="22">
        <v>10</v>
      </c>
      <c r="O46" s="5">
        <v>46</v>
      </c>
      <c r="P46" s="13">
        <f t="shared" si="6"/>
        <v>290</v>
      </c>
      <c r="Q46" s="13"/>
      <c r="R46" s="13"/>
      <c r="S46" s="13"/>
      <c r="T46" s="22"/>
      <c r="U46" s="22"/>
      <c r="V46" s="22"/>
      <c r="Z46" s="22"/>
      <c r="AA46" s="22"/>
      <c r="AB46" s="5">
        <f>F46</f>
        <v>290</v>
      </c>
      <c r="AD46" s="22"/>
    </row>
    <row r="47" spans="1:37" s="5" customFormat="1" x14ac:dyDescent="0.25">
      <c r="A47" s="3"/>
      <c r="B47" s="3"/>
      <c r="C47" s="22"/>
      <c r="D47" s="31">
        <v>1</v>
      </c>
      <c r="E47" s="3" t="s">
        <v>540</v>
      </c>
      <c r="F47" s="5">
        <v>320</v>
      </c>
      <c r="G47" s="5">
        <v>320</v>
      </c>
      <c r="J47" s="23"/>
      <c r="K47" s="3" t="s">
        <v>202</v>
      </c>
      <c r="L47" s="3"/>
      <c r="M47" s="3"/>
      <c r="N47" s="22">
        <v>10</v>
      </c>
      <c r="O47" s="5">
        <v>45</v>
      </c>
      <c r="P47" s="13">
        <f t="shared" si="6"/>
        <v>320</v>
      </c>
      <c r="Q47" s="13"/>
      <c r="R47" s="13"/>
      <c r="S47" s="13"/>
      <c r="T47" s="22"/>
      <c r="U47" s="22"/>
      <c r="V47" s="22"/>
      <c r="Z47" s="22"/>
      <c r="AA47" s="22"/>
      <c r="AB47" s="5">
        <f>F47</f>
        <v>320</v>
      </c>
      <c r="AD47" s="22"/>
    </row>
    <row r="48" spans="1:37" s="5" customFormat="1" x14ac:dyDescent="0.25">
      <c r="A48" s="3"/>
      <c r="B48" s="3"/>
      <c r="C48" s="22"/>
      <c r="D48" s="31">
        <v>0</v>
      </c>
      <c r="E48" s="3" t="s">
        <v>69</v>
      </c>
      <c r="J48" s="23"/>
      <c r="K48" s="3" t="s">
        <v>203</v>
      </c>
      <c r="L48" s="3"/>
      <c r="M48" s="3"/>
      <c r="N48" s="22">
        <v>10</v>
      </c>
      <c r="O48" s="5">
        <v>44</v>
      </c>
      <c r="P48" s="13"/>
      <c r="Q48" s="13"/>
      <c r="R48" s="13"/>
      <c r="S48" s="13"/>
      <c r="T48" s="22"/>
      <c r="U48" s="22"/>
      <c r="V48" s="22"/>
      <c r="Z48" s="22"/>
      <c r="AA48" s="22"/>
      <c r="AD48" s="22"/>
    </row>
    <row r="49" spans="1:37" s="5" customFormat="1" x14ac:dyDescent="0.25">
      <c r="A49" s="3" t="s">
        <v>533</v>
      </c>
      <c r="B49" s="3" t="s">
        <v>534</v>
      </c>
      <c r="C49" s="22">
        <v>500</v>
      </c>
      <c r="D49" s="31"/>
      <c r="E49" s="4" t="s">
        <v>541</v>
      </c>
      <c r="H49" s="5">
        <f>I43</f>
        <v>182</v>
      </c>
      <c r="I49" s="5">
        <f>H49-J49</f>
        <v>182</v>
      </c>
      <c r="J49" s="23">
        <v>0</v>
      </c>
      <c r="N49" s="22"/>
      <c r="P49" s="13"/>
      <c r="Q49" s="13"/>
      <c r="R49" s="13"/>
      <c r="S49" s="13"/>
      <c r="T49" s="22"/>
      <c r="U49" s="22"/>
      <c r="V49" s="22"/>
      <c r="Y49" s="5">
        <f>C49+20</f>
        <v>520</v>
      </c>
      <c r="Z49" s="22">
        <f>C49</f>
        <v>500</v>
      </c>
      <c r="AA49" s="22"/>
      <c r="AD49" s="22">
        <v>1</v>
      </c>
    </row>
    <row r="50" spans="1:37" s="5" customFormat="1" x14ac:dyDescent="0.25">
      <c r="A50" s="3" t="s">
        <v>534</v>
      </c>
      <c r="B50" s="3" t="s">
        <v>542</v>
      </c>
      <c r="C50" s="22">
        <v>500</v>
      </c>
      <c r="D50" s="31"/>
      <c r="E50" s="4" t="s">
        <v>543</v>
      </c>
      <c r="H50" s="5">
        <f>I49</f>
        <v>182</v>
      </c>
      <c r="I50" s="5">
        <f>H50-J50</f>
        <v>176</v>
      </c>
      <c r="J50" s="23">
        <v>6</v>
      </c>
      <c r="N50" s="22"/>
      <c r="P50" s="13"/>
      <c r="Q50" s="13"/>
      <c r="R50" s="13"/>
      <c r="S50" s="13"/>
      <c r="T50" s="22"/>
      <c r="U50" s="22"/>
      <c r="V50" s="22"/>
      <c r="Y50" s="5">
        <f>C50+20</f>
        <v>520</v>
      </c>
      <c r="Z50" s="22">
        <f>C50</f>
        <v>500</v>
      </c>
      <c r="AA50" s="22"/>
      <c r="AD50" s="22">
        <v>1</v>
      </c>
      <c r="AE50" s="5">
        <v>1</v>
      </c>
      <c r="AH50" s="5">
        <v>2</v>
      </c>
      <c r="AK50" s="5">
        <v>1</v>
      </c>
    </row>
    <row r="51" spans="1:37" s="5" customFormat="1" x14ac:dyDescent="0.25">
      <c r="A51" s="3"/>
      <c r="B51" s="3"/>
      <c r="C51" s="22"/>
      <c r="D51" s="31">
        <v>1</v>
      </c>
      <c r="E51" s="3" t="s">
        <v>544</v>
      </c>
      <c r="F51" s="5">
        <v>10</v>
      </c>
      <c r="G51" s="5">
        <v>10</v>
      </c>
      <c r="J51" s="23"/>
      <c r="K51" s="3" t="s">
        <v>204</v>
      </c>
      <c r="L51" s="3"/>
      <c r="M51" s="3"/>
      <c r="N51" s="22">
        <v>10</v>
      </c>
      <c r="O51" s="5">
        <v>43</v>
      </c>
      <c r="P51" s="13">
        <f>F51</f>
        <v>10</v>
      </c>
      <c r="Q51" s="13"/>
      <c r="R51" s="13"/>
      <c r="S51" s="13"/>
      <c r="T51" s="22"/>
      <c r="U51" s="22"/>
      <c r="V51" s="22"/>
      <c r="Z51" s="22"/>
      <c r="AA51" s="22"/>
      <c r="AB51" s="5">
        <f>F51</f>
        <v>10</v>
      </c>
      <c r="AD51" s="22"/>
    </row>
    <row r="52" spans="1:37" s="5" customFormat="1" x14ac:dyDescent="0.25">
      <c r="A52" s="3"/>
      <c r="B52" s="3"/>
      <c r="C52" s="22"/>
      <c r="D52" s="31">
        <v>1</v>
      </c>
      <c r="E52" s="3" t="s">
        <v>545</v>
      </c>
      <c r="F52" s="5">
        <v>60</v>
      </c>
      <c r="G52" s="5">
        <v>10</v>
      </c>
      <c r="J52" s="23"/>
      <c r="K52" s="3" t="s">
        <v>205</v>
      </c>
      <c r="L52" s="3"/>
      <c r="M52" s="3"/>
      <c r="N52" s="22">
        <v>10</v>
      </c>
      <c r="O52" s="5">
        <v>42</v>
      </c>
      <c r="P52" s="13">
        <f>F52</f>
        <v>60</v>
      </c>
      <c r="Q52" s="13"/>
      <c r="R52" s="13"/>
      <c r="S52" s="13"/>
      <c r="T52" s="22"/>
      <c r="U52" s="22"/>
      <c r="V52" s="22"/>
      <c r="Z52" s="22"/>
      <c r="AA52" s="22"/>
      <c r="AB52" s="5">
        <f>F52</f>
        <v>60</v>
      </c>
      <c r="AD52" s="22"/>
    </row>
    <row r="53" spans="1:37" s="5" customFormat="1" x14ac:dyDescent="0.25">
      <c r="A53" s="3"/>
      <c r="B53" s="3"/>
      <c r="C53" s="22"/>
      <c r="D53" s="31">
        <v>0</v>
      </c>
      <c r="E53" s="3" t="s">
        <v>69</v>
      </c>
      <c r="J53" s="23"/>
      <c r="K53" s="3" t="s">
        <v>206</v>
      </c>
      <c r="L53" s="3"/>
      <c r="M53" s="3"/>
      <c r="N53" s="22">
        <v>10</v>
      </c>
      <c r="O53" s="5">
        <v>41</v>
      </c>
      <c r="P53" s="13"/>
      <c r="Q53" s="13"/>
      <c r="R53" s="13"/>
      <c r="S53" s="13"/>
      <c r="T53" s="22"/>
      <c r="U53" s="22"/>
      <c r="V53" s="22"/>
      <c r="Z53" s="22"/>
      <c r="AA53" s="22"/>
      <c r="AD53" s="22"/>
    </row>
    <row r="54" spans="1:37" s="5" customFormat="1" x14ac:dyDescent="0.25">
      <c r="A54" s="3" t="s">
        <v>542</v>
      </c>
      <c r="B54" s="3" t="s">
        <v>546</v>
      </c>
      <c r="C54" s="22">
        <v>500</v>
      </c>
      <c r="D54" s="31"/>
      <c r="E54" s="4" t="s">
        <v>547</v>
      </c>
      <c r="H54" s="5">
        <f>I50</f>
        <v>176</v>
      </c>
      <c r="I54" s="5">
        <f>H54-J54</f>
        <v>176</v>
      </c>
      <c r="J54" s="23">
        <v>0</v>
      </c>
      <c r="L54" s="3"/>
      <c r="M54" s="3"/>
      <c r="N54" s="22"/>
      <c r="P54" s="13"/>
      <c r="Q54" s="13"/>
      <c r="R54" s="13"/>
      <c r="S54" s="13"/>
      <c r="T54" s="22"/>
      <c r="U54" s="22"/>
      <c r="V54" s="22"/>
      <c r="Y54" s="5">
        <f>C54+20</f>
        <v>520</v>
      </c>
      <c r="Z54" s="22">
        <f>C54</f>
        <v>500</v>
      </c>
      <c r="AA54" s="22"/>
      <c r="AD54" s="22">
        <v>1</v>
      </c>
    </row>
    <row r="55" spans="1:37" s="5" customFormat="1" x14ac:dyDescent="0.25">
      <c r="A55" s="3" t="s">
        <v>546</v>
      </c>
      <c r="B55" s="3" t="s">
        <v>548</v>
      </c>
      <c r="C55" s="22">
        <v>500</v>
      </c>
      <c r="D55" s="31"/>
      <c r="E55" s="4" t="s">
        <v>549</v>
      </c>
      <c r="H55" s="5">
        <f>I54</f>
        <v>176</v>
      </c>
      <c r="I55" s="5">
        <f>H55-J55</f>
        <v>176</v>
      </c>
      <c r="J55" s="23">
        <v>0</v>
      </c>
      <c r="L55" s="3"/>
      <c r="M55" s="3"/>
      <c r="N55" s="22"/>
      <c r="P55" s="13"/>
      <c r="Q55" s="13"/>
      <c r="R55" s="13"/>
      <c r="S55" s="13"/>
      <c r="T55" s="22"/>
      <c r="U55" s="22"/>
      <c r="V55" s="22"/>
      <c r="Y55" s="5">
        <f>C55+20</f>
        <v>520</v>
      </c>
      <c r="Z55" s="22">
        <f>C55</f>
        <v>500</v>
      </c>
      <c r="AA55" s="22"/>
      <c r="AD55" s="22">
        <v>1</v>
      </c>
    </row>
    <row r="56" spans="1:37" s="5" customFormat="1" x14ac:dyDescent="0.25">
      <c r="A56" s="3" t="s">
        <v>548</v>
      </c>
      <c r="B56" s="3" t="s">
        <v>550</v>
      </c>
      <c r="C56" s="22">
        <v>430</v>
      </c>
      <c r="D56" s="31"/>
      <c r="E56" s="4" t="s">
        <v>562</v>
      </c>
      <c r="H56" s="5">
        <f>I55</f>
        <v>176</v>
      </c>
      <c r="I56" s="5">
        <f>H56-J56</f>
        <v>150</v>
      </c>
      <c r="J56" s="23">
        <v>26</v>
      </c>
      <c r="K56" s="3"/>
      <c r="L56" s="3"/>
      <c r="M56" s="3"/>
      <c r="N56" s="22"/>
      <c r="P56" s="13"/>
      <c r="Q56" s="13"/>
      <c r="R56" s="13"/>
      <c r="S56" s="13"/>
      <c r="T56" s="22"/>
      <c r="U56" s="22"/>
      <c r="V56" s="22"/>
      <c r="Y56" s="5">
        <f>C56+20</f>
        <v>450</v>
      </c>
      <c r="Z56" s="22">
        <f>C56</f>
        <v>430</v>
      </c>
      <c r="AA56" s="22"/>
      <c r="AC56" s="5">
        <v>1</v>
      </c>
      <c r="AD56" s="22"/>
      <c r="AF56" s="5">
        <v>1</v>
      </c>
      <c r="AH56" s="5">
        <v>11</v>
      </c>
      <c r="AJ56" s="5">
        <v>1</v>
      </c>
    </row>
    <row r="57" spans="1:37" s="5" customFormat="1" x14ac:dyDescent="0.25">
      <c r="A57" s="3"/>
      <c r="B57" s="3"/>
      <c r="C57" s="22"/>
      <c r="D57" s="31">
        <v>1</v>
      </c>
      <c r="E57" s="3" t="s">
        <v>551</v>
      </c>
      <c r="F57" s="5">
        <v>10</v>
      </c>
      <c r="G57" s="5">
        <v>10</v>
      </c>
      <c r="J57" s="23"/>
      <c r="K57" s="3" t="s">
        <v>207</v>
      </c>
      <c r="L57" s="3"/>
      <c r="M57" s="3"/>
      <c r="N57" s="22">
        <v>10</v>
      </c>
      <c r="O57" s="5">
        <v>40</v>
      </c>
      <c r="P57" s="13">
        <f>F57</f>
        <v>10</v>
      </c>
      <c r="Q57" s="13"/>
      <c r="R57" s="13"/>
      <c r="S57" s="13"/>
      <c r="T57" s="22"/>
      <c r="U57" s="22"/>
      <c r="V57" s="22"/>
      <c r="Z57" s="22"/>
      <c r="AA57" s="22"/>
      <c r="AB57" s="5">
        <f t="shared" ref="AB57:AB67" si="7">F57</f>
        <v>10</v>
      </c>
      <c r="AD57" s="22"/>
    </row>
    <row r="58" spans="1:37" s="5" customFormat="1" x14ac:dyDescent="0.25">
      <c r="A58" s="3"/>
      <c r="B58" s="3"/>
      <c r="C58" s="22"/>
      <c r="D58" s="31">
        <v>1</v>
      </c>
      <c r="E58" s="3" t="s">
        <v>552</v>
      </c>
      <c r="F58" s="5">
        <v>110</v>
      </c>
      <c r="G58" s="5">
        <v>35</v>
      </c>
      <c r="J58" s="23"/>
      <c r="K58" s="3" t="s">
        <v>208</v>
      </c>
      <c r="L58" s="3"/>
      <c r="M58" s="3"/>
      <c r="N58" s="22">
        <v>10</v>
      </c>
      <c r="O58" s="5">
        <v>39</v>
      </c>
      <c r="P58" s="13">
        <f t="shared" ref="P58:P67" si="8">F58</f>
        <v>110</v>
      </c>
      <c r="Q58" s="13"/>
      <c r="R58" s="13"/>
      <c r="S58" s="13"/>
      <c r="T58" s="22"/>
      <c r="U58" s="22"/>
      <c r="V58" s="22"/>
      <c r="Z58" s="22"/>
      <c r="AA58" s="22"/>
      <c r="AB58" s="5">
        <f t="shared" si="7"/>
        <v>110</v>
      </c>
      <c r="AD58" s="22"/>
    </row>
    <row r="59" spans="1:37" s="5" customFormat="1" x14ac:dyDescent="0.25">
      <c r="A59" s="3"/>
      <c r="B59" s="3"/>
      <c r="C59" s="22"/>
      <c r="D59" s="31">
        <v>1</v>
      </c>
      <c r="E59" s="63" t="s">
        <v>553</v>
      </c>
      <c r="F59" s="5">
        <v>115</v>
      </c>
      <c r="G59" s="5">
        <v>30</v>
      </c>
      <c r="J59" s="23"/>
      <c r="K59" s="3" t="s">
        <v>209</v>
      </c>
      <c r="L59" s="3"/>
      <c r="M59" s="3"/>
      <c r="N59" s="22">
        <v>10</v>
      </c>
      <c r="O59" s="5">
        <v>38</v>
      </c>
      <c r="P59" s="13">
        <f t="shared" si="8"/>
        <v>115</v>
      </c>
      <c r="Q59" s="13"/>
      <c r="R59" s="13"/>
      <c r="S59" s="13"/>
      <c r="T59" s="22"/>
      <c r="U59" s="22"/>
      <c r="V59" s="22"/>
      <c r="Z59" s="22"/>
      <c r="AA59" s="22"/>
      <c r="AB59" s="5">
        <f t="shared" si="7"/>
        <v>115</v>
      </c>
      <c r="AD59" s="22"/>
    </row>
    <row r="60" spans="1:37" s="5" customFormat="1" x14ac:dyDescent="0.25">
      <c r="A60" s="3"/>
      <c r="B60" s="3"/>
      <c r="C60" s="22"/>
      <c r="D60" s="31">
        <v>1</v>
      </c>
      <c r="E60" s="63" t="s">
        <v>554</v>
      </c>
      <c r="F60" s="5">
        <v>145</v>
      </c>
      <c r="G60" s="5">
        <v>35</v>
      </c>
      <c r="J60" s="23"/>
      <c r="K60" s="3" t="s">
        <v>210</v>
      </c>
      <c r="L60" s="3"/>
      <c r="M60" s="3"/>
      <c r="N60" s="22">
        <v>10</v>
      </c>
      <c r="O60" s="5">
        <v>37</v>
      </c>
      <c r="P60" s="13">
        <f t="shared" si="8"/>
        <v>145</v>
      </c>
      <c r="Q60" s="13"/>
      <c r="R60" s="13"/>
      <c r="S60" s="13"/>
      <c r="T60" s="22"/>
      <c r="U60" s="22"/>
      <c r="V60" s="22"/>
      <c r="Z60" s="22"/>
      <c r="AA60" s="22"/>
      <c r="AB60" s="5">
        <f t="shared" si="7"/>
        <v>145</v>
      </c>
      <c r="AD60" s="22"/>
    </row>
    <row r="61" spans="1:37" s="5" customFormat="1" x14ac:dyDescent="0.25">
      <c r="A61" s="3"/>
      <c r="B61" s="3"/>
      <c r="C61" s="22"/>
      <c r="D61" s="31">
        <v>1</v>
      </c>
      <c r="E61" s="63" t="s">
        <v>555</v>
      </c>
      <c r="F61" s="5">
        <v>160</v>
      </c>
      <c r="G61" s="5">
        <v>40</v>
      </c>
      <c r="J61" s="23"/>
      <c r="K61" s="3" t="s">
        <v>211</v>
      </c>
      <c r="L61" s="3"/>
      <c r="M61" s="3"/>
      <c r="N61" s="22">
        <v>10</v>
      </c>
      <c r="O61" s="5">
        <v>36</v>
      </c>
      <c r="P61" s="13">
        <f t="shared" si="8"/>
        <v>160</v>
      </c>
      <c r="Q61" s="13"/>
      <c r="R61" s="13"/>
      <c r="S61" s="13"/>
      <c r="T61" s="22"/>
      <c r="U61" s="22"/>
      <c r="V61" s="22"/>
      <c r="Z61" s="22"/>
      <c r="AA61" s="22"/>
      <c r="AB61" s="5">
        <f t="shared" si="7"/>
        <v>160</v>
      </c>
      <c r="AD61" s="22"/>
    </row>
    <row r="62" spans="1:37" s="5" customFormat="1" x14ac:dyDescent="0.25">
      <c r="A62" s="3"/>
      <c r="B62" s="3"/>
      <c r="C62" s="22"/>
      <c r="D62" s="31">
        <v>1</v>
      </c>
      <c r="E62" s="63" t="s">
        <v>556</v>
      </c>
      <c r="F62" s="5">
        <v>155</v>
      </c>
      <c r="G62" s="5">
        <v>10</v>
      </c>
      <c r="J62" s="23"/>
      <c r="K62" s="3" t="s">
        <v>212</v>
      </c>
      <c r="L62" s="3"/>
      <c r="M62" s="3"/>
      <c r="N62" s="22">
        <v>10</v>
      </c>
      <c r="O62" s="5">
        <v>35</v>
      </c>
      <c r="P62" s="13">
        <f t="shared" si="8"/>
        <v>155</v>
      </c>
      <c r="Q62" s="13"/>
      <c r="R62" s="13"/>
      <c r="S62" s="13"/>
      <c r="T62" s="22"/>
      <c r="U62" s="22"/>
      <c r="V62" s="22"/>
      <c r="Z62" s="22"/>
      <c r="AA62" s="22"/>
      <c r="AB62" s="5">
        <f t="shared" si="7"/>
        <v>155</v>
      </c>
      <c r="AD62" s="22"/>
    </row>
    <row r="63" spans="1:37" s="5" customFormat="1" x14ac:dyDescent="0.25">
      <c r="A63" s="3"/>
      <c r="B63" s="3"/>
      <c r="C63" s="22"/>
      <c r="D63" s="31">
        <v>1</v>
      </c>
      <c r="E63" s="63" t="s">
        <v>557</v>
      </c>
      <c r="F63" s="5">
        <v>50</v>
      </c>
      <c r="G63" s="5">
        <v>20</v>
      </c>
      <c r="J63" s="23"/>
      <c r="K63" s="3" t="s">
        <v>213</v>
      </c>
      <c r="L63" s="3"/>
      <c r="M63" s="3"/>
      <c r="N63" s="22">
        <v>10</v>
      </c>
      <c r="O63" s="5">
        <v>34</v>
      </c>
      <c r="P63" s="13">
        <f t="shared" si="8"/>
        <v>50</v>
      </c>
      <c r="Q63" s="13"/>
      <c r="R63" s="13"/>
      <c r="S63" s="13"/>
      <c r="T63" s="22"/>
      <c r="U63" s="22"/>
      <c r="V63" s="22"/>
      <c r="Z63" s="22"/>
      <c r="AA63" s="22"/>
      <c r="AB63" s="5">
        <f t="shared" si="7"/>
        <v>50</v>
      </c>
      <c r="AD63" s="22"/>
    </row>
    <row r="64" spans="1:37" s="5" customFormat="1" x14ac:dyDescent="0.25">
      <c r="A64" s="3"/>
      <c r="B64" s="3"/>
      <c r="C64" s="22"/>
      <c r="D64" s="31">
        <v>1</v>
      </c>
      <c r="E64" s="3" t="s">
        <v>558</v>
      </c>
      <c r="F64" s="5">
        <v>185</v>
      </c>
      <c r="G64" s="5">
        <v>60</v>
      </c>
      <c r="J64" s="23"/>
      <c r="K64" s="3" t="s">
        <v>214</v>
      </c>
      <c r="L64" s="3"/>
      <c r="M64" s="3"/>
      <c r="N64" s="22">
        <v>10</v>
      </c>
      <c r="O64" s="5">
        <v>33</v>
      </c>
      <c r="P64" s="13">
        <f t="shared" si="8"/>
        <v>185</v>
      </c>
      <c r="Q64" s="13"/>
      <c r="R64" s="13"/>
      <c r="S64" s="13"/>
      <c r="T64" s="22"/>
      <c r="U64" s="22"/>
      <c r="V64" s="22"/>
      <c r="Z64" s="22"/>
      <c r="AA64" s="22"/>
      <c r="AB64" s="5">
        <f t="shared" si="7"/>
        <v>185</v>
      </c>
      <c r="AD64" s="22"/>
    </row>
    <row r="65" spans="1:37" s="5" customFormat="1" x14ac:dyDescent="0.25">
      <c r="A65" s="3"/>
      <c r="B65" s="3"/>
      <c r="C65" s="22"/>
      <c r="D65" s="31">
        <v>1</v>
      </c>
      <c r="E65" s="3" t="s">
        <v>559</v>
      </c>
      <c r="F65" s="5">
        <v>870</v>
      </c>
      <c r="G65" s="5">
        <v>540</v>
      </c>
      <c r="J65" s="23"/>
      <c r="K65" s="3" t="s">
        <v>215</v>
      </c>
      <c r="L65" s="3"/>
      <c r="M65" s="3"/>
      <c r="N65" s="22">
        <v>10</v>
      </c>
      <c r="O65" s="5">
        <v>32</v>
      </c>
      <c r="P65" s="13">
        <f t="shared" si="8"/>
        <v>870</v>
      </c>
      <c r="Q65" s="13"/>
      <c r="R65" s="13"/>
      <c r="S65" s="13"/>
      <c r="T65" s="22"/>
      <c r="U65" s="22"/>
      <c r="V65" s="22"/>
      <c r="Z65" s="22"/>
      <c r="AA65" s="22"/>
      <c r="AB65" s="5">
        <f t="shared" si="7"/>
        <v>870</v>
      </c>
      <c r="AD65" s="22"/>
    </row>
    <row r="66" spans="1:37" s="5" customFormat="1" x14ac:dyDescent="0.25">
      <c r="A66" s="3"/>
      <c r="B66" s="3"/>
      <c r="C66" s="22"/>
      <c r="D66" s="31">
        <v>1</v>
      </c>
      <c r="E66" s="3" t="s">
        <v>560</v>
      </c>
      <c r="F66" s="5">
        <v>930</v>
      </c>
      <c r="G66" s="5">
        <v>70</v>
      </c>
      <c r="J66" s="23"/>
      <c r="K66" s="3" t="s">
        <v>216</v>
      </c>
      <c r="L66" s="3"/>
      <c r="M66" s="3"/>
      <c r="N66" s="22">
        <v>10</v>
      </c>
      <c r="O66" s="5">
        <v>31</v>
      </c>
      <c r="P66" s="13">
        <f t="shared" si="8"/>
        <v>930</v>
      </c>
      <c r="Q66" s="13"/>
      <c r="R66" s="13"/>
      <c r="S66" s="13"/>
      <c r="T66" s="22"/>
      <c r="U66" s="22"/>
      <c r="V66" s="22"/>
      <c r="Z66" s="22"/>
      <c r="AA66" s="22"/>
      <c r="AB66" s="5">
        <f t="shared" si="7"/>
        <v>930</v>
      </c>
      <c r="AD66" s="22"/>
    </row>
    <row r="67" spans="1:37" s="5" customFormat="1" x14ac:dyDescent="0.25">
      <c r="A67" s="3"/>
      <c r="B67" s="3"/>
      <c r="C67" s="22"/>
      <c r="D67" s="31">
        <v>1</v>
      </c>
      <c r="E67" s="3" t="s">
        <v>561</v>
      </c>
      <c r="F67" s="5">
        <v>950</v>
      </c>
      <c r="G67" s="5">
        <v>285</v>
      </c>
      <c r="J67" s="23"/>
      <c r="K67" s="3" t="s">
        <v>71</v>
      </c>
      <c r="L67" s="3"/>
      <c r="M67" s="3"/>
      <c r="N67" s="22">
        <v>10</v>
      </c>
      <c r="O67" s="5">
        <v>30</v>
      </c>
      <c r="P67" s="13">
        <f t="shared" si="8"/>
        <v>950</v>
      </c>
      <c r="Q67" s="13"/>
      <c r="R67" s="13"/>
      <c r="S67" s="13"/>
      <c r="T67" s="22"/>
      <c r="U67" s="22"/>
      <c r="V67" s="22"/>
      <c r="Z67" s="22"/>
      <c r="AA67" s="22"/>
      <c r="AB67" s="5">
        <f t="shared" si="7"/>
        <v>950</v>
      </c>
      <c r="AD67" s="22"/>
    </row>
    <row r="68" spans="1:37" s="5" customFormat="1" x14ac:dyDescent="0.25">
      <c r="A68" s="3"/>
      <c r="B68" s="3"/>
      <c r="C68" s="22"/>
      <c r="D68" s="31">
        <v>0</v>
      </c>
      <c r="E68" s="3" t="s">
        <v>69</v>
      </c>
      <c r="J68" s="23"/>
      <c r="K68" s="3" t="s">
        <v>72</v>
      </c>
      <c r="L68" s="3"/>
      <c r="M68" s="3"/>
      <c r="N68" s="22">
        <v>10</v>
      </c>
      <c r="O68" s="5">
        <v>29</v>
      </c>
      <c r="P68" s="13"/>
      <c r="Q68" s="13"/>
      <c r="R68" s="13"/>
      <c r="S68" s="13"/>
      <c r="T68" s="22"/>
      <c r="U68" s="22"/>
      <c r="V68" s="22"/>
      <c r="Z68" s="22"/>
      <c r="AA68" s="22"/>
      <c r="AD68" s="22"/>
    </row>
    <row r="69" spans="1:37" s="5" customFormat="1" x14ac:dyDescent="0.25">
      <c r="A69" s="3"/>
      <c r="B69" s="3"/>
      <c r="C69" s="22"/>
      <c r="D69" s="31">
        <v>0</v>
      </c>
      <c r="E69" s="3" t="s">
        <v>69</v>
      </c>
      <c r="J69" s="23"/>
      <c r="K69" s="3" t="s">
        <v>73</v>
      </c>
      <c r="L69" s="3"/>
      <c r="M69" s="3"/>
      <c r="N69" s="22">
        <v>10</v>
      </c>
      <c r="O69" s="5">
        <v>28</v>
      </c>
      <c r="P69" s="13"/>
      <c r="Q69" s="13"/>
      <c r="R69" s="13"/>
      <c r="S69" s="13"/>
      <c r="T69" s="22"/>
      <c r="U69" s="22"/>
      <c r="V69" s="22"/>
      <c r="Z69" s="22"/>
      <c r="AA69" s="22"/>
      <c r="AD69" s="22"/>
    </row>
    <row r="70" spans="1:37" x14ac:dyDescent="0.25">
      <c r="A70" s="3" t="s">
        <v>550</v>
      </c>
      <c r="B70" s="3" t="s">
        <v>563</v>
      </c>
      <c r="C70" s="22">
        <v>590</v>
      </c>
      <c r="E70" s="4" t="s">
        <v>658</v>
      </c>
      <c r="H70" s="5">
        <f>I56</f>
        <v>150</v>
      </c>
      <c r="I70" s="5">
        <f>H70-J70</f>
        <v>132</v>
      </c>
      <c r="J70" s="23">
        <v>18</v>
      </c>
      <c r="Y70" s="13">
        <f>C70+20</f>
        <v>610</v>
      </c>
      <c r="Z70" s="22">
        <f>C70</f>
        <v>590</v>
      </c>
      <c r="AC70" s="22">
        <v>1</v>
      </c>
      <c r="AF70" s="13">
        <v>1</v>
      </c>
      <c r="AH70" s="13">
        <v>8</v>
      </c>
      <c r="AI70" s="13">
        <v>2</v>
      </c>
    </row>
    <row r="71" spans="1:37" s="5" customFormat="1" x14ac:dyDescent="0.25">
      <c r="A71" s="3"/>
      <c r="B71" s="3"/>
      <c r="C71" s="22"/>
      <c r="D71" s="31">
        <v>1</v>
      </c>
      <c r="E71" s="3" t="s">
        <v>564</v>
      </c>
      <c r="F71" s="5">
        <v>245</v>
      </c>
      <c r="G71" s="5">
        <v>245</v>
      </c>
      <c r="J71" s="23"/>
      <c r="K71" s="3" t="s">
        <v>74</v>
      </c>
      <c r="L71" s="3"/>
      <c r="M71" s="3"/>
      <c r="N71" s="22">
        <v>10</v>
      </c>
      <c r="O71" s="5">
        <v>27</v>
      </c>
      <c r="P71" s="13">
        <f>F71</f>
        <v>245</v>
      </c>
      <c r="Q71" s="13"/>
      <c r="R71" s="13"/>
      <c r="S71" s="13"/>
      <c r="T71" s="22"/>
      <c r="U71" s="22"/>
      <c r="V71" s="22"/>
      <c r="Z71" s="22"/>
      <c r="AA71" s="22"/>
      <c r="AB71" s="5">
        <f t="shared" ref="AB71:AB78" si="9">F71</f>
        <v>245</v>
      </c>
      <c r="AD71" s="22"/>
    </row>
    <row r="72" spans="1:37" s="5" customFormat="1" x14ac:dyDescent="0.25">
      <c r="A72" s="3"/>
      <c r="B72" s="3"/>
      <c r="C72" s="22"/>
      <c r="D72" s="31">
        <v>1</v>
      </c>
      <c r="E72" s="3" t="s">
        <v>565</v>
      </c>
      <c r="F72" s="5">
        <v>255</v>
      </c>
      <c r="G72" s="5">
        <v>50</v>
      </c>
      <c r="J72" s="23"/>
      <c r="K72" s="3" t="s">
        <v>75</v>
      </c>
      <c r="L72" s="3"/>
      <c r="M72" s="3"/>
      <c r="N72" s="22">
        <v>10</v>
      </c>
      <c r="O72" s="5">
        <v>26</v>
      </c>
      <c r="P72" s="13">
        <f t="shared" ref="P72:P78" si="10">F72</f>
        <v>255</v>
      </c>
      <c r="Q72" s="13"/>
      <c r="R72" s="13"/>
      <c r="S72" s="13"/>
      <c r="T72" s="22"/>
      <c r="U72" s="22"/>
      <c r="V72" s="22"/>
      <c r="Z72" s="22"/>
      <c r="AA72" s="22"/>
      <c r="AB72" s="5">
        <f t="shared" si="9"/>
        <v>255</v>
      </c>
      <c r="AD72" s="22"/>
    </row>
    <row r="73" spans="1:37" s="5" customFormat="1" x14ac:dyDescent="0.25">
      <c r="A73" s="3"/>
      <c r="B73" s="3"/>
      <c r="C73" s="22"/>
      <c r="D73" s="31">
        <v>1</v>
      </c>
      <c r="E73" s="3" t="s">
        <v>566</v>
      </c>
      <c r="F73" s="5">
        <v>230</v>
      </c>
      <c r="G73" s="5">
        <v>10</v>
      </c>
      <c r="J73" s="23"/>
      <c r="K73" s="3" t="s">
        <v>76</v>
      </c>
      <c r="L73" s="3"/>
      <c r="M73" s="3"/>
      <c r="N73" s="22">
        <v>10</v>
      </c>
      <c r="O73" s="5">
        <v>25</v>
      </c>
      <c r="P73" s="13">
        <f t="shared" si="10"/>
        <v>230</v>
      </c>
      <c r="Q73" s="13"/>
      <c r="R73" s="13"/>
      <c r="S73" s="13"/>
      <c r="T73" s="22"/>
      <c r="U73" s="22"/>
      <c r="V73" s="22"/>
      <c r="Z73" s="22"/>
      <c r="AA73" s="22"/>
      <c r="AB73" s="5">
        <f t="shared" si="9"/>
        <v>230</v>
      </c>
      <c r="AD73" s="22"/>
    </row>
    <row r="74" spans="1:37" s="5" customFormat="1" x14ac:dyDescent="0.25">
      <c r="A74" s="3"/>
      <c r="B74" s="3"/>
      <c r="C74" s="22"/>
      <c r="D74" s="31">
        <v>1</v>
      </c>
      <c r="E74" s="3" t="s">
        <v>567</v>
      </c>
      <c r="F74" s="5">
        <v>160</v>
      </c>
      <c r="G74" s="5">
        <v>95</v>
      </c>
      <c r="J74" s="23"/>
      <c r="K74" s="3" t="s">
        <v>217</v>
      </c>
      <c r="L74" s="3"/>
      <c r="M74" s="3"/>
      <c r="N74" s="22">
        <v>10</v>
      </c>
      <c r="O74" s="5">
        <v>24</v>
      </c>
      <c r="P74" s="13">
        <f t="shared" si="10"/>
        <v>160</v>
      </c>
      <c r="Q74" s="13"/>
      <c r="R74" s="13"/>
      <c r="S74" s="13"/>
      <c r="T74" s="22"/>
      <c r="U74" s="22"/>
      <c r="V74" s="22"/>
      <c r="Z74" s="22"/>
      <c r="AA74" s="22"/>
      <c r="AB74" s="5">
        <f t="shared" si="9"/>
        <v>160</v>
      </c>
      <c r="AD74" s="22"/>
    </row>
    <row r="75" spans="1:37" s="5" customFormat="1" x14ac:dyDescent="0.25">
      <c r="A75" s="3"/>
      <c r="B75" s="3"/>
      <c r="C75" s="22"/>
      <c r="D75" s="31">
        <v>1</v>
      </c>
      <c r="E75" s="3" t="s">
        <v>568</v>
      </c>
      <c r="F75" s="5">
        <v>295</v>
      </c>
      <c r="G75" s="5">
        <v>190</v>
      </c>
      <c r="J75" s="23"/>
      <c r="K75" s="3" t="s">
        <v>218</v>
      </c>
      <c r="L75" s="3"/>
      <c r="M75" s="3"/>
      <c r="N75" s="22">
        <v>10</v>
      </c>
      <c r="O75" s="5">
        <v>23</v>
      </c>
      <c r="P75" s="13">
        <f t="shared" si="10"/>
        <v>295</v>
      </c>
      <c r="Q75" s="13"/>
      <c r="R75" s="13"/>
      <c r="S75" s="13"/>
      <c r="T75" s="22"/>
      <c r="U75" s="22"/>
      <c r="V75" s="22"/>
      <c r="Z75" s="22"/>
      <c r="AA75" s="22"/>
      <c r="AB75" s="5">
        <f t="shared" si="9"/>
        <v>295</v>
      </c>
      <c r="AD75" s="22"/>
    </row>
    <row r="76" spans="1:37" s="5" customFormat="1" x14ac:dyDescent="0.25">
      <c r="A76" s="3"/>
      <c r="B76" s="3"/>
      <c r="C76" s="22"/>
      <c r="D76" s="31">
        <v>1</v>
      </c>
      <c r="E76" s="3" t="s">
        <v>569</v>
      </c>
      <c r="F76" s="5">
        <v>360</v>
      </c>
      <c r="G76" s="5">
        <v>150</v>
      </c>
      <c r="J76" s="23"/>
      <c r="K76" s="3" t="s">
        <v>219</v>
      </c>
      <c r="L76" s="3"/>
      <c r="M76" s="3"/>
      <c r="N76" s="22">
        <v>10</v>
      </c>
      <c r="O76" s="5">
        <v>22</v>
      </c>
      <c r="P76" s="13">
        <f t="shared" si="10"/>
        <v>360</v>
      </c>
      <c r="Q76" s="13"/>
      <c r="R76" s="13"/>
      <c r="S76" s="13"/>
      <c r="T76" s="22"/>
      <c r="U76" s="22"/>
      <c r="V76" s="22"/>
      <c r="Z76" s="22"/>
      <c r="AA76" s="22"/>
      <c r="AB76" s="5">
        <f t="shared" si="9"/>
        <v>360</v>
      </c>
      <c r="AD76" s="22"/>
    </row>
    <row r="77" spans="1:37" s="5" customFormat="1" x14ac:dyDescent="0.25">
      <c r="A77" s="3"/>
      <c r="B77" s="3"/>
      <c r="C77" s="22"/>
      <c r="D77" s="31">
        <v>1</v>
      </c>
      <c r="E77" s="3" t="s">
        <v>570</v>
      </c>
      <c r="F77" s="5">
        <v>610</v>
      </c>
      <c r="G77" s="5">
        <v>340</v>
      </c>
      <c r="J77" s="23"/>
      <c r="K77" s="3" t="s">
        <v>220</v>
      </c>
      <c r="L77" s="3"/>
      <c r="M77" s="3"/>
      <c r="N77" s="22">
        <v>10</v>
      </c>
      <c r="O77" s="5">
        <v>21</v>
      </c>
      <c r="P77" s="13">
        <f t="shared" si="10"/>
        <v>610</v>
      </c>
      <c r="Q77" s="13"/>
      <c r="R77" s="13"/>
      <c r="S77" s="13"/>
      <c r="T77" s="22"/>
      <c r="U77" s="22"/>
      <c r="V77" s="22"/>
      <c r="Z77" s="22"/>
      <c r="AA77" s="22"/>
      <c r="AB77" s="5">
        <f t="shared" si="9"/>
        <v>610</v>
      </c>
      <c r="AD77" s="22"/>
    </row>
    <row r="78" spans="1:37" s="5" customFormat="1" x14ac:dyDescent="0.25">
      <c r="A78" s="3"/>
      <c r="B78" s="3"/>
      <c r="C78" s="22"/>
      <c r="D78" s="31">
        <v>1</v>
      </c>
      <c r="E78" s="3" t="s">
        <v>571</v>
      </c>
      <c r="F78" s="5">
        <v>740</v>
      </c>
      <c r="G78" s="5">
        <v>530</v>
      </c>
      <c r="J78" s="23"/>
      <c r="K78" s="3" t="s">
        <v>221</v>
      </c>
      <c r="L78" s="3"/>
      <c r="M78" s="3"/>
      <c r="N78" s="22">
        <v>10</v>
      </c>
      <c r="O78" s="5">
        <v>20</v>
      </c>
      <c r="P78" s="13">
        <f t="shared" si="10"/>
        <v>740</v>
      </c>
      <c r="Q78" s="13"/>
      <c r="R78" s="13"/>
      <c r="S78" s="13"/>
      <c r="T78" s="22"/>
      <c r="U78" s="22"/>
      <c r="V78" s="22"/>
      <c r="Z78" s="22"/>
      <c r="AA78" s="22"/>
      <c r="AB78" s="5">
        <f t="shared" si="9"/>
        <v>740</v>
      </c>
      <c r="AD78" s="22"/>
    </row>
    <row r="79" spans="1:37" s="5" customFormat="1" x14ac:dyDescent="0.25">
      <c r="A79" s="3"/>
      <c r="B79" s="3"/>
      <c r="C79" s="22"/>
      <c r="D79" s="31">
        <v>0</v>
      </c>
      <c r="E79" s="3" t="s">
        <v>69</v>
      </c>
      <c r="J79" s="23"/>
      <c r="K79" s="3" t="s">
        <v>222</v>
      </c>
      <c r="L79" s="3"/>
      <c r="M79" s="3"/>
      <c r="N79" s="22">
        <v>10</v>
      </c>
      <c r="O79" s="5">
        <v>19</v>
      </c>
      <c r="P79" s="13"/>
      <c r="Q79" s="13"/>
      <c r="R79" s="13"/>
      <c r="S79" s="13"/>
      <c r="T79" s="22"/>
      <c r="U79" s="22"/>
      <c r="V79" s="22"/>
      <c r="Z79" s="22"/>
      <c r="AA79" s="22"/>
      <c r="AD79" s="22"/>
    </row>
    <row r="80" spans="1:37" s="5" customFormat="1" x14ac:dyDescent="0.25">
      <c r="A80" s="3" t="s">
        <v>563</v>
      </c>
      <c r="B80" s="3" t="s">
        <v>572</v>
      </c>
      <c r="C80" s="22">
        <v>510</v>
      </c>
      <c r="D80" s="31"/>
      <c r="E80" s="4" t="s">
        <v>659</v>
      </c>
      <c r="H80" s="5">
        <f>I70</f>
        <v>132</v>
      </c>
      <c r="I80" s="5">
        <f>H80-J80</f>
        <v>124</v>
      </c>
      <c r="J80" s="23">
        <v>8</v>
      </c>
      <c r="N80" s="22"/>
      <c r="P80" s="13"/>
      <c r="Q80" s="13"/>
      <c r="R80" s="13"/>
      <c r="S80" s="13"/>
      <c r="T80" s="22"/>
      <c r="V80" s="22"/>
      <c r="X80" s="5">
        <f>C80+20</f>
        <v>530</v>
      </c>
      <c r="Z80" s="22">
        <f>C80</f>
        <v>510</v>
      </c>
      <c r="AA80" s="22"/>
      <c r="AD80" s="22">
        <v>1</v>
      </c>
      <c r="AE80" s="5">
        <v>1</v>
      </c>
      <c r="AH80" s="5">
        <v>3</v>
      </c>
      <c r="AK80" s="5">
        <v>1</v>
      </c>
    </row>
    <row r="81" spans="1:37" s="5" customFormat="1" x14ac:dyDescent="0.25">
      <c r="A81" s="3"/>
      <c r="B81" s="3"/>
      <c r="C81" s="22"/>
      <c r="D81" s="31">
        <v>1</v>
      </c>
      <c r="E81" s="3" t="s">
        <v>573</v>
      </c>
      <c r="F81" s="5">
        <v>170</v>
      </c>
      <c r="G81" s="5">
        <v>25</v>
      </c>
      <c r="J81" s="23"/>
      <c r="K81" s="3" t="s">
        <v>223</v>
      </c>
      <c r="L81" s="3" t="s">
        <v>235</v>
      </c>
      <c r="M81" s="3"/>
      <c r="N81" s="22">
        <v>10</v>
      </c>
      <c r="O81" s="5">
        <v>18</v>
      </c>
      <c r="P81" s="13">
        <f>F81</f>
        <v>170</v>
      </c>
      <c r="Q81" s="13"/>
      <c r="R81" s="13"/>
      <c r="S81" s="13"/>
      <c r="T81" s="22"/>
      <c r="U81" s="22"/>
      <c r="V81" s="22"/>
      <c r="Z81" s="22"/>
      <c r="AA81" s="22"/>
      <c r="AB81" s="5">
        <f>F81</f>
        <v>170</v>
      </c>
      <c r="AD81" s="22"/>
    </row>
    <row r="82" spans="1:37" s="5" customFormat="1" x14ac:dyDescent="0.25">
      <c r="A82" s="3"/>
      <c r="B82" s="3"/>
      <c r="C82" s="22"/>
      <c r="D82" s="31">
        <v>1</v>
      </c>
      <c r="E82" s="3" t="s">
        <v>574</v>
      </c>
      <c r="F82" s="5">
        <v>75</v>
      </c>
      <c r="G82" s="5">
        <v>30</v>
      </c>
      <c r="J82" s="23"/>
      <c r="K82" s="3" t="s">
        <v>224</v>
      </c>
      <c r="L82" s="3" t="s">
        <v>236</v>
      </c>
      <c r="M82" s="3"/>
      <c r="N82" s="22">
        <v>10</v>
      </c>
      <c r="O82" s="5">
        <v>17</v>
      </c>
      <c r="P82" s="13">
        <f t="shared" ref="P82:P83" si="11">F82</f>
        <v>75</v>
      </c>
      <c r="Q82" s="13"/>
      <c r="R82" s="13"/>
      <c r="S82" s="13"/>
      <c r="T82" s="22"/>
      <c r="U82" s="22"/>
      <c r="V82" s="22"/>
      <c r="Z82" s="22"/>
      <c r="AA82" s="22"/>
      <c r="AB82" s="5">
        <f>F82</f>
        <v>75</v>
      </c>
      <c r="AD82" s="22"/>
    </row>
    <row r="83" spans="1:37" s="5" customFormat="1" x14ac:dyDescent="0.25">
      <c r="A83" s="3"/>
      <c r="B83" s="3"/>
      <c r="C83" s="22"/>
      <c r="D83" s="31">
        <v>1</v>
      </c>
      <c r="E83" s="3" t="s">
        <v>575</v>
      </c>
      <c r="F83" s="5">
        <v>60</v>
      </c>
      <c r="G83" s="5">
        <v>60</v>
      </c>
      <c r="J83" s="23"/>
      <c r="K83" s="3" t="s">
        <v>225</v>
      </c>
      <c r="L83" s="3" t="s">
        <v>237</v>
      </c>
      <c r="M83" s="3"/>
      <c r="N83" s="22">
        <v>10</v>
      </c>
      <c r="O83" s="5">
        <v>16</v>
      </c>
      <c r="P83" s="13">
        <f t="shared" si="11"/>
        <v>60</v>
      </c>
      <c r="Q83" s="13"/>
      <c r="R83" s="13"/>
      <c r="S83" s="13"/>
      <c r="T83" s="22"/>
      <c r="U83" s="22"/>
      <c r="V83" s="22"/>
      <c r="Z83" s="22"/>
      <c r="AA83" s="22"/>
      <c r="AB83" s="5">
        <f>F83</f>
        <v>60</v>
      </c>
      <c r="AD83" s="22"/>
    </row>
    <row r="84" spans="1:37" s="5" customFormat="1" x14ac:dyDescent="0.25">
      <c r="A84" s="3"/>
      <c r="B84" s="3"/>
      <c r="C84" s="22"/>
      <c r="D84" s="31">
        <v>0</v>
      </c>
      <c r="E84" s="3" t="s">
        <v>69</v>
      </c>
      <c r="J84" s="23"/>
      <c r="K84" s="3" t="s">
        <v>226</v>
      </c>
      <c r="L84" s="3" t="s">
        <v>238</v>
      </c>
      <c r="M84" s="3"/>
      <c r="N84" s="22">
        <v>10</v>
      </c>
      <c r="O84" s="5">
        <v>15</v>
      </c>
      <c r="P84" s="13"/>
      <c r="Q84" s="13"/>
      <c r="R84" s="13"/>
      <c r="S84" s="13"/>
      <c r="T84" s="22"/>
      <c r="U84" s="22"/>
      <c r="V84" s="22"/>
      <c r="Z84" s="22"/>
      <c r="AA84" s="22"/>
      <c r="AD84" s="22"/>
    </row>
    <row r="85" spans="1:37" s="5" customFormat="1" x14ac:dyDescent="0.25">
      <c r="A85" s="3" t="s">
        <v>572</v>
      </c>
      <c r="B85" s="3" t="s">
        <v>576</v>
      </c>
      <c r="C85" s="22">
        <v>640</v>
      </c>
      <c r="D85" s="31"/>
      <c r="E85" s="4" t="s">
        <v>577</v>
      </c>
      <c r="H85" s="5">
        <f>I80</f>
        <v>124</v>
      </c>
      <c r="I85" s="5">
        <f>H85-J85</f>
        <v>124</v>
      </c>
      <c r="J85" s="23">
        <v>0</v>
      </c>
      <c r="N85" s="22"/>
      <c r="P85" s="13"/>
      <c r="Q85" s="13"/>
      <c r="R85" s="13"/>
      <c r="S85" s="13"/>
      <c r="T85" s="22"/>
      <c r="X85" s="22">
        <f>C85+20</f>
        <v>660</v>
      </c>
      <c r="Z85" s="22">
        <f>C85</f>
        <v>640</v>
      </c>
      <c r="AA85" s="22"/>
      <c r="AD85" s="22">
        <v>1</v>
      </c>
    </row>
    <row r="86" spans="1:37" s="5" customFormat="1" x14ac:dyDescent="0.25">
      <c r="A86" s="3" t="s">
        <v>576</v>
      </c>
      <c r="B86" s="3" t="s">
        <v>578</v>
      </c>
      <c r="C86" s="22">
        <v>670</v>
      </c>
      <c r="D86" s="31"/>
      <c r="E86" s="4" t="s">
        <v>579</v>
      </c>
      <c r="H86" s="5">
        <f>I85</f>
        <v>124</v>
      </c>
      <c r="I86" s="5">
        <f>H86-J86</f>
        <v>120</v>
      </c>
      <c r="J86" s="23">
        <v>4</v>
      </c>
      <c r="L86" s="3"/>
      <c r="M86" s="3"/>
      <c r="N86" s="22"/>
      <c r="P86" s="13"/>
      <c r="Q86" s="13"/>
      <c r="R86" s="13"/>
      <c r="S86" s="13"/>
      <c r="T86" s="22"/>
      <c r="X86" s="22">
        <f>C86+20</f>
        <v>690</v>
      </c>
      <c r="Z86" s="22">
        <f>C86</f>
        <v>670</v>
      </c>
      <c r="AA86" s="22"/>
      <c r="AD86" s="22">
        <v>1</v>
      </c>
      <c r="AE86" s="5">
        <v>1</v>
      </c>
      <c r="AH86" s="5">
        <v>1</v>
      </c>
      <c r="AK86" s="5">
        <v>1</v>
      </c>
    </row>
    <row r="87" spans="1:37" s="5" customFormat="1" x14ac:dyDescent="0.25">
      <c r="A87" s="3"/>
      <c r="B87" s="3"/>
      <c r="C87" s="22"/>
      <c r="D87" s="31">
        <v>1</v>
      </c>
      <c r="E87" s="3" t="s">
        <v>580</v>
      </c>
      <c r="F87" s="5">
        <v>425</v>
      </c>
      <c r="G87" s="5">
        <v>425</v>
      </c>
      <c r="J87" s="23"/>
      <c r="K87" s="3" t="s">
        <v>227</v>
      </c>
      <c r="L87" s="3" t="s">
        <v>239</v>
      </c>
      <c r="M87" s="3"/>
      <c r="N87" s="22">
        <v>10</v>
      </c>
      <c r="O87" s="5">
        <v>14</v>
      </c>
      <c r="P87" s="13">
        <f>F87</f>
        <v>425</v>
      </c>
      <c r="Q87" s="13"/>
      <c r="R87" s="13"/>
      <c r="S87" s="13"/>
      <c r="T87" s="22"/>
      <c r="U87" s="22"/>
      <c r="Z87" s="22"/>
      <c r="AA87" s="22"/>
      <c r="AB87" s="5">
        <f>F87</f>
        <v>425</v>
      </c>
      <c r="AD87" s="22"/>
    </row>
    <row r="88" spans="1:37" s="5" customFormat="1" x14ac:dyDescent="0.25">
      <c r="A88" s="3"/>
      <c r="B88" s="3"/>
      <c r="C88" s="22"/>
      <c r="D88" s="31">
        <v>0</v>
      </c>
      <c r="E88" s="3" t="s">
        <v>69</v>
      </c>
      <c r="J88" s="23"/>
      <c r="K88" s="3" t="s">
        <v>228</v>
      </c>
      <c r="L88" s="3" t="s">
        <v>240</v>
      </c>
      <c r="M88" s="3"/>
      <c r="N88" s="22">
        <v>10</v>
      </c>
      <c r="O88" s="5">
        <v>13</v>
      </c>
      <c r="P88" s="13"/>
      <c r="Q88" s="13"/>
      <c r="R88" s="13"/>
      <c r="S88" s="13"/>
      <c r="T88" s="22"/>
      <c r="U88" s="22"/>
      <c r="Z88" s="22"/>
      <c r="AA88" s="22"/>
      <c r="AD88" s="22"/>
    </row>
    <row r="89" spans="1:37" s="5" customFormat="1" x14ac:dyDescent="0.25">
      <c r="A89" s="3" t="s">
        <v>578</v>
      </c>
      <c r="B89" s="3" t="s">
        <v>581</v>
      </c>
      <c r="C89" s="22">
        <v>460</v>
      </c>
      <c r="D89" s="31"/>
      <c r="E89" s="4" t="s">
        <v>582</v>
      </c>
      <c r="H89" s="5">
        <f>I86</f>
        <v>120</v>
      </c>
      <c r="I89" s="5">
        <f>H89-J89</f>
        <v>114</v>
      </c>
      <c r="J89" s="23">
        <v>6</v>
      </c>
      <c r="N89" s="22"/>
      <c r="P89" s="13"/>
      <c r="Q89" s="13"/>
      <c r="R89" s="13"/>
      <c r="S89" s="13"/>
      <c r="T89" s="22"/>
      <c r="X89" s="22">
        <f>C89+20</f>
        <v>480</v>
      </c>
      <c r="Z89" s="22">
        <f>C89</f>
        <v>460</v>
      </c>
      <c r="AA89" s="22"/>
      <c r="AD89" s="22">
        <v>1</v>
      </c>
      <c r="AE89" s="5">
        <v>1</v>
      </c>
      <c r="AH89" s="5">
        <v>3</v>
      </c>
      <c r="AK89" s="5">
        <v>1</v>
      </c>
    </row>
    <row r="90" spans="1:37" s="5" customFormat="1" x14ac:dyDescent="0.25">
      <c r="A90" s="3"/>
      <c r="B90" s="3"/>
      <c r="C90" s="22"/>
      <c r="D90" s="31">
        <v>1</v>
      </c>
      <c r="E90" s="3" t="s">
        <v>583</v>
      </c>
      <c r="F90" s="5">
        <v>190</v>
      </c>
      <c r="G90" s="5">
        <v>55</v>
      </c>
      <c r="J90" s="23"/>
      <c r="K90" s="3" t="s">
        <v>241</v>
      </c>
      <c r="L90" s="3" t="s">
        <v>253</v>
      </c>
      <c r="M90" s="3"/>
      <c r="N90" s="22">
        <v>10</v>
      </c>
      <c r="O90" s="5">
        <v>12</v>
      </c>
      <c r="P90" s="13">
        <f>F90</f>
        <v>190</v>
      </c>
      <c r="Q90" s="13"/>
      <c r="R90" s="13"/>
      <c r="S90" s="13"/>
      <c r="T90" s="22"/>
      <c r="U90" s="22"/>
      <c r="Z90" s="22"/>
      <c r="AA90" s="22"/>
      <c r="AB90" s="5">
        <f>F90</f>
        <v>190</v>
      </c>
      <c r="AD90" s="22"/>
    </row>
    <row r="91" spans="1:37" s="5" customFormat="1" x14ac:dyDescent="0.25">
      <c r="A91" s="3"/>
      <c r="B91" s="3"/>
      <c r="C91" s="22"/>
      <c r="D91" s="31">
        <v>1</v>
      </c>
      <c r="E91" s="3" t="s">
        <v>584</v>
      </c>
      <c r="F91" s="5">
        <v>190</v>
      </c>
      <c r="G91" s="5">
        <v>30</v>
      </c>
      <c r="J91" s="23"/>
      <c r="K91" s="3" t="s">
        <v>242</v>
      </c>
      <c r="L91" s="3" t="s">
        <v>254</v>
      </c>
      <c r="M91" s="3"/>
      <c r="N91" s="22">
        <v>10</v>
      </c>
      <c r="O91" s="5">
        <v>11</v>
      </c>
      <c r="P91" s="13">
        <f t="shared" ref="P91:P92" si="12">F91</f>
        <v>190</v>
      </c>
      <c r="Q91" s="13"/>
      <c r="R91" s="13"/>
      <c r="S91" s="13"/>
      <c r="T91" s="22"/>
      <c r="U91" s="22"/>
      <c r="Z91" s="22"/>
      <c r="AA91" s="22"/>
      <c r="AB91" s="5">
        <f>F91</f>
        <v>190</v>
      </c>
      <c r="AD91" s="22"/>
    </row>
    <row r="92" spans="1:37" s="5" customFormat="1" x14ac:dyDescent="0.25">
      <c r="A92" s="3"/>
      <c r="B92" s="3"/>
      <c r="C92" s="22"/>
      <c r="D92" s="31">
        <v>1</v>
      </c>
      <c r="E92" s="3" t="s">
        <v>585</v>
      </c>
      <c r="F92" s="5">
        <v>220</v>
      </c>
      <c r="G92" s="5">
        <v>15</v>
      </c>
      <c r="J92" s="23"/>
      <c r="K92" s="3" t="s">
        <v>243</v>
      </c>
      <c r="L92" s="3" t="s">
        <v>255</v>
      </c>
      <c r="M92" s="3"/>
      <c r="N92" s="22">
        <v>10</v>
      </c>
      <c r="O92" s="5">
        <v>10</v>
      </c>
      <c r="P92" s="13">
        <f t="shared" si="12"/>
        <v>220</v>
      </c>
      <c r="Q92" s="13"/>
      <c r="R92" s="13"/>
      <c r="S92" s="13"/>
      <c r="T92" s="22"/>
      <c r="U92" s="22"/>
      <c r="Z92" s="22"/>
      <c r="AA92" s="22"/>
      <c r="AB92" s="5">
        <f>F92</f>
        <v>220</v>
      </c>
      <c r="AD92" s="22"/>
    </row>
    <row r="93" spans="1:37" s="5" customFormat="1" x14ac:dyDescent="0.25">
      <c r="A93" s="3" t="s">
        <v>581</v>
      </c>
      <c r="B93" s="3" t="s">
        <v>586</v>
      </c>
      <c r="C93" s="22">
        <v>520</v>
      </c>
      <c r="D93" s="31"/>
      <c r="E93" s="4" t="s">
        <v>587</v>
      </c>
      <c r="H93" s="5">
        <f>I89</f>
        <v>114</v>
      </c>
      <c r="I93" s="5">
        <f>H93-J93</f>
        <v>114</v>
      </c>
      <c r="J93" s="23">
        <v>0</v>
      </c>
      <c r="N93" s="22"/>
      <c r="P93" s="13"/>
      <c r="Q93" s="13"/>
      <c r="R93" s="13"/>
      <c r="S93" s="13"/>
      <c r="T93" s="22"/>
      <c r="X93" s="22">
        <f>C93+20</f>
        <v>540</v>
      </c>
      <c r="Z93" s="22">
        <f>C93</f>
        <v>520</v>
      </c>
      <c r="AA93" s="22"/>
      <c r="AD93" s="22">
        <v>1</v>
      </c>
    </row>
    <row r="94" spans="1:37" s="5" customFormat="1" x14ac:dyDescent="0.25">
      <c r="A94" s="3" t="s">
        <v>586</v>
      </c>
      <c r="B94" s="3" t="s">
        <v>588</v>
      </c>
      <c r="C94" s="22">
        <v>490</v>
      </c>
      <c r="D94" s="31"/>
      <c r="E94" s="4" t="s">
        <v>589</v>
      </c>
      <c r="H94" s="5">
        <f>I93</f>
        <v>114</v>
      </c>
      <c r="I94" s="5">
        <f>H94-J94</f>
        <v>108</v>
      </c>
      <c r="J94" s="23">
        <v>6</v>
      </c>
      <c r="N94" s="22"/>
      <c r="P94" s="13"/>
      <c r="Q94" s="13"/>
      <c r="R94" s="13"/>
      <c r="S94" s="13"/>
      <c r="T94" s="22"/>
      <c r="X94" s="22">
        <f>C94+20</f>
        <v>510</v>
      </c>
      <c r="Z94" s="22">
        <f>C94</f>
        <v>490</v>
      </c>
      <c r="AA94" s="22"/>
      <c r="AD94" s="22">
        <v>1</v>
      </c>
      <c r="AE94" s="5">
        <v>1</v>
      </c>
      <c r="AH94" s="5">
        <v>3</v>
      </c>
      <c r="AK94" s="5">
        <v>1</v>
      </c>
    </row>
    <row r="95" spans="1:37" s="5" customFormat="1" x14ac:dyDescent="0.25">
      <c r="A95" s="3"/>
      <c r="B95" s="3"/>
      <c r="C95" s="22"/>
      <c r="D95" s="31">
        <v>1</v>
      </c>
      <c r="E95" s="3" t="s">
        <v>590</v>
      </c>
      <c r="F95" s="5">
        <v>15</v>
      </c>
      <c r="G95" s="5">
        <v>15</v>
      </c>
      <c r="J95" s="23"/>
      <c r="K95" s="3" t="s">
        <v>244</v>
      </c>
      <c r="L95" s="3" t="s">
        <v>256</v>
      </c>
      <c r="M95" s="3"/>
      <c r="N95" s="22">
        <v>10</v>
      </c>
      <c r="O95" s="5">
        <v>9</v>
      </c>
      <c r="P95" s="13">
        <f>F95</f>
        <v>15</v>
      </c>
      <c r="Q95" s="13"/>
      <c r="R95" s="13"/>
      <c r="S95" s="13"/>
      <c r="T95" s="22"/>
      <c r="U95" s="22"/>
      <c r="V95" s="22"/>
      <c r="Z95" s="22"/>
      <c r="AA95" s="22"/>
      <c r="AB95" s="5">
        <f>F95</f>
        <v>15</v>
      </c>
      <c r="AD95" s="22"/>
    </row>
    <row r="96" spans="1:37" s="5" customFormat="1" x14ac:dyDescent="0.25">
      <c r="A96" s="3"/>
      <c r="B96" s="3"/>
      <c r="C96" s="22"/>
      <c r="D96" s="31">
        <v>1</v>
      </c>
      <c r="E96" s="3" t="s">
        <v>591</v>
      </c>
      <c r="F96" s="5">
        <v>190</v>
      </c>
      <c r="G96" s="5">
        <v>130</v>
      </c>
      <c r="J96" s="23"/>
      <c r="K96" s="3" t="s">
        <v>245</v>
      </c>
      <c r="L96" s="3" t="s">
        <v>257</v>
      </c>
      <c r="M96" s="3"/>
      <c r="N96" s="22">
        <v>10</v>
      </c>
      <c r="O96" s="5">
        <v>8</v>
      </c>
      <c r="P96" s="13">
        <f t="shared" ref="P96:P97" si="13">F96</f>
        <v>190</v>
      </c>
      <c r="Q96" s="13"/>
      <c r="R96" s="13"/>
      <c r="S96" s="13"/>
      <c r="T96" s="22"/>
      <c r="U96" s="22"/>
      <c r="V96" s="22"/>
      <c r="Z96" s="22"/>
      <c r="AA96" s="22"/>
      <c r="AB96" s="5">
        <f>F96</f>
        <v>190</v>
      </c>
      <c r="AD96" s="22"/>
    </row>
    <row r="97" spans="1:37" s="5" customFormat="1" x14ac:dyDescent="0.25">
      <c r="A97" s="3"/>
      <c r="B97" s="3"/>
      <c r="C97" s="22"/>
      <c r="D97" s="31">
        <v>1</v>
      </c>
      <c r="E97" s="3" t="s">
        <v>592</v>
      </c>
      <c r="F97" s="5">
        <v>135</v>
      </c>
      <c r="G97" s="5">
        <v>25</v>
      </c>
      <c r="J97" s="23"/>
      <c r="K97" s="3" t="s">
        <v>246</v>
      </c>
      <c r="L97" s="3" t="s">
        <v>258</v>
      </c>
      <c r="M97" s="3"/>
      <c r="N97" s="22">
        <v>10</v>
      </c>
      <c r="O97" s="5">
        <v>7</v>
      </c>
      <c r="P97" s="13">
        <f t="shared" si="13"/>
        <v>135</v>
      </c>
      <c r="Q97" s="13"/>
      <c r="R97" s="13"/>
      <c r="S97" s="13"/>
      <c r="T97" s="22"/>
      <c r="U97" s="22"/>
      <c r="V97" s="22"/>
      <c r="Z97" s="22"/>
      <c r="AA97" s="22"/>
      <c r="AB97" s="5">
        <f>F97</f>
        <v>135</v>
      </c>
      <c r="AD97" s="22"/>
    </row>
    <row r="98" spans="1:37" s="5" customFormat="1" x14ac:dyDescent="0.25">
      <c r="A98" s="3" t="s">
        <v>588</v>
      </c>
      <c r="B98" s="3" t="s">
        <v>593</v>
      </c>
      <c r="C98" s="22">
        <v>725</v>
      </c>
      <c r="D98" s="31"/>
      <c r="E98" s="4" t="s">
        <v>594</v>
      </c>
      <c r="H98" s="5">
        <f>I94</f>
        <v>108</v>
      </c>
      <c r="I98" s="5">
        <f>H98-J98</f>
        <v>102</v>
      </c>
      <c r="J98" s="23">
        <v>6</v>
      </c>
      <c r="N98" s="22"/>
      <c r="P98" s="13"/>
      <c r="Q98" s="13"/>
      <c r="R98" s="13"/>
      <c r="S98" s="13"/>
      <c r="T98" s="22"/>
      <c r="X98" s="22">
        <f>C98+20</f>
        <v>745</v>
      </c>
      <c r="Z98" s="22">
        <f>C98</f>
        <v>725</v>
      </c>
      <c r="AA98" s="22"/>
      <c r="AD98" s="22">
        <v>1</v>
      </c>
      <c r="AE98" s="5">
        <v>1</v>
      </c>
      <c r="AH98" s="5">
        <v>3</v>
      </c>
      <c r="AK98" s="5">
        <v>1</v>
      </c>
    </row>
    <row r="99" spans="1:37" s="5" customFormat="1" x14ac:dyDescent="0.25">
      <c r="A99" s="3"/>
      <c r="B99" s="3"/>
      <c r="C99" s="22"/>
      <c r="D99" s="31">
        <v>1</v>
      </c>
      <c r="E99" s="3" t="s">
        <v>595</v>
      </c>
      <c r="F99" s="5">
        <v>160</v>
      </c>
      <c r="G99" s="5">
        <v>160</v>
      </c>
      <c r="J99" s="23"/>
      <c r="K99" s="3" t="s">
        <v>247</v>
      </c>
      <c r="L99" s="3" t="s">
        <v>259</v>
      </c>
      <c r="M99" s="3"/>
      <c r="N99" s="5">
        <v>10</v>
      </c>
      <c r="O99" s="5">
        <v>6</v>
      </c>
      <c r="P99" s="13">
        <f>F99</f>
        <v>160</v>
      </c>
      <c r="Q99" s="13"/>
      <c r="R99" s="13"/>
      <c r="S99" s="13"/>
      <c r="T99" s="22"/>
      <c r="U99" s="22"/>
      <c r="V99" s="22"/>
      <c r="Z99" s="22"/>
      <c r="AA99" s="22"/>
      <c r="AB99" s="5">
        <f>F99</f>
        <v>160</v>
      </c>
      <c r="AD99" s="22"/>
    </row>
    <row r="100" spans="1:37" s="5" customFormat="1" x14ac:dyDescent="0.25">
      <c r="A100" s="3"/>
      <c r="B100" s="3"/>
      <c r="C100" s="22"/>
      <c r="D100" s="31">
        <v>1</v>
      </c>
      <c r="E100" s="3" t="s">
        <v>596</v>
      </c>
      <c r="F100" s="5">
        <v>215</v>
      </c>
      <c r="G100" s="5">
        <v>80</v>
      </c>
      <c r="J100" s="23"/>
      <c r="K100" s="3" t="s">
        <v>248</v>
      </c>
      <c r="L100" s="3" t="s">
        <v>260</v>
      </c>
      <c r="M100" s="3"/>
      <c r="N100" s="5">
        <v>10</v>
      </c>
      <c r="O100" s="5">
        <v>5</v>
      </c>
      <c r="P100" s="13">
        <f t="shared" ref="P100:P105" si="14">F100</f>
        <v>215</v>
      </c>
      <c r="Q100" s="13"/>
      <c r="R100" s="13"/>
      <c r="S100" s="13"/>
      <c r="T100" s="22"/>
      <c r="U100" s="22"/>
      <c r="V100" s="22"/>
      <c r="Z100" s="22"/>
      <c r="AA100" s="22"/>
      <c r="AB100" s="5">
        <f>F100</f>
        <v>215</v>
      </c>
      <c r="AD100" s="22"/>
    </row>
    <row r="101" spans="1:37" s="5" customFormat="1" x14ac:dyDescent="0.25">
      <c r="A101" s="3"/>
      <c r="B101" s="3"/>
      <c r="C101" s="22"/>
      <c r="D101" s="31">
        <v>1</v>
      </c>
      <c r="E101" s="3" t="s">
        <v>597</v>
      </c>
      <c r="F101" s="5">
        <v>225</v>
      </c>
      <c r="G101" s="5">
        <v>45</v>
      </c>
      <c r="J101" s="23"/>
      <c r="K101" s="3" t="s">
        <v>249</v>
      </c>
      <c r="L101" s="3" t="s">
        <v>261</v>
      </c>
      <c r="M101" s="3"/>
      <c r="N101" s="5">
        <v>10</v>
      </c>
      <c r="O101" s="5">
        <v>4</v>
      </c>
      <c r="P101" s="13">
        <f t="shared" si="14"/>
        <v>225</v>
      </c>
      <c r="Q101" s="13"/>
      <c r="R101" s="13"/>
      <c r="S101" s="13"/>
      <c r="T101" s="22"/>
      <c r="U101" s="22"/>
      <c r="V101" s="22"/>
      <c r="Z101" s="22"/>
      <c r="AA101" s="22"/>
      <c r="AB101" s="5">
        <f>F101</f>
        <v>225</v>
      </c>
      <c r="AD101" s="22"/>
    </row>
    <row r="102" spans="1:37" s="5" customFormat="1" x14ac:dyDescent="0.25">
      <c r="A102" s="3" t="s">
        <v>593</v>
      </c>
      <c r="B102" s="3" t="s">
        <v>598</v>
      </c>
      <c r="C102" s="22">
        <v>545</v>
      </c>
      <c r="D102" s="31"/>
      <c r="E102" s="4" t="s">
        <v>660</v>
      </c>
      <c r="H102" s="5">
        <f>I98</f>
        <v>102</v>
      </c>
      <c r="I102" s="5">
        <f>H102-J102</f>
        <v>96</v>
      </c>
      <c r="J102" s="23">
        <v>6</v>
      </c>
      <c r="N102" s="22"/>
      <c r="P102" s="13"/>
      <c r="Q102" s="13"/>
      <c r="R102" s="13"/>
      <c r="S102" s="13"/>
      <c r="T102" s="22"/>
      <c r="X102" s="22">
        <f>C102+20</f>
        <v>565</v>
      </c>
      <c r="Z102" s="22">
        <f>C102</f>
        <v>545</v>
      </c>
      <c r="AA102" s="22"/>
      <c r="AC102" s="5">
        <v>1</v>
      </c>
      <c r="AD102" s="22"/>
      <c r="AF102" s="5">
        <v>1</v>
      </c>
      <c r="AH102" s="5">
        <v>3</v>
      </c>
      <c r="AI102" s="5">
        <v>2</v>
      </c>
    </row>
    <row r="103" spans="1:37" s="5" customFormat="1" x14ac:dyDescent="0.25">
      <c r="A103" s="3"/>
      <c r="B103" s="3"/>
      <c r="C103" s="22"/>
      <c r="D103" s="31">
        <v>1</v>
      </c>
      <c r="E103" s="3" t="s">
        <v>601</v>
      </c>
      <c r="F103" s="5">
        <v>140</v>
      </c>
      <c r="G103" s="5">
        <v>30</v>
      </c>
      <c r="J103" s="23"/>
      <c r="K103" s="3" t="s">
        <v>250</v>
      </c>
      <c r="L103" s="3" t="s">
        <v>262</v>
      </c>
      <c r="M103" s="3"/>
      <c r="N103" s="5">
        <v>10</v>
      </c>
      <c r="O103" s="5">
        <v>3</v>
      </c>
      <c r="P103" s="13">
        <f t="shared" si="14"/>
        <v>140</v>
      </c>
      <c r="Q103" s="13"/>
      <c r="R103" s="13"/>
      <c r="S103" s="13"/>
      <c r="T103" s="22"/>
      <c r="U103" s="22"/>
      <c r="V103" s="22"/>
      <c r="Z103" s="22"/>
      <c r="AA103" s="22"/>
      <c r="AB103" s="5">
        <f>F103</f>
        <v>140</v>
      </c>
      <c r="AD103" s="22"/>
    </row>
    <row r="104" spans="1:37" s="5" customFormat="1" x14ac:dyDescent="0.25">
      <c r="A104" s="3"/>
      <c r="B104" s="3"/>
      <c r="C104" s="22"/>
      <c r="D104" s="31">
        <v>1</v>
      </c>
      <c r="E104" s="3" t="s">
        <v>599</v>
      </c>
      <c r="F104" s="5">
        <v>130</v>
      </c>
      <c r="G104" s="5">
        <v>30</v>
      </c>
      <c r="J104" s="23"/>
      <c r="K104" s="3" t="s">
        <v>251</v>
      </c>
      <c r="L104" s="3" t="s">
        <v>263</v>
      </c>
      <c r="M104" s="3"/>
      <c r="N104" s="5">
        <v>10</v>
      </c>
      <c r="O104" s="5">
        <v>2</v>
      </c>
      <c r="P104" s="13">
        <f t="shared" si="14"/>
        <v>130</v>
      </c>
      <c r="Q104" s="13"/>
      <c r="R104" s="13"/>
      <c r="S104" s="13"/>
      <c r="T104" s="22"/>
      <c r="U104" s="22"/>
      <c r="V104" s="22"/>
      <c r="Z104" s="22"/>
      <c r="AA104" s="22"/>
      <c r="AB104" s="5">
        <f>F104</f>
        <v>130</v>
      </c>
      <c r="AD104" s="22"/>
    </row>
    <row r="105" spans="1:37" s="5" customFormat="1" x14ac:dyDescent="0.25">
      <c r="A105" s="3"/>
      <c r="B105" s="3"/>
      <c r="C105" s="22"/>
      <c r="D105" s="31">
        <v>1</v>
      </c>
      <c r="E105" s="3" t="s">
        <v>600</v>
      </c>
      <c r="F105" s="5">
        <v>55</v>
      </c>
      <c r="G105" s="5">
        <v>20</v>
      </c>
      <c r="J105" s="23"/>
      <c r="K105" s="3" t="s">
        <v>252</v>
      </c>
      <c r="L105" s="3" t="s">
        <v>264</v>
      </c>
      <c r="M105" s="3"/>
      <c r="N105" s="5">
        <v>10</v>
      </c>
      <c r="O105" s="5">
        <v>1</v>
      </c>
      <c r="P105" s="13">
        <f t="shared" si="14"/>
        <v>55</v>
      </c>
      <c r="Q105" s="13"/>
      <c r="R105" s="13"/>
      <c r="S105" s="13"/>
      <c r="T105" s="22"/>
      <c r="U105" s="22"/>
      <c r="V105" s="22"/>
      <c r="Z105" s="22"/>
      <c r="AA105" s="22"/>
      <c r="AB105" s="5">
        <f>F105</f>
        <v>55</v>
      </c>
      <c r="AD105" s="22"/>
    </row>
    <row r="106" spans="1:37" s="5" customFormat="1" x14ac:dyDescent="0.25">
      <c r="A106" s="3" t="s">
        <v>598</v>
      </c>
      <c r="B106" s="3" t="s">
        <v>602</v>
      </c>
      <c r="C106" s="22">
        <v>615</v>
      </c>
      <c r="D106" s="31"/>
      <c r="E106" s="4" t="s">
        <v>603</v>
      </c>
      <c r="H106" s="5">
        <f>I102</f>
        <v>96</v>
      </c>
      <c r="I106" s="5">
        <f>H106-J106</f>
        <v>96</v>
      </c>
      <c r="J106" s="23">
        <v>0</v>
      </c>
      <c r="L106" s="3"/>
      <c r="M106" s="3"/>
      <c r="N106" s="22"/>
      <c r="P106" s="13"/>
      <c r="Q106" s="13"/>
      <c r="R106" s="13"/>
      <c r="S106" s="13"/>
      <c r="T106" s="22"/>
      <c r="W106" s="22">
        <f>C106+20</f>
        <v>635</v>
      </c>
      <c r="Z106" s="22">
        <f>C106</f>
        <v>615</v>
      </c>
      <c r="AA106" s="22"/>
      <c r="AD106" s="22">
        <v>1</v>
      </c>
      <c r="AG106" s="5">
        <v>1</v>
      </c>
      <c r="AH106" s="5">
        <v>6</v>
      </c>
      <c r="AI106" s="5">
        <v>1</v>
      </c>
    </row>
    <row r="107" spans="1:37" s="5" customFormat="1" x14ac:dyDescent="0.25">
      <c r="A107" s="3" t="s">
        <v>602</v>
      </c>
      <c r="B107" s="3" t="s">
        <v>604</v>
      </c>
      <c r="C107" s="22">
        <v>610</v>
      </c>
      <c r="D107" s="31"/>
      <c r="E107" s="4" t="s">
        <v>662</v>
      </c>
      <c r="H107" s="5">
        <f>I106</f>
        <v>96</v>
      </c>
      <c r="I107" s="5">
        <f>H107-J107</f>
        <v>60</v>
      </c>
      <c r="J107" s="23">
        <v>36</v>
      </c>
      <c r="L107" s="3"/>
      <c r="M107" s="3"/>
      <c r="N107" s="22"/>
      <c r="P107" s="13"/>
      <c r="Q107" s="13"/>
      <c r="R107" s="13"/>
      <c r="S107" s="13"/>
      <c r="T107" s="22"/>
      <c r="W107" s="22">
        <f>C107+20</f>
        <v>630</v>
      </c>
      <c r="Z107" s="22">
        <f>C107</f>
        <v>610</v>
      </c>
      <c r="AA107" s="22"/>
      <c r="AC107" s="5">
        <v>1</v>
      </c>
      <c r="AD107" s="22"/>
      <c r="AF107" s="5">
        <v>1</v>
      </c>
      <c r="AH107" s="5">
        <v>2</v>
      </c>
      <c r="AI107" s="5">
        <v>3</v>
      </c>
    </row>
    <row r="108" spans="1:37" x14ac:dyDescent="0.25">
      <c r="D108" s="22">
        <v>1</v>
      </c>
      <c r="E108" s="13" t="s">
        <v>605</v>
      </c>
      <c r="F108" s="5">
        <v>100</v>
      </c>
      <c r="G108" s="5">
        <v>100</v>
      </c>
      <c r="K108" s="3" t="s">
        <v>265</v>
      </c>
      <c r="L108" s="3" t="s">
        <v>205</v>
      </c>
      <c r="M108" s="3" t="s">
        <v>287</v>
      </c>
      <c r="N108" s="22">
        <v>9</v>
      </c>
      <c r="O108" s="5">
        <v>48</v>
      </c>
      <c r="P108" s="13">
        <f>F108</f>
        <v>100</v>
      </c>
      <c r="AB108" s="22">
        <f>F108</f>
        <v>100</v>
      </c>
    </row>
    <row r="109" spans="1:37" x14ac:dyDescent="0.25">
      <c r="D109" s="22">
        <v>1</v>
      </c>
      <c r="E109" s="13" t="s">
        <v>606</v>
      </c>
      <c r="F109" s="5">
        <v>100</v>
      </c>
      <c r="G109" s="5">
        <v>10</v>
      </c>
      <c r="K109" s="3" t="s">
        <v>266</v>
      </c>
      <c r="L109" s="3" t="s">
        <v>206</v>
      </c>
      <c r="M109" s="3" t="s">
        <v>288</v>
      </c>
      <c r="N109" s="22">
        <v>9</v>
      </c>
      <c r="O109" s="5">
        <v>47</v>
      </c>
      <c r="P109" s="13">
        <f>F109</f>
        <v>100</v>
      </c>
      <c r="AB109" s="22">
        <f>F109</f>
        <v>100</v>
      </c>
    </row>
    <row r="110" spans="1:37" x14ac:dyDescent="0.25">
      <c r="D110" s="22">
        <v>0</v>
      </c>
      <c r="E110" s="13" t="s">
        <v>69</v>
      </c>
      <c r="K110" s="3" t="s">
        <v>267</v>
      </c>
      <c r="L110" s="3" t="s">
        <v>207</v>
      </c>
      <c r="M110" s="3" t="s">
        <v>283</v>
      </c>
      <c r="N110" s="22">
        <v>9</v>
      </c>
      <c r="O110" s="5">
        <v>46</v>
      </c>
    </row>
    <row r="111" spans="1:37" s="5" customFormat="1" x14ac:dyDescent="0.25">
      <c r="A111" s="3" t="s">
        <v>604</v>
      </c>
      <c r="B111" s="3" t="s">
        <v>607</v>
      </c>
      <c r="C111" s="22"/>
      <c r="D111" s="31"/>
      <c r="E111" s="4" t="s">
        <v>661</v>
      </c>
      <c r="F111" s="5">
        <v>330</v>
      </c>
      <c r="G111" s="5">
        <v>330</v>
      </c>
      <c r="J111" s="23"/>
      <c r="N111" s="22"/>
      <c r="P111" s="13"/>
      <c r="Q111" s="13"/>
      <c r="R111" s="13"/>
      <c r="S111" s="13"/>
      <c r="T111" s="22"/>
      <c r="U111" s="22">
        <f>F111+20</f>
        <v>350</v>
      </c>
      <c r="Z111" s="22">
        <f>F111</f>
        <v>330</v>
      </c>
      <c r="AA111" s="22"/>
      <c r="AD111" s="22">
        <v>1</v>
      </c>
      <c r="AG111" s="5">
        <v>1</v>
      </c>
      <c r="AH111" s="5">
        <v>2</v>
      </c>
      <c r="AK111" s="5">
        <v>1</v>
      </c>
    </row>
    <row r="112" spans="1:37" x14ac:dyDescent="0.25">
      <c r="D112" s="22">
        <v>1</v>
      </c>
      <c r="E112" s="13" t="s">
        <v>608</v>
      </c>
      <c r="F112" s="5">
        <v>25</v>
      </c>
      <c r="G112" s="5">
        <v>25</v>
      </c>
      <c r="K112" s="3" t="s">
        <v>268</v>
      </c>
      <c r="L112" s="3" t="s">
        <v>208</v>
      </c>
      <c r="M112" s="3" t="s">
        <v>284</v>
      </c>
      <c r="N112" s="22">
        <v>9</v>
      </c>
      <c r="O112" s="5">
        <v>45</v>
      </c>
      <c r="P112" s="13">
        <f>F112</f>
        <v>25</v>
      </c>
      <c r="AB112" s="22">
        <f>F112</f>
        <v>25</v>
      </c>
    </row>
    <row r="113" spans="1:37" x14ac:dyDescent="0.25">
      <c r="D113" s="22">
        <v>1</v>
      </c>
      <c r="E113" s="13" t="s">
        <v>609</v>
      </c>
      <c r="F113" s="5">
        <v>35</v>
      </c>
      <c r="G113" s="5">
        <v>10</v>
      </c>
      <c r="K113" s="3" t="s">
        <v>269</v>
      </c>
      <c r="L113" s="3" t="s">
        <v>209</v>
      </c>
      <c r="M113" s="3" t="s">
        <v>285</v>
      </c>
      <c r="N113" s="22">
        <v>9</v>
      </c>
      <c r="O113" s="5">
        <v>44</v>
      </c>
      <c r="P113" s="13">
        <f t="shared" ref="P113:P126" si="15">F113</f>
        <v>35</v>
      </c>
      <c r="AB113" s="22">
        <f>F113</f>
        <v>35</v>
      </c>
    </row>
    <row r="114" spans="1:37" s="5" customFormat="1" x14ac:dyDescent="0.25">
      <c r="A114" s="3" t="s">
        <v>607</v>
      </c>
      <c r="B114" s="3" t="s">
        <v>610</v>
      </c>
      <c r="C114" s="22"/>
      <c r="D114" s="31"/>
      <c r="E114" s="4" t="s">
        <v>611</v>
      </c>
      <c r="F114" s="5">
        <v>505</v>
      </c>
      <c r="G114" s="5">
        <v>505</v>
      </c>
      <c r="J114" s="23"/>
      <c r="N114" s="22"/>
      <c r="P114" s="13"/>
      <c r="Q114" s="13"/>
      <c r="R114" s="13"/>
      <c r="S114" s="13"/>
      <c r="T114" s="22"/>
      <c r="U114" s="22">
        <f>F114+20</f>
        <v>525</v>
      </c>
      <c r="Z114" s="22">
        <f>F114</f>
        <v>505</v>
      </c>
      <c r="AA114" s="22"/>
      <c r="AB114" s="22"/>
      <c r="AD114" s="22">
        <v>1</v>
      </c>
      <c r="AG114" s="5">
        <v>1</v>
      </c>
      <c r="AH114" s="5">
        <v>3</v>
      </c>
      <c r="AK114" s="5">
        <v>1</v>
      </c>
    </row>
    <row r="115" spans="1:37" x14ac:dyDescent="0.25">
      <c r="D115" s="22">
        <v>1</v>
      </c>
      <c r="E115" s="13" t="s">
        <v>612</v>
      </c>
      <c r="F115" s="5">
        <v>350</v>
      </c>
      <c r="G115" s="5">
        <v>210</v>
      </c>
      <c r="K115" s="3" t="s">
        <v>270</v>
      </c>
      <c r="L115" s="3" t="s">
        <v>210</v>
      </c>
      <c r="M115" s="3" t="s">
        <v>286</v>
      </c>
      <c r="N115" s="22">
        <v>9</v>
      </c>
      <c r="O115" s="5">
        <v>43</v>
      </c>
      <c r="P115" s="13">
        <f t="shared" si="15"/>
        <v>350</v>
      </c>
      <c r="AB115" s="22">
        <f t="shared" ref="AB115:AB130" si="16">F115</f>
        <v>350</v>
      </c>
    </row>
    <row r="116" spans="1:37" x14ac:dyDescent="0.25">
      <c r="D116" s="22">
        <v>1</v>
      </c>
      <c r="E116" s="13" t="s">
        <v>613</v>
      </c>
      <c r="F116" s="5">
        <v>400</v>
      </c>
      <c r="G116" s="5">
        <v>60</v>
      </c>
      <c r="K116" s="3" t="s">
        <v>96</v>
      </c>
      <c r="L116" s="3" t="s">
        <v>71</v>
      </c>
      <c r="M116" s="3" t="s">
        <v>277</v>
      </c>
      <c r="N116" s="22">
        <v>9</v>
      </c>
      <c r="O116" s="5">
        <v>42</v>
      </c>
      <c r="P116" s="13">
        <f t="shared" si="15"/>
        <v>400</v>
      </c>
      <c r="AB116" s="22">
        <f t="shared" si="16"/>
        <v>400</v>
      </c>
    </row>
    <row r="117" spans="1:37" x14ac:dyDescent="0.25">
      <c r="D117" s="22">
        <v>1</v>
      </c>
      <c r="E117" s="13" t="s">
        <v>614</v>
      </c>
      <c r="F117" s="5">
        <v>1000</v>
      </c>
      <c r="G117" s="5">
        <v>1000</v>
      </c>
      <c r="K117" s="3" t="s">
        <v>97</v>
      </c>
      <c r="L117" s="3" t="s">
        <v>72</v>
      </c>
      <c r="M117" s="3" t="s">
        <v>278</v>
      </c>
      <c r="N117" s="22">
        <v>9</v>
      </c>
      <c r="O117" s="5">
        <v>41</v>
      </c>
      <c r="P117" s="13">
        <f t="shared" si="15"/>
        <v>1000</v>
      </c>
      <c r="AB117" s="22">
        <f t="shared" si="16"/>
        <v>1000</v>
      </c>
    </row>
    <row r="118" spans="1:37" s="5" customFormat="1" x14ac:dyDescent="0.25">
      <c r="A118" s="3" t="s">
        <v>610</v>
      </c>
      <c r="B118" s="3" t="s">
        <v>615</v>
      </c>
      <c r="C118" s="22"/>
      <c r="D118" s="31"/>
      <c r="E118" s="4" t="s">
        <v>616</v>
      </c>
      <c r="F118" s="5">
        <v>460</v>
      </c>
      <c r="G118" s="5">
        <v>460</v>
      </c>
      <c r="J118" s="23"/>
      <c r="N118" s="22"/>
      <c r="P118" s="13"/>
      <c r="Q118" s="13"/>
      <c r="R118" s="13"/>
      <c r="S118" s="13"/>
      <c r="T118" s="22"/>
      <c r="U118" s="22">
        <f>F118+20</f>
        <v>480</v>
      </c>
      <c r="Z118" s="22">
        <f>F118</f>
        <v>460</v>
      </c>
      <c r="AA118" s="22"/>
      <c r="AB118" s="22"/>
      <c r="AD118" s="22">
        <v>1</v>
      </c>
      <c r="AG118" s="5">
        <v>1</v>
      </c>
      <c r="AH118" s="5">
        <v>6</v>
      </c>
      <c r="AK118" s="5">
        <v>1</v>
      </c>
    </row>
    <row r="119" spans="1:37" x14ac:dyDescent="0.25">
      <c r="D119" s="22">
        <v>1</v>
      </c>
      <c r="E119" s="13" t="s">
        <v>621</v>
      </c>
      <c r="F119" s="5">
        <v>145</v>
      </c>
      <c r="G119" s="5">
        <v>75</v>
      </c>
      <c r="K119" s="3" t="s">
        <v>98</v>
      </c>
      <c r="L119" s="3" t="s">
        <v>73</v>
      </c>
      <c r="M119" s="3" t="s">
        <v>279</v>
      </c>
      <c r="N119" s="22">
        <v>9</v>
      </c>
      <c r="O119" s="5">
        <v>40</v>
      </c>
      <c r="P119" s="13">
        <f t="shared" si="15"/>
        <v>145</v>
      </c>
      <c r="AB119" s="22">
        <f t="shared" si="16"/>
        <v>145</v>
      </c>
    </row>
    <row r="120" spans="1:37" x14ac:dyDescent="0.25">
      <c r="D120" s="22">
        <v>1</v>
      </c>
      <c r="E120" s="13" t="s">
        <v>622</v>
      </c>
      <c r="F120" s="5">
        <v>150</v>
      </c>
      <c r="G120" s="5">
        <v>45</v>
      </c>
      <c r="K120" s="3" t="s">
        <v>99</v>
      </c>
      <c r="L120" s="3" t="s">
        <v>74</v>
      </c>
      <c r="M120" s="3" t="s">
        <v>280</v>
      </c>
      <c r="N120" s="22">
        <v>9</v>
      </c>
      <c r="O120" s="5">
        <v>39</v>
      </c>
      <c r="P120" s="13">
        <f t="shared" si="15"/>
        <v>150</v>
      </c>
      <c r="AB120" s="22">
        <f t="shared" si="16"/>
        <v>150</v>
      </c>
    </row>
    <row r="121" spans="1:37" x14ac:dyDescent="0.25">
      <c r="D121" s="22">
        <v>1</v>
      </c>
      <c r="E121" s="13" t="s">
        <v>623</v>
      </c>
      <c r="F121" s="5">
        <v>160</v>
      </c>
      <c r="G121" s="5">
        <v>40</v>
      </c>
      <c r="K121" s="3" t="s">
        <v>100</v>
      </c>
      <c r="L121" s="3" t="s">
        <v>75</v>
      </c>
      <c r="M121" s="3" t="s">
        <v>281</v>
      </c>
      <c r="N121" s="22">
        <v>9</v>
      </c>
      <c r="O121" s="5">
        <v>38</v>
      </c>
      <c r="P121" s="13">
        <f t="shared" si="15"/>
        <v>160</v>
      </c>
      <c r="AB121" s="22">
        <f t="shared" si="16"/>
        <v>160</v>
      </c>
    </row>
    <row r="122" spans="1:37" x14ac:dyDescent="0.25">
      <c r="D122" s="22">
        <v>1</v>
      </c>
      <c r="E122" s="13" t="s">
        <v>624</v>
      </c>
      <c r="F122" s="5">
        <v>165</v>
      </c>
      <c r="G122" s="5">
        <v>40</v>
      </c>
      <c r="K122" s="3" t="s">
        <v>94</v>
      </c>
      <c r="L122" s="3" t="s">
        <v>76</v>
      </c>
      <c r="M122" s="3" t="s">
        <v>282</v>
      </c>
      <c r="N122" s="22">
        <v>9</v>
      </c>
      <c r="O122" s="5">
        <v>37</v>
      </c>
      <c r="P122" s="13">
        <f t="shared" si="15"/>
        <v>165</v>
      </c>
      <c r="AB122" s="22">
        <f t="shared" si="16"/>
        <v>165</v>
      </c>
    </row>
    <row r="123" spans="1:37" x14ac:dyDescent="0.25">
      <c r="D123" s="22">
        <v>1</v>
      </c>
      <c r="E123" s="13" t="s">
        <v>625</v>
      </c>
      <c r="F123" s="5">
        <v>165</v>
      </c>
      <c r="G123" s="5">
        <v>40</v>
      </c>
      <c r="K123" s="3" t="s">
        <v>289</v>
      </c>
      <c r="L123" s="3" t="s">
        <v>223</v>
      </c>
      <c r="M123" s="3" t="s">
        <v>271</v>
      </c>
      <c r="N123" s="22">
        <v>9</v>
      </c>
      <c r="O123" s="5">
        <v>36</v>
      </c>
      <c r="P123" s="13">
        <f t="shared" si="15"/>
        <v>165</v>
      </c>
      <c r="AB123" s="22">
        <f t="shared" si="16"/>
        <v>165</v>
      </c>
    </row>
    <row r="124" spans="1:37" x14ac:dyDescent="0.25">
      <c r="D124" s="22">
        <v>1</v>
      </c>
      <c r="E124" s="13" t="s">
        <v>626</v>
      </c>
      <c r="F124" s="5">
        <v>170</v>
      </c>
      <c r="G124" s="5">
        <v>40</v>
      </c>
      <c r="K124" s="3" t="s">
        <v>291</v>
      </c>
      <c r="L124" s="3" t="s">
        <v>224</v>
      </c>
      <c r="M124" s="3" t="s">
        <v>272</v>
      </c>
      <c r="N124" s="22">
        <v>9</v>
      </c>
      <c r="O124" s="5">
        <v>35</v>
      </c>
      <c r="P124" s="13">
        <f t="shared" si="15"/>
        <v>170</v>
      </c>
      <c r="AB124" s="22">
        <f t="shared" si="16"/>
        <v>170</v>
      </c>
    </row>
    <row r="125" spans="1:37" s="5" customFormat="1" x14ac:dyDescent="0.25">
      <c r="A125" s="3" t="s">
        <v>615</v>
      </c>
      <c r="B125" s="3" t="s">
        <v>617</v>
      </c>
      <c r="C125" s="22"/>
      <c r="D125" s="31"/>
      <c r="E125" s="4" t="s">
        <v>618</v>
      </c>
      <c r="F125" s="5">
        <v>545</v>
      </c>
      <c r="G125" s="5">
        <v>545</v>
      </c>
      <c r="J125" s="23"/>
      <c r="N125" s="22"/>
      <c r="P125" s="13"/>
      <c r="Q125" s="13"/>
      <c r="R125" s="13"/>
      <c r="S125" s="13"/>
      <c r="T125" s="22"/>
      <c r="U125" s="22">
        <f>F125+20</f>
        <v>565</v>
      </c>
      <c r="Z125" s="22">
        <f>F125</f>
        <v>545</v>
      </c>
      <c r="AA125" s="22"/>
      <c r="AB125" s="22"/>
      <c r="AD125" s="22">
        <v>1</v>
      </c>
      <c r="AG125" s="5">
        <v>1</v>
      </c>
      <c r="AH125" s="5">
        <v>2</v>
      </c>
      <c r="AK125" s="5">
        <v>1</v>
      </c>
    </row>
    <row r="126" spans="1:37" x14ac:dyDescent="0.25">
      <c r="D126" s="22">
        <v>1</v>
      </c>
      <c r="E126" s="13" t="s">
        <v>627</v>
      </c>
      <c r="F126" s="5">
        <v>370</v>
      </c>
      <c r="G126" s="5">
        <v>370</v>
      </c>
      <c r="K126" s="3" t="s">
        <v>292</v>
      </c>
      <c r="L126" s="3" t="s">
        <v>225</v>
      </c>
      <c r="M126" s="3" t="s">
        <v>273</v>
      </c>
      <c r="N126" s="22">
        <v>9</v>
      </c>
      <c r="O126" s="5">
        <v>34</v>
      </c>
      <c r="P126" s="13">
        <f t="shared" si="15"/>
        <v>370</v>
      </c>
      <c r="AB126" s="22">
        <f t="shared" si="16"/>
        <v>370</v>
      </c>
    </row>
    <row r="127" spans="1:37" x14ac:dyDescent="0.25">
      <c r="D127" s="22">
        <v>1</v>
      </c>
      <c r="E127" s="13" t="s">
        <v>628</v>
      </c>
      <c r="F127" s="5">
        <v>335</v>
      </c>
      <c r="G127" s="5">
        <v>220</v>
      </c>
      <c r="K127" s="3" t="s">
        <v>293</v>
      </c>
      <c r="L127" s="3" t="s">
        <v>226</v>
      </c>
      <c r="M127" s="3" t="s">
        <v>274</v>
      </c>
      <c r="N127" s="22">
        <v>9</v>
      </c>
      <c r="O127" s="5">
        <v>33</v>
      </c>
      <c r="P127" s="13">
        <f>F127</f>
        <v>335</v>
      </c>
      <c r="AB127" s="22">
        <f t="shared" si="16"/>
        <v>335</v>
      </c>
    </row>
    <row r="128" spans="1:37" s="5" customFormat="1" x14ac:dyDescent="0.25">
      <c r="A128" s="3" t="s">
        <v>617</v>
      </c>
      <c r="B128" s="3" t="s">
        <v>619</v>
      </c>
      <c r="C128" s="22"/>
      <c r="D128" s="31"/>
      <c r="E128" s="4" t="s">
        <v>620</v>
      </c>
      <c r="F128" s="5">
        <v>1750</v>
      </c>
      <c r="G128" s="5">
        <v>1625</v>
      </c>
      <c r="J128" s="23"/>
      <c r="N128" s="22"/>
      <c r="P128" s="13"/>
      <c r="Q128" s="13">
        <f>F128+20</f>
        <v>1770</v>
      </c>
      <c r="R128" s="13"/>
      <c r="S128" s="13"/>
      <c r="T128" s="22"/>
      <c r="U128" s="22"/>
      <c r="Z128" s="22"/>
      <c r="AA128" s="22"/>
      <c r="AB128" s="22">
        <f>F128</f>
        <v>1750</v>
      </c>
      <c r="AD128" s="22">
        <v>1</v>
      </c>
      <c r="AG128" s="5">
        <v>1</v>
      </c>
      <c r="AH128" s="5">
        <v>3</v>
      </c>
    </row>
    <row r="129" spans="1:37" x14ac:dyDescent="0.25">
      <c r="D129" s="22">
        <v>1</v>
      </c>
      <c r="E129" s="13" t="s">
        <v>629</v>
      </c>
      <c r="F129" s="5">
        <v>90</v>
      </c>
      <c r="G129" s="5">
        <v>90</v>
      </c>
      <c r="K129" s="3" t="s">
        <v>294</v>
      </c>
      <c r="L129" s="3" t="s">
        <v>227</v>
      </c>
      <c r="M129" s="3" t="s">
        <v>275</v>
      </c>
      <c r="N129" s="22">
        <v>9</v>
      </c>
      <c r="O129" s="5">
        <v>32</v>
      </c>
      <c r="P129" s="13">
        <f>F129</f>
        <v>90</v>
      </c>
      <c r="AB129" s="22">
        <f t="shared" si="16"/>
        <v>90</v>
      </c>
    </row>
    <row r="130" spans="1:37" x14ac:dyDescent="0.25">
      <c r="D130" s="22">
        <v>1</v>
      </c>
      <c r="E130" s="13" t="s">
        <v>630</v>
      </c>
      <c r="F130" s="5">
        <v>100</v>
      </c>
      <c r="G130" s="5">
        <v>100</v>
      </c>
      <c r="K130" s="3" t="s">
        <v>295</v>
      </c>
      <c r="L130" s="3" t="s">
        <v>228</v>
      </c>
      <c r="M130" s="3" t="s">
        <v>276</v>
      </c>
      <c r="N130" s="22">
        <v>9</v>
      </c>
      <c r="O130" s="5">
        <v>31</v>
      </c>
      <c r="P130" s="13">
        <f>F130</f>
        <v>100</v>
      </c>
      <c r="AB130" s="22">
        <f t="shared" si="16"/>
        <v>100</v>
      </c>
    </row>
    <row r="131" spans="1:37" s="5" customFormat="1" x14ac:dyDescent="0.25">
      <c r="A131" s="3" t="s">
        <v>604</v>
      </c>
      <c r="B131" s="3" t="s">
        <v>631</v>
      </c>
      <c r="C131" s="22">
        <v>1045</v>
      </c>
      <c r="D131" s="31"/>
      <c r="E131" s="4" t="s">
        <v>632</v>
      </c>
      <c r="H131" s="5">
        <f>I107</f>
        <v>60</v>
      </c>
      <c r="I131" s="5">
        <f>H131-J131</f>
        <v>60</v>
      </c>
      <c r="J131" s="23">
        <v>0</v>
      </c>
      <c r="N131" s="22"/>
      <c r="P131" s="13"/>
      <c r="Q131" s="13"/>
      <c r="R131" s="13"/>
      <c r="S131" s="13"/>
      <c r="T131" s="22"/>
      <c r="V131" s="22">
        <f>C131+20</f>
        <v>1065</v>
      </c>
      <c r="Z131" s="22">
        <f>C131</f>
        <v>1045</v>
      </c>
      <c r="AA131" s="22"/>
      <c r="AD131" s="22">
        <v>1</v>
      </c>
    </row>
    <row r="132" spans="1:37" s="5" customFormat="1" x14ac:dyDescent="0.25">
      <c r="A132" s="3" t="s">
        <v>631</v>
      </c>
      <c r="B132" s="3" t="s">
        <v>633</v>
      </c>
      <c r="C132" s="22">
        <v>830</v>
      </c>
      <c r="D132" s="31"/>
      <c r="E132" s="4" t="s">
        <v>634</v>
      </c>
      <c r="H132" s="5">
        <f>I131</f>
        <v>60</v>
      </c>
      <c r="I132" s="5">
        <f>H132-J132</f>
        <v>52</v>
      </c>
      <c r="J132" s="23">
        <v>8</v>
      </c>
      <c r="N132" s="22"/>
      <c r="P132" s="13"/>
      <c r="Q132" s="13"/>
      <c r="R132" s="13"/>
      <c r="S132" s="13"/>
      <c r="T132" s="22"/>
      <c r="V132" s="22">
        <f>C132+20</f>
        <v>850</v>
      </c>
      <c r="Z132" s="22">
        <f>C132</f>
        <v>830</v>
      </c>
      <c r="AA132" s="22"/>
      <c r="AD132" s="22">
        <v>1</v>
      </c>
      <c r="AG132" s="5">
        <v>1</v>
      </c>
      <c r="AH132" s="5">
        <v>4</v>
      </c>
      <c r="AK132" s="5">
        <v>1</v>
      </c>
    </row>
    <row r="133" spans="1:37" x14ac:dyDescent="0.25">
      <c r="D133" s="22">
        <v>1</v>
      </c>
      <c r="E133" s="13" t="s">
        <v>635</v>
      </c>
      <c r="F133" s="5">
        <v>135</v>
      </c>
      <c r="G133" s="5">
        <v>20</v>
      </c>
      <c r="K133" s="3" t="s">
        <v>287</v>
      </c>
      <c r="L133" s="3" t="s">
        <v>247</v>
      </c>
      <c r="N133" s="22">
        <v>9</v>
      </c>
      <c r="O133" s="5">
        <v>30</v>
      </c>
      <c r="P133" s="13">
        <f>F133</f>
        <v>135</v>
      </c>
      <c r="AB133" s="22">
        <f>F133</f>
        <v>135</v>
      </c>
    </row>
    <row r="134" spans="1:37" x14ac:dyDescent="0.25">
      <c r="D134" s="22">
        <v>1</v>
      </c>
      <c r="E134" s="13" t="s">
        <v>636</v>
      </c>
      <c r="F134" s="5">
        <v>135</v>
      </c>
      <c r="G134" s="5">
        <v>10</v>
      </c>
      <c r="K134" s="3" t="s">
        <v>288</v>
      </c>
      <c r="L134" s="3" t="s">
        <v>248</v>
      </c>
      <c r="N134" s="22">
        <v>9</v>
      </c>
      <c r="O134" s="5">
        <v>29</v>
      </c>
      <c r="P134" s="13">
        <f t="shared" ref="P134:P136" si="17">F134</f>
        <v>135</v>
      </c>
      <c r="AB134" s="22">
        <f t="shared" ref="AB134:AB136" si="18">F134</f>
        <v>135</v>
      </c>
    </row>
    <row r="135" spans="1:37" x14ac:dyDescent="0.25">
      <c r="D135" s="22">
        <v>1</v>
      </c>
      <c r="E135" s="13" t="s">
        <v>637</v>
      </c>
      <c r="F135" s="5">
        <v>155</v>
      </c>
      <c r="G135" s="5">
        <v>25</v>
      </c>
      <c r="K135" s="3" t="s">
        <v>283</v>
      </c>
      <c r="L135" s="3" t="s">
        <v>249</v>
      </c>
      <c r="N135" s="22">
        <v>9</v>
      </c>
      <c r="O135" s="5">
        <v>28</v>
      </c>
      <c r="P135" s="13">
        <f t="shared" si="17"/>
        <v>155</v>
      </c>
      <c r="AB135" s="22">
        <f t="shared" si="18"/>
        <v>155</v>
      </c>
    </row>
    <row r="136" spans="1:37" x14ac:dyDescent="0.25">
      <c r="D136" s="22">
        <v>1</v>
      </c>
      <c r="E136" s="13" t="s">
        <v>638</v>
      </c>
      <c r="F136" s="5">
        <v>215</v>
      </c>
      <c r="G136" s="5">
        <v>30</v>
      </c>
      <c r="K136" s="3" t="s">
        <v>284</v>
      </c>
      <c r="L136" s="3" t="s">
        <v>250</v>
      </c>
      <c r="N136" s="22">
        <v>9</v>
      </c>
      <c r="O136" s="5">
        <v>27</v>
      </c>
      <c r="P136" s="13">
        <f t="shared" si="17"/>
        <v>215</v>
      </c>
      <c r="AB136" s="22">
        <f t="shared" si="18"/>
        <v>215</v>
      </c>
    </row>
    <row r="137" spans="1:37" s="5" customFormat="1" x14ac:dyDescent="0.25">
      <c r="A137" s="3" t="s">
        <v>633</v>
      </c>
      <c r="B137" s="3" t="s">
        <v>639</v>
      </c>
      <c r="C137" s="22">
        <v>590</v>
      </c>
      <c r="D137" s="31"/>
      <c r="E137" s="4" t="s">
        <v>640</v>
      </c>
      <c r="H137" s="5">
        <f>I132</f>
        <v>52</v>
      </c>
      <c r="I137" s="5">
        <f>H137-J137</f>
        <v>50</v>
      </c>
      <c r="J137" s="23">
        <v>2</v>
      </c>
      <c r="M137" s="3"/>
      <c r="N137" s="22"/>
      <c r="P137" s="13"/>
      <c r="Q137" s="13"/>
      <c r="R137" s="13"/>
      <c r="S137" s="13"/>
      <c r="T137" s="22"/>
      <c r="V137" s="22">
        <f>C137+20</f>
        <v>610</v>
      </c>
      <c r="Z137" s="22">
        <f>C137</f>
        <v>590</v>
      </c>
      <c r="AA137" s="22"/>
      <c r="AD137" s="22">
        <v>1</v>
      </c>
      <c r="AG137" s="5">
        <v>1</v>
      </c>
      <c r="AH137" s="5">
        <v>1</v>
      </c>
      <c r="AK137" s="5">
        <v>1</v>
      </c>
    </row>
    <row r="138" spans="1:37" x14ac:dyDescent="0.25">
      <c r="D138" s="22">
        <v>1</v>
      </c>
      <c r="E138" s="13" t="s">
        <v>641</v>
      </c>
      <c r="F138" s="5">
        <v>125</v>
      </c>
      <c r="G138" s="5">
        <v>20</v>
      </c>
      <c r="K138" s="3" t="s">
        <v>285</v>
      </c>
      <c r="L138" s="3" t="s">
        <v>251</v>
      </c>
      <c r="N138" s="22">
        <v>9</v>
      </c>
      <c r="O138" s="5">
        <v>26</v>
      </c>
      <c r="P138" s="13">
        <f>F138</f>
        <v>125</v>
      </c>
      <c r="AB138" s="22">
        <f>F138</f>
        <v>125</v>
      </c>
    </row>
    <row r="139" spans="1:37" s="5" customFormat="1" x14ac:dyDescent="0.25">
      <c r="A139" s="3" t="s">
        <v>639</v>
      </c>
      <c r="B139" s="3" t="s">
        <v>642</v>
      </c>
      <c r="C139" s="22">
        <v>535</v>
      </c>
      <c r="D139" s="31"/>
      <c r="E139" s="4" t="s">
        <v>664</v>
      </c>
      <c r="H139" s="5">
        <f>I137</f>
        <v>50</v>
      </c>
      <c r="I139" s="5">
        <f>H139-J139</f>
        <v>44</v>
      </c>
      <c r="J139" s="23">
        <v>6</v>
      </c>
      <c r="M139" s="3"/>
      <c r="N139" s="22"/>
      <c r="P139" s="13"/>
      <c r="Q139" s="13"/>
      <c r="R139" s="13"/>
      <c r="S139" s="13"/>
      <c r="T139" s="22"/>
      <c r="V139" s="22">
        <f>C139+20</f>
        <v>555</v>
      </c>
      <c r="Z139" s="22">
        <f>C139</f>
        <v>535</v>
      </c>
      <c r="AA139" s="22"/>
      <c r="AD139" s="22">
        <v>1</v>
      </c>
      <c r="AE139" s="5">
        <v>1</v>
      </c>
      <c r="AH139" s="5">
        <v>3</v>
      </c>
      <c r="AI139" s="5">
        <v>2</v>
      </c>
    </row>
    <row r="140" spans="1:37" x14ac:dyDescent="0.25">
      <c r="D140" s="22">
        <v>1</v>
      </c>
      <c r="E140" s="13" t="s">
        <v>644</v>
      </c>
      <c r="F140" s="5">
        <v>45</v>
      </c>
      <c r="G140" s="5">
        <v>45</v>
      </c>
      <c r="K140" s="3" t="s">
        <v>286</v>
      </c>
      <c r="L140" s="3" t="s">
        <v>252</v>
      </c>
      <c r="N140" s="22">
        <v>9</v>
      </c>
      <c r="O140" s="5">
        <v>25</v>
      </c>
      <c r="P140" s="13">
        <f>F140</f>
        <v>45</v>
      </c>
      <c r="AB140" s="22">
        <f>F140</f>
        <v>45</v>
      </c>
    </row>
    <row r="141" spans="1:37" x14ac:dyDescent="0.25">
      <c r="D141" s="22">
        <v>1</v>
      </c>
      <c r="E141" s="13" t="s">
        <v>645</v>
      </c>
      <c r="F141" s="5">
        <v>15</v>
      </c>
      <c r="G141" s="5">
        <v>15</v>
      </c>
      <c r="K141" s="3" t="s">
        <v>290</v>
      </c>
      <c r="L141" s="3" t="s">
        <v>96</v>
      </c>
      <c r="N141" s="22">
        <v>9</v>
      </c>
      <c r="O141" s="5">
        <v>24</v>
      </c>
      <c r="P141" s="13">
        <f t="shared" ref="P141:P142" si="19">F141</f>
        <v>15</v>
      </c>
      <c r="AB141" s="22">
        <f t="shared" ref="AB141:AB142" si="20">F141</f>
        <v>15</v>
      </c>
    </row>
    <row r="142" spans="1:37" x14ac:dyDescent="0.25">
      <c r="D142" s="22">
        <v>1</v>
      </c>
      <c r="E142" s="13" t="s">
        <v>646</v>
      </c>
      <c r="F142" s="5">
        <v>30</v>
      </c>
      <c r="G142" s="5">
        <v>10</v>
      </c>
      <c r="K142" s="3" t="s">
        <v>296</v>
      </c>
      <c r="L142" s="3" t="s">
        <v>97</v>
      </c>
      <c r="N142" s="22">
        <v>9</v>
      </c>
      <c r="O142" s="5">
        <v>23</v>
      </c>
      <c r="P142" s="13">
        <f t="shared" si="19"/>
        <v>30</v>
      </c>
      <c r="AB142" s="22">
        <f t="shared" si="20"/>
        <v>30</v>
      </c>
    </row>
    <row r="143" spans="1:37" s="5" customFormat="1" x14ac:dyDescent="0.25">
      <c r="A143" s="3" t="s">
        <v>642</v>
      </c>
      <c r="B143" s="3" t="s">
        <v>643</v>
      </c>
      <c r="C143" s="22">
        <v>1050</v>
      </c>
      <c r="D143" s="31"/>
      <c r="E143" s="4" t="s">
        <v>650</v>
      </c>
      <c r="H143" s="5">
        <f>I139</f>
        <v>44</v>
      </c>
      <c r="I143" s="5">
        <f>H143-J143</f>
        <v>42</v>
      </c>
      <c r="J143" s="23">
        <v>2</v>
      </c>
      <c r="M143" s="3"/>
      <c r="N143" s="22"/>
      <c r="P143" s="13"/>
      <c r="Q143" s="13"/>
      <c r="R143" s="13"/>
      <c r="S143" s="13"/>
      <c r="T143" s="22"/>
      <c r="U143" s="22">
        <f>C143+20</f>
        <v>1070</v>
      </c>
      <c r="Z143" s="22">
        <f>C143</f>
        <v>1050</v>
      </c>
      <c r="AA143" s="22"/>
      <c r="AD143" s="22">
        <v>1</v>
      </c>
      <c r="AG143" s="5">
        <v>1</v>
      </c>
      <c r="AH143" s="5">
        <v>1</v>
      </c>
      <c r="AK143" s="5">
        <v>1</v>
      </c>
    </row>
    <row r="144" spans="1:37" x14ac:dyDescent="0.25">
      <c r="D144" s="22">
        <v>1</v>
      </c>
      <c r="E144" s="13" t="s">
        <v>647</v>
      </c>
      <c r="F144" s="5">
        <v>50</v>
      </c>
      <c r="G144" s="5">
        <v>50</v>
      </c>
      <c r="K144" s="3" t="s">
        <v>297</v>
      </c>
      <c r="L144" s="3" t="s">
        <v>98</v>
      </c>
      <c r="N144" s="22">
        <v>9</v>
      </c>
      <c r="O144" s="5">
        <v>22</v>
      </c>
      <c r="P144" s="13">
        <f>F144</f>
        <v>50</v>
      </c>
      <c r="AB144" s="22">
        <f>F144</f>
        <v>50</v>
      </c>
    </row>
    <row r="145" spans="1:37" s="5" customFormat="1" x14ac:dyDescent="0.25">
      <c r="A145" s="3" t="s">
        <v>643</v>
      </c>
      <c r="B145" s="3" t="s">
        <v>648</v>
      </c>
      <c r="C145" s="22">
        <v>1035</v>
      </c>
      <c r="D145" s="31"/>
      <c r="E145" s="4" t="s">
        <v>651</v>
      </c>
      <c r="H145" s="5">
        <f>I143</f>
        <v>42</v>
      </c>
      <c r="I145" s="5">
        <f>H145-J145</f>
        <v>42</v>
      </c>
      <c r="J145" s="23">
        <v>0</v>
      </c>
      <c r="M145" s="3"/>
      <c r="N145" s="22"/>
      <c r="P145" s="13"/>
      <c r="Q145" s="13"/>
      <c r="R145" s="13"/>
      <c r="S145" s="13"/>
      <c r="T145" s="22"/>
      <c r="U145" s="22">
        <f>C145+20</f>
        <v>1055</v>
      </c>
      <c r="Z145" s="22">
        <f>C145</f>
        <v>1035</v>
      </c>
      <c r="AA145" s="22"/>
      <c r="AD145" s="22">
        <v>1</v>
      </c>
    </row>
    <row r="146" spans="1:37" s="5" customFormat="1" x14ac:dyDescent="0.25">
      <c r="A146" s="3" t="s">
        <v>648</v>
      </c>
      <c r="B146" s="3" t="s">
        <v>649</v>
      </c>
      <c r="C146" s="22">
        <v>1200</v>
      </c>
      <c r="D146" s="31"/>
      <c r="E146" s="4" t="s">
        <v>652</v>
      </c>
      <c r="H146" s="5">
        <f>I145</f>
        <v>42</v>
      </c>
      <c r="I146" s="5">
        <f>H146-J146</f>
        <v>42</v>
      </c>
      <c r="J146" s="23">
        <v>0</v>
      </c>
      <c r="L146" s="3"/>
      <c r="M146" s="3"/>
      <c r="N146" s="22"/>
      <c r="P146" s="13"/>
      <c r="Q146" s="13"/>
      <c r="R146" s="13"/>
      <c r="S146" s="13"/>
      <c r="T146" s="22"/>
      <c r="U146" s="22">
        <f>C146+20</f>
        <v>1220</v>
      </c>
      <c r="Z146" s="22">
        <f>C146</f>
        <v>1200</v>
      </c>
      <c r="AA146" s="22"/>
      <c r="AD146" s="22">
        <v>1</v>
      </c>
    </row>
    <row r="147" spans="1:37" s="5" customFormat="1" x14ac:dyDescent="0.25">
      <c r="A147" s="3" t="s">
        <v>649</v>
      </c>
      <c r="B147" s="3" t="s">
        <v>653</v>
      </c>
      <c r="C147" s="22">
        <v>1225</v>
      </c>
      <c r="D147" s="31"/>
      <c r="E147" s="4" t="s">
        <v>652</v>
      </c>
      <c r="H147" s="5">
        <f>I146</f>
        <v>42</v>
      </c>
      <c r="I147" s="5">
        <f>H147-J147</f>
        <v>0</v>
      </c>
      <c r="J147" s="23">
        <f>2+4+36</f>
        <v>42</v>
      </c>
      <c r="L147" s="3"/>
      <c r="M147" s="3"/>
      <c r="N147" s="22"/>
      <c r="P147" s="13"/>
      <c r="Q147" s="13"/>
      <c r="R147" s="13"/>
      <c r="S147" s="13"/>
      <c r="T147" s="22"/>
      <c r="U147" s="22">
        <f>C147+20</f>
        <v>1245</v>
      </c>
      <c r="Z147" s="22">
        <f>C147</f>
        <v>1225</v>
      </c>
      <c r="AA147" s="22"/>
      <c r="AD147" s="22">
        <v>1</v>
      </c>
      <c r="AG147" s="5">
        <v>1</v>
      </c>
      <c r="AH147" s="5">
        <v>1</v>
      </c>
      <c r="AI147" s="5">
        <v>1</v>
      </c>
    </row>
    <row r="148" spans="1:37" s="5" customFormat="1" x14ac:dyDescent="0.25">
      <c r="A148" s="3"/>
      <c r="B148" s="3"/>
      <c r="C148" s="22"/>
      <c r="D148" s="31">
        <v>1</v>
      </c>
      <c r="E148" s="13" t="s">
        <v>654</v>
      </c>
      <c r="F148" s="5">
        <v>20</v>
      </c>
      <c r="G148" s="5">
        <v>20</v>
      </c>
      <c r="J148" s="23"/>
      <c r="K148" s="3" t="s">
        <v>298</v>
      </c>
      <c r="L148" s="3" t="s">
        <v>99</v>
      </c>
      <c r="M148" s="3"/>
      <c r="N148" s="22">
        <v>9</v>
      </c>
      <c r="O148" s="5">
        <v>21</v>
      </c>
      <c r="P148" s="13">
        <f>F148</f>
        <v>20</v>
      </c>
      <c r="Q148" s="13"/>
      <c r="R148" s="13"/>
      <c r="S148" s="13"/>
      <c r="T148" s="22"/>
      <c r="U148" s="22"/>
      <c r="Z148" s="22"/>
      <c r="AA148" s="22"/>
      <c r="AB148" s="5">
        <f>F148</f>
        <v>20</v>
      </c>
      <c r="AD148" s="22"/>
    </row>
    <row r="149" spans="1:37" s="5" customFormat="1" x14ac:dyDescent="0.25">
      <c r="A149" s="3"/>
      <c r="B149" s="3"/>
      <c r="C149" s="22"/>
      <c r="D149" s="31">
        <v>0</v>
      </c>
      <c r="E149" s="63" t="s">
        <v>69</v>
      </c>
      <c r="J149" s="23"/>
      <c r="K149" s="3" t="s">
        <v>348</v>
      </c>
      <c r="L149" s="3" t="s">
        <v>349</v>
      </c>
      <c r="M149" s="3"/>
      <c r="N149" s="22">
        <v>9</v>
      </c>
      <c r="O149" s="38" t="s">
        <v>350</v>
      </c>
      <c r="P149" s="13"/>
      <c r="Q149" s="13"/>
      <c r="R149" s="13"/>
      <c r="S149" s="13"/>
      <c r="T149" s="22"/>
      <c r="U149" s="22"/>
      <c r="Z149" s="22"/>
      <c r="AA149" s="22"/>
      <c r="AD149" s="22"/>
    </row>
    <row r="150" spans="1:37" s="5" customFormat="1" x14ac:dyDescent="0.25">
      <c r="A150" s="3"/>
      <c r="B150" s="3"/>
      <c r="C150" s="22"/>
      <c r="D150" s="31">
        <v>0</v>
      </c>
      <c r="E150" s="63" t="s">
        <v>69</v>
      </c>
      <c r="J150" s="23"/>
      <c r="K150" s="3" t="s">
        <v>302</v>
      </c>
      <c r="L150" s="3" t="s">
        <v>301</v>
      </c>
      <c r="M150" s="3"/>
      <c r="N150" s="22">
        <v>9</v>
      </c>
      <c r="O150" s="38" t="s">
        <v>343</v>
      </c>
      <c r="P150" s="13"/>
      <c r="Q150" s="13"/>
      <c r="R150" s="13"/>
      <c r="S150" s="13"/>
      <c r="T150" s="22"/>
      <c r="U150" s="22"/>
      <c r="Z150" s="22"/>
      <c r="AA150" s="22"/>
      <c r="AD150" s="22"/>
    </row>
    <row r="151" spans="1:37" s="5" customFormat="1" x14ac:dyDescent="0.25">
      <c r="A151" s="3"/>
      <c r="B151" s="3"/>
      <c r="C151" s="22"/>
      <c r="D151" s="31">
        <v>0</v>
      </c>
      <c r="E151" s="63" t="s">
        <v>69</v>
      </c>
      <c r="J151" s="23"/>
      <c r="K151" s="3" t="s">
        <v>663</v>
      </c>
      <c r="L151" s="3" t="s">
        <v>302</v>
      </c>
      <c r="M151" s="3"/>
      <c r="N151" s="22">
        <v>9</v>
      </c>
      <c r="O151" s="38" t="s">
        <v>351</v>
      </c>
      <c r="P151" s="13"/>
      <c r="Q151" s="13"/>
      <c r="R151" s="13"/>
      <c r="S151" s="13"/>
      <c r="T151" s="22"/>
      <c r="U151" s="22"/>
      <c r="Z151" s="22"/>
      <c r="AA151" s="22"/>
      <c r="AD151" s="22"/>
    </row>
    <row r="152" spans="1:37" s="5" customFormat="1" x14ac:dyDescent="0.25">
      <c r="A152" s="3"/>
      <c r="B152" s="3"/>
      <c r="C152" s="22"/>
      <c r="D152" s="31">
        <v>0</v>
      </c>
      <c r="E152" s="63" t="s">
        <v>69</v>
      </c>
      <c r="J152" s="23"/>
      <c r="K152" s="3" t="s">
        <v>303</v>
      </c>
      <c r="L152" s="3" t="s">
        <v>303</v>
      </c>
      <c r="M152" s="3"/>
      <c r="N152" s="22">
        <v>9</v>
      </c>
      <c r="O152" s="38" t="s">
        <v>308</v>
      </c>
      <c r="P152" s="13"/>
      <c r="Q152" s="13"/>
      <c r="R152" s="13"/>
      <c r="S152" s="13"/>
      <c r="T152" s="22"/>
      <c r="U152" s="22"/>
      <c r="Z152" s="22"/>
      <c r="AA152" s="22"/>
      <c r="AD152" s="22"/>
    </row>
    <row r="153" spans="1:37" x14ac:dyDescent="0.25">
      <c r="E153" s="4"/>
      <c r="K153" s="46"/>
      <c r="L153" s="39"/>
      <c r="M153" s="39"/>
      <c r="N153" s="39"/>
      <c r="O153" s="38"/>
      <c r="P153" s="22"/>
      <c r="Q153" s="22"/>
      <c r="R153" s="22"/>
      <c r="S153" s="22"/>
      <c r="T153" s="22"/>
      <c r="U153" s="22"/>
      <c r="V153" s="22"/>
      <c r="W153" s="22"/>
      <c r="X153" s="22"/>
      <c r="AF153" s="22"/>
      <c r="AG153" s="22"/>
      <c r="AH153" s="22"/>
      <c r="AI153" s="22"/>
      <c r="AJ153" s="22"/>
      <c r="AK153" s="22"/>
    </row>
    <row r="154" spans="1:37" x14ac:dyDescent="0.25">
      <c r="A154" s="94"/>
      <c r="B154" s="34"/>
      <c r="C154" s="97">
        <f>SUM(C2:C153)</f>
        <v>20725</v>
      </c>
      <c r="D154" s="97">
        <f>SUM(D2:D153)</f>
        <v>95</v>
      </c>
      <c r="F154" s="23"/>
      <c r="G154" s="97">
        <f>SUM(G2:G153)</f>
        <v>13370</v>
      </c>
      <c r="J154" s="24">
        <f>SUM(J2:J153)</f>
        <v>264</v>
      </c>
      <c r="K154" s="34"/>
      <c r="L154" s="24"/>
      <c r="M154" s="24"/>
      <c r="N154" s="102"/>
      <c r="O154" s="25"/>
      <c r="P154" s="97">
        <f>SUM(P2:P153)</f>
        <v>21210</v>
      </c>
      <c r="Q154" s="113">
        <f t="shared" ref="Q154:AK154" si="21">SUM(Q2:Q153)</f>
        <v>1770</v>
      </c>
      <c r="R154" s="113">
        <f t="shared" si="21"/>
        <v>0</v>
      </c>
      <c r="S154" s="113">
        <f t="shared" si="21"/>
        <v>0</v>
      </c>
      <c r="T154" s="113">
        <f t="shared" si="21"/>
        <v>0</v>
      </c>
      <c r="U154" s="113">
        <f t="shared" si="21"/>
        <v>8535</v>
      </c>
      <c r="V154" s="113">
        <f t="shared" si="21"/>
        <v>3820</v>
      </c>
      <c r="W154" s="113">
        <f t="shared" si="21"/>
        <v>1265</v>
      </c>
      <c r="X154" s="113">
        <f t="shared" si="21"/>
        <v>4720</v>
      </c>
      <c r="Y154" s="113">
        <f t="shared" si="21"/>
        <v>8010</v>
      </c>
      <c r="Z154" s="113">
        <f t="shared" si="21"/>
        <v>20180</v>
      </c>
      <c r="AA154" s="113">
        <f t="shared" si="21"/>
        <v>2385</v>
      </c>
      <c r="AB154" s="113">
        <f t="shared" si="21"/>
        <v>22960</v>
      </c>
      <c r="AC154" s="113">
        <f t="shared" si="21"/>
        <v>6</v>
      </c>
      <c r="AD154" s="113">
        <f t="shared" si="21"/>
        <v>32</v>
      </c>
      <c r="AE154" s="113">
        <f t="shared" si="21"/>
        <v>9</v>
      </c>
      <c r="AF154" s="113">
        <f t="shared" si="21"/>
        <v>6</v>
      </c>
      <c r="AG154" s="113">
        <f t="shared" si="21"/>
        <v>10</v>
      </c>
      <c r="AH154" s="113">
        <f t="shared" si="21"/>
        <v>102</v>
      </c>
      <c r="AI154" s="113">
        <f t="shared" si="21"/>
        <v>14</v>
      </c>
      <c r="AJ154" s="113">
        <f t="shared" si="21"/>
        <v>1</v>
      </c>
      <c r="AK154" s="113">
        <f t="shared" si="21"/>
        <v>15</v>
      </c>
    </row>
    <row r="155" spans="1:37" x14ac:dyDescent="0.25">
      <c r="F155" s="23"/>
      <c r="G155" s="23"/>
      <c r="L155" s="23"/>
      <c r="M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7" spans="1:37" x14ac:dyDescent="0.25">
      <c r="D157" s="22">
        <v>6</v>
      </c>
      <c r="Q157" s="22"/>
      <c r="R157" s="22"/>
      <c r="S157" s="22"/>
      <c r="T157" s="23"/>
      <c r="U157" s="22"/>
      <c r="V157" s="22"/>
    </row>
    <row r="158" spans="1:37" x14ac:dyDescent="0.25">
      <c r="D158" s="32">
        <f>D157/D154</f>
        <v>6.3157894736842107E-2</v>
      </c>
      <c r="E158" s="5" t="s">
        <v>65</v>
      </c>
      <c r="F158" s="5">
        <v>15</v>
      </c>
      <c r="P158" s="5"/>
      <c r="Q158" s="22"/>
      <c r="R158" s="22"/>
      <c r="S158" s="22"/>
      <c r="T158" s="23"/>
      <c r="U158" s="22"/>
      <c r="V158" s="22"/>
    </row>
    <row r="159" spans="1:37" x14ac:dyDescent="0.25">
      <c r="P159" s="5"/>
      <c r="Q159" s="22"/>
      <c r="R159" s="22"/>
      <c r="S159" s="22"/>
      <c r="T159" s="23"/>
      <c r="U159" s="22"/>
      <c r="V159" s="22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3"/>
  <sheetViews>
    <sheetView zoomScale="80" zoomScaleNormal="80" workbookViewId="0">
      <pane ySplit="1" topLeftCell="A95" activePane="bottomLeft" state="frozen"/>
      <selection pane="bottomLeft" activeCell="A111" sqref="A111:XFD111"/>
    </sheetView>
  </sheetViews>
  <sheetFormatPr defaultRowHeight="15" x14ac:dyDescent="0.25"/>
  <cols>
    <col min="1" max="1" width="7.85546875" style="13" bestFit="1" customWidth="1"/>
    <col min="2" max="2" width="7.85546875" style="22" bestFit="1" customWidth="1"/>
    <col min="3" max="3" width="7.42578125" style="22" customWidth="1"/>
    <col min="4" max="4" width="6" style="22" bestFit="1" customWidth="1"/>
    <col min="5" max="5" width="99.28515625" style="13" bestFit="1" customWidth="1"/>
    <col min="6" max="6" width="5.5703125" style="5" bestFit="1" customWidth="1"/>
    <col min="7" max="7" width="6.5703125" style="5" bestFit="1" customWidth="1"/>
    <col min="8" max="9" width="4.42578125" style="5" bestFit="1" customWidth="1"/>
    <col min="10" max="10" width="5.140625" style="23" bestFit="1" customWidth="1"/>
    <col min="11" max="11" width="10" style="3" bestFit="1" customWidth="1"/>
    <col min="12" max="12" width="11" style="13" bestFit="1" customWidth="1"/>
    <col min="13" max="13" width="5.140625" style="22" bestFit="1" customWidth="1"/>
    <col min="14" max="14" width="7.140625" style="23" bestFit="1" customWidth="1"/>
    <col min="15" max="15" width="6.5703125" style="5" bestFit="1" customWidth="1"/>
    <col min="16" max="17" width="3" style="13" bestFit="1" customWidth="1"/>
    <col min="18" max="18" width="4.140625" style="13" bestFit="1" customWidth="1"/>
    <col min="19" max="20" width="5.5703125" style="13" bestFit="1" customWidth="1"/>
    <col min="21" max="21" width="4.140625" style="13" bestFit="1" customWidth="1"/>
    <col min="22" max="22" width="4.42578125" style="13" bestFit="1" customWidth="1"/>
    <col min="23" max="23" width="5.140625" style="13" bestFit="1" customWidth="1"/>
    <col min="24" max="24" width="5.5703125" style="5" bestFit="1" customWidth="1"/>
    <col min="25" max="29" width="9.140625" style="22" bestFit="1" customWidth="1"/>
    <col min="30" max="30" width="6.5703125" style="22" bestFit="1" customWidth="1"/>
    <col min="31" max="31" width="8.5703125" style="22" bestFit="1" customWidth="1"/>
    <col min="32" max="32" width="8.85546875" style="22" bestFit="1" customWidth="1"/>
    <col min="33" max="33" width="8.42578125" style="13" bestFit="1" customWidth="1"/>
    <col min="34" max="34" width="5.140625" style="22" bestFit="1" customWidth="1"/>
    <col min="35" max="35" width="4.42578125" style="22" bestFit="1" customWidth="1"/>
    <col min="36" max="37" width="4.5703125" style="22" bestFit="1" customWidth="1"/>
    <col min="38" max="38" width="2.28515625" style="13" bestFit="1" customWidth="1"/>
    <col min="39" max="39" width="3.85546875" style="22" bestFit="1" customWidth="1"/>
    <col min="40" max="16384" width="9.140625" style="13"/>
  </cols>
  <sheetData>
    <row r="1" spans="1:39" x14ac:dyDescent="0.25">
      <c r="A1" s="9" t="s">
        <v>0</v>
      </c>
      <c r="B1" s="1" t="s">
        <v>1</v>
      </c>
      <c r="C1" s="1" t="s">
        <v>2</v>
      </c>
      <c r="D1" s="1" t="s">
        <v>28</v>
      </c>
      <c r="E1" s="1"/>
      <c r="F1" s="2" t="s">
        <v>3</v>
      </c>
      <c r="G1" s="2" t="s">
        <v>30</v>
      </c>
      <c r="H1" s="2" t="s">
        <v>4</v>
      </c>
      <c r="I1" s="2" t="s">
        <v>5</v>
      </c>
      <c r="J1" s="73" t="s">
        <v>6</v>
      </c>
      <c r="K1" s="95" t="s">
        <v>84</v>
      </c>
      <c r="L1" s="44" t="s">
        <v>83</v>
      </c>
      <c r="M1" s="44" t="s">
        <v>67</v>
      </c>
      <c r="N1" s="107" t="s">
        <v>68</v>
      </c>
      <c r="O1" s="2" t="s">
        <v>29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70</v>
      </c>
      <c r="V1" s="1" t="s">
        <v>39</v>
      </c>
      <c r="W1" s="1" t="s">
        <v>40</v>
      </c>
      <c r="X1" s="2" t="s">
        <v>79</v>
      </c>
      <c r="Y1" s="1" t="s">
        <v>37</v>
      </c>
      <c r="Z1" s="1" t="s">
        <v>78</v>
      </c>
      <c r="AA1" s="1" t="s">
        <v>86</v>
      </c>
      <c r="AB1" s="1" t="s">
        <v>309</v>
      </c>
      <c r="AC1" s="1" t="s">
        <v>340</v>
      </c>
      <c r="AD1" s="1" t="s">
        <v>80</v>
      </c>
      <c r="AE1" s="1" t="s">
        <v>310</v>
      </c>
      <c r="AF1" s="1" t="s">
        <v>311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</row>
    <row r="2" spans="1:39" s="5" customFormat="1" x14ac:dyDescent="0.25">
      <c r="A2" s="13" t="s">
        <v>101</v>
      </c>
      <c r="D2" s="31"/>
      <c r="E2" s="7" t="s">
        <v>106</v>
      </c>
      <c r="H2" s="5">
        <v>192</v>
      </c>
      <c r="I2" s="5">
        <f>H2-J2</f>
        <v>192</v>
      </c>
      <c r="J2" s="23">
        <v>0</v>
      </c>
      <c r="K2" s="3"/>
      <c r="L2" s="3"/>
      <c r="M2" s="22"/>
      <c r="N2" s="23"/>
      <c r="P2" s="13"/>
      <c r="Q2" s="13"/>
      <c r="R2" s="13"/>
      <c r="S2" s="22"/>
      <c r="T2" s="22"/>
      <c r="U2" s="22"/>
      <c r="W2" s="13"/>
      <c r="Y2" s="22"/>
      <c r="Z2" s="22"/>
      <c r="AA2" s="22"/>
      <c r="AB2" s="22"/>
      <c r="AC2" s="22"/>
      <c r="AD2" s="13"/>
      <c r="AE2" s="22"/>
      <c r="AF2" s="22"/>
      <c r="AH2" s="22"/>
      <c r="AI2" s="22"/>
      <c r="AJ2" s="22"/>
      <c r="AK2" s="22"/>
      <c r="AM2" s="22"/>
    </row>
    <row r="3" spans="1:39" s="5" customFormat="1" x14ac:dyDescent="0.25">
      <c r="A3" s="13" t="s">
        <v>101</v>
      </c>
      <c r="B3" s="22" t="s">
        <v>128</v>
      </c>
      <c r="C3" s="31">
        <v>350</v>
      </c>
      <c r="D3" s="22"/>
      <c r="E3" s="40" t="s">
        <v>338</v>
      </c>
      <c r="H3" s="5">
        <f>I2</f>
        <v>192</v>
      </c>
      <c r="I3" s="5">
        <f>H3-J3</f>
        <v>192</v>
      </c>
      <c r="J3" s="23">
        <v>0</v>
      </c>
      <c r="K3" s="3"/>
      <c r="L3" s="3"/>
      <c r="M3" s="22"/>
      <c r="N3" s="23"/>
      <c r="P3" s="13"/>
      <c r="Q3" s="13"/>
      <c r="R3" s="13"/>
      <c r="S3" s="22"/>
      <c r="T3" s="22"/>
      <c r="U3" s="22"/>
      <c r="X3" s="5">
        <f>C3+20</f>
        <v>370</v>
      </c>
      <c r="Y3" s="22"/>
      <c r="Z3" s="22"/>
      <c r="AA3" s="22"/>
      <c r="AB3" s="22"/>
      <c r="AC3" s="22">
        <f>C3</f>
        <v>350</v>
      </c>
      <c r="AE3" s="22"/>
      <c r="AF3" s="22"/>
      <c r="AH3" s="22"/>
      <c r="AI3" s="22"/>
      <c r="AJ3" s="22"/>
      <c r="AK3" s="22"/>
      <c r="AM3" s="22"/>
    </row>
    <row r="4" spans="1:39" s="5" customFormat="1" x14ac:dyDescent="0.25">
      <c r="A4" s="13" t="s">
        <v>128</v>
      </c>
      <c r="B4" s="22" t="s">
        <v>107</v>
      </c>
      <c r="C4" s="31">
        <v>80</v>
      </c>
      <c r="D4" s="22"/>
      <c r="E4" s="40" t="s">
        <v>339</v>
      </c>
      <c r="H4" s="5">
        <f>I3</f>
        <v>192</v>
      </c>
      <c r="I4" s="5">
        <f>H4-J4</f>
        <v>96</v>
      </c>
      <c r="J4" s="23">
        <v>96</v>
      </c>
      <c r="K4" s="3"/>
      <c r="L4" s="3"/>
      <c r="M4" s="22"/>
      <c r="N4" s="23"/>
      <c r="P4" s="13"/>
      <c r="Q4" s="13"/>
      <c r="R4" s="13"/>
      <c r="S4" s="22"/>
      <c r="T4" s="22"/>
      <c r="U4" s="22"/>
      <c r="X4" s="5">
        <f>C4+20</f>
        <v>100</v>
      </c>
      <c r="Y4" s="22"/>
      <c r="Z4" s="22"/>
      <c r="AA4" s="22"/>
      <c r="AB4" s="22"/>
      <c r="AC4" s="22">
        <f>C4</f>
        <v>80</v>
      </c>
      <c r="AE4" s="22">
        <v>1</v>
      </c>
      <c r="AF4" s="22"/>
      <c r="AH4" s="22">
        <v>1</v>
      </c>
      <c r="AI4" s="22"/>
      <c r="AJ4" s="22">
        <v>48</v>
      </c>
      <c r="AK4" s="22"/>
      <c r="AL4" s="5">
        <v>1</v>
      </c>
      <c r="AM4" s="22"/>
    </row>
    <row r="5" spans="1:39" s="5" customFormat="1" x14ac:dyDescent="0.25">
      <c r="A5" s="13"/>
      <c r="B5" s="22"/>
      <c r="C5" s="31"/>
      <c r="D5" s="22">
        <v>1</v>
      </c>
      <c r="E5" s="88" t="s">
        <v>395</v>
      </c>
      <c r="G5" s="5">
        <v>10</v>
      </c>
      <c r="J5" s="23"/>
      <c r="K5" s="3"/>
      <c r="L5" s="3"/>
      <c r="M5" s="22"/>
      <c r="N5" s="23"/>
      <c r="P5" s="13"/>
      <c r="Q5" s="13"/>
      <c r="R5" s="13"/>
      <c r="S5" s="22"/>
      <c r="T5" s="22"/>
      <c r="U5" s="22"/>
      <c r="Y5" s="22"/>
      <c r="Z5" s="22"/>
      <c r="AA5" s="22"/>
      <c r="AB5" s="22"/>
      <c r="AC5" s="22"/>
      <c r="AE5" s="22"/>
      <c r="AF5" s="22"/>
      <c r="AH5" s="22"/>
      <c r="AI5" s="22"/>
      <c r="AJ5" s="22"/>
      <c r="AK5" s="22"/>
      <c r="AM5" s="22"/>
    </row>
    <row r="6" spans="1:39" s="5" customFormat="1" x14ac:dyDescent="0.25">
      <c r="A6" s="13"/>
      <c r="B6" s="22"/>
      <c r="C6" s="31"/>
      <c r="D6" s="22">
        <v>1</v>
      </c>
      <c r="E6" s="88" t="s">
        <v>396</v>
      </c>
      <c r="G6" s="5">
        <v>10</v>
      </c>
      <c r="J6" s="23"/>
      <c r="K6" s="3"/>
      <c r="L6" s="3"/>
      <c r="M6" s="22"/>
      <c r="N6" s="23"/>
      <c r="P6" s="13"/>
      <c r="Q6" s="13"/>
      <c r="R6" s="13"/>
      <c r="S6" s="22"/>
      <c r="T6" s="22"/>
      <c r="U6" s="22"/>
      <c r="Y6" s="22"/>
      <c r="Z6" s="22"/>
      <c r="AA6" s="22"/>
      <c r="AB6" s="22"/>
      <c r="AC6" s="22"/>
      <c r="AE6" s="22"/>
      <c r="AF6" s="22"/>
      <c r="AH6" s="22"/>
      <c r="AI6" s="22"/>
      <c r="AJ6" s="22"/>
      <c r="AK6" s="22"/>
      <c r="AM6" s="22"/>
    </row>
    <row r="7" spans="1:39" s="5" customFormat="1" x14ac:dyDescent="0.25">
      <c r="A7" s="13"/>
      <c r="B7" s="22"/>
      <c r="C7" s="31"/>
      <c r="D7" s="22">
        <v>1</v>
      </c>
      <c r="E7" s="88" t="s">
        <v>397</v>
      </c>
      <c r="G7" s="5">
        <v>45</v>
      </c>
      <c r="J7" s="23"/>
      <c r="K7" s="3"/>
      <c r="L7" s="3"/>
      <c r="M7" s="22"/>
      <c r="N7" s="23"/>
      <c r="P7" s="13"/>
      <c r="Q7" s="13"/>
      <c r="R7" s="13"/>
      <c r="S7" s="22"/>
      <c r="T7" s="22"/>
      <c r="U7" s="22"/>
      <c r="Y7" s="22"/>
      <c r="Z7" s="22"/>
      <c r="AA7" s="22"/>
      <c r="AB7" s="22"/>
      <c r="AC7" s="22"/>
      <c r="AE7" s="22"/>
      <c r="AF7" s="22"/>
      <c r="AH7" s="22"/>
      <c r="AI7" s="22"/>
      <c r="AJ7" s="22"/>
      <c r="AK7" s="22"/>
      <c r="AM7" s="22"/>
    </row>
    <row r="8" spans="1:39" s="5" customFormat="1" x14ac:dyDescent="0.25">
      <c r="A8" s="13"/>
      <c r="B8" s="22"/>
      <c r="C8" s="31"/>
      <c r="D8" s="22">
        <v>1</v>
      </c>
      <c r="E8" s="88" t="s">
        <v>398</v>
      </c>
      <c r="G8" s="5">
        <v>20</v>
      </c>
      <c r="J8" s="23"/>
      <c r="K8" s="3"/>
      <c r="L8" s="3"/>
      <c r="M8" s="22"/>
      <c r="N8" s="23"/>
      <c r="P8" s="13"/>
      <c r="Q8" s="13"/>
      <c r="R8" s="13"/>
      <c r="S8" s="22"/>
      <c r="T8" s="22"/>
      <c r="U8" s="22"/>
      <c r="Y8" s="22"/>
      <c r="Z8" s="22"/>
      <c r="AA8" s="22"/>
      <c r="AB8" s="22"/>
      <c r="AC8" s="22"/>
      <c r="AE8" s="22"/>
      <c r="AF8" s="22"/>
      <c r="AH8" s="22"/>
      <c r="AI8" s="22"/>
      <c r="AJ8" s="22"/>
      <c r="AK8" s="22"/>
      <c r="AM8" s="22"/>
    </row>
    <row r="9" spans="1:39" s="5" customFormat="1" x14ac:dyDescent="0.25">
      <c r="A9" s="13"/>
      <c r="B9" s="22"/>
      <c r="C9" s="31"/>
      <c r="D9" s="22">
        <v>1</v>
      </c>
      <c r="E9" s="88" t="s">
        <v>399</v>
      </c>
      <c r="G9" s="5">
        <v>10</v>
      </c>
      <c r="J9" s="23"/>
      <c r="K9" s="3"/>
      <c r="L9" s="3"/>
      <c r="M9" s="22"/>
      <c r="N9" s="23"/>
      <c r="P9" s="13"/>
      <c r="Q9" s="13"/>
      <c r="R9" s="13"/>
      <c r="S9" s="22"/>
      <c r="T9" s="22"/>
      <c r="U9" s="22"/>
      <c r="Y9" s="22"/>
      <c r="Z9" s="22"/>
      <c r="AA9" s="22"/>
      <c r="AB9" s="22"/>
      <c r="AC9" s="22"/>
      <c r="AE9" s="22"/>
      <c r="AF9" s="22"/>
      <c r="AH9" s="22"/>
      <c r="AI9" s="22"/>
      <c r="AJ9" s="22"/>
      <c r="AK9" s="22"/>
      <c r="AM9" s="22"/>
    </row>
    <row r="10" spans="1:39" s="5" customFormat="1" x14ac:dyDescent="0.25">
      <c r="A10" s="13"/>
      <c r="B10" s="22"/>
      <c r="C10" s="31"/>
      <c r="D10" s="22">
        <v>1</v>
      </c>
      <c r="E10" s="88" t="s">
        <v>400</v>
      </c>
      <c r="G10" s="5">
        <v>60</v>
      </c>
      <c r="J10" s="23"/>
      <c r="K10" s="3"/>
      <c r="L10" s="3"/>
      <c r="M10" s="22"/>
      <c r="N10" s="23"/>
      <c r="P10" s="13"/>
      <c r="Q10" s="13"/>
      <c r="R10" s="13"/>
      <c r="S10" s="22"/>
      <c r="T10" s="22"/>
      <c r="U10" s="22"/>
      <c r="Y10" s="22"/>
      <c r="Z10" s="22"/>
      <c r="AA10" s="22"/>
      <c r="AB10" s="22"/>
      <c r="AC10" s="22"/>
      <c r="AE10" s="22"/>
      <c r="AF10" s="22"/>
      <c r="AH10" s="22"/>
      <c r="AI10" s="22"/>
      <c r="AJ10" s="22"/>
      <c r="AK10" s="22"/>
      <c r="AM10" s="22"/>
    </row>
    <row r="11" spans="1:39" s="5" customFormat="1" x14ac:dyDescent="0.25">
      <c r="A11" s="13"/>
      <c r="B11" s="22"/>
      <c r="C11" s="31"/>
      <c r="D11" s="22">
        <v>1</v>
      </c>
      <c r="E11" s="88" t="s">
        <v>401</v>
      </c>
      <c r="G11" s="5">
        <v>35</v>
      </c>
      <c r="J11" s="23"/>
      <c r="K11" s="3"/>
      <c r="L11" s="3"/>
      <c r="M11" s="22"/>
      <c r="N11" s="23"/>
      <c r="P11" s="13"/>
      <c r="Q11" s="13"/>
      <c r="R11" s="13"/>
      <c r="S11" s="22"/>
      <c r="T11" s="22"/>
      <c r="U11" s="22"/>
      <c r="Y11" s="22"/>
      <c r="Z11" s="22"/>
      <c r="AA11" s="22"/>
      <c r="AB11" s="22"/>
      <c r="AC11" s="22"/>
      <c r="AE11" s="22"/>
      <c r="AF11" s="22"/>
      <c r="AH11" s="22"/>
      <c r="AI11" s="22"/>
      <c r="AJ11" s="22"/>
      <c r="AK11" s="22"/>
      <c r="AM11" s="22"/>
    </row>
    <row r="12" spans="1:39" s="5" customFormat="1" x14ac:dyDescent="0.25">
      <c r="A12" s="13"/>
      <c r="B12" s="22"/>
      <c r="C12" s="31"/>
      <c r="D12" s="22">
        <v>1</v>
      </c>
      <c r="E12" s="88" t="s">
        <v>402</v>
      </c>
      <c r="G12" s="5">
        <v>20</v>
      </c>
      <c r="J12" s="23"/>
      <c r="K12" s="3"/>
      <c r="L12" s="3"/>
      <c r="M12" s="22"/>
      <c r="N12" s="23"/>
      <c r="P12" s="13"/>
      <c r="Q12" s="13"/>
      <c r="R12" s="13"/>
      <c r="S12" s="22"/>
      <c r="T12" s="22"/>
      <c r="U12" s="22"/>
      <c r="Y12" s="22"/>
      <c r="Z12" s="22"/>
      <c r="AA12" s="22"/>
      <c r="AB12" s="22"/>
      <c r="AC12" s="22"/>
      <c r="AE12" s="22"/>
      <c r="AF12" s="22"/>
      <c r="AH12" s="22"/>
      <c r="AI12" s="22"/>
      <c r="AJ12" s="22"/>
      <c r="AK12" s="22"/>
      <c r="AM12" s="22"/>
    </row>
    <row r="13" spans="1:39" s="5" customFormat="1" x14ac:dyDescent="0.25">
      <c r="A13" s="13"/>
      <c r="B13" s="22"/>
      <c r="C13" s="31"/>
      <c r="D13" s="22">
        <v>1</v>
      </c>
      <c r="E13" s="88" t="s">
        <v>403</v>
      </c>
      <c r="G13" s="5">
        <v>20</v>
      </c>
      <c r="J13" s="23"/>
      <c r="K13" s="3"/>
      <c r="L13" s="3"/>
      <c r="M13" s="22"/>
      <c r="N13" s="23"/>
      <c r="P13" s="13"/>
      <c r="Q13" s="13"/>
      <c r="R13" s="13"/>
      <c r="S13" s="22"/>
      <c r="T13" s="22"/>
      <c r="U13" s="22"/>
      <c r="Y13" s="22"/>
      <c r="Z13" s="22"/>
      <c r="AA13" s="22"/>
      <c r="AB13" s="22"/>
      <c r="AC13" s="22"/>
      <c r="AE13" s="22"/>
      <c r="AF13" s="22"/>
      <c r="AH13" s="22"/>
      <c r="AI13" s="22"/>
      <c r="AJ13" s="22"/>
      <c r="AK13" s="22"/>
      <c r="AM13" s="22"/>
    </row>
    <row r="14" spans="1:39" s="5" customFormat="1" x14ac:dyDescent="0.25">
      <c r="A14" s="13"/>
      <c r="B14" s="22"/>
      <c r="C14" s="31"/>
      <c r="D14" s="22">
        <v>1</v>
      </c>
      <c r="E14" s="88" t="s">
        <v>404</v>
      </c>
      <c r="G14" s="5">
        <v>25</v>
      </c>
      <c r="J14" s="23"/>
      <c r="K14" s="3"/>
      <c r="L14" s="3"/>
      <c r="M14" s="22"/>
      <c r="N14" s="23"/>
      <c r="P14" s="13"/>
      <c r="Q14" s="13"/>
      <c r="R14" s="13"/>
      <c r="S14" s="22"/>
      <c r="T14" s="22"/>
      <c r="U14" s="22"/>
      <c r="Y14" s="22"/>
      <c r="Z14" s="22"/>
      <c r="AA14" s="22"/>
      <c r="AB14" s="22"/>
      <c r="AC14" s="22"/>
      <c r="AE14" s="22"/>
      <c r="AF14" s="22"/>
      <c r="AH14" s="22"/>
      <c r="AI14" s="22"/>
      <c r="AJ14" s="22"/>
      <c r="AK14" s="22"/>
      <c r="AM14" s="22"/>
    </row>
    <row r="15" spans="1:39" s="5" customFormat="1" x14ac:dyDescent="0.25">
      <c r="A15" s="13"/>
      <c r="B15" s="22"/>
      <c r="C15" s="31"/>
      <c r="D15" s="22">
        <v>1</v>
      </c>
      <c r="E15" s="88" t="s">
        <v>405</v>
      </c>
      <c r="G15" s="5">
        <v>20</v>
      </c>
      <c r="J15" s="23"/>
      <c r="K15" s="3"/>
      <c r="L15" s="3"/>
      <c r="M15" s="22"/>
      <c r="N15" s="23"/>
      <c r="P15" s="13"/>
      <c r="Q15" s="13"/>
      <c r="R15" s="13"/>
      <c r="S15" s="22"/>
      <c r="T15" s="22"/>
      <c r="U15" s="22"/>
      <c r="Y15" s="22"/>
      <c r="Z15" s="22"/>
      <c r="AA15" s="22"/>
      <c r="AB15" s="22"/>
      <c r="AC15" s="22"/>
      <c r="AE15" s="22"/>
      <c r="AF15" s="22"/>
      <c r="AH15" s="22"/>
      <c r="AI15" s="22"/>
      <c r="AJ15" s="22"/>
      <c r="AK15" s="22"/>
      <c r="AM15" s="22"/>
    </row>
    <row r="16" spans="1:39" s="5" customFormat="1" x14ac:dyDescent="0.25">
      <c r="A16" s="13"/>
      <c r="B16" s="22"/>
      <c r="C16" s="31"/>
      <c r="D16" s="22">
        <v>1</v>
      </c>
      <c r="E16" s="88" t="s">
        <v>406</v>
      </c>
      <c r="G16" s="5">
        <v>20</v>
      </c>
      <c r="J16" s="23"/>
      <c r="K16" s="3"/>
      <c r="L16" s="3"/>
      <c r="M16" s="22"/>
      <c r="N16" s="23"/>
      <c r="P16" s="13"/>
      <c r="Q16" s="13"/>
      <c r="R16" s="13"/>
      <c r="S16" s="22"/>
      <c r="T16" s="22"/>
      <c r="U16" s="22"/>
      <c r="Y16" s="22"/>
      <c r="Z16" s="22"/>
      <c r="AA16" s="22"/>
      <c r="AB16" s="22"/>
      <c r="AC16" s="22"/>
      <c r="AE16" s="22"/>
      <c r="AF16" s="22"/>
      <c r="AH16" s="22"/>
      <c r="AI16" s="22"/>
      <c r="AJ16" s="22"/>
      <c r="AK16" s="22"/>
      <c r="AM16" s="22"/>
    </row>
    <row r="17" spans="1:39" s="5" customFormat="1" x14ac:dyDescent="0.25">
      <c r="A17" s="13"/>
      <c r="B17" s="22"/>
      <c r="C17" s="31"/>
      <c r="D17" s="22">
        <v>1</v>
      </c>
      <c r="E17" s="88" t="s">
        <v>407</v>
      </c>
      <c r="G17" s="5">
        <v>10</v>
      </c>
      <c r="J17" s="23"/>
      <c r="K17" s="3"/>
      <c r="L17" s="3"/>
      <c r="M17" s="22"/>
      <c r="N17" s="23"/>
      <c r="P17" s="13"/>
      <c r="Q17" s="13"/>
      <c r="R17" s="13"/>
      <c r="S17" s="22"/>
      <c r="T17" s="22"/>
      <c r="U17" s="22"/>
      <c r="Y17" s="22"/>
      <c r="Z17" s="22"/>
      <c r="AA17" s="22"/>
      <c r="AB17" s="22"/>
      <c r="AC17" s="22"/>
      <c r="AE17" s="22"/>
      <c r="AF17" s="22"/>
      <c r="AH17" s="22"/>
      <c r="AI17" s="22"/>
      <c r="AJ17" s="22"/>
      <c r="AK17" s="22"/>
      <c r="AM17" s="22"/>
    </row>
    <row r="18" spans="1:39" s="5" customFormat="1" x14ac:dyDescent="0.25">
      <c r="A18" s="13"/>
      <c r="B18" s="22"/>
      <c r="C18" s="31"/>
      <c r="D18" s="22">
        <v>1</v>
      </c>
      <c r="E18" s="88" t="s">
        <v>408</v>
      </c>
      <c r="G18" s="5">
        <v>20</v>
      </c>
      <c r="J18" s="23"/>
      <c r="K18" s="3"/>
      <c r="L18" s="3"/>
      <c r="M18" s="22"/>
      <c r="N18" s="23"/>
      <c r="P18" s="13"/>
      <c r="Q18" s="13"/>
      <c r="R18" s="13"/>
      <c r="S18" s="22"/>
      <c r="T18" s="22"/>
      <c r="U18" s="22"/>
      <c r="Y18" s="22"/>
      <c r="Z18" s="22"/>
      <c r="AA18" s="22"/>
      <c r="AB18" s="22"/>
      <c r="AC18" s="22"/>
      <c r="AE18" s="22"/>
      <c r="AF18" s="22"/>
      <c r="AH18" s="22"/>
      <c r="AI18" s="22"/>
      <c r="AJ18" s="22"/>
      <c r="AK18" s="22"/>
      <c r="AM18" s="22"/>
    </row>
    <row r="19" spans="1:39" s="5" customFormat="1" x14ac:dyDescent="0.25">
      <c r="A19" s="13"/>
      <c r="B19" s="22"/>
      <c r="C19" s="31"/>
      <c r="D19" s="22">
        <v>1</v>
      </c>
      <c r="E19" s="88" t="s">
        <v>409</v>
      </c>
      <c r="G19" s="5">
        <v>10</v>
      </c>
      <c r="J19" s="23"/>
      <c r="K19" s="3"/>
      <c r="L19" s="3"/>
      <c r="M19" s="22"/>
      <c r="N19" s="23"/>
      <c r="P19" s="13"/>
      <c r="Q19" s="13"/>
      <c r="R19" s="13"/>
      <c r="S19" s="22"/>
      <c r="T19" s="22"/>
      <c r="U19" s="22"/>
      <c r="Y19" s="22"/>
      <c r="Z19" s="22"/>
      <c r="AA19" s="22"/>
      <c r="AB19" s="22"/>
      <c r="AC19" s="22"/>
      <c r="AE19" s="22"/>
      <c r="AF19" s="22"/>
      <c r="AH19" s="22"/>
      <c r="AI19" s="22"/>
      <c r="AJ19" s="22"/>
      <c r="AK19" s="22"/>
      <c r="AM19" s="22"/>
    </row>
    <row r="20" spans="1:39" s="5" customFormat="1" x14ac:dyDescent="0.25">
      <c r="A20" s="13"/>
      <c r="B20" s="22"/>
      <c r="C20" s="31"/>
      <c r="D20" s="22">
        <v>1</v>
      </c>
      <c r="E20" s="88" t="s">
        <v>410</v>
      </c>
      <c r="G20" s="5">
        <v>10</v>
      </c>
      <c r="J20" s="23"/>
      <c r="K20" s="3"/>
      <c r="L20" s="3"/>
      <c r="M20" s="22"/>
      <c r="N20" s="23"/>
      <c r="P20" s="13"/>
      <c r="Q20" s="13"/>
      <c r="R20" s="13"/>
      <c r="S20" s="22"/>
      <c r="T20" s="22"/>
      <c r="U20" s="22"/>
      <c r="Y20" s="22"/>
      <c r="Z20" s="22"/>
      <c r="AA20" s="22"/>
      <c r="AB20" s="22"/>
      <c r="AC20" s="22"/>
      <c r="AE20" s="22"/>
      <c r="AF20" s="22"/>
      <c r="AH20" s="22"/>
      <c r="AI20" s="22"/>
      <c r="AJ20" s="22"/>
      <c r="AK20" s="22"/>
      <c r="AM20" s="22"/>
    </row>
    <row r="21" spans="1:39" s="5" customFormat="1" x14ac:dyDescent="0.25">
      <c r="A21" s="13"/>
      <c r="B21" s="22"/>
      <c r="C21" s="31"/>
      <c r="D21" s="22">
        <v>1</v>
      </c>
      <c r="E21" s="88" t="s">
        <v>411</v>
      </c>
      <c r="G21" s="5">
        <v>10</v>
      </c>
      <c r="J21" s="23"/>
      <c r="K21" s="3"/>
      <c r="L21" s="3"/>
      <c r="M21" s="22"/>
      <c r="N21" s="23"/>
      <c r="P21" s="13"/>
      <c r="Q21" s="13"/>
      <c r="R21" s="13"/>
      <c r="S21" s="22"/>
      <c r="T21" s="22"/>
      <c r="U21" s="22"/>
      <c r="Y21" s="22"/>
      <c r="Z21" s="22"/>
      <c r="AA21" s="22"/>
      <c r="AB21" s="22"/>
      <c r="AC21" s="22"/>
      <c r="AE21" s="22"/>
      <c r="AF21" s="22"/>
      <c r="AH21" s="22"/>
      <c r="AI21" s="22"/>
      <c r="AJ21" s="22"/>
      <c r="AK21" s="22"/>
      <c r="AM21" s="22"/>
    </row>
    <row r="22" spans="1:39" s="5" customFormat="1" x14ac:dyDescent="0.25">
      <c r="A22" s="13"/>
      <c r="B22" s="22"/>
      <c r="C22" s="31"/>
      <c r="D22" s="22">
        <v>1</v>
      </c>
      <c r="E22" s="88" t="s">
        <v>412</v>
      </c>
      <c r="G22" s="5">
        <v>10</v>
      </c>
      <c r="J22" s="23"/>
      <c r="K22" s="3"/>
      <c r="L22" s="3"/>
      <c r="M22" s="22"/>
      <c r="N22" s="23"/>
      <c r="P22" s="13"/>
      <c r="Q22" s="13"/>
      <c r="R22" s="13"/>
      <c r="S22" s="22"/>
      <c r="T22" s="22"/>
      <c r="U22" s="22"/>
      <c r="Y22" s="22"/>
      <c r="Z22" s="22"/>
      <c r="AA22" s="22"/>
      <c r="AB22" s="22"/>
      <c r="AC22" s="22"/>
      <c r="AE22" s="22"/>
      <c r="AF22" s="22"/>
      <c r="AH22" s="22"/>
      <c r="AI22" s="22"/>
      <c r="AJ22" s="22"/>
      <c r="AK22" s="22"/>
      <c r="AM22" s="22"/>
    </row>
    <row r="23" spans="1:39" s="5" customFormat="1" x14ac:dyDescent="0.25">
      <c r="A23" s="13"/>
      <c r="B23" s="22"/>
      <c r="C23" s="31"/>
      <c r="D23" s="22">
        <v>1</v>
      </c>
      <c r="E23" s="88" t="s">
        <v>413</v>
      </c>
      <c r="G23" s="5">
        <v>10</v>
      </c>
      <c r="J23" s="23"/>
      <c r="K23" s="3"/>
      <c r="L23" s="3"/>
      <c r="M23" s="22"/>
      <c r="N23" s="23"/>
      <c r="P23" s="13"/>
      <c r="Q23" s="13"/>
      <c r="R23" s="13"/>
      <c r="S23" s="22"/>
      <c r="T23" s="22"/>
      <c r="U23" s="22"/>
      <c r="Y23" s="22"/>
      <c r="Z23" s="22"/>
      <c r="AA23" s="22"/>
      <c r="AB23" s="22"/>
      <c r="AC23" s="22"/>
      <c r="AE23" s="22"/>
      <c r="AF23" s="22"/>
      <c r="AH23" s="22"/>
      <c r="AI23" s="22"/>
      <c r="AJ23" s="22"/>
      <c r="AK23" s="22"/>
      <c r="AM23" s="22"/>
    </row>
    <row r="24" spans="1:39" s="5" customFormat="1" x14ac:dyDescent="0.25">
      <c r="A24" s="13"/>
      <c r="B24" s="22"/>
      <c r="C24" s="31"/>
      <c r="D24" s="22">
        <v>1</v>
      </c>
      <c r="E24" s="88" t="s">
        <v>414</v>
      </c>
      <c r="G24" s="5">
        <v>25</v>
      </c>
      <c r="J24" s="23"/>
      <c r="K24" s="3"/>
      <c r="L24" s="3"/>
      <c r="M24" s="22"/>
      <c r="N24" s="23"/>
      <c r="P24" s="13"/>
      <c r="Q24" s="13"/>
      <c r="R24" s="13"/>
      <c r="S24" s="22"/>
      <c r="T24" s="22"/>
      <c r="U24" s="22"/>
      <c r="Y24" s="22"/>
      <c r="Z24" s="22"/>
      <c r="AA24" s="22"/>
      <c r="AB24" s="22"/>
      <c r="AC24" s="22"/>
      <c r="AE24" s="22"/>
      <c r="AF24" s="22"/>
      <c r="AH24" s="22"/>
      <c r="AI24" s="22"/>
      <c r="AJ24" s="22"/>
      <c r="AK24" s="22"/>
      <c r="AM24" s="22"/>
    </row>
    <row r="25" spans="1:39" s="5" customFormat="1" x14ac:dyDescent="0.25">
      <c r="A25" s="13"/>
      <c r="B25" s="22"/>
      <c r="C25" s="31"/>
      <c r="D25" s="22">
        <v>1</v>
      </c>
      <c r="E25" s="88" t="s">
        <v>415</v>
      </c>
      <c r="G25" s="5">
        <v>15</v>
      </c>
      <c r="J25" s="23"/>
      <c r="K25" s="3"/>
      <c r="L25" s="3"/>
      <c r="M25" s="22"/>
      <c r="N25" s="23"/>
      <c r="P25" s="13"/>
      <c r="Q25" s="13"/>
      <c r="R25" s="13"/>
      <c r="S25" s="22"/>
      <c r="T25" s="22"/>
      <c r="U25" s="22"/>
      <c r="Y25" s="22"/>
      <c r="Z25" s="22"/>
      <c r="AA25" s="22"/>
      <c r="AB25" s="22"/>
      <c r="AC25" s="22"/>
      <c r="AE25" s="22"/>
      <c r="AF25" s="22"/>
      <c r="AH25" s="22"/>
      <c r="AI25" s="22"/>
      <c r="AJ25" s="22"/>
      <c r="AK25" s="22"/>
      <c r="AM25" s="22"/>
    </row>
    <row r="26" spans="1:39" s="5" customFormat="1" x14ac:dyDescent="0.25">
      <c r="A26" s="13"/>
      <c r="B26" s="22"/>
      <c r="C26" s="31"/>
      <c r="D26" s="22">
        <v>1</v>
      </c>
      <c r="E26" s="88" t="s">
        <v>416</v>
      </c>
      <c r="G26" s="5">
        <v>15</v>
      </c>
      <c r="J26" s="23"/>
      <c r="K26" s="3"/>
      <c r="L26" s="3"/>
      <c r="M26" s="22"/>
      <c r="N26" s="23"/>
      <c r="P26" s="13"/>
      <c r="Q26" s="13"/>
      <c r="R26" s="13"/>
      <c r="S26" s="22"/>
      <c r="T26" s="22"/>
      <c r="U26" s="22"/>
      <c r="Y26" s="22"/>
      <c r="Z26" s="22"/>
      <c r="AA26" s="22"/>
      <c r="AB26" s="22"/>
      <c r="AC26" s="22"/>
      <c r="AE26" s="22"/>
      <c r="AF26" s="22"/>
      <c r="AH26" s="22"/>
      <c r="AI26" s="22"/>
      <c r="AJ26" s="22"/>
      <c r="AK26" s="22"/>
      <c r="AM26" s="22"/>
    </row>
    <row r="27" spans="1:39" s="5" customFormat="1" x14ac:dyDescent="0.25">
      <c r="A27" s="13"/>
      <c r="B27" s="22"/>
      <c r="C27" s="31"/>
      <c r="D27" s="22">
        <v>1</v>
      </c>
      <c r="E27" s="88" t="s">
        <v>417</v>
      </c>
      <c r="G27" s="5">
        <v>20</v>
      </c>
      <c r="J27" s="23"/>
      <c r="K27" s="3"/>
      <c r="L27" s="3"/>
      <c r="M27" s="22"/>
      <c r="N27" s="23"/>
      <c r="P27" s="13"/>
      <c r="Q27" s="13"/>
      <c r="R27" s="13"/>
      <c r="S27" s="22"/>
      <c r="T27" s="22"/>
      <c r="U27" s="22"/>
      <c r="Y27" s="22"/>
      <c r="Z27" s="22"/>
      <c r="AA27" s="22"/>
      <c r="AB27" s="22"/>
      <c r="AC27" s="22"/>
      <c r="AE27" s="22"/>
      <c r="AF27" s="22"/>
      <c r="AH27" s="22"/>
      <c r="AI27" s="22"/>
      <c r="AJ27" s="22"/>
      <c r="AK27" s="22"/>
      <c r="AM27" s="22"/>
    </row>
    <row r="28" spans="1:39" s="5" customFormat="1" x14ac:dyDescent="0.25">
      <c r="A28" s="13"/>
      <c r="B28" s="22"/>
      <c r="C28" s="31"/>
      <c r="D28" s="22">
        <v>1</v>
      </c>
      <c r="E28" s="88" t="s">
        <v>418</v>
      </c>
      <c r="G28" s="5">
        <v>10</v>
      </c>
      <c r="J28" s="23"/>
      <c r="K28" s="3"/>
      <c r="L28" s="3"/>
      <c r="M28" s="22"/>
      <c r="N28" s="23"/>
      <c r="P28" s="13"/>
      <c r="Q28" s="13"/>
      <c r="R28" s="13"/>
      <c r="S28" s="22"/>
      <c r="T28" s="22"/>
      <c r="U28" s="22"/>
      <c r="Y28" s="22"/>
      <c r="Z28" s="22"/>
      <c r="AA28" s="22"/>
      <c r="AB28" s="22"/>
      <c r="AC28" s="22"/>
      <c r="AE28" s="22"/>
      <c r="AF28" s="22"/>
      <c r="AH28" s="22"/>
      <c r="AI28" s="22"/>
      <c r="AJ28" s="22"/>
      <c r="AK28" s="22"/>
      <c r="AM28" s="22"/>
    </row>
    <row r="29" spans="1:39" s="5" customFormat="1" x14ac:dyDescent="0.25">
      <c r="A29" s="13"/>
      <c r="B29" s="22"/>
      <c r="C29" s="31"/>
      <c r="D29" s="22">
        <v>1</v>
      </c>
      <c r="E29" s="88" t="s">
        <v>419</v>
      </c>
      <c r="G29" s="5">
        <v>10</v>
      </c>
      <c r="J29" s="23"/>
      <c r="K29" s="3"/>
      <c r="L29" s="3"/>
      <c r="M29" s="22"/>
      <c r="N29" s="23"/>
      <c r="P29" s="13"/>
      <c r="Q29" s="13"/>
      <c r="R29" s="13"/>
      <c r="S29" s="22"/>
      <c r="T29" s="22"/>
      <c r="U29" s="22"/>
      <c r="Y29" s="22"/>
      <c r="Z29" s="22"/>
      <c r="AA29" s="22"/>
      <c r="AB29" s="22"/>
      <c r="AC29" s="22"/>
      <c r="AE29" s="22"/>
      <c r="AF29" s="22"/>
      <c r="AH29" s="22"/>
      <c r="AI29" s="22"/>
      <c r="AJ29" s="22"/>
      <c r="AK29" s="22"/>
      <c r="AM29" s="22"/>
    </row>
    <row r="30" spans="1:39" s="5" customFormat="1" x14ac:dyDescent="0.25">
      <c r="A30" s="13"/>
      <c r="B30" s="22"/>
      <c r="C30" s="31"/>
      <c r="D30" s="22">
        <v>1</v>
      </c>
      <c r="E30" s="88" t="s">
        <v>420</v>
      </c>
      <c r="G30" s="5">
        <v>10</v>
      </c>
      <c r="J30" s="23"/>
      <c r="K30" s="3"/>
      <c r="L30" s="3"/>
      <c r="M30" s="22"/>
      <c r="N30" s="23"/>
      <c r="P30" s="13"/>
      <c r="Q30" s="13"/>
      <c r="R30" s="13"/>
      <c r="S30" s="22"/>
      <c r="T30" s="22"/>
      <c r="U30" s="22"/>
      <c r="Y30" s="22"/>
      <c r="Z30" s="22"/>
      <c r="AA30" s="22"/>
      <c r="AB30" s="22"/>
      <c r="AC30" s="22"/>
      <c r="AE30" s="22"/>
      <c r="AF30" s="22"/>
      <c r="AH30" s="22"/>
      <c r="AI30" s="22"/>
      <c r="AJ30" s="22"/>
      <c r="AK30" s="22"/>
      <c r="AM30" s="22"/>
    </row>
    <row r="31" spans="1:39" s="5" customFormat="1" x14ac:dyDescent="0.25">
      <c r="A31" s="13"/>
      <c r="B31" s="22"/>
      <c r="C31" s="31"/>
      <c r="D31" s="22">
        <v>1</v>
      </c>
      <c r="E31" s="88" t="s">
        <v>421</v>
      </c>
      <c r="G31" s="5">
        <v>10</v>
      </c>
      <c r="J31" s="23"/>
      <c r="K31" s="3"/>
      <c r="L31" s="3"/>
      <c r="M31" s="22"/>
      <c r="N31" s="23"/>
      <c r="P31" s="13"/>
      <c r="Q31" s="13"/>
      <c r="R31" s="13"/>
      <c r="S31" s="22"/>
      <c r="T31" s="22"/>
      <c r="U31" s="22"/>
      <c r="Y31" s="22"/>
      <c r="Z31" s="22"/>
      <c r="AA31" s="22"/>
      <c r="AB31" s="22"/>
      <c r="AC31" s="22"/>
      <c r="AE31" s="22"/>
      <c r="AF31" s="22"/>
      <c r="AH31" s="22"/>
      <c r="AI31" s="22"/>
      <c r="AJ31" s="22"/>
      <c r="AK31" s="22"/>
      <c r="AM31" s="22"/>
    </row>
    <row r="32" spans="1:39" s="5" customFormat="1" x14ac:dyDescent="0.25">
      <c r="A32" s="13"/>
      <c r="B32" s="22"/>
      <c r="C32" s="31"/>
      <c r="D32" s="22">
        <v>1</v>
      </c>
      <c r="E32" s="88" t="s">
        <v>422</v>
      </c>
      <c r="G32" s="5">
        <v>10</v>
      </c>
      <c r="J32" s="23"/>
      <c r="K32" s="3"/>
      <c r="L32" s="3"/>
      <c r="M32" s="22"/>
      <c r="N32" s="23"/>
      <c r="P32" s="13"/>
      <c r="Q32" s="13"/>
      <c r="R32" s="13"/>
      <c r="S32" s="22"/>
      <c r="T32" s="22"/>
      <c r="U32" s="22"/>
      <c r="Y32" s="22"/>
      <c r="Z32" s="22"/>
      <c r="AA32" s="22"/>
      <c r="AB32" s="22"/>
      <c r="AC32" s="22"/>
      <c r="AE32" s="22"/>
      <c r="AF32" s="22"/>
      <c r="AH32" s="22"/>
      <c r="AI32" s="22"/>
      <c r="AJ32" s="22"/>
      <c r="AK32" s="22"/>
      <c r="AM32" s="22"/>
    </row>
    <row r="33" spans="1:39" s="5" customFormat="1" x14ac:dyDescent="0.25">
      <c r="A33" s="13"/>
      <c r="B33" s="22"/>
      <c r="C33" s="31"/>
      <c r="D33" s="22">
        <v>1</v>
      </c>
      <c r="E33" s="88" t="s">
        <v>423</v>
      </c>
      <c r="G33" s="5">
        <v>15</v>
      </c>
      <c r="J33" s="23"/>
      <c r="K33" s="3"/>
      <c r="L33" s="3"/>
      <c r="M33" s="22"/>
      <c r="N33" s="23"/>
      <c r="P33" s="13"/>
      <c r="Q33" s="13"/>
      <c r="R33" s="13"/>
      <c r="S33" s="22"/>
      <c r="T33" s="22"/>
      <c r="U33" s="22"/>
      <c r="Y33" s="22"/>
      <c r="Z33" s="22"/>
      <c r="AA33" s="22"/>
      <c r="AB33" s="22"/>
      <c r="AC33" s="22"/>
      <c r="AE33" s="22"/>
      <c r="AF33" s="22"/>
      <c r="AH33" s="22"/>
      <c r="AI33" s="22"/>
      <c r="AJ33" s="22"/>
      <c r="AK33" s="22"/>
      <c r="AM33" s="22"/>
    </row>
    <row r="34" spans="1:39" s="5" customFormat="1" x14ac:dyDescent="0.25">
      <c r="A34" s="13"/>
      <c r="B34" s="22"/>
      <c r="C34" s="31"/>
      <c r="D34" s="22">
        <v>1</v>
      </c>
      <c r="E34" s="88" t="s">
        <v>424</v>
      </c>
      <c r="J34" s="23"/>
      <c r="K34" s="3"/>
      <c r="L34" s="3"/>
      <c r="M34" s="22"/>
      <c r="N34" s="23"/>
      <c r="P34" s="13"/>
      <c r="Q34" s="13"/>
      <c r="R34" s="13"/>
      <c r="S34" s="22"/>
      <c r="T34" s="22"/>
      <c r="U34" s="22"/>
      <c r="Y34" s="22"/>
      <c r="Z34" s="22"/>
      <c r="AA34" s="22"/>
      <c r="AB34" s="22"/>
      <c r="AC34" s="22"/>
      <c r="AE34" s="22"/>
      <c r="AF34" s="22"/>
      <c r="AH34" s="22"/>
      <c r="AI34" s="22"/>
      <c r="AJ34" s="22"/>
      <c r="AK34" s="22"/>
      <c r="AM34" s="22"/>
    </row>
    <row r="35" spans="1:39" s="5" customFormat="1" x14ac:dyDescent="0.25">
      <c r="A35" s="13"/>
      <c r="B35" s="22"/>
      <c r="C35" s="31"/>
      <c r="D35" s="22">
        <v>1</v>
      </c>
      <c r="E35" s="88" t="s">
        <v>425</v>
      </c>
      <c r="J35" s="23"/>
      <c r="K35" s="3"/>
      <c r="L35" s="3"/>
      <c r="M35" s="22"/>
      <c r="N35" s="23"/>
      <c r="P35" s="13"/>
      <c r="Q35" s="13"/>
      <c r="R35" s="13"/>
      <c r="S35" s="22"/>
      <c r="T35" s="22"/>
      <c r="U35" s="22"/>
      <c r="Y35" s="22"/>
      <c r="Z35" s="22"/>
      <c r="AA35" s="22"/>
      <c r="AB35" s="22"/>
      <c r="AC35" s="22"/>
      <c r="AE35" s="22"/>
      <c r="AF35" s="22"/>
      <c r="AH35" s="22"/>
      <c r="AI35" s="22"/>
      <c r="AJ35" s="22"/>
      <c r="AK35" s="22"/>
      <c r="AM35" s="22"/>
    </row>
    <row r="36" spans="1:39" s="5" customFormat="1" x14ac:dyDescent="0.25">
      <c r="A36" s="13"/>
      <c r="B36" s="22"/>
      <c r="C36" s="31"/>
      <c r="D36" s="22">
        <v>1</v>
      </c>
      <c r="E36" s="88" t="s">
        <v>426</v>
      </c>
      <c r="J36" s="23"/>
      <c r="K36" s="3"/>
      <c r="L36" s="3"/>
      <c r="M36" s="22"/>
      <c r="N36" s="23"/>
      <c r="P36" s="13"/>
      <c r="Q36" s="13"/>
      <c r="R36" s="13"/>
      <c r="S36" s="22"/>
      <c r="T36" s="22"/>
      <c r="U36" s="22"/>
      <c r="Y36" s="22"/>
      <c r="Z36" s="22"/>
      <c r="AA36" s="22"/>
      <c r="AB36" s="22"/>
      <c r="AC36" s="22"/>
      <c r="AE36" s="22"/>
      <c r="AF36" s="22"/>
      <c r="AH36" s="22"/>
      <c r="AI36" s="22"/>
      <c r="AJ36" s="22"/>
      <c r="AK36" s="22"/>
      <c r="AM36" s="22"/>
    </row>
    <row r="37" spans="1:39" s="5" customFormat="1" x14ac:dyDescent="0.25">
      <c r="A37" s="13"/>
      <c r="B37" s="22"/>
      <c r="C37" s="31"/>
      <c r="D37" s="22">
        <v>1</v>
      </c>
      <c r="E37" s="88" t="s">
        <v>427</v>
      </c>
      <c r="J37" s="23"/>
      <c r="K37" s="3"/>
      <c r="L37" s="3"/>
      <c r="M37" s="22"/>
      <c r="N37" s="23"/>
      <c r="P37" s="13"/>
      <c r="Q37" s="13"/>
      <c r="R37" s="13"/>
      <c r="S37" s="22"/>
      <c r="T37" s="22"/>
      <c r="U37" s="22"/>
      <c r="Y37" s="22"/>
      <c r="Z37" s="22"/>
      <c r="AA37" s="22"/>
      <c r="AB37" s="22"/>
      <c r="AC37" s="22"/>
      <c r="AE37" s="22"/>
      <c r="AF37" s="22"/>
      <c r="AH37" s="22"/>
      <c r="AI37" s="22"/>
      <c r="AJ37" s="22"/>
      <c r="AK37" s="22"/>
      <c r="AM37" s="22"/>
    </row>
    <row r="38" spans="1:39" s="5" customFormat="1" x14ac:dyDescent="0.25">
      <c r="A38" s="13"/>
      <c r="B38" s="22"/>
      <c r="C38" s="31"/>
      <c r="D38" s="22">
        <v>1</v>
      </c>
      <c r="E38" s="88" t="s">
        <v>428</v>
      </c>
      <c r="J38" s="23"/>
      <c r="K38" s="3"/>
      <c r="L38" s="3"/>
      <c r="M38" s="22"/>
      <c r="N38" s="23"/>
      <c r="P38" s="13"/>
      <c r="Q38" s="13"/>
      <c r="R38" s="13"/>
      <c r="S38" s="22"/>
      <c r="T38" s="22"/>
      <c r="U38" s="22"/>
      <c r="Y38" s="22"/>
      <c r="Z38" s="22"/>
      <c r="AA38" s="22"/>
      <c r="AB38" s="22"/>
      <c r="AC38" s="22"/>
      <c r="AE38" s="22"/>
      <c r="AF38" s="22"/>
      <c r="AH38" s="22"/>
      <c r="AI38" s="22"/>
      <c r="AJ38" s="22"/>
      <c r="AK38" s="22"/>
      <c r="AM38" s="22"/>
    </row>
    <row r="39" spans="1:39" s="5" customFormat="1" x14ac:dyDescent="0.25">
      <c r="A39" s="13"/>
      <c r="B39" s="22"/>
      <c r="C39" s="31"/>
      <c r="D39" s="22">
        <v>1</v>
      </c>
      <c r="E39" s="88" t="s">
        <v>429</v>
      </c>
      <c r="J39" s="23"/>
      <c r="K39" s="3"/>
      <c r="L39" s="3"/>
      <c r="M39" s="22"/>
      <c r="N39" s="23"/>
      <c r="P39" s="13"/>
      <c r="Q39" s="13"/>
      <c r="R39" s="13"/>
      <c r="S39" s="22"/>
      <c r="T39" s="22"/>
      <c r="U39" s="22"/>
      <c r="Y39" s="22"/>
      <c r="Z39" s="22"/>
      <c r="AA39" s="22"/>
      <c r="AB39" s="22"/>
      <c r="AC39" s="22"/>
      <c r="AE39" s="22"/>
      <c r="AF39" s="22"/>
      <c r="AH39" s="22"/>
      <c r="AI39" s="22"/>
      <c r="AJ39" s="22"/>
      <c r="AK39" s="22"/>
      <c r="AM39" s="22"/>
    </row>
    <row r="40" spans="1:39" s="5" customFormat="1" x14ac:dyDescent="0.25">
      <c r="A40" s="13"/>
      <c r="B40" s="22"/>
      <c r="C40" s="31"/>
      <c r="D40" s="22">
        <v>1</v>
      </c>
      <c r="E40" s="88" t="s">
        <v>430</v>
      </c>
      <c r="J40" s="23"/>
      <c r="K40" s="3"/>
      <c r="L40" s="3"/>
      <c r="M40" s="22"/>
      <c r="N40" s="23"/>
      <c r="P40" s="13"/>
      <c r="Q40" s="13"/>
      <c r="R40" s="13"/>
      <c r="S40" s="22"/>
      <c r="T40" s="22"/>
      <c r="U40" s="22"/>
      <c r="Y40" s="22"/>
      <c r="Z40" s="22"/>
      <c r="AA40" s="22"/>
      <c r="AB40" s="22"/>
      <c r="AC40" s="22"/>
      <c r="AE40" s="22"/>
      <c r="AF40" s="22"/>
      <c r="AH40" s="22"/>
      <c r="AI40" s="22"/>
      <c r="AJ40" s="22"/>
      <c r="AK40" s="22"/>
      <c r="AM40" s="22"/>
    </row>
    <row r="41" spans="1:39" s="5" customFormat="1" x14ac:dyDescent="0.25">
      <c r="A41" s="13"/>
      <c r="B41" s="22"/>
      <c r="C41" s="31"/>
      <c r="D41" s="22">
        <v>1</v>
      </c>
      <c r="E41" s="88" t="s">
        <v>431</v>
      </c>
      <c r="J41" s="23"/>
      <c r="K41" s="3"/>
      <c r="L41" s="3"/>
      <c r="M41" s="22"/>
      <c r="N41" s="23"/>
      <c r="P41" s="13"/>
      <c r="Q41" s="13"/>
      <c r="R41" s="13"/>
      <c r="S41" s="22"/>
      <c r="T41" s="22"/>
      <c r="U41" s="22"/>
      <c r="Y41" s="22"/>
      <c r="Z41" s="22"/>
      <c r="AA41" s="22"/>
      <c r="AB41" s="22"/>
      <c r="AC41" s="22"/>
      <c r="AE41" s="22"/>
      <c r="AF41" s="22"/>
      <c r="AH41" s="22"/>
      <c r="AI41" s="22"/>
      <c r="AJ41" s="22"/>
      <c r="AK41" s="22"/>
      <c r="AM41" s="22"/>
    </row>
    <row r="42" spans="1:39" s="5" customFormat="1" x14ac:dyDescent="0.25">
      <c r="A42" s="13"/>
      <c r="B42" s="22"/>
      <c r="C42" s="31"/>
      <c r="D42" s="22">
        <v>1</v>
      </c>
      <c r="E42" s="88" t="s">
        <v>432</v>
      </c>
      <c r="J42" s="23"/>
      <c r="K42" s="3"/>
      <c r="L42" s="3"/>
      <c r="M42" s="22"/>
      <c r="N42" s="23"/>
      <c r="P42" s="13"/>
      <c r="Q42" s="13"/>
      <c r="R42" s="13"/>
      <c r="S42" s="22"/>
      <c r="T42" s="22"/>
      <c r="U42" s="22"/>
      <c r="Y42" s="22"/>
      <c r="Z42" s="22"/>
      <c r="AA42" s="22"/>
      <c r="AB42" s="22"/>
      <c r="AC42" s="22"/>
      <c r="AE42" s="22"/>
      <c r="AF42" s="22"/>
      <c r="AH42" s="22"/>
      <c r="AI42" s="22"/>
      <c r="AJ42" s="22"/>
      <c r="AK42" s="22"/>
      <c r="AM42" s="22"/>
    </row>
    <row r="43" spans="1:39" s="5" customFormat="1" x14ac:dyDescent="0.25">
      <c r="A43" s="13"/>
      <c r="B43" s="22"/>
      <c r="C43" s="31"/>
      <c r="D43" s="22">
        <v>1</v>
      </c>
      <c r="E43" s="88" t="s">
        <v>433</v>
      </c>
      <c r="J43" s="23"/>
      <c r="K43" s="3"/>
      <c r="L43" s="3"/>
      <c r="M43" s="22"/>
      <c r="N43" s="23"/>
      <c r="P43" s="13"/>
      <c r="Q43" s="13"/>
      <c r="R43" s="13"/>
      <c r="S43" s="22"/>
      <c r="T43" s="22"/>
      <c r="U43" s="22"/>
      <c r="Y43" s="22"/>
      <c r="Z43" s="22"/>
      <c r="AA43" s="22"/>
      <c r="AB43" s="22"/>
      <c r="AC43" s="22"/>
      <c r="AE43" s="22"/>
      <c r="AF43" s="22"/>
      <c r="AH43" s="22"/>
      <c r="AI43" s="22"/>
      <c r="AJ43" s="22"/>
      <c r="AK43" s="22"/>
      <c r="AM43" s="22"/>
    </row>
    <row r="44" spans="1:39" s="5" customFormat="1" x14ac:dyDescent="0.25">
      <c r="A44" s="13"/>
      <c r="B44" s="22"/>
      <c r="C44" s="31"/>
      <c r="D44" s="22">
        <v>1</v>
      </c>
      <c r="E44" s="88" t="s">
        <v>434</v>
      </c>
      <c r="J44" s="23"/>
      <c r="K44" s="3"/>
      <c r="L44" s="3"/>
      <c r="M44" s="22"/>
      <c r="N44" s="23"/>
      <c r="P44" s="13"/>
      <c r="Q44" s="13"/>
      <c r="R44" s="13"/>
      <c r="S44" s="22"/>
      <c r="T44" s="22"/>
      <c r="U44" s="22"/>
      <c r="Y44" s="22"/>
      <c r="Z44" s="22"/>
      <c r="AA44" s="22"/>
      <c r="AB44" s="22"/>
      <c r="AC44" s="22"/>
      <c r="AE44" s="22"/>
      <c r="AF44" s="22"/>
      <c r="AH44" s="22"/>
      <c r="AI44" s="22"/>
      <c r="AJ44" s="22"/>
      <c r="AK44" s="22"/>
      <c r="AM44" s="22"/>
    </row>
    <row r="45" spans="1:39" s="5" customFormat="1" x14ac:dyDescent="0.25">
      <c r="A45" s="13"/>
      <c r="B45" s="22"/>
      <c r="C45" s="31"/>
      <c r="D45" s="22">
        <v>1</v>
      </c>
      <c r="E45" s="88" t="s">
        <v>437</v>
      </c>
      <c r="J45" s="23"/>
      <c r="K45" s="3"/>
      <c r="L45" s="3"/>
      <c r="M45" s="22"/>
      <c r="N45" s="23"/>
      <c r="P45" s="13"/>
      <c r="Q45" s="13"/>
      <c r="R45" s="13"/>
      <c r="S45" s="22"/>
      <c r="T45" s="22"/>
      <c r="U45" s="22"/>
      <c r="Y45" s="22"/>
      <c r="Z45" s="22"/>
      <c r="AA45" s="22"/>
      <c r="AB45" s="22"/>
      <c r="AC45" s="22"/>
      <c r="AE45" s="22"/>
      <c r="AF45" s="22"/>
      <c r="AH45" s="22"/>
      <c r="AI45" s="22"/>
      <c r="AJ45" s="22"/>
      <c r="AK45" s="22"/>
      <c r="AM45" s="22"/>
    </row>
    <row r="46" spans="1:39" s="5" customFormat="1" x14ac:dyDescent="0.25">
      <c r="A46" s="13"/>
      <c r="B46" s="22"/>
      <c r="C46" s="31"/>
      <c r="D46" s="22">
        <v>1</v>
      </c>
      <c r="E46" s="88" t="s">
        <v>439</v>
      </c>
      <c r="J46" s="23"/>
      <c r="K46" s="3"/>
      <c r="L46" s="3"/>
      <c r="M46" s="22"/>
      <c r="N46" s="23"/>
      <c r="P46" s="13"/>
      <c r="Q46" s="13"/>
      <c r="R46" s="13"/>
      <c r="S46" s="22"/>
      <c r="T46" s="22"/>
      <c r="U46" s="22"/>
      <c r="Y46" s="22"/>
      <c r="Z46" s="22"/>
      <c r="AA46" s="22"/>
      <c r="AB46" s="22"/>
      <c r="AC46" s="22"/>
      <c r="AE46" s="22"/>
      <c r="AF46" s="22"/>
      <c r="AH46" s="22"/>
      <c r="AI46" s="22"/>
      <c r="AJ46" s="22"/>
      <c r="AK46" s="22"/>
      <c r="AM46" s="22"/>
    </row>
    <row r="47" spans="1:39" s="5" customFormat="1" x14ac:dyDescent="0.25">
      <c r="A47" s="13"/>
      <c r="B47" s="22"/>
      <c r="C47" s="31"/>
      <c r="D47" s="22">
        <v>1</v>
      </c>
      <c r="E47" s="88" t="s">
        <v>440</v>
      </c>
      <c r="J47" s="23"/>
      <c r="K47" s="3"/>
      <c r="L47" s="3"/>
      <c r="M47" s="22"/>
      <c r="N47" s="23"/>
      <c r="P47" s="13"/>
      <c r="Q47" s="13"/>
      <c r="R47" s="13"/>
      <c r="S47" s="22"/>
      <c r="T47" s="22"/>
      <c r="U47" s="22"/>
      <c r="Y47" s="22"/>
      <c r="Z47" s="22"/>
      <c r="AA47" s="22"/>
      <c r="AB47" s="22"/>
      <c r="AC47" s="22"/>
      <c r="AE47" s="22"/>
      <c r="AF47" s="22"/>
      <c r="AH47" s="22"/>
      <c r="AI47" s="22"/>
      <c r="AJ47" s="22"/>
      <c r="AK47" s="22"/>
      <c r="AM47" s="22"/>
    </row>
    <row r="48" spans="1:39" s="5" customFormat="1" x14ac:dyDescent="0.25">
      <c r="A48" s="13"/>
      <c r="B48" s="22"/>
      <c r="C48" s="31"/>
      <c r="D48" s="22">
        <v>1</v>
      </c>
      <c r="E48" s="88" t="s">
        <v>441</v>
      </c>
      <c r="J48" s="23"/>
      <c r="K48" s="3"/>
      <c r="L48" s="3"/>
      <c r="M48" s="22"/>
      <c r="N48" s="23"/>
      <c r="P48" s="13"/>
      <c r="Q48" s="13"/>
      <c r="R48" s="13"/>
      <c r="S48" s="22"/>
      <c r="T48" s="22"/>
      <c r="U48" s="22"/>
      <c r="Y48" s="22"/>
      <c r="Z48" s="22"/>
      <c r="AA48" s="22"/>
      <c r="AB48" s="22"/>
      <c r="AC48" s="22"/>
      <c r="AE48" s="22"/>
      <c r="AF48" s="22"/>
      <c r="AH48" s="22"/>
      <c r="AI48" s="22"/>
      <c r="AJ48" s="22"/>
      <c r="AK48" s="22"/>
      <c r="AM48" s="22"/>
    </row>
    <row r="49" spans="1:39" s="5" customFormat="1" x14ac:dyDescent="0.25">
      <c r="A49" s="13"/>
      <c r="B49" s="22"/>
      <c r="C49" s="31"/>
      <c r="D49" s="22">
        <v>1</v>
      </c>
      <c r="E49" s="88" t="s">
        <v>442</v>
      </c>
      <c r="J49" s="23"/>
      <c r="K49" s="3"/>
      <c r="L49" s="3"/>
      <c r="M49" s="22"/>
      <c r="N49" s="23"/>
      <c r="P49" s="13"/>
      <c r="Q49" s="13"/>
      <c r="R49" s="13"/>
      <c r="S49" s="22"/>
      <c r="T49" s="22"/>
      <c r="U49" s="22"/>
      <c r="Y49" s="22"/>
      <c r="Z49" s="22"/>
      <c r="AA49" s="22"/>
      <c r="AB49" s="22"/>
      <c r="AC49" s="22"/>
      <c r="AE49" s="22"/>
      <c r="AF49" s="22"/>
      <c r="AH49" s="22"/>
      <c r="AI49" s="22"/>
      <c r="AJ49" s="22"/>
      <c r="AK49" s="22"/>
      <c r="AM49" s="22"/>
    </row>
    <row r="50" spans="1:39" s="5" customFormat="1" x14ac:dyDescent="0.25">
      <c r="A50" s="13"/>
      <c r="B50" s="22"/>
      <c r="C50" s="31"/>
      <c r="D50" s="22">
        <v>1</v>
      </c>
      <c r="E50" s="88" t="s">
        <v>443</v>
      </c>
      <c r="J50" s="23"/>
      <c r="K50" s="3"/>
      <c r="L50" s="3"/>
      <c r="M50" s="22"/>
      <c r="N50" s="23"/>
      <c r="P50" s="13"/>
      <c r="Q50" s="13"/>
      <c r="R50" s="13"/>
      <c r="S50" s="22"/>
      <c r="T50" s="22"/>
      <c r="U50" s="22"/>
      <c r="Y50" s="22"/>
      <c r="Z50" s="22"/>
      <c r="AA50" s="22"/>
      <c r="AB50" s="22"/>
      <c r="AC50" s="22"/>
      <c r="AE50" s="22"/>
      <c r="AF50" s="22"/>
      <c r="AH50" s="22"/>
      <c r="AI50" s="22"/>
      <c r="AJ50" s="22"/>
      <c r="AK50" s="22"/>
      <c r="AM50" s="22"/>
    </row>
    <row r="51" spans="1:39" s="5" customFormat="1" x14ac:dyDescent="0.25">
      <c r="A51" s="13"/>
      <c r="B51" s="22"/>
      <c r="C51" s="31"/>
      <c r="D51" s="22">
        <v>1</v>
      </c>
      <c r="E51" s="88" t="s">
        <v>444</v>
      </c>
      <c r="J51" s="23"/>
      <c r="K51" s="3"/>
      <c r="L51" s="3"/>
      <c r="M51" s="22"/>
      <c r="N51" s="23"/>
      <c r="P51" s="13"/>
      <c r="Q51" s="13"/>
      <c r="R51" s="13"/>
      <c r="S51" s="22"/>
      <c r="T51" s="22"/>
      <c r="U51" s="22"/>
      <c r="Y51" s="22"/>
      <c r="Z51" s="22"/>
      <c r="AA51" s="22"/>
      <c r="AB51" s="22"/>
      <c r="AC51" s="22"/>
      <c r="AE51" s="22"/>
      <c r="AF51" s="22"/>
      <c r="AH51" s="22"/>
      <c r="AI51" s="22"/>
      <c r="AJ51" s="22"/>
      <c r="AK51" s="22"/>
      <c r="AM51" s="22"/>
    </row>
    <row r="52" spans="1:39" s="5" customFormat="1" x14ac:dyDescent="0.25">
      <c r="A52" s="13"/>
      <c r="B52" s="22"/>
      <c r="C52" s="31"/>
      <c r="D52" s="22">
        <v>1</v>
      </c>
      <c r="E52" s="88" t="s">
        <v>438</v>
      </c>
      <c r="J52" s="23"/>
      <c r="K52" s="3"/>
      <c r="L52" s="3"/>
      <c r="M52" s="22"/>
      <c r="N52" s="23"/>
      <c r="P52" s="13"/>
      <c r="Q52" s="13"/>
      <c r="R52" s="13"/>
      <c r="S52" s="22"/>
      <c r="T52" s="22"/>
      <c r="U52" s="22"/>
      <c r="Y52" s="22"/>
      <c r="Z52" s="22"/>
      <c r="AA52" s="22"/>
      <c r="AB52" s="22"/>
      <c r="AC52" s="22"/>
      <c r="AE52" s="22"/>
      <c r="AF52" s="22"/>
      <c r="AH52" s="22"/>
      <c r="AI52" s="22"/>
      <c r="AJ52" s="22"/>
      <c r="AK52" s="22"/>
      <c r="AM52" s="22"/>
    </row>
    <row r="53" spans="1:39" s="5" customFormat="1" x14ac:dyDescent="0.25">
      <c r="A53" s="13" t="s">
        <v>107</v>
      </c>
      <c r="B53" s="22" t="s">
        <v>435</v>
      </c>
      <c r="C53" s="31">
        <v>380</v>
      </c>
      <c r="D53" s="22"/>
      <c r="E53" s="40" t="s">
        <v>436</v>
      </c>
      <c r="H53" s="5">
        <f>I4</f>
        <v>96</v>
      </c>
      <c r="I53" s="5">
        <f>H53-J53</f>
        <v>0</v>
      </c>
      <c r="J53" s="23">
        <v>96</v>
      </c>
      <c r="K53" s="3"/>
      <c r="L53" s="3"/>
      <c r="M53" s="22"/>
      <c r="N53" s="23"/>
      <c r="P53" s="13"/>
      <c r="Q53" s="13"/>
      <c r="R53" s="13"/>
      <c r="S53" s="22"/>
      <c r="T53" s="22"/>
      <c r="U53" s="22"/>
      <c r="Y53" s="22"/>
      <c r="Z53" s="22"/>
      <c r="AA53" s="22"/>
      <c r="AB53" s="22"/>
      <c r="AC53" s="22"/>
      <c r="AE53" s="22"/>
      <c r="AF53" s="22"/>
      <c r="AH53" s="22"/>
      <c r="AI53" s="22"/>
      <c r="AJ53" s="22"/>
      <c r="AK53" s="22"/>
      <c r="AM53" s="22"/>
    </row>
    <row r="54" spans="1:39" s="5" customFormat="1" x14ac:dyDescent="0.25">
      <c r="A54" s="13"/>
      <c r="B54" s="22"/>
      <c r="C54" s="31"/>
      <c r="D54" s="22">
        <v>1</v>
      </c>
      <c r="E54" s="88" t="s">
        <v>445</v>
      </c>
      <c r="J54" s="23"/>
      <c r="K54" s="3"/>
      <c r="L54" s="3"/>
      <c r="M54" s="22"/>
      <c r="N54" s="23"/>
      <c r="P54" s="13"/>
      <c r="Q54" s="13"/>
      <c r="R54" s="13"/>
      <c r="S54" s="22"/>
      <c r="T54" s="22"/>
      <c r="U54" s="22"/>
      <c r="Y54" s="22"/>
      <c r="Z54" s="22"/>
      <c r="AA54" s="22"/>
      <c r="AB54" s="22"/>
      <c r="AC54" s="22"/>
      <c r="AE54" s="22"/>
      <c r="AF54" s="22"/>
      <c r="AH54" s="22"/>
      <c r="AI54" s="22"/>
      <c r="AJ54" s="22"/>
      <c r="AK54" s="22"/>
      <c r="AM54" s="22"/>
    </row>
    <row r="55" spans="1:39" s="5" customFormat="1" x14ac:dyDescent="0.25">
      <c r="A55" s="13"/>
      <c r="B55" s="22"/>
      <c r="C55" s="31"/>
      <c r="D55" s="22">
        <v>1</v>
      </c>
      <c r="E55" s="88" t="s">
        <v>446</v>
      </c>
      <c r="J55" s="23"/>
      <c r="K55" s="3"/>
      <c r="L55" s="3"/>
      <c r="M55" s="22"/>
      <c r="N55" s="23"/>
      <c r="P55" s="13"/>
      <c r="Q55" s="13"/>
      <c r="R55" s="13"/>
      <c r="S55" s="22"/>
      <c r="T55" s="22"/>
      <c r="U55" s="22"/>
      <c r="Y55" s="22"/>
      <c r="Z55" s="22"/>
      <c r="AA55" s="22"/>
      <c r="AB55" s="22"/>
      <c r="AC55" s="22"/>
      <c r="AE55" s="22"/>
      <c r="AF55" s="22"/>
      <c r="AH55" s="22"/>
      <c r="AI55" s="22"/>
      <c r="AJ55" s="22"/>
      <c r="AK55" s="22"/>
      <c r="AM55" s="22"/>
    </row>
    <row r="56" spans="1:39" s="5" customFormat="1" x14ac:dyDescent="0.25">
      <c r="A56" s="13"/>
      <c r="B56" s="22"/>
      <c r="C56" s="31"/>
      <c r="D56" s="22">
        <v>1</v>
      </c>
      <c r="E56" s="88" t="s">
        <v>447</v>
      </c>
      <c r="J56" s="23"/>
      <c r="K56" s="3"/>
      <c r="L56" s="3"/>
      <c r="M56" s="22"/>
      <c r="N56" s="23"/>
      <c r="P56" s="13"/>
      <c r="Q56" s="13"/>
      <c r="R56" s="13"/>
      <c r="S56" s="22"/>
      <c r="T56" s="22"/>
      <c r="U56" s="22"/>
      <c r="Y56" s="22"/>
      <c r="Z56" s="22"/>
      <c r="AA56" s="22"/>
      <c r="AB56" s="22"/>
      <c r="AC56" s="22"/>
      <c r="AE56" s="22"/>
      <c r="AF56" s="22"/>
      <c r="AH56" s="22"/>
      <c r="AI56" s="22"/>
      <c r="AJ56" s="22"/>
      <c r="AK56" s="22"/>
      <c r="AM56" s="22"/>
    </row>
    <row r="57" spans="1:39" s="5" customFormat="1" x14ac:dyDescent="0.25">
      <c r="A57" s="13"/>
      <c r="B57" s="22"/>
      <c r="C57" s="31"/>
      <c r="D57" s="22">
        <v>1</v>
      </c>
      <c r="E57" s="88" t="s">
        <v>448</v>
      </c>
      <c r="J57" s="23"/>
      <c r="K57" s="3"/>
      <c r="L57" s="3"/>
      <c r="M57" s="22"/>
      <c r="N57" s="23"/>
      <c r="P57" s="13"/>
      <c r="Q57" s="13"/>
      <c r="R57" s="13"/>
      <c r="S57" s="22"/>
      <c r="T57" s="22"/>
      <c r="U57" s="22"/>
      <c r="Y57" s="22"/>
      <c r="Z57" s="22"/>
      <c r="AA57" s="22"/>
      <c r="AB57" s="22"/>
      <c r="AC57" s="22"/>
      <c r="AE57" s="22"/>
      <c r="AF57" s="22"/>
      <c r="AH57" s="22"/>
      <c r="AI57" s="22"/>
      <c r="AJ57" s="22"/>
      <c r="AK57" s="22"/>
      <c r="AM57" s="22"/>
    </row>
    <row r="58" spans="1:39" s="5" customFormat="1" x14ac:dyDescent="0.25">
      <c r="A58" s="13"/>
      <c r="B58" s="22"/>
      <c r="C58" s="31"/>
      <c r="D58" s="22">
        <v>1</v>
      </c>
      <c r="E58" s="88" t="s">
        <v>449</v>
      </c>
      <c r="J58" s="23"/>
      <c r="K58" s="3"/>
      <c r="L58" s="3"/>
      <c r="M58" s="22"/>
      <c r="N58" s="23"/>
      <c r="P58" s="13"/>
      <c r="Q58" s="13"/>
      <c r="R58" s="13"/>
      <c r="S58" s="22"/>
      <c r="T58" s="22"/>
      <c r="U58" s="22"/>
      <c r="Y58" s="22"/>
      <c r="Z58" s="22"/>
      <c r="AA58" s="22"/>
      <c r="AB58" s="22"/>
      <c r="AC58" s="22"/>
      <c r="AE58" s="22"/>
      <c r="AF58" s="22"/>
      <c r="AH58" s="22"/>
      <c r="AI58" s="22"/>
      <c r="AJ58" s="22"/>
      <c r="AK58" s="22"/>
      <c r="AM58" s="22"/>
    </row>
    <row r="59" spans="1:39" s="5" customFormat="1" x14ac:dyDescent="0.25">
      <c r="A59" s="13"/>
      <c r="B59" s="22"/>
      <c r="C59" s="31"/>
      <c r="D59" s="22">
        <v>1</v>
      </c>
      <c r="E59" s="88" t="s">
        <v>450</v>
      </c>
      <c r="J59" s="23"/>
      <c r="K59" s="3"/>
      <c r="L59" s="3"/>
      <c r="M59" s="22"/>
      <c r="N59" s="23"/>
      <c r="P59" s="13"/>
      <c r="Q59" s="13"/>
      <c r="R59" s="13"/>
      <c r="S59" s="22"/>
      <c r="T59" s="22"/>
      <c r="U59" s="22"/>
      <c r="Y59" s="22"/>
      <c r="Z59" s="22"/>
      <c r="AA59" s="22"/>
      <c r="AB59" s="22"/>
      <c r="AC59" s="22"/>
      <c r="AE59" s="22"/>
      <c r="AF59" s="22"/>
      <c r="AH59" s="22"/>
      <c r="AI59" s="22"/>
      <c r="AJ59" s="22"/>
      <c r="AK59" s="22"/>
      <c r="AM59" s="22"/>
    </row>
    <row r="60" spans="1:39" s="5" customFormat="1" x14ac:dyDescent="0.25">
      <c r="A60" s="13"/>
      <c r="B60" s="22"/>
      <c r="C60" s="31"/>
      <c r="D60" s="22">
        <v>1</v>
      </c>
      <c r="E60" s="88" t="s">
        <v>451</v>
      </c>
      <c r="J60" s="23"/>
      <c r="K60" s="3"/>
      <c r="L60" s="3"/>
      <c r="M60" s="22"/>
      <c r="N60" s="23"/>
      <c r="P60" s="13"/>
      <c r="Q60" s="13"/>
      <c r="R60" s="13"/>
      <c r="S60" s="22"/>
      <c r="T60" s="22"/>
      <c r="U60" s="22"/>
      <c r="Y60" s="22"/>
      <c r="Z60" s="22"/>
      <c r="AA60" s="22"/>
      <c r="AB60" s="22"/>
      <c r="AC60" s="22"/>
      <c r="AE60" s="22"/>
      <c r="AF60" s="22"/>
      <c r="AH60" s="22"/>
      <c r="AI60" s="22"/>
      <c r="AJ60" s="22"/>
      <c r="AK60" s="22"/>
      <c r="AM60" s="22"/>
    </row>
    <row r="61" spans="1:39" s="5" customFormat="1" x14ac:dyDescent="0.25">
      <c r="A61" s="13"/>
      <c r="B61" s="22"/>
      <c r="C61" s="31"/>
      <c r="D61" s="22">
        <v>1</v>
      </c>
      <c r="E61" s="88" t="s">
        <v>452</v>
      </c>
      <c r="J61" s="23"/>
      <c r="K61" s="3"/>
      <c r="L61" s="3"/>
      <c r="M61" s="22"/>
      <c r="N61" s="23"/>
      <c r="P61" s="13"/>
      <c r="Q61" s="13"/>
      <c r="R61" s="13"/>
      <c r="S61" s="22"/>
      <c r="T61" s="22"/>
      <c r="U61" s="22"/>
      <c r="Y61" s="22"/>
      <c r="Z61" s="22"/>
      <c r="AA61" s="22"/>
      <c r="AB61" s="22"/>
      <c r="AC61" s="22"/>
      <c r="AE61" s="22"/>
      <c r="AF61" s="22"/>
      <c r="AH61" s="22"/>
      <c r="AI61" s="22"/>
      <c r="AJ61" s="22"/>
      <c r="AK61" s="22"/>
      <c r="AM61" s="22"/>
    </row>
    <row r="62" spans="1:39" s="5" customFormat="1" x14ac:dyDescent="0.25">
      <c r="A62" s="13"/>
      <c r="B62" s="22"/>
      <c r="C62" s="31"/>
      <c r="D62" s="22">
        <v>1</v>
      </c>
      <c r="E62" s="88" t="s">
        <v>453</v>
      </c>
      <c r="J62" s="23"/>
      <c r="K62" s="3"/>
      <c r="L62" s="3"/>
      <c r="M62" s="22"/>
      <c r="N62" s="23"/>
      <c r="P62" s="13"/>
      <c r="Q62" s="13"/>
      <c r="R62" s="13"/>
      <c r="S62" s="22"/>
      <c r="T62" s="22"/>
      <c r="U62" s="22"/>
      <c r="Y62" s="22"/>
      <c r="Z62" s="22"/>
      <c r="AA62" s="22"/>
      <c r="AB62" s="22"/>
      <c r="AC62" s="22"/>
      <c r="AE62" s="22"/>
      <c r="AF62" s="22"/>
      <c r="AH62" s="22"/>
      <c r="AI62" s="22"/>
      <c r="AJ62" s="22"/>
      <c r="AK62" s="22"/>
      <c r="AM62" s="22"/>
    </row>
    <row r="63" spans="1:39" s="5" customFormat="1" x14ac:dyDescent="0.25">
      <c r="A63" s="13"/>
      <c r="B63" s="22"/>
      <c r="C63" s="31"/>
      <c r="D63" s="22">
        <v>1</v>
      </c>
      <c r="E63" s="88" t="s">
        <v>454</v>
      </c>
      <c r="J63" s="23"/>
      <c r="K63" s="3"/>
      <c r="L63" s="3"/>
      <c r="M63" s="22"/>
      <c r="N63" s="23"/>
      <c r="P63" s="13"/>
      <c r="Q63" s="13"/>
      <c r="R63" s="13"/>
      <c r="S63" s="22"/>
      <c r="T63" s="22"/>
      <c r="U63" s="22"/>
      <c r="Y63" s="22"/>
      <c r="Z63" s="22"/>
      <c r="AA63" s="22"/>
      <c r="AB63" s="22"/>
      <c r="AC63" s="22"/>
      <c r="AE63" s="22"/>
      <c r="AF63" s="22"/>
      <c r="AH63" s="22"/>
      <c r="AI63" s="22"/>
      <c r="AJ63" s="22"/>
      <c r="AK63" s="22"/>
      <c r="AM63" s="22"/>
    </row>
    <row r="64" spans="1:39" s="5" customFormat="1" x14ac:dyDescent="0.25">
      <c r="A64" s="13"/>
      <c r="B64" s="22"/>
      <c r="C64" s="31"/>
      <c r="D64" s="22">
        <v>1</v>
      </c>
      <c r="E64" s="88" t="s">
        <v>455</v>
      </c>
      <c r="J64" s="23"/>
      <c r="K64" s="3"/>
      <c r="L64" s="3"/>
      <c r="M64" s="22"/>
      <c r="N64" s="23"/>
      <c r="P64" s="13"/>
      <c r="Q64" s="13"/>
      <c r="R64" s="13"/>
      <c r="S64" s="22"/>
      <c r="T64" s="22"/>
      <c r="U64" s="22"/>
      <c r="Y64" s="22"/>
      <c r="Z64" s="22"/>
      <c r="AA64" s="22"/>
      <c r="AB64" s="22"/>
      <c r="AC64" s="22"/>
      <c r="AE64" s="22"/>
      <c r="AF64" s="22"/>
      <c r="AH64" s="22"/>
      <c r="AI64" s="22"/>
      <c r="AJ64" s="22"/>
      <c r="AK64" s="22"/>
      <c r="AM64" s="22"/>
    </row>
    <row r="65" spans="1:39" s="5" customFormat="1" x14ac:dyDescent="0.25">
      <c r="A65" s="13"/>
      <c r="B65" s="22"/>
      <c r="C65" s="31"/>
      <c r="D65" s="22">
        <v>1</v>
      </c>
      <c r="E65" s="88" t="s">
        <v>456</v>
      </c>
      <c r="J65" s="23"/>
      <c r="K65" s="3"/>
      <c r="L65" s="3"/>
      <c r="M65" s="22"/>
      <c r="N65" s="23"/>
      <c r="P65" s="13"/>
      <c r="Q65" s="13"/>
      <c r="R65" s="13"/>
      <c r="S65" s="22"/>
      <c r="T65" s="22"/>
      <c r="U65" s="22"/>
      <c r="Y65" s="22"/>
      <c r="Z65" s="22"/>
      <c r="AA65" s="22"/>
      <c r="AB65" s="22"/>
      <c r="AC65" s="22"/>
      <c r="AE65" s="22"/>
      <c r="AF65" s="22"/>
      <c r="AH65" s="22"/>
      <c r="AI65" s="22"/>
      <c r="AJ65" s="22"/>
      <c r="AK65" s="22"/>
      <c r="AM65" s="22"/>
    </row>
    <row r="66" spans="1:39" s="5" customFormat="1" x14ac:dyDescent="0.25">
      <c r="A66" s="13"/>
      <c r="B66" s="22"/>
      <c r="C66" s="31"/>
      <c r="D66" s="22">
        <v>1</v>
      </c>
      <c r="E66" s="88" t="s">
        <v>457</v>
      </c>
      <c r="J66" s="23"/>
      <c r="K66" s="3"/>
      <c r="L66" s="3"/>
      <c r="M66" s="22"/>
      <c r="N66" s="23"/>
      <c r="P66" s="13"/>
      <c r="Q66" s="13"/>
      <c r="R66" s="13"/>
      <c r="S66" s="22"/>
      <c r="T66" s="22"/>
      <c r="U66" s="22"/>
      <c r="Y66" s="22"/>
      <c r="Z66" s="22"/>
      <c r="AA66" s="22"/>
      <c r="AB66" s="22"/>
      <c r="AC66" s="22"/>
      <c r="AE66" s="22"/>
      <c r="AF66" s="22"/>
      <c r="AH66" s="22"/>
      <c r="AI66" s="22"/>
      <c r="AJ66" s="22"/>
      <c r="AK66" s="22"/>
      <c r="AM66" s="22"/>
    </row>
    <row r="67" spans="1:39" s="5" customFormat="1" x14ac:dyDescent="0.25">
      <c r="A67" s="13"/>
      <c r="B67" s="22"/>
      <c r="C67" s="31"/>
      <c r="D67" s="22">
        <v>1</v>
      </c>
      <c r="E67" s="88" t="s">
        <v>481</v>
      </c>
      <c r="J67" s="23"/>
      <c r="K67" s="3"/>
      <c r="L67" s="3"/>
      <c r="M67" s="22"/>
      <c r="N67" s="23"/>
      <c r="P67" s="13"/>
      <c r="Q67" s="13"/>
      <c r="R67" s="13"/>
      <c r="S67" s="22"/>
      <c r="T67" s="22"/>
      <c r="U67" s="22"/>
      <c r="Y67" s="22"/>
      <c r="Z67" s="22"/>
      <c r="AA67" s="22"/>
      <c r="AB67" s="22"/>
      <c r="AC67" s="22"/>
      <c r="AE67" s="22"/>
      <c r="AF67" s="22"/>
      <c r="AH67" s="22"/>
      <c r="AI67" s="22"/>
      <c r="AJ67" s="22"/>
      <c r="AK67" s="22"/>
      <c r="AM67" s="22"/>
    </row>
    <row r="68" spans="1:39" s="5" customFormat="1" x14ac:dyDescent="0.25">
      <c r="A68" s="13"/>
      <c r="B68" s="22"/>
      <c r="C68" s="31"/>
      <c r="D68" s="22">
        <v>1</v>
      </c>
      <c r="E68" s="88" t="s">
        <v>482</v>
      </c>
      <c r="J68" s="23"/>
      <c r="K68" s="3"/>
      <c r="L68" s="3"/>
      <c r="M68" s="22"/>
      <c r="N68" s="23"/>
      <c r="P68" s="13"/>
      <c r="Q68" s="13"/>
      <c r="R68" s="13"/>
      <c r="S68" s="22"/>
      <c r="T68" s="22"/>
      <c r="U68" s="22"/>
      <c r="Y68" s="22"/>
      <c r="Z68" s="22"/>
      <c r="AA68" s="22"/>
      <c r="AB68" s="22"/>
      <c r="AC68" s="22"/>
      <c r="AE68" s="22"/>
      <c r="AF68" s="22"/>
      <c r="AH68" s="22"/>
      <c r="AI68" s="22"/>
      <c r="AJ68" s="22"/>
      <c r="AK68" s="22"/>
      <c r="AM68" s="22"/>
    </row>
    <row r="69" spans="1:39" s="5" customFormat="1" x14ac:dyDescent="0.25">
      <c r="A69" s="13"/>
      <c r="B69" s="22"/>
      <c r="C69" s="31"/>
      <c r="D69" s="22">
        <v>1</v>
      </c>
      <c r="E69" s="88" t="s">
        <v>483</v>
      </c>
      <c r="J69" s="23"/>
      <c r="K69" s="3"/>
      <c r="L69" s="3"/>
      <c r="M69" s="22"/>
      <c r="N69" s="23"/>
      <c r="P69" s="13"/>
      <c r="Q69" s="13"/>
      <c r="R69" s="13"/>
      <c r="S69" s="22"/>
      <c r="T69" s="22"/>
      <c r="U69" s="22"/>
      <c r="Y69" s="22"/>
      <c r="Z69" s="22"/>
      <c r="AA69" s="22"/>
      <c r="AB69" s="22"/>
      <c r="AC69" s="22"/>
      <c r="AE69" s="22"/>
      <c r="AF69" s="22"/>
      <c r="AH69" s="22"/>
      <c r="AI69" s="22"/>
      <c r="AJ69" s="22"/>
      <c r="AK69" s="22"/>
      <c r="AM69" s="22"/>
    </row>
    <row r="70" spans="1:39" s="5" customFormat="1" x14ac:dyDescent="0.25">
      <c r="A70" s="13"/>
      <c r="B70" s="22"/>
      <c r="C70" s="31"/>
      <c r="D70" s="22">
        <v>1</v>
      </c>
      <c r="E70" s="88" t="s">
        <v>473</v>
      </c>
      <c r="J70" s="23"/>
      <c r="K70" s="3"/>
      <c r="L70" s="3"/>
      <c r="M70" s="22"/>
      <c r="N70" s="23"/>
      <c r="P70" s="13"/>
      <c r="Q70" s="13"/>
      <c r="R70" s="13"/>
      <c r="S70" s="22"/>
      <c r="T70" s="22"/>
      <c r="U70" s="22"/>
      <c r="Y70" s="22"/>
      <c r="Z70" s="22"/>
      <c r="AA70" s="22"/>
      <c r="AB70" s="22"/>
      <c r="AC70" s="22"/>
      <c r="AE70" s="22"/>
      <c r="AF70" s="22"/>
      <c r="AH70" s="22"/>
      <c r="AI70" s="22"/>
      <c r="AJ70" s="22"/>
      <c r="AK70" s="22"/>
      <c r="AM70" s="22"/>
    </row>
    <row r="71" spans="1:39" s="5" customFormat="1" x14ac:dyDescent="0.25">
      <c r="A71" s="13"/>
      <c r="B71" s="22"/>
      <c r="C71" s="31"/>
      <c r="D71" s="22">
        <v>1</v>
      </c>
      <c r="E71" s="88" t="s">
        <v>474</v>
      </c>
      <c r="J71" s="23"/>
      <c r="K71" s="3"/>
      <c r="L71" s="3"/>
      <c r="M71" s="22"/>
      <c r="N71" s="23"/>
      <c r="P71" s="13"/>
      <c r="Q71" s="13"/>
      <c r="R71" s="13"/>
      <c r="S71" s="22"/>
      <c r="T71" s="22"/>
      <c r="U71" s="22"/>
      <c r="Y71" s="22"/>
      <c r="Z71" s="22"/>
      <c r="AA71" s="22"/>
      <c r="AB71" s="22"/>
      <c r="AC71" s="22"/>
      <c r="AE71" s="22"/>
      <c r="AF71" s="22"/>
      <c r="AH71" s="22"/>
      <c r="AI71" s="22"/>
      <c r="AJ71" s="22"/>
      <c r="AK71" s="22"/>
      <c r="AM71" s="22"/>
    </row>
    <row r="72" spans="1:39" s="5" customFormat="1" x14ac:dyDescent="0.25">
      <c r="A72" s="13"/>
      <c r="B72" s="22"/>
      <c r="C72" s="31"/>
      <c r="D72" s="22">
        <v>1</v>
      </c>
      <c r="E72" s="88" t="s">
        <v>475</v>
      </c>
      <c r="J72" s="23"/>
      <c r="K72" s="3"/>
      <c r="L72" s="3"/>
      <c r="M72" s="22"/>
      <c r="N72" s="23"/>
      <c r="P72" s="13"/>
      <c r="Q72" s="13"/>
      <c r="R72" s="13"/>
      <c r="S72" s="22"/>
      <c r="T72" s="22"/>
      <c r="U72" s="22"/>
      <c r="Y72" s="22"/>
      <c r="Z72" s="22"/>
      <c r="AA72" s="22"/>
      <c r="AB72" s="22"/>
      <c r="AC72" s="22"/>
      <c r="AE72" s="22"/>
      <c r="AF72" s="22"/>
      <c r="AH72" s="22"/>
      <c r="AI72" s="22"/>
      <c r="AJ72" s="22"/>
      <c r="AK72" s="22"/>
      <c r="AM72" s="22"/>
    </row>
    <row r="73" spans="1:39" s="5" customFormat="1" x14ac:dyDescent="0.25">
      <c r="A73" s="13"/>
      <c r="B73" s="22"/>
      <c r="C73" s="31"/>
      <c r="D73" s="22">
        <v>1</v>
      </c>
      <c r="E73" s="88" t="s">
        <v>476</v>
      </c>
      <c r="J73" s="23"/>
      <c r="K73" s="3"/>
      <c r="L73" s="3"/>
      <c r="M73" s="22"/>
      <c r="N73" s="23"/>
      <c r="P73" s="13"/>
      <c r="Q73" s="13"/>
      <c r="R73" s="13"/>
      <c r="S73" s="22"/>
      <c r="T73" s="22"/>
      <c r="U73" s="22"/>
      <c r="Y73" s="22"/>
      <c r="Z73" s="22"/>
      <c r="AA73" s="22"/>
      <c r="AB73" s="22"/>
      <c r="AC73" s="22"/>
      <c r="AE73" s="22"/>
      <c r="AF73" s="22"/>
      <c r="AH73" s="22"/>
      <c r="AI73" s="22"/>
      <c r="AJ73" s="22"/>
      <c r="AK73" s="22"/>
      <c r="AM73" s="22"/>
    </row>
    <row r="74" spans="1:39" s="5" customFormat="1" x14ac:dyDescent="0.25">
      <c r="A74" s="13"/>
      <c r="B74" s="22"/>
      <c r="C74" s="31"/>
      <c r="D74" s="22">
        <v>1</v>
      </c>
      <c r="E74" s="88" t="s">
        <v>477</v>
      </c>
      <c r="J74" s="23"/>
      <c r="K74" s="3"/>
      <c r="L74" s="3"/>
      <c r="M74" s="22"/>
      <c r="N74" s="23"/>
      <c r="P74" s="13"/>
      <c r="Q74" s="13"/>
      <c r="R74" s="13"/>
      <c r="S74" s="22"/>
      <c r="T74" s="22"/>
      <c r="U74" s="22"/>
      <c r="Y74" s="22"/>
      <c r="Z74" s="22"/>
      <c r="AA74" s="22"/>
      <c r="AB74" s="22"/>
      <c r="AC74" s="22"/>
      <c r="AE74" s="22"/>
      <c r="AF74" s="22"/>
      <c r="AH74" s="22"/>
      <c r="AI74" s="22"/>
      <c r="AJ74" s="22"/>
      <c r="AK74" s="22"/>
      <c r="AM74" s="22"/>
    </row>
    <row r="75" spans="1:39" s="5" customFormat="1" x14ac:dyDescent="0.25">
      <c r="A75" s="13"/>
      <c r="B75" s="22"/>
      <c r="C75" s="31"/>
      <c r="D75" s="22">
        <v>1</v>
      </c>
      <c r="E75" s="88" t="s">
        <v>478</v>
      </c>
      <c r="J75" s="23"/>
      <c r="K75" s="3"/>
      <c r="L75" s="3"/>
      <c r="M75" s="22"/>
      <c r="N75" s="23"/>
      <c r="P75" s="13"/>
      <c r="Q75" s="13"/>
      <c r="R75" s="13"/>
      <c r="S75" s="22"/>
      <c r="T75" s="22"/>
      <c r="U75" s="22"/>
      <c r="Y75" s="22"/>
      <c r="Z75" s="22"/>
      <c r="AA75" s="22"/>
      <c r="AB75" s="22"/>
      <c r="AC75" s="22"/>
      <c r="AE75" s="22"/>
      <c r="AF75" s="22"/>
      <c r="AH75" s="22"/>
      <c r="AI75" s="22"/>
      <c r="AJ75" s="22"/>
      <c r="AK75" s="22"/>
      <c r="AM75" s="22"/>
    </row>
    <row r="76" spans="1:39" s="5" customFormat="1" x14ac:dyDescent="0.25">
      <c r="A76" s="13"/>
      <c r="B76" s="22"/>
      <c r="C76" s="31"/>
      <c r="D76" s="22">
        <v>1</v>
      </c>
      <c r="E76" s="88" t="s">
        <v>479</v>
      </c>
      <c r="J76" s="23"/>
      <c r="K76" s="3"/>
      <c r="L76" s="3"/>
      <c r="M76" s="22"/>
      <c r="N76" s="23"/>
      <c r="P76" s="13"/>
      <c r="Q76" s="13"/>
      <c r="R76" s="13"/>
      <c r="S76" s="22"/>
      <c r="T76" s="22"/>
      <c r="U76" s="22"/>
      <c r="Y76" s="22"/>
      <c r="Z76" s="22"/>
      <c r="AA76" s="22"/>
      <c r="AB76" s="22"/>
      <c r="AC76" s="22"/>
      <c r="AE76" s="22"/>
      <c r="AF76" s="22"/>
      <c r="AH76" s="22"/>
      <c r="AI76" s="22"/>
      <c r="AJ76" s="22"/>
      <c r="AK76" s="22"/>
      <c r="AM76" s="22"/>
    </row>
    <row r="77" spans="1:39" s="5" customFormat="1" x14ac:dyDescent="0.25">
      <c r="A77" s="13"/>
      <c r="B77" s="22"/>
      <c r="C77" s="31"/>
      <c r="D77" s="22">
        <v>1</v>
      </c>
      <c r="E77" s="88" t="s">
        <v>480</v>
      </c>
      <c r="J77" s="23"/>
      <c r="K77" s="3"/>
      <c r="L77" s="3"/>
      <c r="M77" s="22"/>
      <c r="N77" s="23"/>
      <c r="P77" s="13"/>
      <c r="Q77" s="13"/>
      <c r="R77" s="13"/>
      <c r="S77" s="22"/>
      <c r="T77" s="22"/>
      <c r="U77" s="22"/>
      <c r="Y77" s="22"/>
      <c r="Z77" s="22"/>
      <c r="AA77" s="22"/>
      <c r="AB77" s="22"/>
      <c r="AC77" s="22"/>
      <c r="AE77" s="22"/>
      <c r="AF77" s="22"/>
      <c r="AH77" s="22"/>
      <c r="AI77" s="22"/>
      <c r="AJ77" s="22"/>
      <c r="AK77" s="22"/>
      <c r="AM77" s="22"/>
    </row>
    <row r="78" spans="1:39" s="5" customFormat="1" x14ac:dyDescent="0.25">
      <c r="A78" s="13"/>
      <c r="B78" s="22"/>
      <c r="C78" s="31"/>
      <c r="D78" s="22">
        <v>1</v>
      </c>
      <c r="E78" s="88" t="s">
        <v>458</v>
      </c>
      <c r="J78" s="23"/>
      <c r="K78" s="3"/>
      <c r="L78" s="3"/>
      <c r="M78" s="22"/>
      <c r="N78" s="23"/>
      <c r="P78" s="13"/>
      <c r="Q78" s="13"/>
      <c r="R78" s="13"/>
      <c r="S78" s="22"/>
      <c r="T78" s="22"/>
      <c r="U78" s="22"/>
      <c r="Y78" s="22"/>
      <c r="Z78" s="22"/>
      <c r="AA78" s="22"/>
      <c r="AB78" s="22"/>
      <c r="AC78" s="22"/>
      <c r="AE78" s="22"/>
      <c r="AF78" s="22"/>
      <c r="AH78" s="22"/>
      <c r="AI78" s="22"/>
      <c r="AJ78" s="22"/>
      <c r="AK78" s="22"/>
      <c r="AM78" s="22"/>
    </row>
    <row r="79" spans="1:39" s="5" customFormat="1" x14ac:dyDescent="0.25">
      <c r="A79" s="13"/>
      <c r="B79" s="22"/>
      <c r="C79" s="31"/>
      <c r="D79" s="22">
        <v>1</v>
      </c>
      <c r="E79" s="88" t="s">
        <v>460</v>
      </c>
      <c r="J79" s="23"/>
      <c r="K79" s="3"/>
      <c r="L79" s="3"/>
      <c r="M79" s="22"/>
      <c r="N79" s="23"/>
      <c r="P79" s="13"/>
      <c r="Q79" s="13"/>
      <c r="R79" s="13"/>
      <c r="S79" s="22"/>
      <c r="T79" s="22"/>
      <c r="U79" s="22"/>
      <c r="Y79" s="22"/>
      <c r="Z79" s="22"/>
      <c r="AA79" s="22"/>
      <c r="AB79" s="22"/>
      <c r="AC79" s="22"/>
      <c r="AE79" s="22"/>
      <c r="AF79" s="22"/>
      <c r="AH79" s="22"/>
      <c r="AI79" s="22"/>
      <c r="AJ79" s="22"/>
      <c r="AK79" s="22"/>
      <c r="AM79" s="22"/>
    </row>
    <row r="80" spans="1:39" s="5" customFormat="1" x14ac:dyDescent="0.25">
      <c r="A80" s="13"/>
      <c r="B80" s="22"/>
      <c r="C80" s="31"/>
      <c r="D80" s="22">
        <v>1</v>
      </c>
      <c r="E80" s="88" t="s">
        <v>461</v>
      </c>
      <c r="J80" s="23"/>
      <c r="K80" s="3"/>
      <c r="L80" s="3"/>
      <c r="M80" s="22"/>
      <c r="N80" s="23"/>
      <c r="P80" s="13"/>
      <c r="Q80" s="13"/>
      <c r="R80" s="13"/>
      <c r="S80" s="22"/>
      <c r="T80" s="22"/>
      <c r="U80" s="22"/>
      <c r="Y80" s="22"/>
      <c r="Z80" s="22"/>
      <c r="AA80" s="22"/>
      <c r="AB80" s="22"/>
      <c r="AC80" s="22"/>
      <c r="AE80" s="22"/>
      <c r="AF80" s="22"/>
      <c r="AH80" s="22"/>
      <c r="AI80" s="22"/>
      <c r="AJ80" s="22"/>
      <c r="AK80" s="22"/>
      <c r="AM80" s="22"/>
    </row>
    <row r="81" spans="1:39" s="5" customFormat="1" x14ac:dyDescent="0.25">
      <c r="A81" s="13"/>
      <c r="B81" s="22"/>
      <c r="C81" s="31"/>
      <c r="D81" s="22">
        <v>1</v>
      </c>
      <c r="E81" s="88" t="s">
        <v>462</v>
      </c>
      <c r="J81" s="23"/>
      <c r="K81" s="3"/>
      <c r="L81" s="3"/>
      <c r="M81" s="22"/>
      <c r="N81" s="23"/>
      <c r="P81" s="13"/>
      <c r="Q81" s="13"/>
      <c r="R81" s="13"/>
      <c r="S81" s="22"/>
      <c r="T81" s="22"/>
      <c r="U81" s="22"/>
      <c r="Y81" s="22"/>
      <c r="Z81" s="22"/>
      <c r="AA81" s="22"/>
      <c r="AB81" s="22"/>
      <c r="AC81" s="22"/>
      <c r="AE81" s="22"/>
      <c r="AF81" s="22"/>
      <c r="AH81" s="22"/>
      <c r="AI81" s="22"/>
      <c r="AJ81" s="22"/>
      <c r="AK81" s="22"/>
      <c r="AM81" s="22"/>
    </row>
    <row r="82" spans="1:39" s="5" customFormat="1" x14ac:dyDescent="0.25">
      <c r="A82" s="13"/>
      <c r="B82" s="22"/>
      <c r="C82" s="31"/>
      <c r="D82" s="22">
        <v>1</v>
      </c>
      <c r="E82" s="88" t="s">
        <v>463</v>
      </c>
      <c r="J82" s="23"/>
      <c r="K82" s="3"/>
      <c r="L82" s="3"/>
      <c r="M82" s="22"/>
      <c r="N82" s="23"/>
      <c r="P82" s="13"/>
      <c r="Q82" s="13"/>
      <c r="R82" s="13"/>
      <c r="S82" s="22"/>
      <c r="T82" s="22"/>
      <c r="U82" s="22"/>
      <c r="Y82" s="22"/>
      <c r="Z82" s="22"/>
      <c r="AA82" s="22"/>
      <c r="AB82" s="22"/>
      <c r="AC82" s="22"/>
      <c r="AE82" s="22"/>
      <c r="AF82" s="22"/>
      <c r="AH82" s="22"/>
      <c r="AI82" s="22"/>
      <c r="AJ82" s="22"/>
      <c r="AK82" s="22"/>
      <c r="AM82" s="22"/>
    </row>
    <row r="83" spans="1:39" s="5" customFormat="1" x14ac:dyDescent="0.25">
      <c r="A83" s="13"/>
      <c r="B83" s="22"/>
      <c r="C83" s="31"/>
      <c r="D83" s="22">
        <v>1</v>
      </c>
      <c r="E83" s="88" t="s">
        <v>464</v>
      </c>
      <c r="J83" s="23"/>
      <c r="K83" s="3"/>
      <c r="L83" s="3"/>
      <c r="M83" s="22"/>
      <c r="N83" s="23"/>
      <c r="P83" s="13"/>
      <c r="Q83" s="13"/>
      <c r="R83" s="13"/>
      <c r="S83" s="22"/>
      <c r="T83" s="22"/>
      <c r="U83" s="22"/>
      <c r="Y83" s="22"/>
      <c r="Z83" s="22"/>
      <c r="AA83" s="22"/>
      <c r="AB83" s="22"/>
      <c r="AC83" s="22"/>
      <c r="AE83" s="22"/>
      <c r="AF83" s="22"/>
      <c r="AH83" s="22"/>
      <c r="AI83" s="22"/>
      <c r="AJ83" s="22"/>
      <c r="AK83" s="22"/>
      <c r="AM83" s="22"/>
    </row>
    <row r="84" spans="1:39" s="5" customFormat="1" x14ac:dyDescent="0.25">
      <c r="A84" s="13"/>
      <c r="B84" s="22"/>
      <c r="C84" s="31"/>
      <c r="D84" s="22">
        <v>1</v>
      </c>
      <c r="E84" s="88" t="s">
        <v>465</v>
      </c>
      <c r="J84" s="23"/>
      <c r="K84" s="3"/>
      <c r="L84" s="3"/>
      <c r="M84" s="22"/>
      <c r="N84" s="23"/>
      <c r="P84" s="13"/>
      <c r="Q84" s="13"/>
      <c r="R84" s="13"/>
      <c r="S84" s="22"/>
      <c r="T84" s="22"/>
      <c r="U84" s="22"/>
      <c r="Y84" s="22"/>
      <c r="Z84" s="22"/>
      <c r="AA84" s="22"/>
      <c r="AB84" s="22"/>
      <c r="AC84" s="22"/>
      <c r="AE84" s="22"/>
      <c r="AF84" s="22"/>
      <c r="AH84" s="22"/>
      <c r="AI84" s="22"/>
      <c r="AJ84" s="22"/>
      <c r="AK84" s="22"/>
      <c r="AM84" s="22"/>
    </row>
    <row r="85" spans="1:39" s="5" customFormat="1" x14ac:dyDescent="0.25">
      <c r="A85" s="13"/>
      <c r="B85" s="22"/>
      <c r="C85" s="31"/>
      <c r="D85" s="22">
        <v>1</v>
      </c>
      <c r="E85" s="88" t="s">
        <v>466</v>
      </c>
      <c r="J85" s="23"/>
      <c r="K85" s="3"/>
      <c r="L85" s="3"/>
      <c r="M85" s="22"/>
      <c r="N85" s="23"/>
      <c r="P85" s="13"/>
      <c r="Q85" s="13"/>
      <c r="R85" s="13"/>
      <c r="S85" s="22"/>
      <c r="T85" s="22"/>
      <c r="U85" s="22"/>
      <c r="Y85" s="22"/>
      <c r="Z85" s="22"/>
      <c r="AA85" s="22"/>
      <c r="AB85" s="22"/>
      <c r="AC85" s="22"/>
      <c r="AE85" s="22"/>
      <c r="AF85" s="22"/>
      <c r="AH85" s="22"/>
      <c r="AI85" s="22"/>
      <c r="AJ85" s="22"/>
      <c r="AK85" s="22"/>
      <c r="AM85" s="22"/>
    </row>
    <row r="86" spans="1:39" s="5" customFormat="1" x14ac:dyDescent="0.25">
      <c r="A86" s="13"/>
      <c r="B86" s="22"/>
      <c r="C86" s="31"/>
      <c r="D86" s="22">
        <v>1</v>
      </c>
      <c r="E86" s="88" t="s">
        <v>467</v>
      </c>
      <c r="J86" s="23"/>
      <c r="K86" s="3"/>
      <c r="L86" s="3"/>
      <c r="M86" s="22"/>
      <c r="N86" s="23"/>
      <c r="P86" s="13"/>
      <c r="Q86" s="13"/>
      <c r="R86" s="13"/>
      <c r="S86" s="22"/>
      <c r="T86" s="22"/>
      <c r="U86" s="22"/>
      <c r="Y86" s="22"/>
      <c r="Z86" s="22"/>
      <c r="AA86" s="22"/>
      <c r="AB86" s="22"/>
      <c r="AC86" s="22"/>
      <c r="AE86" s="22"/>
      <c r="AF86" s="22"/>
      <c r="AH86" s="22"/>
      <c r="AI86" s="22"/>
      <c r="AJ86" s="22"/>
      <c r="AK86" s="22"/>
      <c r="AM86" s="22"/>
    </row>
    <row r="87" spans="1:39" s="5" customFormat="1" x14ac:dyDescent="0.25">
      <c r="A87" s="13"/>
      <c r="B87" s="22"/>
      <c r="C87" s="31"/>
      <c r="D87" s="22">
        <v>1</v>
      </c>
      <c r="E87" s="88" t="s">
        <v>468</v>
      </c>
      <c r="J87" s="23"/>
      <c r="K87" s="3"/>
      <c r="L87" s="3"/>
      <c r="M87" s="22"/>
      <c r="N87" s="23"/>
      <c r="P87" s="13"/>
      <c r="Q87" s="13"/>
      <c r="R87" s="13"/>
      <c r="S87" s="22"/>
      <c r="T87" s="22"/>
      <c r="U87" s="22"/>
      <c r="Y87" s="22"/>
      <c r="Z87" s="22"/>
      <c r="AA87" s="22"/>
      <c r="AB87" s="22"/>
      <c r="AC87" s="22"/>
      <c r="AE87" s="22"/>
      <c r="AF87" s="22"/>
      <c r="AH87" s="22"/>
      <c r="AI87" s="22"/>
      <c r="AJ87" s="22"/>
      <c r="AK87" s="22"/>
      <c r="AM87" s="22"/>
    </row>
    <row r="88" spans="1:39" s="5" customFormat="1" x14ac:dyDescent="0.25">
      <c r="A88" s="13"/>
      <c r="B88" s="22"/>
      <c r="C88" s="31"/>
      <c r="D88" s="22">
        <v>1</v>
      </c>
      <c r="E88" s="88" t="s">
        <v>469</v>
      </c>
      <c r="J88" s="23"/>
      <c r="K88" s="3"/>
      <c r="L88" s="3"/>
      <c r="M88" s="22"/>
      <c r="N88" s="23"/>
      <c r="P88" s="13"/>
      <c r="Q88" s="13"/>
      <c r="R88" s="13"/>
      <c r="S88" s="22"/>
      <c r="T88" s="22"/>
      <c r="U88" s="22"/>
      <c r="Y88" s="22"/>
      <c r="Z88" s="22"/>
      <c r="AA88" s="22"/>
      <c r="AB88" s="22"/>
      <c r="AC88" s="22"/>
      <c r="AE88" s="22"/>
      <c r="AF88" s="22"/>
      <c r="AH88" s="22"/>
      <c r="AI88" s="22"/>
      <c r="AJ88" s="22"/>
      <c r="AK88" s="22"/>
      <c r="AM88" s="22"/>
    </row>
    <row r="89" spans="1:39" s="5" customFormat="1" x14ac:dyDescent="0.25">
      <c r="A89" s="13"/>
      <c r="B89" s="22"/>
      <c r="C89" s="31"/>
      <c r="D89" s="22">
        <v>1</v>
      </c>
      <c r="E89" s="88" t="s">
        <v>470</v>
      </c>
      <c r="J89" s="23"/>
      <c r="K89" s="3"/>
      <c r="L89" s="3"/>
      <c r="M89" s="22"/>
      <c r="N89" s="23"/>
      <c r="P89" s="13"/>
      <c r="Q89" s="13"/>
      <c r="R89" s="13"/>
      <c r="S89" s="22"/>
      <c r="T89" s="22"/>
      <c r="U89" s="22"/>
      <c r="Y89" s="22"/>
      <c r="Z89" s="22"/>
      <c r="AA89" s="22"/>
      <c r="AB89" s="22"/>
      <c r="AC89" s="22"/>
      <c r="AE89" s="22"/>
      <c r="AF89" s="22"/>
      <c r="AH89" s="22"/>
      <c r="AI89" s="22"/>
      <c r="AJ89" s="22"/>
      <c r="AK89" s="22"/>
      <c r="AM89" s="22"/>
    </row>
    <row r="90" spans="1:39" s="5" customFormat="1" x14ac:dyDescent="0.25">
      <c r="A90" s="13"/>
      <c r="B90" s="22"/>
      <c r="C90" s="31"/>
      <c r="D90" s="22">
        <v>1</v>
      </c>
      <c r="E90" s="88" t="s">
        <v>471</v>
      </c>
      <c r="J90" s="23"/>
      <c r="K90" s="3"/>
      <c r="L90" s="3"/>
      <c r="M90" s="22"/>
      <c r="N90" s="23"/>
      <c r="P90" s="13"/>
      <c r="Q90" s="13"/>
      <c r="R90" s="13"/>
      <c r="S90" s="22"/>
      <c r="T90" s="22"/>
      <c r="U90" s="22"/>
      <c r="Y90" s="22"/>
      <c r="Z90" s="22"/>
      <c r="AA90" s="22"/>
      <c r="AB90" s="22"/>
      <c r="AC90" s="22"/>
      <c r="AE90" s="22"/>
      <c r="AF90" s="22"/>
      <c r="AH90" s="22"/>
      <c r="AI90" s="22"/>
      <c r="AJ90" s="22"/>
      <c r="AK90" s="22"/>
      <c r="AM90" s="22"/>
    </row>
    <row r="91" spans="1:39" s="5" customFormat="1" x14ac:dyDescent="0.25">
      <c r="A91" s="13"/>
      <c r="B91" s="22"/>
      <c r="C91" s="31"/>
      <c r="D91" s="22">
        <v>1</v>
      </c>
      <c r="E91" s="88" t="s">
        <v>472</v>
      </c>
      <c r="J91" s="23"/>
      <c r="K91" s="3"/>
      <c r="L91" s="3"/>
      <c r="M91" s="22"/>
      <c r="N91" s="23"/>
      <c r="P91" s="13"/>
      <c r="Q91" s="13"/>
      <c r="R91" s="13"/>
      <c r="S91" s="22"/>
      <c r="T91" s="22"/>
      <c r="U91" s="22"/>
      <c r="Y91" s="22"/>
      <c r="Z91" s="22"/>
      <c r="AA91" s="22"/>
      <c r="AB91" s="22"/>
      <c r="AC91" s="22"/>
      <c r="AE91" s="22"/>
      <c r="AF91" s="22"/>
      <c r="AH91" s="22"/>
      <c r="AI91" s="22"/>
      <c r="AJ91" s="22"/>
      <c r="AK91" s="22"/>
      <c r="AM91" s="22"/>
    </row>
    <row r="92" spans="1:39" s="5" customFormat="1" x14ac:dyDescent="0.25">
      <c r="A92" s="13"/>
      <c r="B92" s="22"/>
      <c r="C92" s="31"/>
      <c r="D92" s="22">
        <v>1</v>
      </c>
      <c r="E92" s="88" t="s">
        <v>459</v>
      </c>
      <c r="J92" s="23"/>
      <c r="K92" s="3"/>
      <c r="L92" s="3"/>
      <c r="M92" s="22"/>
      <c r="N92" s="23"/>
      <c r="P92" s="13"/>
      <c r="Q92" s="13"/>
      <c r="R92" s="13"/>
      <c r="S92" s="22"/>
      <c r="T92" s="22"/>
      <c r="U92" s="22"/>
      <c r="Y92" s="22"/>
      <c r="Z92" s="22"/>
      <c r="AA92" s="22"/>
      <c r="AB92" s="22"/>
      <c r="AC92" s="22"/>
      <c r="AE92" s="22"/>
      <c r="AF92" s="22"/>
      <c r="AH92" s="22"/>
      <c r="AI92" s="22"/>
      <c r="AJ92" s="22"/>
      <c r="AK92" s="22"/>
      <c r="AM92" s="22"/>
    </row>
    <row r="93" spans="1:39" s="5" customFormat="1" x14ac:dyDescent="0.25">
      <c r="A93" s="13"/>
      <c r="B93" s="22"/>
      <c r="C93" s="31"/>
      <c r="D93" s="22">
        <v>1</v>
      </c>
      <c r="E93" s="88" t="s">
        <v>484</v>
      </c>
      <c r="J93" s="23"/>
      <c r="K93" s="3"/>
      <c r="L93" s="3"/>
      <c r="M93" s="22"/>
      <c r="N93" s="23"/>
      <c r="P93" s="13"/>
      <c r="Q93" s="13"/>
      <c r="R93" s="13"/>
      <c r="S93" s="22"/>
      <c r="T93" s="22"/>
      <c r="U93" s="22"/>
      <c r="Y93" s="22"/>
      <c r="Z93" s="22"/>
      <c r="AA93" s="22"/>
      <c r="AB93" s="22"/>
      <c r="AC93" s="22"/>
      <c r="AE93" s="22"/>
      <c r="AF93" s="22"/>
      <c r="AH93" s="22"/>
      <c r="AI93" s="22"/>
      <c r="AJ93" s="22"/>
      <c r="AK93" s="22"/>
      <c r="AM93" s="22"/>
    </row>
    <row r="94" spans="1:39" s="5" customFormat="1" x14ac:dyDescent="0.25">
      <c r="A94" s="13"/>
      <c r="B94" s="22"/>
      <c r="C94" s="31"/>
      <c r="D94" s="22">
        <v>1</v>
      </c>
      <c r="E94" s="88" t="s">
        <v>485</v>
      </c>
      <c r="J94" s="23"/>
      <c r="K94" s="3"/>
      <c r="L94" s="3"/>
      <c r="M94" s="22"/>
      <c r="N94" s="23"/>
      <c r="P94" s="13"/>
      <c r="Q94" s="13"/>
      <c r="R94" s="13"/>
      <c r="S94" s="22"/>
      <c r="T94" s="22"/>
      <c r="U94" s="22"/>
      <c r="Y94" s="22"/>
      <c r="Z94" s="22"/>
      <c r="AA94" s="22"/>
      <c r="AB94" s="22"/>
      <c r="AC94" s="22"/>
      <c r="AE94" s="22"/>
      <c r="AF94" s="22"/>
      <c r="AH94" s="22"/>
      <c r="AI94" s="22"/>
      <c r="AJ94" s="22"/>
      <c r="AK94" s="22"/>
      <c r="AM94" s="22"/>
    </row>
    <row r="95" spans="1:39" s="5" customFormat="1" x14ac:dyDescent="0.25">
      <c r="A95" s="13"/>
      <c r="B95" s="22"/>
      <c r="C95" s="31"/>
      <c r="D95" s="22">
        <v>1</v>
      </c>
      <c r="E95" s="88" t="s">
        <v>486</v>
      </c>
      <c r="J95" s="23"/>
      <c r="K95" s="3"/>
      <c r="L95" s="3"/>
      <c r="M95" s="22"/>
      <c r="N95" s="23"/>
      <c r="P95" s="13"/>
      <c r="Q95" s="13"/>
      <c r="R95" s="13"/>
      <c r="S95" s="22"/>
      <c r="T95" s="22"/>
      <c r="U95" s="22"/>
      <c r="Y95" s="22"/>
      <c r="Z95" s="22"/>
      <c r="AA95" s="22"/>
      <c r="AB95" s="22"/>
      <c r="AC95" s="22"/>
      <c r="AE95" s="22"/>
      <c r="AF95" s="22"/>
      <c r="AH95" s="22"/>
      <c r="AI95" s="22"/>
      <c r="AJ95" s="22"/>
      <c r="AK95" s="22"/>
      <c r="AM95" s="22"/>
    </row>
    <row r="96" spans="1:39" s="5" customFormat="1" x14ac:dyDescent="0.25">
      <c r="A96" s="13"/>
      <c r="B96" s="22"/>
      <c r="C96" s="31"/>
      <c r="D96" s="22">
        <v>1</v>
      </c>
      <c r="E96" s="88" t="s">
        <v>487</v>
      </c>
      <c r="J96" s="23"/>
      <c r="K96" s="3"/>
      <c r="L96" s="3"/>
      <c r="M96" s="22"/>
      <c r="N96" s="23"/>
      <c r="P96" s="13"/>
      <c r="Q96" s="13"/>
      <c r="R96" s="13"/>
      <c r="S96" s="22"/>
      <c r="T96" s="22"/>
      <c r="U96" s="22"/>
      <c r="Y96" s="22"/>
      <c r="Z96" s="22"/>
      <c r="AA96" s="22"/>
      <c r="AB96" s="22"/>
      <c r="AC96" s="22"/>
      <c r="AE96" s="22"/>
      <c r="AF96" s="22"/>
      <c r="AH96" s="22"/>
      <c r="AI96" s="22"/>
      <c r="AJ96" s="22"/>
      <c r="AK96" s="22"/>
      <c r="AM96" s="22"/>
    </row>
    <row r="97" spans="1:39" s="5" customFormat="1" x14ac:dyDescent="0.25">
      <c r="A97" s="13"/>
      <c r="B97" s="22"/>
      <c r="C97" s="31"/>
      <c r="D97" s="22">
        <v>1</v>
      </c>
      <c r="E97" s="88" t="s">
        <v>488</v>
      </c>
      <c r="J97" s="23"/>
      <c r="K97" s="3"/>
      <c r="L97" s="3"/>
      <c r="M97" s="22"/>
      <c r="N97" s="23"/>
      <c r="P97" s="13"/>
      <c r="Q97" s="13"/>
      <c r="R97" s="13"/>
      <c r="S97" s="22"/>
      <c r="T97" s="22"/>
      <c r="U97" s="22"/>
      <c r="Y97" s="22"/>
      <c r="Z97" s="22"/>
      <c r="AA97" s="22"/>
      <c r="AB97" s="22"/>
      <c r="AC97" s="22"/>
      <c r="AE97" s="22"/>
      <c r="AF97" s="22"/>
      <c r="AH97" s="22"/>
      <c r="AI97" s="22"/>
      <c r="AJ97" s="22"/>
      <c r="AK97" s="22"/>
      <c r="AM97" s="22"/>
    </row>
    <row r="98" spans="1:39" s="5" customFormat="1" x14ac:dyDescent="0.25">
      <c r="A98" s="13"/>
      <c r="B98" s="22"/>
      <c r="C98" s="31"/>
      <c r="D98" s="22">
        <v>1</v>
      </c>
      <c r="E98" s="88" t="s">
        <v>489</v>
      </c>
      <c r="J98" s="23"/>
      <c r="K98" s="3"/>
      <c r="L98" s="3"/>
      <c r="M98" s="22"/>
      <c r="N98" s="23"/>
      <c r="P98" s="13"/>
      <c r="Q98" s="13"/>
      <c r="R98" s="13"/>
      <c r="S98" s="22"/>
      <c r="T98" s="22"/>
      <c r="U98" s="22"/>
      <c r="Y98" s="22"/>
      <c r="Z98" s="22"/>
      <c r="AA98" s="22"/>
      <c r="AB98" s="22"/>
      <c r="AC98" s="22"/>
      <c r="AE98" s="22"/>
      <c r="AF98" s="22"/>
      <c r="AH98" s="22"/>
      <c r="AI98" s="22"/>
      <c r="AJ98" s="22"/>
      <c r="AK98" s="22"/>
      <c r="AM98" s="22"/>
    </row>
    <row r="99" spans="1:39" s="5" customFormat="1" x14ac:dyDescent="0.25">
      <c r="A99" s="13"/>
      <c r="B99" s="22"/>
      <c r="C99" s="31"/>
      <c r="D99" s="22">
        <v>0</v>
      </c>
      <c r="E99" s="88" t="s">
        <v>69</v>
      </c>
      <c r="J99" s="23"/>
      <c r="K99" s="3"/>
      <c r="L99" s="3"/>
      <c r="M99" s="22"/>
      <c r="N99" s="23"/>
      <c r="P99" s="13"/>
      <c r="Q99" s="13"/>
      <c r="R99" s="13"/>
      <c r="S99" s="22"/>
      <c r="T99" s="22"/>
      <c r="U99" s="22"/>
      <c r="Y99" s="22"/>
      <c r="Z99" s="22"/>
      <c r="AA99" s="22"/>
      <c r="AB99" s="22"/>
      <c r="AC99" s="22"/>
      <c r="AE99" s="22"/>
      <c r="AF99" s="22"/>
      <c r="AH99" s="22"/>
      <c r="AI99" s="22"/>
      <c r="AJ99" s="22"/>
      <c r="AK99" s="22"/>
      <c r="AM99" s="22"/>
    </row>
    <row r="100" spans="1:39" s="5" customFormat="1" x14ac:dyDescent="0.25">
      <c r="A100" s="13"/>
      <c r="B100" s="22"/>
      <c r="C100" s="31"/>
      <c r="D100" s="22">
        <v>0</v>
      </c>
      <c r="E100" s="88" t="s">
        <v>69</v>
      </c>
      <c r="J100" s="23"/>
      <c r="K100" s="3"/>
      <c r="L100" s="3"/>
      <c r="M100" s="22"/>
      <c r="N100" s="23"/>
      <c r="P100" s="13"/>
      <c r="Q100" s="13"/>
      <c r="R100" s="13"/>
      <c r="S100" s="22"/>
      <c r="T100" s="22"/>
      <c r="U100" s="22"/>
      <c r="Y100" s="22"/>
      <c r="Z100" s="22"/>
      <c r="AA100" s="22"/>
      <c r="AB100" s="22"/>
      <c r="AC100" s="22"/>
      <c r="AE100" s="22"/>
      <c r="AF100" s="22"/>
      <c r="AH100" s="22"/>
      <c r="AI100" s="22"/>
      <c r="AJ100" s="22"/>
      <c r="AK100" s="22"/>
      <c r="AM100" s="22"/>
    </row>
    <row r="101" spans="1:39" s="5" customFormat="1" x14ac:dyDescent="0.25">
      <c r="A101" s="13"/>
      <c r="B101" s="22"/>
      <c r="C101" s="31"/>
      <c r="D101" s="22">
        <v>0</v>
      </c>
      <c r="E101" s="88" t="s">
        <v>69</v>
      </c>
      <c r="J101" s="23"/>
      <c r="K101" s="3"/>
      <c r="L101" s="3"/>
      <c r="M101" s="22"/>
      <c r="N101" s="23"/>
      <c r="P101" s="13"/>
      <c r="Q101" s="13"/>
      <c r="R101" s="13"/>
      <c r="S101" s="22"/>
      <c r="T101" s="22"/>
      <c r="U101" s="22"/>
      <c r="Y101" s="22"/>
      <c r="Z101" s="22"/>
      <c r="AA101" s="22"/>
      <c r="AB101" s="22"/>
      <c r="AC101" s="22"/>
      <c r="AE101" s="22"/>
      <c r="AF101" s="22"/>
      <c r="AH101" s="22"/>
      <c r="AI101" s="22"/>
      <c r="AJ101" s="22"/>
      <c r="AK101" s="22"/>
      <c r="AM101" s="22"/>
    </row>
    <row r="102" spans="1:39" s="5" customFormat="1" x14ac:dyDescent="0.25">
      <c r="A102" s="13" t="s">
        <v>435</v>
      </c>
      <c r="B102" s="22" t="s">
        <v>490</v>
      </c>
      <c r="C102" s="31"/>
      <c r="D102" s="22"/>
      <c r="E102" s="40" t="s">
        <v>491</v>
      </c>
      <c r="H102" s="5">
        <v>192</v>
      </c>
      <c r="I102" s="5">
        <f>H102-J102</f>
        <v>96</v>
      </c>
      <c r="J102" s="23">
        <v>96</v>
      </c>
      <c r="K102" s="3"/>
      <c r="L102" s="3"/>
      <c r="M102" s="22"/>
      <c r="N102" s="23"/>
      <c r="P102" s="13"/>
      <c r="Q102" s="13"/>
      <c r="R102" s="13"/>
      <c r="S102" s="22"/>
      <c r="T102" s="22"/>
      <c r="U102" s="22"/>
      <c r="Y102" s="22"/>
      <c r="Z102" s="22"/>
      <c r="AA102" s="22"/>
      <c r="AB102" s="22"/>
      <c r="AC102" s="22"/>
      <c r="AE102" s="22"/>
      <c r="AF102" s="22"/>
      <c r="AH102" s="22"/>
      <c r="AI102" s="22"/>
      <c r="AJ102" s="22"/>
      <c r="AK102" s="22"/>
      <c r="AM102" s="22"/>
    </row>
    <row r="103" spans="1:39" s="5" customFormat="1" x14ac:dyDescent="0.25">
      <c r="A103" s="13"/>
      <c r="B103" s="22"/>
      <c r="C103" s="31"/>
      <c r="D103" s="22"/>
      <c r="E103" s="88"/>
      <c r="J103" s="23"/>
      <c r="K103" s="3"/>
      <c r="L103" s="3"/>
      <c r="M103" s="22"/>
      <c r="N103" s="23"/>
      <c r="P103" s="13"/>
      <c r="Q103" s="13"/>
      <c r="R103" s="13"/>
      <c r="S103" s="22"/>
      <c r="T103" s="22"/>
      <c r="U103" s="22"/>
      <c r="Y103" s="22"/>
      <c r="Z103" s="22"/>
      <c r="AA103" s="22"/>
      <c r="AB103" s="22"/>
      <c r="AC103" s="22"/>
      <c r="AE103" s="22"/>
      <c r="AF103" s="22"/>
      <c r="AH103" s="22"/>
      <c r="AI103" s="22"/>
      <c r="AJ103" s="22"/>
      <c r="AK103" s="22"/>
      <c r="AM103" s="22"/>
    </row>
    <row r="104" spans="1:39" s="5" customFormat="1" x14ac:dyDescent="0.25">
      <c r="A104" s="13"/>
      <c r="B104" s="22"/>
      <c r="C104" s="31"/>
      <c r="D104" s="22"/>
      <c r="E104" s="88"/>
      <c r="J104" s="23"/>
      <c r="K104" s="3"/>
      <c r="L104" s="3"/>
      <c r="M104" s="22"/>
      <c r="N104" s="23"/>
      <c r="P104" s="13"/>
      <c r="Q104" s="13"/>
      <c r="R104" s="13"/>
      <c r="S104" s="22"/>
      <c r="T104" s="22"/>
      <c r="U104" s="22"/>
      <c r="Y104" s="22"/>
      <c r="Z104" s="22"/>
      <c r="AA104" s="22"/>
      <c r="AB104" s="22"/>
      <c r="AC104" s="22"/>
      <c r="AE104" s="22"/>
      <c r="AF104" s="22"/>
      <c r="AH104" s="22"/>
      <c r="AI104" s="22"/>
      <c r="AJ104" s="22"/>
      <c r="AK104" s="22"/>
      <c r="AM104" s="22"/>
    </row>
    <row r="105" spans="1:39" s="5" customFormat="1" x14ac:dyDescent="0.25">
      <c r="A105" s="13"/>
      <c r="B105" s="22"/>
      <c r="C105" s="31"/>
      <c r="D105" s="22"/>
      <c r="E105" s="88"/>
      <c r="J105" s="23"/>
      <c r="K105" s="3"/>
      <c r="L105" s="3"/>
      <c r="M105" s="22"/>
      <c r="N105" s="23"/>
      <c r="P105" s="13"/>
      <c r="Q105" s="13"/>
      <c r="R105" s="13"/>
      <c r="S105" s="22"/>
      <c r="T105" s="22"/>
      <c r="U105" s="22"/>
      <c r="Y105" s="22"/>
      <c r="Z105" s="22"/>
      <c r="AA105" s="22"/>
      <c r="AB105" s="22"/>
      <c r="AC105" s="22"/>
      <c r="AE105" s="22"/>
      <c r="AF105" s="22"/>
      <c r="AH105" s="22"/>
      <c r="AI105" s="22"/>
      <c r="AJ105" s="22"/>
      <c r="AK105" s="22"/>
      <c r="AM105" s="22"/>
    </row>
    <row r="106" spans="1:39" x14ac:dyDescent="0.25">
      <c r="A106" s="3" t="s">
        <v>435</v>
      </c>
      <c r="B106" s="22" t="s">
        <v>108</v>
      </c>
      <c r="C106" s="22">
        <v>210</v>
      </c>
      <c r="E106" s="4" t="s">
        <v>345</v>
      </c>
      <c r="H106" s="5">
        <f>I4</f>
        <v>96</v>
      </c>
      <c r="I106" s="5">
        <f>H106-J106</f>
        <v>48</v>
      </c>
      <c r="J106" s="23">
        <v>48</v>
      </c>
      <c r="L106" s="39"/>
      <c r="M106" s="39"/>
      <c r="N106" s="108"/>
      <c r="P106" s="22"/>
      <c r="Q106" s="22"/>
      <c r="R106" s="22"/>
      <c r="S106" s="22"/>
      <c r="T106" s="22"/>
      <c r="U106" s="22"/>
      <c r="W106" s="5">
        <f>C106+20</f>
        <v>230</v>
      </c>
      <c r="AB106" s="22">
        <f>C106</f>
        <v>210</v>
      </c>
      <c r="AE106" s="22">
        <v>1</v>
      </c>
      <c r="AH106" s="22">
        <v>1</v>
      </c>
      <c r="AJ106" s="22">
        <v>2</v>
      </c>
      <c r="AL106" s="22"/>
      <c r="AM106" s="22">
        <v>1</v>
      </c>
    </row>
    <row r="107" spans="1:39" x14ac:dyDescent="0.25">
      <c r="A107" s="3"/>
      <c r="D107" s="22">
        <v>1</v>
      </c>
      <c r="E107" s="63" t="s">
        <v>112</v>
      </c>
      <c r="F107" s="5">
        <v>200</v>
      </c>
      <c r="G107" s="5">
        <v>200</v>
      </c>
      <c r="L107" s="39"/>
      <c r="M107" s="39"/>
      <c r="N107" s="108"/>
      <c r="P107" s="22"/>
      <c r="Q107" s="22"/>
      <c r="R107" s="22"/>
      <c r="S107" s="22"/>
      <c r="T107" s="22"/>
      <c r="U107" s="22"/>
      <c r="W107" s="22"/>
      <c r="AL107" s="22"/>
    </row>
    <row r="108" spans="1:39" x14ac:dyDescent="0.25">
      <c r="A108" s="3"/>
      <c r="D108" s="22">
        <v>1</v>
      </c>
      <c r="E108" s="63" t="s">
        <v>113</v>
      </c>
      <c r="F108" s="5">
        <v>300</v>
      </c>
      <c r="G108" s="5">
        <v>180</v>
      </c>
      <c r="L108" s="39"/>
      <c r="M108" s="39"/>
      <c r="N108" s="108"/>
      <c r="P108" s="22"/>
      <c r="Q108" s="22"/>
      <c r="R108" s="22"/>
      <c r="S108" s="22"/>
      <c r="T108" s="22"/>
      <c r="U108" s="22"/>
      <c r="W108" s="22"/>
      <c r="AL108" s="22"/>
    </row>
    <row r="109" spans="1:39" x14ac:dyDescent="0.25">
      <c r="A109" s="3"/>
      <c r="E109" s="63" t="s">
        <v>312</v>
      </c>
      <c r="L109" s="39"/>
      <c r="M109" s="39"/>
      <c r="N109" s="108"/>
      <c r="P109" s="22"/>
      <c r="Q109" s="22"/>
      <c r="R109" s="22"/>
      <c r="S109" s="22"/>
      <c r="T109" s="22"/>
      <c r="U109" s="22"/>
      <c r="W109" s="22"/>
      <c r="AL109" s="22"/>
    </row>
    <row r="110" spans="1:39" s="5" customFormat="1" x14ac:dyDescent="0.25">
      <c r="A110" s="13" t="s">
        <v>108</v>
      </c>
      <c r="B110" s="22" t="s">
        <v>109</v>
      </c>
      <c r="C110" s="22">
        <v>500</v>
      </c>
      <c r="D110" s="31"/>
      <c r="E110" s="7" t="s">
        <v>346</v>
      </c>
      <c r="H110" s="5">
        <f>I106</f>
        <v>48</v>
      </c>
      <c r="I110" s="5">
        <f>H110-J110</f>
        <v>46</v>
      </c>
      <c r="J110" s="23">
        <v>2</v>
      </c>
      <c r="K110" s="3"/>
      <c r="L110" s="3"/>
      <c r="M110" s="22"/>
      <c r="N110" s="23"/>
      <c r="P110" s="13"/>
      <c r="Q110" s="13"/>
      <c r="R110" s="13"/>
      <c r="S110" s="22"/>
      <c r="T110" s="22"/>
      <c r="U110" s="22"/>
      <c r="V110" s="5">
        <f>C110+20</f>
        <v>520</v>
      </c>
      <c r="Y110" s="22"/>
      <c r="Z110" s="22"/>
      <c r="AA110" s="22"/>
      <c r="AB110" s="22">
        <f>C110</f>
        <v>500</v>
      </c>
      <c r="AC110" s="22"/>
      <c r="AE110" s="22">
        <v>1</v>
      </c>
      <c r="AF110" s="22"/>
      <c r="AH110" s="22">
        <v>1</v>
      </c>
      <c r="AI110" s="22"/>
      <c r="AJ110" s="22">
        <v>2</v>
      </c>
      <c r="AK110" s="22"/>
      <c r="AM110" s="22"/>
    </row>
    <row r="112" spans="1:39" s="5" customFormat="1" x14ac:dyDescent="0.25">
      <c r="A112" s="13"/>
      <c r="B112" s="22"/>
      <c r="C112" s="22"/>
      <c r="D112" s="31"/>
      <c r="E112" s="13"/>
      <c r="J112" s="23"/>
      <c r="K112" s="3"/>
      <c r="L112" s="3"/>
      <c r="M112" s="22"/>
      <c r="N112" s="23"/>
      <c r="P112" s="13"/>
      <c r="Q112" s="13"/>
      <c r="R112" s="13"/>
      <c r="S112" s="22"/>
      <c r="T112" s="22"/>
      <c r="U112" s="22"/>
      <c r="Y112" s="22"/>
      <c r="Z112" s="22"/>
      <c r="AA112" s="22"/>
      <c r="AB112" s="22"/>
      <c r="AC112" s="22"/>
      <c r="AE112" s="22"/>
      <c r="AF112" s="22"/>
      <c r="AH112" s="22"/>
      <c r="AI112" s="22"/>
      <c r="AJ112" s="22"/>
      <c r="AK112" s="22"/>
      <c r="AM112" s="22"/>
    </row>
    <row r="113" spans="1:39" s="5" customFormat="1" x14ac:dyDescent="0.25">
      <c r="A113" s="13"/>
      <c r="B113" s="22"/>
      <c r="C113" s="22"/>
      <c r="D113" s="31"/>
      <c r="E113" s="111" t="s">
        <v>347</v>
      </c>
      <c r="J113" s="23"/>
      <c r="K113" s="3"/>
      <c r="L113" s="3"/>
      <c r="M113" s="22"/>
      <c r="N113" s="23"/>
      <c r="P113" s="13"/>
      <c r="Q113" s="13"/>
      <c r="R113" s="13"/>
      <c r="S113" s="22"/>
      <c r="T113" s="22"/>
      <c r="U113" s="22"/>
      <c r="Y113" s="22"/>
      <c r="Z113" s="22"/>
      <c r="AA113" s="22"/>
      <c r="AB113" s="22"/>
      <c r="AC113" s="22"/>
      <c r="AE113" s="22"/>
      <c r="AF113" s="22"/>
      <c r="AH113" s="22"/>
      <c r="AI113" s="22"/>
      <c r="AJ113" s="22"/>
      <c r="AK113" s="22"/>
      <c r="AM113" s="22"/>
    </row>
    <row r="114" spans="1:39" s="5" customFormat="1" x14ac:dyDescent="0.25">
      <c r="A114" s="13"/>
      <c r="B114" s="22"/>
      <c r="C114" s="22"/>
      <c r="D114" s="31"/>
      <c r="E114" s="13"/>
      <c r="J114" s="23"/>
      <c r="K114" s="3"/>
      <c r="L114" s="3"/>
      <c r="M114" s="22"/>
      <c r="N114" s="23"/>
      <c r="P114" s="13"/>
      <c r="Q114" s="13"/>
      <c r="R114" s="13"/>
      <c r="S114" s="22"/>
      <c r="T114" s="22"/>
      <c r="U114" s="22"/>
      <c r="Y114" s="22"/>
      <c r="Z114" s="22"/>
      <c r="AA114" s="22"/>
      <c r="AB114" s="22"/>
      <c r="AC114" s="22"/>
      <c r="AE114" s="22"/>
      <c r="AF114" s="22"/>
      <c r="AH114" s="22"/>
      <c r="AI114" s="22"/>
      <c r="AJ114" s="22"/>
      <c r="AK114" s="22"/>
      <c r="AM114" s="22"/>
    </row>
    <row r="115" spans="1:39" s="5" customFormat="1" x14ac:dyDescent="0.25">
      <c r="A115" s="13"/>
      <c r="B115" s="22"/>
      <c r="C115" s="22"/>
      <c r="D115" s="31"/>
      <c r="E115" s="13"/>
      <c r="J115" s="23"/>
      <c r="K115" s="3"/>
      <c r="L115" s="3"/>
      <c r="M115" s="22"/>
      <c r="N115" s="23"/>
      <c r="P115" s="13"/>
      <c r="Q115" s="13"/>
      <c r="R115" s="13"/>
      <c r="S115" s="22"/>
      <c r="T115" s="22"/>
      <c r="U115" s="22"/>
      <c r="Y115" s="22"/>
      <c r="Z115" s="22"/>
      <c r="AA115" s="22"/>
      <c r="AB115" s="22"/>
      <c r="AC115" s="22"/>
      <c r="AE115" s="22"/>
      <c r="AF115" s="22"/>
      <c r="AH115" s="22"/>
      <c r="AI115" s="22"/>
      <c r="AJ115" s="22"/>
      <c r="AK115" s="22"/>
      <c r="AM115" s="22"/>
    </row>
    <row r="116" spans="1:39" s="5" customFormat="1" x14ac:dyDescent="0.25">
      <c r="A116" s="13"/>
      <c r="B116" s="22"/>
      <c r="C116" s="22"/>
      <c r="D116" s="31"/>
      <c r="E116" s="13"/>
      <c r="J116" s="23"/>
      <c r="K116" s="3"/>
      <c r="L116" s="3"/>
      <c r="M116" s="22"/>
      <c r="N116" s="23"/>
      <c r="P116" s="13"/>
      <c r="Q116" s="13"/>
      <c r="R116" s="13"/>
      <c r="S116" s="22"/>
      <c r="T116" s="22"/>
      <c r="U116" s="109"/>
      <c r="V116" s="110"/>
      <c r="W116" s="110"/>
      <c r="X116" s="110"/>
      <c r="Y116" s="109"/>
      <c r="Z116" s="109"/>
      <c r="AA116" s="109"/>
      <c r="AB116" s="109"/>
      <c r="AC116" s="109"/>
      <c r="AD116" s="110"/>
      <c r="AE116" s="109"/>
      <c r="AF116" s="109"/>
      <c r="AG116" s="110"/>
      <c r="AH116" s="109"/>
      <c r="AI116" s="109"/>
      <c r="AJ116" s="109"/>
      <c r="AK116" s="109"/>
      <c r="AL116" s="110"/>
      <c r="AM116" s="109"/>
    </row>
    <row r="117" spans="1:39" x14ac:dyDescent="0.25">
      <c r="A117" s="77"/>
      <c r="B117" s="113"/>
      <c r="C117" s="113">
        <f>SUM(C2:C116)</f>
        <v>1520</v>
      </c>
      <c r="D117" s="113">
        <f>SUM(D2:D116)</f>
        <v>95</v>
      </c>
      <c r="F117" s="23"/>
      <c r="G117" s="113">
        <f>SUM(G2:G116)</f>
        <v>895</v>
      </c>
      <c r="J117" s="24">
        <f>SUM(J2:J116)</f>
        <v>338</v>
      </c>
      <c r="K117" s="34"/>
      <c r="L117" s="24"/>
      <c r="M117" s="113"/>
      <c r="N117" s="24"/>
      <c r="O117" s="25">
        <f t="shared" ref="O117:AM117" si="0">SUM(O2:O116)</f>
        <v>0</v>
      </c>
      <c r="P117" s="25">
        <f t="shared" si="0"/>
        <v>0</v>
      </c>
      <c r="Q117" s="25">
        <f t="shared" si="0"/>
        <v>0</v>
      </c>
      <c r="R117" s="25">
        <f t="shared" si="0"/>
        <v>0</v>
      </c>
      <c r="S117" s="25">
        <f t="shared" si="0"/>
        <v>0</v>
      </c>
      <c r="T117" s="25">
        <f t="shared" si="0"/>
        <v>0</v>
      </c>
      <c r="U117" s="25">
        <f t="shared" si="0"/>
        <v>0</v>
      </c>
      <c r="V117" s="25">
        <f t="shared" si="0"/>
        <v>520</v>
      </c>
      <c r="W117" s="25">
        <f t="shared" si="0"/>
        <v>230</v>
      </c>
      <c r="X117" s="25">
        <f t="shared" si="0"/>
        <v>470</v>
      </c>
      <c r="Y117" s="25">
        <f t="shared" si="0"/>
        <v>0</v>
      </c>
      <c r="Z117" s="25">
        <f t="shared" si="0"/>
        <v>0</v>
      </c>
      <c r="AA117" s="25">
        <f t="shared" si="0"/>
        <v>0</v>
      </c>
      <c r="AB117" s="25">
        <f t="shared" si="0"/>
        <v>710</v>
      </c>
      <c r="AC117" s="25">
        <f t="shared" si="0"/>
        <v>430</v>
      </c>
      <c r="AD117" s="25">
        <f t="shared" si="0"/>
        <v>0</v>
      </c>
      <c r="AE117" s="113">
        <f t="shared" si="0"/>
        <v>3</v>
      </c>
      <c r="AF117" s="113">
        <f t="shared" si="0"/>
        <v>0</v>
      </c>
      <c r="AG117" s="25">
        <f t="shared" si="0"/>
        <v>0</v>
      </c>
      <c r="AH117" s="113">
        <f t="shared" si="0"/>
        <v>3</v>
      </c>
      <c r="AI117" s="113">
        <f t="shared" si="0"/>
        <v>0</v>
      </c>
      <c r="AJ117" s="113">
        <f t="shared" si="0"/>
        <v>52</v>
      </c>
      <c r="AK117" s="113">
        <f t="shared" si="0"/>
        <v>0</v>
      </c>
      <c r="AL117" s="25">
        <f t="shared" si="0"/>
        <v>1</v>
      </c>
      <c r="AM117" s="113">
        <f t="shared" si="0"/>
        <v>1</v>
      </c>
    </row>
    <row r="118" spans="1:39" x14ac:dyDescent="0.25">
      <c r="F118" s="23"/>
      <c r="G118" s="23"/>
      <c r="L118" s="23"/>
      <c r="P118" s="23"/>
      <c r="Q118" s="23"/>
      <c r="R118" s="23"/>
      <c r="S118" s="23"/>
      <c r="T118" s="23"/>
      <c r="U118" s="23"/>
      <c r="V118" s="23"/>
      <c r="W118" s="23"/>
    </row>
    <row r="120" spans="1:39" x14ac:dyDescent="0.25">
      <c r="D120" s="22">
        <v>6</v>
      </c>
      <c r="P120" s="22"/>
      <c r="Q120" s="22"/>
      <c r="R120" s="22"/>
      <c r="S120" s="23"/>
      <c r="T120" s="22"/>
      <c r="U120" s="22"/>
    </row>
    <row r="121" spans="1:39" x14ac:dyDescent="0.25">
      <c r="D121" s="32">
        <f>D120/D117</f>
        <v>6.3157894736842107E-2</v>
      </c>
      <c r="E121" s="5" t="s">
        <v>65</v>
      </c>
      <c r="F121" s="5">
        <v>0</v>
      </c>
      <c r="P121" s="22"/>
      <c r="Q121" s="22"/>
      <c r="R121" s="22"/>
      <c r="S121" s="23"/>
      <c r="T121" s="22"/>
      <c r="U121" s="22"/>
    </row>
    <row r="122" spans="1:39" x14ac:dyDescent="0.25">
      <c r="P122" s="22"/>
      <c r="Q122" s="22"/>
      <c r="R122" s="22"/>
      <c r="S122" s="23"/>
      <c r="T122" s="22"/>
      <c r="U122" s="22"/>
    </row>
    <row r="125" spans="1:39" x14ac:dyDescent="0.25">
      <c r="E125" s="13" t="s">
        <v>898</v>
      </c>
    </row>
    <row r="126" spans="1:39" x14ac:dyDescent="0.25">
      <c r="E126" s="13" t="s">
        <v>899</v>
      </c>
    </row>
    <row r="127" spans="1:39" x14ac:dyDescent="0.25">
      <c r="E127" s="13" t="s">
        <v>900</v>
      </c>
    </row>
    <row r="128" spans="1:39" x14ac:dyDescent="0.25">
      <c r="E128" s="13" t="s">
        <v>901</v>
      </c>
    </row>
    <row r="129" spans="5:5" x14ac:dyDescent="0.25">
      <c r="E129" s="13" t="s">
        <v>902</v>
      </c>
    </row>
    <row r="130" spans="5:5" x14ac:dyDescent="0.25">
      <c r="E130" s="13" t="s">
        <v>903</v>
      </c>
    </row>
    <row r="131" spans="5:5" x14ac:dyDescent="0.25">
      <c r="E131" s="13" t="s">
        <v>904</v>
      </c>
    </row>
    <row r="132" spans="5:5" x14ac:dyDescent="0.25">
      <c r="E132" s="13" t="s">
        <v>905</v>
      </c>
    </row>
    <row r="133" spans="5:5" x14ac:dyDescent="0.25">
      <c r="E133" s="13" t="s">
        <v>906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C33290E4C0EE4A91FAD6A8DD115F54" ma:contentTypeVersion="2" ma:contentTypeDescription="Create a new document." ma:contentTypeScope="" ma:versionID="555f6b95087a83c693c74645d16eb97a">
  <xsd:schema xmlns:xsd="http://www.w3.org/2001/XMLSchema" xmlns:xs="http://www.w3.org/2001/XMLSchema" xmlns:p="http://schemas.microsoft.com/office/2006/metadata/properties" xmlns:ns2="48e8f572-997d-4f0c-8ab5-25c8535bfffb" targetNamespace="http://schemas.microsoft.com/office/2006/metadata/properties" ma:root="true" ma:fieldsID="9143548d154b9c6667ff8bcd625dc2f7" ns2:_="">
    <xsd:import namespace="48e8f572-997d-4f0c-8ab5-25c8535bfff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8f572-997d-4f0c-8ab5-25c8535bf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957E9A-3D62-4343-82A6-24BE0D9DF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8f572-997d-4f0c-8ab5-25c8535bf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3354DF-A507-424B-B5C7-C0853BE81A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B54C47-A79F-4E4D-8A49-FE48B3D8CD8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8e8f572-997d-4f0c-8ab5-25c8535bfffb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Ingleton 1</vt:lpstr>
      <vt:lpstr>Ingleton 2</vt:lpstr>
      <vt:lpstr>Ingleton 3</vt:lpstr>
      <vt:lpstr>Ingleton 4</vt:lpstr>
      <vt:lpstr>Ingleton 5</vt:lpstr>
      <vt:lpstr>work in progress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Barry Forde</cp:lastModifiedBy>
  <dcterms:created xsi:type="dcterms:W3CDTF">2010-11-23T12:29:25Z</dcterms:created>
  <dcterms:modified xsi:type="dcterms:W3CDTF">2016-03-11T08:51:34Z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0x010100E3C33290E4C0EE4A91FAD6A8DD115F54</vt:lpwstr>
  </property>
</Properties>
</file>