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ve Dashboard" sheetId="1" r:id="rId4"/>
    <sheet state="visible" name="Input Parameters" sheetId="2" r:id="rId5"/>
    <sheet state="visible" name="Sales Pipeline" sheetId="3" r:id="rId6"/>
    <sheet state="visible" name="Business Scaling" sheetId="4" r:id="rId7"/>
    <sheet state="visible" name="Monthly Cash Flow" sheetId="5" r:id="rId8"/>
  </sheets>
  <definedNames/>
  <calcPr/>
  <extLst>
    <ext uri="GoogleSheetsCustomDataVersion2">
      <go:sheetsCustomData xmlns:go="http://customooxmlschemas.google.com/" r:id="rId9" roundtripDataChecksum="LwE2y05G3vieRNLNRZa8O5JiXCfUQbofY31ARiMjDdM="/>
    </ext>
  </extLst>
</workbook>
</file>

<file path=xl/sharedStrings.xml><?xml version="1.0" encoding="utf-8"?>
<sst xmlns="http://schemas.openxmlformats.org/spreadsheetml/2006/main" count="388" uniqueCount="238">
  <si>
    <t>AugmentGrowth Financial Model v9.2</t>
  </si>
  <si>
    <t>Executive Dashboard</t>
  </si>
  <si>
    <t>Date: October 4, 2025</t>
  </si>
  <si>
    <t>Status: Hybrid business model with three revenue streams</t>
  </si>
  <si>
    <t>SCENARIO OVERVIEW</t>
  </si>
  <si>
    <t>Scenario</t>
  </si>
  <si>
    <t>Worst-Case</t>
  </si>
  <si>
    <t>Conservative</t>
  </si>
  <si>
    <t>Realistic</t>
  </si>
  <si>
    <t>Optimistic</t>
  </si>
  <si>
    <t>Description</t>
  </si>
  <si>
    <t>Zero income</t>
  </si>
  <si>
    <t>Almost inevitable</t>
  </si>
  <si>
    <t>Primary plan</t>
  </si>
  <si>
    <t>Things going well</t>
  </si>
  <si>
    <t>Probability</t>
  </si>
  <si>
    <t>Fallback</t>
  </si>
  <si>
    <t>75-80%</t>
  </si>
  <si>
    <t>60-70%</t>
  </si>
  <si>
    <t>15-25%</t>
  </si>
  <si>
    <t>MONTH 12 METRICS</t>
  </si>
  <si>
    <t>Consulting Clients</t>
  </si>
  <si>
    <t>Managed Service Clients</t>
  </si>
  <si>
    <t>Self-Service Users</t>
  </si>
  <si>
    <t>MONTH 12 REVENUE</t>
  </si>
  <si>
    <t>Consulting Revenue</t>
  </si>
  <si>
    <t>Managed Service Revenue</t>
  </si>
  <si>
    <t>Self-Service Revenue</t>
  </si>
  <si>
    <t>TOTAL MRR (Gross)</t>
  </si>
  <si>
    <t>Net Revenue (After Tax)</t>
  </si>
  <si>
    <t>Net Revenue (After Costs)</t>
  </si>
  <si>
    <t>CASH POSITION &amp; RUNWAY</t>
  </si>
  <si>
    <t>Starting Cash</t>
  </si>
  <si>
    <t>Month 12 Ending Cash</t>
  </si>
  <si>
    <t>Cash Burned/Accumulated</t>
  </si>
  <si>
    <t>Months of Runway Remaining</t>
  </si>
  <si>
    <t>BREAK-EVEN ANALYSIS</t>
  </si>
  <si>
    <t>Note: Break-even = Total Income &gt;= Total Expenses</t>
  </si>
  <si>
    <t>Monthly Shortfall to Cover</t>
  </si>
  <si>
    <t>Expected Break-Even Month</t>
  </si>
  <si>
    <t>N/A</t>
  </si>
  <si>
    <t>Month 6</t>
  </si>
  <si>
    <t>Month 3</t>
  </si>
  <si>
    <t>Month 2</t>
  </si>
  <si>
    <t>KEY ASSUMPTIONS</t>
  </si>
  <si>
    <t>Tax Rate (Combined)</t>
  </si>
  <si>
    <t>Consulting Fee</t>
  </si>
  <si>
    <t>Managed Service Rate</t>
  </si>
  <si>
    <t>Self-Service ARPU (Realistic)</t>
  </si>
  <si>
    <t>Offshore PM Cost</t>
  </si>
  <si>
    <t>Software/API Costs</t>
  </si>
  <si>
    <t>of gross revenue</t>
  </si>
  <si>
    <t>SCENARIO DESCRIPTIONS</t>
  </si>
  <si>
    <t>WORST-CASE:</t>
  </si>
  <si>
    <t>Zero business income. Shows runway if no clients close.</t>
  </si>
  <si>
    <t>CONSERVATIVE:</t>
  </si>
  <si>
    <t>2 consulting clients by M3. Managed: 1 client every 2-3 months. NO self-service launch.</t>
  </si>
  <si>
    <t>REALISTIC:</t>
  </si>
  <si>
    <t>2 consulting clients by M2. Managed: 1 client every 2 months. Self-service: Launch M8, 20-25 users by M12.</t>
  </si>
  <si>
    <t>OPTIMISTIC:</t>
  </si>
  <si>
    <t>3 consulting clients by M2. Managed: 1-2 clients/month, 9 by M12. Self-service: Launch M6, 50 users by M12.</t>
  </si>
  <si>
    <t>AugmentGrowth Financial Model v8</t>
  </si>
  <si>
    <t>Input Parameters &amp; Assumptions</t>
  </si>
  <si>
    <t>PERSONAL FINANCIAL SITUATION</t>
  </si>
  <si>
    <t>Available Cash</t>
  </si>
  <si>
    <t>Starting cash position</t>
  </si>
  <si>
    <t>Monthly Personal Expenses</t>
  </si>
  <si>
    <t>Total personal burn</t>
  </si>
  <si>
    <t>Danielle's Monthly Income</t>
  </si>
  <si>
    <t>Includes rental + interest</t>
  </si>
  <si>
    <t>Monthly Personal Shortfall</t>
  </si>
  <si>
    <t>Needs to be covered by business</t>
  </si>
  <si>
    <t>TAX ASSUMPTIONS</t>
  </si>
  <si>
    <t>Effective Tax Rate</t>
  </si>
  <si>
    <t>CA + Federal combined</t>
  </si>
  <si>
    <t>Net Income Multiplier</t>
  </si>
  <si>
    <t>Kept after taxes</t>
  </si>
  <si>
    <t>HIGH-TOUCH CONSULTING PRICING</t>
  </si>
  <si>
    <t>Monthly Retainer Fee</t>
  </si>
  <si>
    <t>For 25% of founder time</t>
  </si>
  <si>
    <t>Target Clients (All Scenarios)</t>
  </si>
  <si>
    <t>Phase out by M6-12</t>
  </si>
  <si>
    <t>MANAGED SERVICE PRICING</t>
  </si>
  <si>
    <t>Percentage of Media Spend</t>
  </si>
  <si>
    <t>Flat 10% up to $500K/month</t>
  </si>
  <si>
    <t>Client Spend Scaling:</t>
  </si>
  <si>
    <t xml:space="preserve">  Average Spend - Month 1-2</t>
  </si>
  <si>
    <t>All clients start here</t>
  </si>
  <si>
    <t xml:space="preserve">  Average Spend - Month 3-5</t>
  </si>
  <si>
    <t>Mix of new + scaled clients</t>
  </si>
  <si>
    <t xml:space="preserve">  Average Spend - Month 6-12</t>
  </si>
  <si>
    <t>Scaled + larger new clients</t>
  </si>
  <si>
    <t>SELF-SERVICE PLATFORM PRICING</t>
  </si>
  <si>
    <t>Minimum Monthly Fee</t>
  </si>
  <si>
    <t>Usage-based minimum</t>
  </si>
  <si>
    <t>Average Revenue Per User - Realistic</t>
  </si>
  <si>
    <t>Target ARPU</t>
  </si>
  <si>
    <t>Average Revenue Per User - Optimistic</t>
  </si>
  <si>
    <t>More heavy users</t>
  </si>
  <si>
    <t>COST ASSUMPTIONS</t>
  </si>
  <si>
    <t>Offshore PM - Monthly Cost</t>
  </si>
  <si>
    <t>Full-time, 40 hrs/week</t>
  </si>
  <si>
    <t>Offshore PM - Hire at Client Count</t>
  </si>
  <si>
    <t>When managed clients &gt;= 2</t>
  </si>
  <si>
    <t>Account Manager - Monthly Cost per Client</t>
  </si>
  <si>
    <t>Fractional basis per client, 10 hrs/week per client</t>
  </si>
  <si>
    <t>Account Manager - Hire at Client Count</t>
  </si>
  <si>
    <t>When managed clients &gt;= 4</t>
  </si>
  <si>
    <t>Light PM Support (1 client)</t>
  </si>
  <si>
    <t>Part-time support before full PM</t>
  </si>
  <si>
    <t>Software/API Costs (% of Revenue)</t>
  </si>
  <si>
    <t>Anthropic API, Claude, Agents, tools</t>
  </si>
  <si>
    <t>Sales Pipeline &amp; Funnel Models</t>
  </si>
  <si>
    <t>Metric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</si>
  <si>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</si>
  <si>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</si>
  <si>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</si>
  <si>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</si>
  <si>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</si>
  <si>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</si>
  <si>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</si>
  <si>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</si>
  <si>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</si>
  <si>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</si>
  <si>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</si>
  <si>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</si>
  <si>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1. HIGH-TOUCH CONSULTING FUNNEL</t>
  </si>
  <si>
    <t>Conversion Rates (Input Assumptions):</t>
  </si>
  <si>
    <t xml:space="preserve">  Warm Intro → Discovery Call</t>
  </si>
  <si>
    <t>Strong network, high response</t>
  </si>
  <si>
    <t xml:space="preserve">  Discovery → Proposal</t>
  </si>
  <si>
    <t>Qualified intros</t>
  </si>
  <si>
    <t xml:space="preserve">  Proposal → Close</t>
  </si>
  <si>
    <t>High-intent buyers</t>
  </si>
  <si>
    <t>A. Backward Model - CONSERVATIVE Scenario</t>
  </si>
  <si>
    <t>⚠️ NOTE: Assumes we cap consulting clients to 2</t>
  </si>
  <si>
    <t>Target: Consulting Clients (Cumulative)</t>
  </si>
  <si>
    <t>New Clients This Month</t>
  </si>
  <si>
    <t>Required: Proposals</t>
  </si>
  <si>
    <t>Required: Discovery Calls</t>
  </si>
  <si>
    <t>Required: Warm Intros</t>
  </si>
  <si>
    <t>B. Backward Model - REALISTIC Scenario</t>
  </si>
  <si>
    <t>⚠️ NOTE: Assumes ramp down of high touch consulting as managed clients ramps up</t>
  </si>
  <si>
    <t>C. Backward Model - OPTIMISTIC Scenario</t>
  </si>
  <si>
    <t>⚠️ NOTE: Ramps down on high touch consulting sooner to ramp up other lines</t>
  </si>
  <si>
    <t>2. MANAGED SERVICE FUNNEL</t>
  </si>
  <si>
    <t>Conversion Rates (Warm Network Phase):</t>
  </si>
  <si>
    <t>Operator network, targeted</t>
  </si>
  <si>
    <t>Qualifying for ICP fit</t>
  </si>
  <si>
    <t>Longer sales cycle</t>
  </si>
  <si>
    <t>⚠️ NOTE: These outputs feed directly into Business Scaling scenarios</t>
  </si>
  <si>
    <t>Target: Managed Clients (Cumulative)</t>
  </si>
  <si>
    <t>⚠️ NOTE: These outputs feed Business Scaling - Realistic</t>
  </si>
  <si>
    <t>⚠️ NOTE: These outputs feed Business Scaling - Optimistic</t>
  </si>
  <si>
    <t>3. SELF-SERVICE PLATFORM FUNNEL</t>
  </si>
  <si>
    <t>Conversion Rates (Organic Channels Only):</t>
  </si>
  <si>
    <t xml:space="preserve">  Website Visitor → Free Trial</t>
  </si>
  <si>
    <t>Typical B2B SaaS</t>
  </si>
  <si>
    <t xml:space="preserve">  Free Trial → Paid</t>
  </si>
  <si>
    <t>Usage-based, low friction</t>
  </si>
  <si>
    <t xml:space="preserve">  Paid → Retained 3 Months</t>
  </si>
  <si>
    <t>After initial churn phase</t>
  </si>
  <si>
    <t>⚠️ NOTE: NO SELF-SERVICE LAUNCH in Conservative</t>
  </si>
  <si>
    <t>Target: Self-Service Users (Net)</t>
  </si>
  <si>
    <t>⚠️ NOTE: Month 8 launch, 20-25 users by M12</t>
  </si>
  <si>
    <t>Gross Adds This Month</t>
  </si>
  <si>
    <t>Churn This Month</t>
  </si>
  <si>
    <t>⚠️ NOTE: Month 6 launch, 45-55 users by M12</t>
  </si>
  <si>
    <t>Business Scaling &amp; Revenue Projections</t>
  </si>
  <si>
    <t>Formula/Source</t>
  </si>
  <si>
    <t>Month 1</t>
  </si>
  <si>
    <t>Month 4</t>
  </si>
  <si>
    <t>Month 5</t>
  </si>
  <si>
    <t>Month 7</t>
  </si>
  <si>
    <t>Month 8</t>
  </si>
  <si>
    <t>Month 9</t>
  </si>
  <si>
    <t>Month 10</t>
  </si>
  <si>
    <t>Month 11</t>
  </si>
  <si>
    <t>Month 12</t>
  </si>
  <si>
    <t>CONSERVATIVE SCENARIO: Almost Inevitable</t>
  </si>
  <si>
    <t>CONSULTING REVENUE</t>
  </si>
  <si>
    <t xml:space="preserve">  Consulting Clients</t>
  </si>
  <si>
    <t>Sales Pipeline</t>
  </si>
  <si>
    <t xml:space="preserve">  Revenue per Client</t>
  </si>
  <si>
    <t>Input Params</t>
  </si>
  <si>
    <t xml:space="preserve">  Gross Consulting Revenue</t>
  </si>
  <si>
    <t>Clients × Fee</t>
  </si>
  <si>
    <t>MANAGED SERVICE REVENUE</t>
  </si>
  <si>
    <t xml:space="preserve">  Managed Clients</t>
  </si>
  <si>
    <t xml:space="preserve">  Avg Client Media Spend</t>
  </si>
  <si>
    <t>Dynamic scaling</t>
  </si>
  <si>
    <t xml:space="preserve">  Percentage Rate</t>
  </si>
  <si>
    <t>10% flat</t>
  </si>
  <si>
    <t xml:space="preserve">  Gross Managed Revenue</t>
  </si>
  <si>
    <t>Clients × Spend × %</t>
  </si>
  <si>
    <t>SELF-SERVICE REVENUE</t>
  </si>
  <si>
    <t xml:space="preserve">  Self-Service Users</t>
  </si>
  <si>
    <t xml:space="preserve">  Avg Revenue per User</t>
  </si>
  <si>
    <t>Realistic ARPU</t>
  </si>
  <si>
    <t xml:space="preserve">  Gross Self-Service Revenue</t>
  </si>
  <si>
    <t>Users × ARPU</t>
  </si>
  <si>
    <t>TOTAL REVENUE &amp; COSTS</t>
  </si>
  <si>
    <t xml:space="preserve">  Total Gross Revenue</t>
  </si>
  <si>
    <t>Sum all streams</t>
  </si>
  <si>
    <t xml:space="preserve">  Net Revenue (After Tax)</t>
  </si>
  <si>
    <t>Gross × (1-Tax Rate)%</t>
  </si>
  <si>
    <t xml:space="preserve">  Hiring Cost</t>
  </si>
  <si>
    <t>If clients &gt;= 2</t>
  </si>
  <si>
    <t xml:space="preserve">  Software/API Costs</t>
  </si>
  <si>
    <t>3% of gross</t>
  </si>
  <si>
    <t xml:space="preserve">  Total Business Expenses</t>
  </si>
  <si>
    <t>PM + Software</t>
  </si>
  <si>
    <t xml:space="preserve">  Net Revenue After Costs</t>
  </si>
  <si>
    <t>REALISTIC SCENARIO: Primary Planning Assumption</t>
  </si>
  <si>
    <t>OPTIMISTIC SCENARIO: Things Going Really Well</t>
  </si>
  <si>
    <t>Optimistic ARPU</t>
  </si>
  <si>
    <t>Monthly Cash Flow Analysis</t>
  </si>
  <si>
    <t>Cash Flow Item</t>
  </si>
  <si>
    <t>Source</t>
  </si>
  <si>
    <t>WORST-CASE SCENARIO</t>
  </si>
  <si>
    <t>BEGINNING CASH</t>
  </si>
  <si>
    <t>Prior ending</t>
  </si>
  <si>
    <t>Income (Danielle Only)</t>
  </si>
  <si>
    <t>Expenses (Personal Only)</t>
  </si>
  <si>
    <t>NET CASH FLOW</t>
  </si>
  <si>
    <t>ENDING CASH</t>
  </si>
  <si>
    <t>Bus Scaling</t>
  </si>
  <si>
    <t>CONSERVATIVE SCENARIO</t>
  </si>
  <si>
    <t>INCOME</t>
  </si>
  <si>
    <t xml:space="preserve">  Danielle's Income</t>
  </si>
  <si>
    <t xml:space="preserve">  Business Revenue (Net After Tax)</t>
  </si>
  <si>
    <t>TOTAL INCOME</t>
  </si>
  <si>
    <t>EXPENSES</t>
  </si>
  <si>
    <t xml:space="preserve">  Personal Expenses</t>
  </si>
  <si>
    <t xml:space="preserve">  Business Expenses</t>
  </si>
  <si>
    <t>TOTAL EXPENSES</t>
  </si>
  <si>
    <t>REALISTIC SCENARIO</t>
  </si>
  <si>
    <t>OPTIMISTIC SCENARIO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</si>
</sst>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\$#,##0"/>
    <numFmt numFmtId="165" formatCode="&quot;$&quot;#,##0"/>
    <numFmt numFmtId="166" formatCode="0.0"/>
  </numFmts>
  <fonts count="17">
    <font>
      <sz val="11.0"/>
      <color theme="1"/>
      <name val="Calibri"/>
      <scheme val="minor"/>
    </font>
    <font>
      <b/>
      <sz val="18.0"/>
      <color theme="1"/>
      <name val="Calibri"/>
    </font>
    <font>
      <sz val="11.0"/>
      <color theme="1"/>
      <name val="Calibri"/>
    </font>
    <font>
      <i/>
      <sz val="14.0"/>
      <color theme="1"/>
      <name val="Calibri"/>
    </font>
    <font>
      <sz val="10.0"/>
      <color theme="1"/>
      <name val="Calibri"/>
    </font>
    <font>
      <i/>
      <sz val="10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6.0"/>
      <color theme="1"/>
      <name val="Calibri"/>
    </font>
    <font>
      <i/>
      <sz val="12.0"/>
      <color theme="1"/>
      <name val="Calibri"/>
    </font>
    <font>
      <i/>
      <sz val="10.0"/>
      <color rgb="FFFF0000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sz val="11.0"/>
      <color rgb="FF008000"/>
      <name val="Calibri"/>
    </font>
    <font>
      <sz val="11.0"/>
      <color rgb="FFC53929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E7E6E6"/>
        <bgColor rgb="FFE7E6E6"/>
      </patternFill>
    </fill>
    <fill>
      <patternFill patternType="solid">
        <fgColor rgb="FFC6E0B4"/>
        <bgColor rgb="FFC6E0B4"/>
      </patternFill>
    </fill>
    <fill>
      <patternFill patternType="solid">
        <fgColor rgb="FF4472C4"/>
        <bgColor rgb="FF4472C4"/>
      </patternFill>
    </fill>
    <fill>
      <patternFill patternType="solid">
        <fgColor rgb="FFF4B084"/>
        <bgColor rgb="FFF4B084"/>
      </patternFill>
    </fill>
    <fill>
      <patternFill patternType="solid">
        <fgColor rgb="FFFFE699"/>
        <bgColor rgb="FFFFE699"/>
      </patternFill>
    </fill>
    <fill>
      <patternFill patternType="solid">
        <fgColor rgb="FFD9D9D9"/>
        <bgColor rgb="FFD9D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1" fillId="2" fontId="6" numFmtId="0" xfId="0" applyAlignment="1" applyBorder="1" applyFill="1" applyFont="1">
      <alignment shrinkToFit="0" vertical="bottom" wrapText="0"/>
    </xf>
    <xf borderId="1" fillId="3" fontId="7" numFmtId="0" xfId="0" applyAlignment="1" applyBorder="1" applyFill="1" applyFon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0" fontId="7" numFmtId="0" xfId="0" applyAlignment="1" applyBorder="1" applyFont="1">
      <alignment shrinkToFit="0" vertical="bottom" wrapText="0"/>
    </xf>
    <xf borderId="0" fillId="0" fontId="7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5" xfId="0" applyAlignment="1" applyFont="1" applyNumberFormat="1">
      <alignment readingOrder="0" shrinkToFit="0" vertical="bottom" wrapText="0"/>
    </xf>
    <xf borderId="0" fillId="4" fontId="7" numFmtId="0" xfId="0" applyAlignment="1" applyFill="1" applyFon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4" fontId="7" numFmtId="164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1" fillId="3" fontId="7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7" numFmtId="1" xfId="0" applyAlignment="1" applyFont="1" applyNumberFormat="1">
      <alignment horizontal="right" vertical="bottom"/>
    </xf>
    <xf borderId="0" fillId="0" fontId="7" numFmtId="1" xfId="0" applyAlignment="1" applyFont="1" applyNumberFormat="1">
      <alignment horizontal="right" readingOrder="0" vertical="bottom"/>
    </xf>
    <xf borderId="0" fillId="0" fontId="10" numFmtId="0" xfId="0" applyAlignment="1" applyFont="1">
      <alignment shrinkToFit="0" vertical="bottom" wrapText="0"/>
    </xf>
    <xf borderId="0" fillId="0" fontId="7" numFmtId="1" xfId="0" applyAlignment="1" applyFont="1" applyNumberFormat="1">
      <alignment readingOrder="0" shrinkToFit="0" vertical="bottom" wrapText="0"/>
    </xf>
    <xf borderId="0" fillId="0" fontId="7" numFmtId="1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1" fillId="5" fontId="11" numFmtId="0" xfId="0" applyAlignment="1" applyBorder="1" applyFill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1" fillId="6" fontId="2" numFmtId="0" xfId="0" applyAlignment="1" applyBorder="1" applyFill="1" applyFont="1">
      <alignment readingOrder="0" shrinkToFit="0" vertical="bottom" wrapText="0"/>
    </xf>
    <xf borderId="1" fillId="6" fontId="2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164" xfId="0" applyAlignment="1" applyFont="1" applyNumberFormat="1">
      <alignment shrinkToFit="0" vertical="bottom" wrapText="0"/>
    </xf>
    <xf borderId="0" fillId="0" fontId="14" numFmtId="0" xfId="0" applyFont="1"/>
    <xf borderId="1" fillId="7" fontId="7" numFmtId="0" xfId="0" applyAlignment="1" applyBorder="1" applyFill="1" applyFont="1">
      <alignment shrinkToFit="0" vertical="bottom" wrapText="0"/>
    </xf>
    <xf borderId="1" fillId="7" fontId="2" numFmtId="0" xfId="0" applyAlignment="1" applyBorder="1" applyFont="1">
      <alignment shrinkToFit="0" vertical="bottom" wrapText="0"/>
    </xf>
    <xf borderId="1" fillId="7" fontId="6" numFmtId="0" xfId="0" applyAlignment="1" applyBorder="1" applyFont="1">
      <alignment shrinkToFit="0" vertical="bottom" wrapText="0"/>
    </xf>
    <xf borderId="1" fillId="5" fontId="11" numFmtId="0" xfId="0" applyAlignment="1" applyBorder="1" applyFont="1">
      <alignment readingOrder="0" shrinkToFit="0" vertical="bottom" wrapText="0"/>
    </xf>
    <xf borderId="1" fillId="8" fontId="7" numFmtId="0" xfId="0" applyAlignment="1" applyBorder="1" applyFill="1" applyFont="1">
      <alignment shrinkToFit="0" vertical="bottom" wrapText="0"/>
    </xf>
    <xf borderId="0" fillId="4" fontId="7" numFmtId="0" xfId="0" applyAlignment="1" applyFont="1">
      <alignment shrinkToFit="0" vertical="bottom" wrapText="0"/>
    </xf>
    <xf borderId="0" fillId="0" fontId="15" numFmtId="164" xfId="0" applyAlignment="1" applyFont="1" applyNumberFormat="1">
      <alignment shrinkToFit="0" vertical="bottom" wrapText="0"/>
    </xf>
    <xf borderId="1" fillId="4" fontId="6" numFmtId="0" xfId="0" applyAlignment="1" applyBorder="1" applyFont="1">
      <alignment shrinkToFit="0" vertical="bottom" wrapText="0"/>
    </xf>
    <xf borderId="0" fillId="6" fontId="2" numFmtId="0" xfId="0" applyAlignment="1" applyFont="1">
      <alignment shrinkToFit="0" vertical="bottom" wrapText="0"/>
    </xf>
    <xf borderId="0" fillId="0" fontId="16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1">
    <dxf>
      <font>
        <color rgb="FFC53929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5" width="18.0"/>
    <col customWidth="1" min="6" max="6" width="8.71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.2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7" t="s">
        <v>5</v>
      </c>
      <c r="B7" s="7" t="s">
        <v>6</v>
      </c>
      <c r="C7" s="7" t="s">
        <v>7</v>
      </c>
      <c r="D7" s="7" t="s">
        <v>8</v>
      </c>
      <c r="E7" s="7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10</v>
      </c>
      <c r="B8" s="2" t="s">
        <v>11</v>
      </c>
      <c r="C8" s="2" t="s">
        <v>12</v>
      </c>
      <c r="D8" s="2" t="s">
        <v>13</v>
      </c>
      <c r="E8" s="2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6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 t="s">
        <v>21</v>
      </c>
      <c r="B12" s="8">
        <v>0.0</v>
      </c>
      <c r="C12" s="8">
        <f>'Sales Pipeline'!N15</f>
        <v>2</v>
      </c>
      <c r="D12" s="8">
        <f>'Sales Pipeline'!N15</f>
        <v>2</v>
      </c>
      <c r="E12" s="8">
        <f>'Sales Pipeline'!N15</f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 t="s">
        <v>22</v>
      </c>
      <c r="B13" s="8">
        <v>0.0</v>
      </c>
      <c r="C13" s="8">
        <f>'Sales Pipeline'!N46</f>
        <v>3</v>
      </c>
      <c r="D13" s="8">
        <f>'Sales Pipeline'!N54</f>
        <v>5</v>
      </c>
      <c r="E13" s="8">
        <f>'Sales Pipeline'!N62</f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" t="s">
        <v>23</v>
      </c>
      <c r="B14" s="8">
        <v>0.0</v>
      </c>
      <c r="C14" s="8">
        <f>'Sales Pipeline'!N78</f>
        <v>0</v>
      </c>
      <c r="D14" s="8">
        <f>'Sales Pipeline'!N82</f>
        <v>22</v>
      </c>
      <c r="E14" s="8">
        <f>'Sales Pipeline'!N88</f>
        <v>50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/>
      <c r="B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7" t="s">
        <v>24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 t="s">
        <v>25</v>
      </c>
      <c r="B17" s="9">
        <v>0.0</v>
      </c>
      <c r="C17" s="9">
        <f>'Business Scaling'!N10</f>
        <v>20000</v>
      </c>
      <c r="D17" s="9">
        <f>'Business Scaling'!N38</f>
        <v>0</v>
      </c>
      <c r="E17" s="9">
        <f>'Business Scaling'!N66</f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2" t="s">
        <v>26</v>
      </c>
      <c r="B18" s="9">
        <v>0.0</v>
      </c>
      <c r="C18" s="9">
        <f>'Business Scaling'!N16</f>
        <v>19500</v>
      </c>
      <c r="D18" s="9">
        <f>'Business Scaling'!N44</f>
        <v>42500</v>
      </c>
      <c r="E18" s="9">
        <f>'Business Scaling'!N72</f>
        <v>76500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 t="s">
        <v>27</v>
      </c>
      <c r="B19" s="9">
        <v>0.0</v>
      </c>
      <c r="C19" s="9">
        <f>'Business Scaling'!N21</f>
        <v>0</v>
      </c>
      <c r="D19" s="9">
        <f>'Business Scaling'!N49</f>
        <v>22000</v>
      </c>
      <c r="E19" s="9">
        <f>'Business Scaling'!N77</f>
        <v>60000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10" t="s">
        <v>28</v>
      </c>
      <c r="B20" s="11">
        <v>0.0</v>
      </c>
      <c r="C20" s="11">
        <f t="shared" ref="C20:E20" si="1">C17+C18+C19</f>
        <v>39500</v>
      </c>
      <c r="D20" s="11">
        <f t="shared" si="1"/>
        <v>64500</v>
      </c>
      <c r="E20" s="11">
        <f t="shared" si="1"/>
        <v>136500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2" t="s">
        <v>29</v>
      </c>
      <c r="B21" s="13">
        <v>0.0</v>
      </c>
      <c r="C21" s="9">
        <f>'Business Scaling'!N25</f>
        <v>23700</v>
      </c>
      <c r="D21" s="9">
        <f>'Business Scaling'!N53</f>
        <v>38700</v>
      </c>
      <c r="E21" s="9">
        <f>'Business Scaling'!N81</f>
        <v>81900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4" t="s">
        <v>30</v>
      </c>
      <c r="B22" s="15">
        <v>0.0</v>
      </c>
      <c r="C22" s="16">
        <f>'Business Scaling'!N30</f>
        <v>20115</v>
      </c>
      <c r="D22" s="16">
        <f>'Business Scaling'!N58</f>
        <v>20700</v>
      </c>
      <c r="E22" s="16">
        <f>'Business Scaling'!N86</f>
        <v>47805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32</v>
      </c>
      <c r="B25" s="9">
        <f>'Input Parameters'!$B$5</f>
        <v>108000</v>
      </c>
      <c r="C25" s="9">
        <f>'Input Parameters'!$B$5</f>
        <v>108000</v>
      </c>
      <c r="D25" s="9">
        <f>'Input Parameters'!$B$5</f>
        <v>108000</v>
      </c>
      <c r="E25" s="9">
        <f>'Input Parameters'!$B$5</f>
        <v>108000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33</v>
      </c>
      <c r="B26" s="9">
        <f>'Monthly Cash Flow'!N11</f>
        <v>-87420</v>
      </c>
      <c r="C26" s="9">
        <f>'Monthly Cash Flow'!N28</f>
        <v>108990</v>
      </c>
      <c r="D26" s="9">
        <f>'Monthly Cash Flow'!N45</f>
        <v>87330</v>
      </c>
      <c r="E26" s="9">
        <f>'Monthly Cash Flow'!N62</f>
        <v>191565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34</v>
      </c>
      <c r="B27" s="9">
        <f t="shared" ref="B27:E27" si="2">B26-B25</f>
        <v>-195420</v>
      </c>
      <c r="C27" s="9">
        <f t="shared" si="2"/>
        <v>990</v>
      </c>
      <c r="D27" s="9">
        <f t="shared" si="2"/>
        <v>-20670</v>
      </c>
      <c r="E27" s="9">
        <f t="shared" si="2"/>
        <v>83565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35</v>
      </c>
      <c r="B28" s="17" t="str">
        <f t="shared" ref="B28:E28" si="3">IF(B26&gt;B25,"Profitable",IF(B26&lt;=0,"Bankrupt",B26/((B25-B26)/12)))</f>
        <v>Bankrupt</v>
      </c>
      <c r="C28" s="17" t="str">
        <f t="shared" si="3"/>
        <v>Profitable</v>
      </c>
      <c r="D28" s="17">
        <f t="shared" si="3"/>
        <v>50.69956459</v>
      </c>
      <c r="E28" s="17" t="str">
        <f t="shared" si="3"/>
        <v>Profitable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 t="s">
        <v>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5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38</v>
      </c>
      <c r="B32" s="9">
        <f>'Input Parameters'!$B$8</f>
        <v>-16285</v>
      </c>
      <c r="C32" s="9">
        <f>'Input Parameters'!$B$8</f>
        <v>-16285</v>
      </c>
      <c r="D32" s="9">
        <f>'Input Parameters'!$B$8</f>
        <v>-16285</v>
      </c>
      <c r="E32" s="9">
        <f>'Input Parameters'!$B$8</f>
        <v>-16285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39</v>
      </c>
      <c r="B33" s="18" t="s">
        <v>40</v>
      </c>
      <c r="C33" s="18" t="s">
        <v>41</v>
      </c>
      <c r="D33" s="18" t="s">
        <v>42</v>
      </c>
      <c r="E33" s="18" t="s">
        <v>43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45</v>
      </c>
      <c r="B36" s="19">
        <f>'Input Parameters'!$B$11</f>
        <v>0.4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46</v>
      </c>
      <c r="B37" s="9">
        <f>'Input Parameters'!$B$15</f>
        <v>10000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 t="s">
        <v>47</v>
      </c>
      <c r="B38" s="19">
        <f>'Input Parameters'!B19</f>
        <v>0.1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 t="s">
        <v>48</v>
      </c>
      <c r="B39" s="9">
        <f>'Input Parameters'!$B$28</f>
        <v>1000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49</v>
      </c>
      <c r="B40" s="9">
        <f>'Input Parameters'!$B$32</f>
        <v>3000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50</v>
      </c>
      <c r="B41" s="19">
        <f>'Input Parameters'!$B$37</f>
        <v>0.03</v>
      </c>
      <c r="C41" s="2" t="s">
        <v>51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6" t="s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0" t="s">
        <v>53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54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0" t="s">
        <v>55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2" t="s">
        <v>56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0" t="s">
        <v>57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2" t="s">
        <v>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0" t="s">
        <v>59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60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  <row r="1001" ht="15.75" customHeight="1">
      <c r="A1001" s="2"/>
      <c r="B1001" s="2"/>
      <c r="C1001" s="2"/>
      <c r="D1001" s="2"/>
      <c r="E1001" s="2"/>
      <c r="F1001" s="2"/>
    </row>
    <row r="1002" ht="15.75" customHeight="1">
      <c r="A1002" s="2"/>
      <c r="B1002" s="2"/>
      <c r="C1002" s="2"/>
      <c r="D1002" s="2"/>
      <c r="E1002" s="2"/>
      <c r="F1002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" width="20.0"/>
    <col customWidth="1" min="3" max="3" width="30.0"/>
    <col customWidth="1" min="4" max="6" width="8.71"/>
  </cols>
  <sheetData>
    <row r="1" ht="19.5" customHeight="1">
      <c r="A1" s="21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2" t="s">
        <v>62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6" t="s">
        <v>63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 t="s">
        <v>64</v>
      </c>
      <c r="B5" s="9">
        <v>108000.0</v>
      </c>
      <c r="C5" s="2" t="s">
        <v>65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 t="s">
        <v>66</v>
      </c>
      <c r="B6" s="9">
        <v>28300.0</v>
      </c>
      <c r="C6" s="2" t="s">
        <v>67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" t="s">
        <v>68</v>
      </c>
      <c r="B7" s="9">
        <v>12015.0</v>
      </c>
      <c r="C7" s="2" t="s">
        <v>69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70</v>
      </c>
      <c r="B8" s="9">
        <f>B7-B6</f>
        <v>-16285</v>
      </c>
      <c r="C8" s="2" t="s">
        <v>71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6" t="s">
        <v>72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 t="s">
        <v>73</v>
      </c>
      <c r="B11" s="19">
        <v>0.4</v>
      </c>
      <c r="C11" s="2" t="s">
        <v>74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 t="s">
        <v>75</v>
      </c>
      <c r="B12" s="19">
        <f>1-B11</f>
        <v>0.6</v>
      </c>
      <c r="C12" s="2" t="s">
        <v>76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6" t="s">
        <v>77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 t="s">
        <v>78</v>
      </c>
      <c r="B15" s="9">
        <v>10000.0</v>
      </c>
      <c r="C15" s="2" t="s">
        <v>79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2" t="s">
        <v>80</v>
      </c>
      <c r="B16" s="2">
        <v>3.0</v>
      </c>
      <c r="C16" s="2" t="s">
        <v>81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6" t="s">
        <v>82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2" t="s">
        <v>83</v>
      </c>
      <c r="B19" s="19">
        <v>0.1</v>
      </c>
      <c r="C19" s="2" t="s">
        <v>84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0" t="s">
        <v>85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 t="s">
        <v>86</v>
      </c>
      <c r="B22" s="9">
        <v>50000.0</v>
      </c>
      <c r="C22" s="2" t="s">
        <v>87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 t="s">
        <v>88</v>
      </c>
      <c r="B23" s="9">
        <v>65000.0</v>
      </c>
      <c r="C23" s="2" t="s">
        <v>89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90</v>
      </c>
      <c r="B24" s="9">
        <v>85000.0</v>
      </c>
      <c r="C24" s="2" t="s">
        <v>91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 t="s">
        <v>92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93</v>
      </c>
      <c r="B27" s="9">
        <v>500.0</v>
      </c>
      <c r="C27" s="2" t="s">
        <v>94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 t="s">
        <v>95</v>
      </c>
      <c r="B28" s="9">
        <v>1000.0</v>
      </c>
      <c r="C28" s="2" t="s">
        <v>96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 t="s">
        <v>97</v>
      </c>
      <c r="B29" s="23">
        <v>1200.0</v>
      </c>
      <c r="C29" s="2" t="s">
        <v>98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 t="s">
        <v>99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100</v>
      </c>
      <c r="B32" s="9">
        <v>3000.0</v>
      </c>
      <c r="C32" s="2" t="s">
        <v>101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102</v>
      </c>
      <c r="B33" s="2">
        <v>2.0</v>
      </c>
      <c r="C33" s="2" t="s">
        <v>103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2" t="s">
        <v>104</v>
      </c>
      <c r="B34" s="9">
        <f>75*10*4</f>
        <v>3000</v>
      </c>
      <c r="C34" s="12" t="s">
        <v>105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2" t="s">
        <v>106</v>
      </c>
      <c r="B35" s="2">
        <v>4.0</v>
      </c>
      <c r="C35" s="12" t="s">
        <v>107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108</v>
      </c>
      <c r="B36" s="9">
        <v>750.0</v>
      </c>
      <c r="C36" s="2" t="s">
        <v>109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110</v>
      </c>
      <c r="B37" s="19">
        <v>0.03</v>
      </c>
      <c r="C37" s="12" t="s">
        <v>111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</row>
    <row r="239" ht="15.75" customHeight="1">
      <c r="A239" s="2"/>
      <c r="B239" s="2"/>
      <c r="C239" s="2"/>
      <c r="D239" s="2"/>
      <c r="E239" s="2"/>
      <c r="F239" s="2"/>
    </row>
    <row r="240" ht="15.75" customHeight="1">
      <c r="A240" s="2"/>
      <c r="B240" s="2"/>
      <c r="C240" s="2"/>
      <c r="D240" s="2"/>
      <c r="E240" s="2"/>
      <c r="F240" s="2"/>
    </row>
    <row r="241" ht="15.75" customHeight="1">
      <c r="A241" s="2"/>
      <c r="B241" s="2"/>
      <c r="C241" s="2"/>
      <c r="D241" s="2"/>
      <c r="E241" s="2"/>
      <c r="F241" s="2"/>
    </row>
    <row r="242" ht="15.75" customHeight="1">
      <c r="A242" s="2"/>
      <c r="B242" s="2"/>
      <c r="C242" s="2"/>
      <c r="D242" s="2"/>
      <c r="E242" s="2"/>
      <c r="F242" s="2"/>
    </row>
    <row r="243" ht="15.75" customHeight="1">
      <c r="A243" s="2"/>
      <c r="B243" s="2"/>
      <c r="C243" s="2"/>
      <c r="D243" s="2"/>
      <c r="E243" s="2"/>
      <c r="F243" s="2"/>
    </row>
    <row r="244" ht="15.75" customHeight="1">
      <c r="A244" s="2"/>
      <c r="B244" s="2"/>
      <c r="C244" s="2"/>
      <c r="D244" s="2"/>
      <c r="E244" s="2"/>
      <c r="F244" s="2"/>
    </row>
    <row r="245" ht="15.75" customHeight="1">
      <c r="A245" s="2"/>
      <c r="B245" s="2"/>
      <c r="C245" s="2"/>
      <c r="D245" s="2"/>
      <c r="E245" s="2"/>
      <c r="F245" s="2"/>
    </row>
    <row r="246" ht="15.75" customHeight="1">
      <c r="A246" s="2"/>
      <c r="B246" s="2"/>
      <c r="C246" s="2"/>
      <c r="D246" s="2"/>
      <c r="E246" s="2"/>
      <c r="F246" s="2"/>
    </row>
    <row r="247" ht="15.75" customHeight="1">
      <c r="A247" s="2"/>
      <c r="B247" s="2"/>
      <c r="C247" s="2"/>
      <c r="D247" s="2"/>
      <c r="E247" s="2"/>
      <c r="F247" s="2"/>
    </row>
    <row r="248" ht="15.75" customHeight="1">
      <c r="A248" s="2"/>
      <c r="B248" s="2"/>
      <c r="C248" s="2"/>
      <c r="D248" s="2"/>
      <c r="E248" s="2"/>
      <c r="F248" s="2"/>
    </row>
    <row r="249" ht="15.75" customHeight="1">
      <c r="A249" s="2"/>
      <c r="B249" s="2"/>
      <c r="C249" s="2"/>
      <c r="D249" s="2"/>
      <c r="E249" s="2"/>
      <c r="F249" s="2"/>
    </row>
    <row r="250" ht="15.75" customHeight="1">
      <c r="A250" s="2"/>
      <c r="B250" s="2"/>
      <c r="C250" s="2"/>
      <c r="D250" s="2"/>
      <c r="E250" s="2"/>
      <c r="F250" s="2"/>
    </row>
    <row r="251" ht="15.75" customHeight="1">
      <c r="A251" s="2"/>
      <c r="B251" s="2"/>
      <c r="C251" s="2"/>
      <c r="D251" s="2"/>
      <c r="E251" s="2"/>
      <c r="F251" s="2"/>
    </row>
    <row r="252" ht="15.75" customHeight="1">
      <c r="A252" s="2"/>
      <c r="B252" s="2"/>
      <c r="C252" s="2"/>
      <c r="D252" s="2"/>
      <c r="E252" s="2"/>
      <c r="F252" s="2"/>
    </row>
    <row r="253" ht="15.75" customHeight="1">
      <c r="A253" s="2"/>
      <c r="B253" s="2"/>
      <c r="C253" s="2"/>
      <c r="D253" s="2"/>
      <c r="E253" s="2"/>
      <c r="F253" s="2"/>
    </row>
    <row r="254" ht="15.75" customHeight="1">
      <c r="A254" s="2"/>
      <c r="B254" s="2"/>
      <c r="C254" s="2"/>
      <c r="D254" s="2"/>
      <c r="E254" s="2"/>
      <c r="F254" s="2"/>
    </row>
    <row r="255" ht="15.75" customHeight="1">
      <c r="A255" s="2"/>
      <c r="B255" s="2"/>
      <c r="C255" s="2"/>
      <c r="D255" s="2"/>
      <c r="E255" s="2"/>
      <c r="F255" s="2"/>
    </row>
    <row r="256" ht="15.75" customHeight="1">
      <c r="A256" s="2"/>
      <c r="B256" s="2"/>
      <c r="C256" s="2"/>
      <c r="D256" s="2"/>
      <c r="E256" s="2"/>
      <c r="F256" s="2"/>
    </row>
    <row r="257" ht="15.75" customHeight="1">
      <c r="A257" s="2"/>
      <c r="B257" s="2"/>
      <c r="C257" s="2"/>
      <c r="D257" s="2"/>
      <c r="E257" s="2"/>
      <c r="F257" s="2"/>
    </row>
    <row r="258" ht="15.75" customHeight="1">
      <c r="A258" s="2"/>
      <c r="B258" s="2"/>
      <c r="C258" s="2"/>
      <c r="D258" s="2"/>
      <c r="E258" s="2"/>
      <c r="F258" s="2"/>
    </row>
    <row r="259" ht="15.75" customHeight="1">
      <c r="A259" s="2"/>
      <c r="B259" s="2"/>
      <c r="C259" s="2"/>
      <c r="D259" s="2"/>
      <c r="E259" s="2"/>
      <c r="F259" s="2"/>
    </row>
    <row r="260" ht="15.75" customHeight="1">
      <c r="A260" s="2"/>
      <c r="B260" s="2"/>
      <c r="C260" s="2"/>
      <c r="D260" s="2"/>
      <c r="E260" s="2"/>
      <c r="F260" s="2"/>
    </row>
    <row r="261" ht="15.75" customHeight="1">
      <c r="A261" s="2"/>
      <c r="B261" s="2"/>
      <c r="C261" s="2"/>
      <c r="D261" s="2"/>
      <c r="E261" s="2"/>
      <c r="F261" s="2"/>
    </row>
    <row r="262" ht="15.75" customHeight="1">
      <c r="A262" s="2"/>
      <c r="B262" s="2"/>
      <c r="C262" s="2"/>
      <c r="D262" s="2"/>
      <c r="E262" s="2"/>
      <c r="F262" s="2"/>
    </row>
    <row r="263" ht="15.75" customHeight="1">
      <c r="A263" s="2"/>
      <c r="B263" s="2"/>
      <c r="C263" s="2"/>
      <c r="D263" s="2"/>
      <c r="E263" s="2"/>
      <c r="F263" s="2"/>
    </row>
    <row r="264" ht="15.75" customHeight="1">
      <c r="A264" s="2"/>
      <c r="B264" s="2"/>
      <c r="C264" s="2"/>
      <c r="D264" s="2"/>
      <c r="E264" s="2"/>
      <c r="F264" s="2"/>
    </row>
    <row r="265" ht="15.75" customHeight="1">
      <c r="A265" s="2"/>
      <c r="B265" s="2"/>
      <c r="C265" s="2"/>
      <c r="D265" s="2"/>
      <c r="E265" s="2"/>
      <c r="F265" s="2"/>
    </row>
    <row r="266" ht="15.75" customHeight="1">
      <c r="A266" s="2"/>
      <c r="B266" s="2"/>
      <c r="C266" s="2"/>
      <c r="D266" s="2"/>
      <c r="E266" s="2"/>
      <c r="F266" s="2"/>
    </row>
    <row r="267" ht="15.75" customHeight="1">
      <c r="A267" s="2"/>
      <c r="B267" s="2"/>
      <c r="C267" s="2"/>
      <c r="D267" s="2"/>
      <c r="E267" s="2"/>
      <c r="F267" s="2"/>
    </row>
    <row r="268" ht="15.75" customHeight="1">
      <c r="A268" s="2"/>
      <c r="B268" s="2"/>
      <c r="C268" s="2"/>
      <c r="D268" s="2"/>
      <c r="E268" s="2"/>
      <c r="F268" s="2"/>
    </row>
    <row r="269" ht="15.75" customHeight="1">
      <c r="A269" s="2"/>
      <c r="B269" s="2"/>
      <c r="C269" s="2"/>
      <c r="D269" s="2"/>
      <c r="E269" s="2"/>
      <c r="F269" s="2"/>
    </row>
    <row r="270" ht="15.75" customHeight="1">
      <c r="A270" s="2"/>
      <c r="B270" s="2"/>
      <c r="C270" s="2"/>
      <c r="D270" s="2"/>
      <c r="E270" s="2"/>
      <c r="F270" s="2"/>
    </row>
    <row r="271" ht="15.75" customHeight="1">
      <c r="A271" s="2"/>
      <c r="B271" s="2"/>
      <c r="C271" s="2"/>
      <c r="D271" s="2"/>
      <c r="E271" s="2"/>
      <c r="F271" s="2"/>
    </row>
    <row r="272" ht="15.75" customHeight="1">
      <c r="A272" s="2"/>
      <c r="B272" s="2"/>
      <c r="C272" s="2"/>
      <c r="D272" s="2"/>
      <c r="E272" s="2"/>
      <c r="F272" s="2"/>
    </row>
    <row r="273" ht="15.75" customHeight="1">
      <c r="A273" s="2"/>
      <c r="B273" s="2"/>
      <c r="C273" s="2"/>
      <c r="D273" s="2"/>
      <c r="E273" s="2"/>
      <c r="F273" s="2"/>
    </row>
    <row r="274" ht="15.75" customHeight="1">
      <c r="A274" s="2"/>
      <c r="B274" s="2"/>
      <c r="C274" s="2"/>
      <c r="D274" s="2"/>
      <c r="E274" s="2"/>
      <c r="F274" s="2"/>
    </row>
    <row r="275" ht="15.75" customHeight="1">
      <c r="A275" s="2"/>
      <c r="B275" s="2"/>
      <c r="C275" s="2"/>
      <c r="D275" s="2"/>
      <c r="E275" s="2"/>
      <c r="F275" s="2"/>
    </row>
    <row r="276" ht="15.75" customHeight="1">
      <c r="A276" s="2"/>
      <c r="B276" s="2"/>
      <c r="C276" s="2"/>
      <c r="D276" s="2"/>
      <c r="E276" s="2"/>
      <c r="F276" s="2"/>
    </row>
    <row r="277" ht="15.75" customHeight="1">
      <c r="A277" s="2"/>
      <c r="B277" s="2"/>
      <c r="C277" s="2"/>
      <c r="D277" s="2"/>
      <c r="E277" s="2"/>
      <c r="F277" s="2"/>
    </row>
    <row r="278" ht="15.75" customHeight="1">
      <c r="A278" s="2"/>
      <c r="B278" s="2"/>
      <c r="C278" s="2"/>
      <c r="D278" s="2"/>
      <c r="E278" s="2"/>
      <c r="F278" s="2"/>
    </row>
    <row r="279" ht="15.75" customHeight="1">
      <c r="A279" s="2"/>
      <c r="B279" s="2"/>
      <c r="C279" s="2"/>
      <c r="D279" s="2"/>
      <c r="E279" s="2"/>
      <c r="F279" s="2"/>
    </row>
    <row r="280" ht="15.75" customHeight="1">
      <c r="A280" s="2"/>
      <c r="B280" s="2"/>
      <c r="C280" s="2"/>
      <c r="D280" s="2"/>
      <c r="E280" s="2"/>
      <c r="F280" s="2"/>
    </row>
    <row r="281" ht="15.75" customHeight="1">
      <c r="A281" s="2"/>
      <c r="B281" s="2"/>
      <c r="C281" s="2"/>
      <c r="D281" s="2"/>
      <c r="E281" s="2"/>
      <c r="F281" s="2"/>
    </row>
    <row r="282" ht="15.75" customHeight="1">
      <c r="A282" s="2"/>
      <c r="B282" s="2"/>
      <c r="C282" s="2"/>
      <c r="D282" s="2"/>
      <c r="E282" s="2"/>
      <c r="F282" s="2"/>
    </row>
    <row r="283" ht="15.75" customHeight="1">
      <c r="A283" s="2"/>
      <c r="B283" s="2"/>
      <c r="C283" s="2"/>
      <c r="D283" s="2"/>
      <c r="E283" s="2"/>
      <c r="F283" s="2"/>
    </row>
    <row r="284" ht="15.75" customHeight="1">
      <c r="A284" s="2"/>
      <c r="B284" s="2"/>
      <c r="C284" s="2"/>
      <c r="D284" s="2"/>
      <c r="E284" s="2"/>
      <c r="F284" s="2"/>
    </row>
    <row r="285" ht="15.75" customHeight="1">
      <c r="A285" s="2"/>
      <c r="B285" s="2"/>
      <c r="C285" s="2"/>
      <c r="D285" s="2"/>
      <c r="E285" s="2"/>
      <c r="F285" s="2"/>
    </row>
    <row r="286" ht="15.75" customHeight="1">
      <c r="A286" s="2"/>
      <c r="B286" s="2"/>
      <c r="C286" s="2"/>
      <c r="D286" s="2"/>
      <c r="E286" s="2"/>
      <c r="F286" s="2"/>
    </row>
    <row r="287" ht="15.75" customHeight="1">
      <c r="A287" s="2"/>
      <c r="B287" s="2"/>
      <c r="C287" s="2"/>
      <c r="D287" s="2"/>
      <c r="E287" s="2"/>
      <c r="F287" s="2"/>
    </row>
    <row r="288" ht="15.75" customHeight="1">
      <c r="A288" s="2"/>
      <c r="B288" s="2"/>
      <c r="C288" s="2"/>
      <c r="D288" s="2"/>
      <c r="E288" s="2"/>
      <c r="F288" s="2"/>
    </row>
    <row r="289" ht="15.75" customHeight="1">
      <c r="A289" s="2"/>
      <c r="B289" s="2"/>
      <c r="C289" s="2"/>
      <c r="D289" s="2"/>
      <c r="E289" s="2"/>
      <c r="F289" s="2"/>
    </row>
    <row r="290" ht="15.75" customHeight="1">
      <c r="A290" s="2"/>
      <c r="B290" s="2"/>
      <c r="C290" s="2"/>
      <c r="D290" s="2"/>
      <c r="E290" s="2"/>
      <c r="F290" s="2"/>
    </row>
    <row r="291" ht="15.75" customHeight="1">
      <c r="A291" s="2"/>
      <c r="B291" s="2"/>
      <c r="C291" s="2"/>
      <c r="D291" s="2"/>
      <c r="E291" s="2"/>
      <c r="F291" s="2"/>
    </row>
    <row r="292" ht="15.75" customHeight="1">
      <c r="A292" s="2"/>
      <c r="B292" s="2"/>
      <c r="C292" s="2"/>
      <c r="D292" s="2"/>
      <c r="E292" s="2"/>
      <c r="F292" s="2"/>
    </row>
    <row r="293" ht="15.75" customHeight="1">
      <c r="A293" s="2"/>
      <c r="B293" s="2"/>
      <c r="C293" s="2"/>
      <c r="D293" s="2"/>
      <c r="E293" s="2"/>
      <c r="F293" s="2"/>
    </row>
    <row r="294" ht="15.75" customHeight="1">
      <c r="A294" s="2"/>
      <c r="B294" s="2"/>
      <c r="C294" s="2"/>
      <c r="D294" s="2"/>
      <c r="E294" s="2"/>
      <c r="F294" s="2"/>
    </row>
    <row r="295" ht="15.75" customHeight="1">
      <c r="A295" s="2"/>
      <c r="B295" s="2"/>
      <c r="C295" s="2"/>
      <c r="D295" s="2"/>
      <c r="E295" s="2"/>
      <c r="F295" s="2"/>
    </row>
    <row r="296" ht="15.75" customHeight="1">
      <c r="A296" s="2"/>
      <c r="B296" s="2"/>
      <c r="C296" s="2"/>
      <c r="D296" s="2"/>
      <c r="E296" s="2"/>
      <c r="F296" s="2"/>
    </row>
    <row r="297" ht="15.75" customHeight="1">
      <c r="A297" s="2"/>
      <c r="B297" s="2"/>
      <c r="C297" s="2"/>
      <c r="D297" s="2"/>
      <c r="E297" s="2"/>
      <c r="F297" s="2"/>
    </row>
    <row r="298" ht="15.75" customHeight="1">
      <c r="A298" s="2"/>
      <c r="B298" s="2"/>
      <c r="C298" s="2"/>
      <c r="D298" s="2"/>
      <c r="E298" s="2"/>
      <c r="F298" s="2"/>
    </row>
    <row r="299" ht="15.75" customHeight="1">
      <c r="A299" s="2"/>
      <c r="B299" s="2"/>
      <c r="C299" s="2"/>
      <c r="D299" s="2"/>
      <c r="E299" s="2"/>
      <c r="F299" s="2"/>
    </row>
    <row r="300" ht="15.75" customHeight="1">
      <c r="A300" s="2"/>
      <c r="B300" s="2"/>
      <c r="C300" s="2"/>
      <c r="D300" s="2"/>
      <c r="E300" s="2"/>
      <c r="F300" s="2"/>
    </row>
    <row r="301" ht="15.75" customHeight="1">
      <c r="A301" s="2"/>
      <c r="B301" s="2"/>
      <c r="C301" s="2"/>
      <c r="D301" s="2"/>
      <c r="E301" s="2"/>
      <c r="F301" s="2"/>
    </row>
    <row r="302" ht="15.75" customHeight="1">
      <c r="A302" s="2"/>
      <c r="B302" s="2"/>
      <c r="C302" s="2"/>
      <c r="D302" s="2"/>
      <c r="E302" s="2"/>
      <c r="F302" s="2"/>
    </row>
    <row r="303" ht="15.75" customHeight="1">
      <c r="A303" s="2"/>
      <c r="B303" s="2"/>
      <c r="C303" s="2"/>
      <c r="D303" s="2"/>
      <c r="E303" s="2"/>
      <c r="F303" s="2"/>
    </row>
    <row r="304" ht="15.75" customHeight="1">
      <c r="A304" s="2"/>
      <c r="B304" s="2"/>
      <c r="C304" s="2"/>
      <c r="D304" s="2"/>
      <c r="E304" s="2"/>
      <c r="F304" s="2"/>
    </row>
    <row r="305" ht="15.75" customHeight="1">
      <c r="A305" s="2"/>
      <c r="B305" s="2"/>
      <c r="C305" s="2"/>
      <c r="D305" s="2"/>
      <c r="E305" s="2"/>
      <c r="F305" s="2"/>
    </row>
    <row r="306" ht="15.75" customHeight="1">
      <c r="A306" s="2"/>
      <c r="B306" s="2"/>
      <c r="C306" s="2"/>
      <c r="D306" s="2"/>
      <c r="E306" s="2"/>
      <c r="F306" s="2"/>
    </row>
    <row r="307" ht="15.75" customHeight="1">
      <c r="A307" s="2"/>
      <c r="B307" s="2"/>
      <c r="C307" s="2"/>
      <c r="D307" s="2"/>
      <c r="E307" s="2"/>
      <c r="F307" s="2"/>
    </row>
    <row r="308" ht="15.75" customHeight="1">
      <c r="A308" s="2"/>
      <c r="B308" s="2"/>
      <c r="C308" s="2"/>
      <c r="D308" s="2"/>
      <c r="E308" s="2"/>
      <c r="F308" s="2"/>
    </row>
    <row r="309" ht="15.75" customHeight="1">
      <c r="A309" s="2"/>
      <c r="B309" s="2"/>
      <c r="C309" s="2"/>
      <c r="D309" s="2"/>
      <c r="E309" s="2"/>
      <c r="F309" s="2"/>
    </row>
    <row r="310" ht="15.75" customHeight="1">
      <c r="A310" s="2"/>
      <c r="B310" s="2"/>
      <c r="C310" s="2"/>
      <c r="D310" s="2"/>
      <c r="E310" s="2"/>
      <c r="F310" s="2"/>
    </row>
    <row r="311" ht="15.75" customHeight="1">
      <c r="A311" s="2"/>
      <c r="B311" s="2"/>
      <c r="C311" s="2"/>
      <c r="D311" s="2"/>
      <c r="E311" s="2"/>
      <c r="F311" s="2"/>
    </row>
    <row r="312" ht="15.75" customHeight="1">
      <c r="A312" s="2"/>
      <c r="B312" s="2"/>
      <c r="C312" s="2"/>
      <c r="D312" s="2"/>
      <c r="E312" s="2"/>
      <c r="F312" s="2"/>
    </row>
    <row r="313" ht="15.75" customHeight="1">
      <c r="A313" s="2"/>
      <c r="B313" s="2"/>
      <c r="C313" s="2"/>
      <c r="D313" s="2"/>
      <c r="E313" s="2"/>
      <c r="F313" s="2"/>
    </row>
    <row r="314" ht="15.75" customHeight="1">
      <c r="A314" s="2"/>
      <c r="B314" s="2"/>
      <c r="C314" s="2"/>
      <c r="D314" s="2"/>
      <c r="E314" s="2"/>
      <c r="F314" s="2"/>
    </row>
    <row r="315" ht="15.75" customHeight="1">
      <c r="A315" s="2"/>
      <c r="B315" s="2"/>
      <c r="C315" s="2"/>
      <c r="D315" s="2"/>
      <c r="E315" s="2"/>
      <c r="F315" s="2"/>
    </row>
    <row r="316" ht="15.75" customHeight="1">
      <c r="A316" s="2"/>
      <c r="B316" s="2"/>
      <c r="C316" s="2"/>
      <c r="D316" s="2"/>
      <c r="E316" s="2"/>
      <c r="F316" s="2"/>
    </row>
    <row r="317" ht="15.75" customHeight="1">
      <c r="A317" s="2"/>
      <c r="B317" s="2"/>
      <c r="C317" s="2"/>
      <c r="D317" s="2"/>
      <c r="E317" s="2"/>
      <c r="F317" s="2"/>
    </row>
    <row r="318" ht="15.75" customHeight="1">
      <c r="A318" s="2"/>
      <c r="B318" s="2"/>
      <c r="C318" s="2"/>
      <c r="D318" s="2"/>
      <c r="E318" s="2"/>
      <c r="F318" s="2"/>
    </row>
    <row r="319" ht="15.75" customHeight="1">
      <c r="A319" s="2"/>
      <c r="B319" s="2"/>
      <c r="C319" s="2"/>
      <c r="D319" s="2"/>
      <c r="E319" s="2"/>
      <c r="F319" s="2"/>
    </row>
    <row r="320" ht="15.75" customHeight="1">
      <c r="A320" s="2"/>
      <c r="B320" s="2"/>
      <c r="C320" s="2"/>
      <c r="D320" s="2"/>
      <c r="E320" s="2"/>
      <c r="F320" s="2"/>
    </row>
    <row r="321" ht="15.75" customHeight="1">
      <c r="A321" s="2"/>
      <c r="B321" s="2"/>
      <c r="C321" s="2"/>
      <c r="D321" s="2"/>
      <c r="E321" s="2"/>
      <c r="F321" s="2"/>
    </row>
    <row r="322" ht="15.75" customHeight="1">
      <c r="A322" s="2"/>
      <c r="B322" s="2"/>
      <c r="C322" s="2"/>
      <c r="D322" s="2"/>
      <c r="E322" s="2"/>
      <c r="F322" s="2"/>
    </row>
    <row r="323" ht="15.75" customHeight="1">
      <c r="A323" s="2"/>
      <c r="B323" s="2"/>
      <c r="C323" s="2"/>
      <c r="D323" s="2"/>
      <c r="E323" s="2"/>
      <c r="F323" s="2"/>
    </row>
    <row r="324" ht="15.75" customHeight="1">
      <c r="A324" s="2"/>
      <c r="B324" s="2"/>
      <c r="C324" s="2"/>
      <c r="D324" s="2"/>
      <c r="E324" s="2"/>
      <c r="F324" s="2"/>
    </row>
    <row r="325" ht="15.75" customHeight="1">
      <c r="A325" s="2"/>
      <c r="B325" s="2"/>
      <c r="C325" s="2"/>
      <c r="D325" s="2"/>
      <c r="E325" s="2"/>
      <c r="F325" s="2"/>
    </row>
    <row r="326" ht="15.75" customHeight="1">
      <c r="A326" s="2"/>
      <c r="B326" s="2"/>
      <c r="C326" s="2"/>
      <c r="D326" s="2"/>
      <c r="E326" s="2"/>
      <c r="F326" s="2"/>
    </row>
    <row r="327" ht="15.75" customHeight="1">
      <c r="A327" s="2"/>
      <c r="B327" s="2"/>
      <c r="C327" s="2"/>
      <c r="D327" s="2"/>
      <c r="E327" s="2"/>
      <c r="F327" s="2"/>
    </row>
    <row r="328" ht="15.75" customHeight="1">
      <c r="A328" s="2"/>
      <c r="B328" s="2"/>
      <c r="C328" s="2"/>
      <c r="D328" s="2"/>
      <c r="E328" s="2"/>
      <c r="F328" s="2"/>
    </row>
    <row r="329" ht="15.75" customHeight="1">
      <c r="A329" s="2"/>
      <c r="B329" s="2"/>
      <c r="C329" s="2"/>
      <c r="D329" s="2"/>
      <c r="E329" s="2"/>
      <c r="F329" s="2"/>
    </row>
    <row r="330" ht="15.75" customHeight="1">
      <c r="A330" s="2"/>
      <c r="B330" s="2"/>
      <c r="C330" s="2"/>
      <c r="D330" s="2"/>
      <c r="E330" s="2"/>
      <c r="F330" s="2"/>
    </row>
    <row r="331" ht="15.75" customHeight="1">
      <c r="A331" s="2"/>
      <c r="B331" s="2"/>
      <c r="C331" s="2"/>
      <c r="D331" s="2"/>
      <c r="E331" s="2"/>
      <c r="F331" s="2"/>
    </row>
    <row r="332" ht="15.75" customHeight="1">
      <c r="A332" s="2"/>
      <c r="B332" s="2"/>
      <c r="C332" s="2"/>
      <c r="D332" s="2"/>
      <c r="E332" s="2"/>
      <c r="F332" s="2"/>
    </row>
    <row r="333" ht="15.75" customHeight="1">
      <c r="A333" s="2"/>
      <c r="B333" s="2"/>
      <c r="C333" s="2"/>
      <c r="D333" s="2"/>
      <c r="E333" s="2"/>
      <c r="F333" s="2"/>
    </row>
    <row r="334" ht="15.75" customHeight="1">
      <c r="A334" s="2"/>
      <c r="B334" s="2"/>
      <c r="C334" s="2"/>
      <c r="D334" s="2"/>
      <c r="E334" s="2"/>
      <c r="F334" s="2"/>
    </row>
    <row r="335" ht="15.75" customHeight="1">
      <c r="A335" s="2"/>
      <c r="B335" s="2"/>
      <c r="C335" s="2"/>
      <c r="D335" s="2"/>
      <c r="E335" s="2"/>
      <c r="F335" s="2"/>
    </row>
    <row r="336" ht="15.75" customHeight="1">
      <c r="A336" s="2"/>
      <c r="B336" s="2"/>
      <c r="C336" s="2"/>
      <c r="D336" s="2"/>
      <c r="E336" s="2"/>
      <c r="F336" s="2"/>
    </row>
    <row r="337" ht="15.75" customHeight="1">
      <c r="A337" s="2"/>
      <c r="B337" s="2"/>
      <c r="C337" s="2"/>
      <c r="D337" s="2"/>
      <c r="E337" s="2"/>
      <c r="F337" s="2"/>
    </row>
    <row r="338" ht="15.75" customHeight="1">
      <c r="A338" s="2"/>
      <c r="B338" s="2"/>
      <c r="C338" s="2"/>
      <c r="D338" s="2"/>
      <c r="E338" s="2"/>
      <c r="F338" s="2"/>
    </row>
    <row r="339" ht="15.75" customHeight="1">
      <c r="A339" s="2"/>
      <c r="B339" s="2"/>
      <c r="C339" s="2"/>
      <c r="D339" s="2"/>
      <c r="E339" s="2"/>
      <c r="F339" s="2"/>
    </row>
    <row r="340" ht="15.75" customHeight="1">
      <c r="A340" s="2"/>
      <c r="B340" s="2"/>
      <c r="C340" s="2"/>
      <c r="D340" s="2"/>
      <c r="E340" s="2"/>
      <c r="F340" s="2"/>
    </row>
    <row r="341" ht="15.75" customHeight="1">
      <c r="A341" s="2"/>
      <c r="B341" s="2"/>
      <c r="C341" s="2"/>
      <c r="D341" s="2"/>
      <c r="E341" s="2"/>
      <c r="F341" s="2"/>
    </row>
    <row r="342" ht="15.75" customHeight="1">
      <c r="A342" s="2"/>
      <c r="B342" s="2"/>
      <c r="C342" s="2"/>
      <c r="D342" s="2"/>
      <c r="E342" s="2"/>
      <c r="F342" s="2"/>
    </row>
    <row r="343" ht="15.75" customHeight="1">
      <c r="A343" s="2"/>
      <c r="B343" s="2"/>
      <c r="C343" s="2"/>
      <c r="D343" s="2"/>
      <c r="E343" s="2"/>
      <c r="F343" s="2"/>
    </row>
    <row r="344" ht="15.75" customHeight="1">
      <c r="A344" s="2"/>
      <c r="B344" s="2"/>
      <c r="C344" s="2"/>
      <c r="D344" s="2"/>
      <c r="E344" s="2"/>
      <c r="F344" s="2"/>
    </row>
    <row r="345" ht="15.75" customHeight="1">
      <c r="A345" s="2"/>
      <c r="B345" s="2"/>
      <c r="C345" s="2"/>
      <c r="D345" s="2"/>
      <c r="E345" s="2"/>
      <c r="F345" s="2"/>
    </row>
    <row r="346" ht="15.75" customHeight="1">
      <c r="A346" s="2"/>
      <c r="B346" s="2"/>
      <c r="C346" s="2"/>
      <c r="D346" s="2"/>
      <c r="E346" s="2"/>
      <c r="F346" s="2"/>
    </row>
    <row r="347" ht="15.75" customHeight="1">
      <c r="A347" s="2"/>
      <c r="B347" s="2"/>
      <c r="C347" s="2"/>
      <c r="D347" s="2"/>
      <c r="E347" s="2"/>
      <c r="F347" s="2"/>
    </row>
    <row r="348" ht="15.75" customHeight="1">
      <c r="A348" s="2"/>
      <c r="B348" s="2"/>
      <c r="C348" s="2"/>
      <c r="D348" s="2"/>
      <c r="E348" s="2"/>
      <c r="F348" s="2"/>
    </row>
    <row r="349" ht="15.75" customHeight="1">
      <c r="A349" s="2"/>
      <c r="B349" s="2"/>
      <c r="C349" s="2"/>
      <c r="D349" s="2"/>
      <c r="E349" s="2"/>
      <c r="F349" s="2"/>
    </row>
    <row r="350" ht="15.75" customHeight="1">
      <c r="A350" s="2"/>
      <c r="B350" s="2"/>
      <c r="C350" s="2"/>
      <c r="D350" s="2"/>
      <c r="E350" s="2"/>
      <c r="F350" s="2"/>
    </row>
    <row r="351" ht="15.75" customHeight="1">
      <c r="A351" s="2"/>
      <c r="B351" s="2"/>
      <c r="C351" s="2"/>
      <c r="D351" s="2"/>
      <c r="E351" s="2"/>
      <c r="F351" s="2"/>
    </row>
    <row r="352" ht="15.75" customHeight="1">
      <c r="A352" s="2"/>
      <c r="B352" s="2"/>
      <c r="C352" s="2"/>
      <c r="D352" s="2"/>
      <c r="E352" s="2"/>
      <c r="F352" s="2"/>
    </row>
    <row r="353" ht="15.75" customHeight="1">
      <c r="A353" s="2"/>
      <c r="B353" s="2"/>
      <c r="C353" s="2"/>
      <c r="D353" s="2"/>
      <c r="E353" s="2"/>
      <c r="F353" s="2"/>
    </row>
    <row r="354" ht="15.75" customHeight="1">
      <c r="A354" s="2"/>
      <c r="B354" s="2"/>
      <c r="C354" s="2"/>
      <c r="D354" s="2"/>
      <c r="E354" s="2"/>
      <c r="F354" s="2"/>
    </row>
    <row r="355" ht="15.75" customHeight="1">
      <c r="A355" s="2"/>
      <c r="B355" s="2"/>
      <c r="C355" s="2"/>
      <c r="D355" s="2"/>
      <c r="E355" s="2"/>
      <c r="F355" s="2"/>
    </row>
    <row r="356" ht="15.75" customHeight="1">
      <c r="A356" s="2"/>
      <c r="B356" s="2"/>
      <c r="C356" s="2"/>
      <c r="D356" s="2"/>
      <c r="E356" s="2"/>
      <c r="F356" s="2"/>
    </row>
    <row r="357" ht="15.75" customHeight="1">
      <c r="A357" s="2"/>
      <c r="B357" s="2"/>
      <c r="C357" s="2"/>
      <c r="D357" s="2"/>
      <c r="E357" s="2"/>
      <c r="F357" s="2"/>
    </row>
    <row r="358" ht="15.75" customHeight="1">
      <c r="A358" s="2"/>
      <c r="B358" s="2"/>
      <c r="C358" s="2"/>
      <c r="D358" s="2"/>
      <c r="E358" s="2"/>
      <c r="F358" s="2"/>
    </row>
    <row r="359" ht="15.75" customHeight="1">
      <c r="A359" s="2"/>
      <c r="B359" s="2"/>
      <c r="C359" s="2"/>
      <c r="D359" s="2"/>
      <c r="E359" s="2"/>
      <c r="F359" s="2"/>
    </row>
    <row r="360" ht="15.75" customHeight="1">
      <c r="A360" s="2"/>
      <c r="B360" s="2"/>
      <c r="C360" s="2"/>
      <c r="D360" s="2"/>
      <c r="E360" s="2"/>
      <c r="F360" s="2"/>
    </row>
    <row r="361" ht="15.75" customHeight="1">
      <c r="A361" s="2"/>
      <c r="B361" s="2"/>
      <c r="C361" s="2"/>
      <c r="D361" s="2"/>
      <c r="E361" s="2"/>
      <c r="F361" s="2"/>
    </row>
    <row r="362" ht="15.75" customHeight="1">
      <c r="A362" s="2"/>
      <c r="B362" s="2"/>
      <c r="C362" s="2"/>
      <c r="D362" s="2"/>
      <c r="E362" s="2"/>
      <c r="F362" s="2"/>
    </row>
    <row r="363" ht="15.75" customHeight="1">
      <c r="A363" s="2"/>
      <c r="B363" s="2"/>
      <c r="C363" s="2"/>
      <c r="D363" s="2"/>
      <c r="E363" s="2"/>
      <c r="F363" s="2"/>
    </row>
    <row r="364" ht="15.75" customHeight="1">
      <c r="A364" s="2"/>
      <c r="B364" s="2"/>
      <c r="C364" s="2"/>
      <c r="D364" s="2"/>
      <c r="E364" s="2"/>
      <c r="F364" s="2"/>
    </row>
    <row r="365" ht="15.75" customHeight="1">
      <c r="A365" s="2"/>
      <c r="B365" s="2"/>
      <c r="C365" s="2"/>
      <c r="D365" s="2"/>
      <c r="E365" s="2"/>
      <c r="F365" s="2"/>
    </row>
    <row r="366" ht="15.75" customHeight="1">
      <c r="A366" s="2"/>
      <c r="B366" s="2"/>
      <c r="C366" s="2"/>
      <c r="D366" s="2"/>
      <c r="E366" s="2"/>
      <c r="F366" s="2"/>
    </row>
    <row r="367" ht="15.75" customHeight="1">
      <c r="A367" s="2"/>
      <c r="B367" s="2"/>
      <c r="C367" s="2"/>
      <c r="D367" s="2"/>
      <c r="E367" s="2"/>
      <c r="F367" s="2"/>
    </row>
    <row r="368" ht="15.75" customHeight="1">
      <c r="A368" s="2"/>
      <c r="B368" s="2"/>
      <c r="C368" s="2"/>
      <c r="D368" s="2"/>
      <c r="E368" s="2"/>
      <c r="F368" s="2"/>
    </row>
    <row r="369" ht="15.75" customHeight="1">
      <c r="A369" s="2"/>
      <c r="B369" s="2"/>
      <c r="C369" s="2"/>
      <c r="D369" s="2"/>
      <c r="E369" s="2"/>
      <c r="F369" s="2"/>
    </row>
    <row r="370" ht="15.75" customHeight="1">
      <c r="A370" s="2"/>
      <c r="B370" s="2"/>
      <c r="C370" s="2"/>
      <c r="D370" s="2"/>
      <c r="E370" s="2"/>
      <c r="F370" s="2"/>
    </row>
    <row r="371" ht="15.75" customHeight="1">
      <c r="A371" s="2"/>
      <c r="B371" s="2"/>
      <c r="C371" s="2"/>
      <c r="D371" s="2"/>
      <c r="E371" s="2"/>
      <c r="F371" s="2"/>
    </row>
    <row r="372" ht="15.75" customHeight="1">
      <c r="A372" s="2"/>
      <c r="B372" s="2"/>
      <c r="C372" s="2"/>
      <c r="D372" s="2"/>
      <c r="E372" s="2"/>
      <c r="F372" s="2"/>
    </row>
    <row r="373" ht="15.75" customHeight="1">
      <c r="A373" s="2"/>
      <c r="B373" s="2"/>
      <c r="C373" s="2"/>
      <c r="D373" s="2"/>
      <c r="E373" s="2"/>
      <c r="F373" s="2"/>
    </row>
    <row r="374" ht="15.75" customHeight="1">
      <c r="A374" s="2"/>
      <c r="B374" s="2"/>
      <c r="C374" s="2"/>
      <c r="D374" s="2"/>
      <c r="E374" s="2"/>
      <c r="F374" s="2"/>
    </row>
    <row r="375" ht="15.75" customHeight="1">
      <c r="A375" s="2"/>
      <c r="B375" s="2"/>
      <c r="C375" s="2"/>
      <c r="D375" s="2"/>
      <c r="E375" s="2"/>
      <c r="F375" s="2"/>
    </row>
    <row r="376" ht="15.75" customHeight="1">
      <c r="A376" s="2"/>
      <c r="B376" s="2"/>
      <c r="C376" s="2"/>
      <c r="D376" s="2"/>
      <c r="E376" s="2"/>
      <c r="F376" s="2"/>
    </row>
    <row r="377" ht="15.75" customHeight="1">
      <c r="A377" s="2"/>
      <c r="B377" s="2"/>
      <c r="C377" s="2"/>
      <c r="D377" s="2"/>
      <c r="E377" s="2"/>
      <c r="F377" s="2"/>
    </row>
    <row r="378" ht="15.75" customHeight="1">
      <c r="A378" s="2"/>
      <c r="B378" s="2"/>
      <c r="C378" s="2"/>
      <c r="D378" s="2"/>
      <c r="E378" s="2"/>
      <c r="F378" s="2"/>
    </row>
    <row r="379" ht="15.75" customHeight="1">
      <c r="A379" s="2"/>
      <c r="B379" s="2"/>
      <c r="C379" s="2"/>
      <c r="D379" s="2"/>
      <c r="E379" s="2"/>
      <c r="F379" s="2"/>
    </row>
    <row r="380" ht="15.75" customHeight="1">
      <c r="A380" s="2"/>
      <c r="B380" s="2"/>
      <c r="C380" s="2"/>
      <c r="D380" s="2"/>
      <c r="E380" s="2"/>
      <c r="F380" s="2"/>
    </row>
    <row r="381" ht="15.75" customHeight="1">
      <c r="A381" s="2"/>
      <c r="B381" s="2"/>
      <c r="C381" s="2"/>
      <c r="D381" s="2"/>
      <c r="E381" s="2"/>
      <c r="F381" s="2"/>
    </row>
    <row r="382" ht="15.75" customHeight="1">
      <c r="A382" s="2"/>
      <c r="B382" s="2"/>
      <c r="C382" s="2"/>
      <c r="D382" s="2"/>
      <c r="E382" s="2"/>
      <c r="F382" s="2"/>
    </row>
    <row r="383" ht="15.75" customHeight="1">
      <c r="A383" s="2"/>
      <c r="B383" s="2"/>
      <c r="C383" s="2"/>
      <c r="D383" s="2"/>
      <c r="E383" s="2"/>
      <c r="F383" s="2"/>
    </row>
    <row r="384" ht="15.75" customHeight="1">
      <c r="A384" s="2"/>
      <c r="B384" s="2"/>
      <c r="C384" s="2"/>
      <c r="D384" s="2"/>
      <c r="E384" s="2"/>
      <c r="F384" s="2"/>
    </row>
    <row r="385" ht="15.75" customHeight="1">
      <c r="A385" s="2"/>
      <c r="B385" s="2"/>
      <c r="C385" s="2"/>
      <c r="D385" s="2"/>
      <c r="E385" s="2"/>
      <c r="F385" s="2"/>
    </row>
    <row r="386" ht="15.75" customHeight="1">
      <c r="A386" s="2"/>
      <c r="B386" s="2"/>
      <c r="C386" s="2"/>
      <c r="D386" s="2"/>
      <c r="E386" s="2"/>
      <c r="F386" s="2"/>
    </row>
    <row r="387" ht="15.75" customHeight="1">
      <c r="A387" s="2"/>
      <c r="B387" s="2"/>
      <c r="C387" s="2"/>
      <c r="D387" s="2"/>
      <c r="E387" s="2"/>
      <c r="F387" s="2"/>
    </row>
    <row r="388" ht="15.75" customHeight="1">
      <c r="A388" s="2"/>
      <c r="B388" s="2"/>
      <c r="C388" s="2"/>
      <c r="D388" s="2"/>
      <c r="E388" s="2"/>
      <c r="F388" s="2"/>
    </row>
    <row r="389" ht="15.75" customHeight="1">
      <c r="A389" s="2"/>
      <c r="B389" s="2"/>
      <c r="C389" s="2"/>
      <c r="D389" s="2"/>
      <c r="E389" s="2"/>
      <c r="F389" s="2"/>
    </row>
    <row r="390" ht="15.75" customHeight="1">
      <c r="A390" s="2"/>
      <c r="B390" s="2"/>
      <c r="C390" s="2"/>
      <c r="D390" s="2"/>
      <c r="E390" s="2"/>
      <c r="F390" s="2"/>
    </row>
    <row r="391" ht="15.75" customHeight="1">
      <c r="A391" s="2"/>
      <c r="B391" s="2"/>
      <c r="C391" s="2"/>
      <c r="D391" s="2"/>
      <c r="E391" s="2"/>
      <c r="F391" s="2"/>
    </row>
    <row r="392" ht="15.75" customHeight="1">
      <c r="A392" s="2"/>
      <c r="B392" s="2"/>
      <c r="C392" s="2"/>
      <c r="D392" s="2"/>
      <c r="E392" s="2"/>
      <c r="F392" s="2"/>
    </row>
    <row r="393" ht="15.75" customHeight="1">
      <c r="A393" s="2"/>
      <c r="B393" s="2"/>
      <c r="C393" s="2"/>
      <c r="D393" s="2"/>
      <c r="E393" s="2"/>
      <c r="F393" s="2"/>
    </row>
    <row r="394" ht="15.75" customHeight="1">
      <c r="A394" s="2"/>
      <c r="B394" s="2"/>
      <c r="C394" s="2"/>
      <c r="D394" s="2"/>
      <c r="E394" s="2"/>
      <c r="F394" s="2"/>
    </row>
    <row r="395" ht="15.75" customHeight="1">
      <c r="A395" s="2"/>
      <c r="B395" s="2"/>
      <c r="C395" s="2"/>
      <c r="D395" s="2"/>
      <c r="E395" s="2"/>
      <c r="F395" s="2"/>
    </row>
    <row r="396" ht="15.75" customHeight="1">
      <c r="A396" s="2"/>
      <c r="B396" s="2"/>
      <c r="C396" s="2"/>
      <c r="D396" s="2"/>
      <c r="E396" s="2"/>
      <c r="F396" s="2"/>
    </row>
    <row r="397" ht="15.75" customHeight="1">
      <c r="A397" s="2"/>
      <c r="B397" s="2"/>
      <c r="C397" s="2"/>
      <c r="D397" s="2"/>
      <c r="E397" s="2"/>
      <c r="F397" s="2"/>
    </row>
    <row r="398" ht="15.75" customHeight="1">
      <c r="A398" s="2"/>
      <c r="B398" s="2"/>
      <c r="C398" s="2"/>
      <c r="D398" s="2"/>
      <c r="E398" s="2"/>
      <c r="F398" s="2"/>
    </row>
    <row r="399" ht="15.75" customHeight="1">
      <c r="A399" s="2"/>
      <c r="B399" s="2"/>
      <c r="C399" s="2"/>
      <c r="D399" s="2"/>
      <c r="E399" s="2"/>
      <c r="F399" s="2"/>
    </row>
    <row r="400" ht="15.75" customHeight="1">
      <c r="A400" s="2"/>
      <c r="B400" s="2"/>
      <c r="C400" s="2"/>
      <c r="D400" s="2"/>
      <c r="E400" s="2"/>
      <c r="F400" s="2"/>
    </row>
    <row r="401" ht="15.75" customHeight="1">
      <c r="A401" s="2"/>
      <c r="B401" s="2"/>
      <c r="C401" s="2"/>
      <c r="D401" s="2"/>
      <c r="E401" s="2"/>
      <c r="F401" s="2"/>
    </row>
    <row r="402" ht="15.75" customHeight="1">
      <c r="A402" s="2"/>
      <c r="B402" s="2"/>
      <c r="C402" s="2"/>
      <c r="D402" s="2"/>
      <c r="E402" s="2"/>
      <c r="F402" s="2"/>
    </row>
    <row r="403" ht="15.75" customHeight="1">
      <c r="A403" s="2"/>
      <c r="B403" s="2"/>
      <c r="C403" s="2"/>
      <c r="D403" s="2"/>
      <c r="E403" s="2"/>
      <c r="F403" s="2"/>
    </row>
    <row r="404" ht="15.75" customHeight="1">
      <c r="A404" s="2"/>
      <c r="B404" s="2"/>
      <c r="C404" s="2"/>
      <c r="D404" s="2"/>
      <c r="E404" s="2"/>
      <c r="F404" s="2"/>
    </row>
    <row r="405" ht="15.75" customHeight="1">
      <c r="A405" s="2"/>
      <c r="B405" s="2"/>
      <c r="C405" s="2"/>
      <c r="D405" s="2"/>
      <c r="E405" s="2"/>
      <c r="F405" s="2"/>
    </row>
    <row r="406" ht="15.75" customHeight="1">
      <c r="A406" s="2"/>
      <c r="B406" s="2"/>
      <c r="C406" s="2"/>
      <c r="D406" s="2"/>
      <c r="E406" s="2"/>
      <c r="F406" s="2"/>
    </row>
    <row r="407" ht="15.75" customHeight="1">
      <c r="A407" s="2"/>
      <c r="B407" s="2"/>
      <c r="C407" s="2"/>
      <c r="D407" s="2"/>
      <c r="E407" s="2"/>
      <c r="F407" s="2"/>
    </row>
    <row r="408" ht="15.75" customHeight="1">
      <c r="A408" s="2"/>
      <c r="B408" s="2"/>
      <c r="C408" s="2"/>
      <c r="D408" s="2"/>
      <c r="E408" s="2"/>
      <c r="F408" s="2"/>
    </row>
    <row r="409" ht="15.75" customHeight="1">
      <c r="A409" s="2"/>
      <c r="B409" s="2"/>
      <c r="C409" s="2"/>
      <c r="D409" s="2"/>
      <c r="E409" s="2"/>
      <c r="F409" s="2"/>
    </row>
    <row r="410" ht="15.75" customHeight="1">
      <c r="A410" s="2"/>
      <c r="B410" s="2"/>
      <c r="C410" s="2"/>
      <c r="D410" s="2"/>
      <c r="E410" s="2"/>
      <c r="F410" s="2"/>
    </row>
    <row r="411" ht="15.75" customHeight="1">
      <c r="A411" s="2"/>
      <c r="B411" s="2"/>
      <c r="C411" s="2"/>
      <c r="D411" s="2"/>
      <c r="E411" s="2"/>
      <c r="F411" s="2"/>
    </row>
    <row r="412" ht="15.75" customHeight="1">
      <c r="A412" s="2"/>
      <c r="B412" s="2"/>
      <c r="C412" s="2"/>
      <c r="D412" s="2"/>
      <c r="E412" s="2"/>
      <c r="F412" s="2"/>
    </row>
    <row r="413" ht="15.75" customHeight="1">
      <c r="A413" s="2"/>
      <c r="B413" s="2"/>
      <c r="C413" s="2"/>
      <c r="D413" s="2"/>
      <c r="E413" s="2"/>
      <c r="F413" s="2"/>
    </row>
    <row r="414" ht="15.75" customHeight="1">
      <c r="A414" s="2"/>
      <c r="B414" s="2"/>
      <c r="C414" s="2"/>
      <c r="D414" s="2"/>
      <c r="E414" s="2"/>
      <c r="F414" s="2"/>
    </row>
    <row r="415" ht="15.75" customHeight="1">
      <c r="A415" s="2"/>
      <c r="B415" s="2"/>
      <c r="C415" s="2"/>
      <c r="D415" s="2"/>
      <c r="E415" s="2"/>
      <c r="F415" s="2"/>
    </row>
    <row r="416" ht="15.75" customHeight="1">
      <c r="A416" s="2"/>
      <c r="B416" s="2"/>
      <c r="C416" s="2"/>
      <c r="D416" s="2"/>
      <c r="E416" s="2"/>
      <c r="F416" s="2"/>
    </row>
    <row r="417" ht="15.75" customHeight="1">
      <c r="A417" s="2"/>
      <c r="B417" s="2"/>
      <c r="C417" s="2"/>
      <c r="D417" s="2"/>
      <c r="E417" s="2"/>
      <c r="F417" s="2"/>
    </row>
    <row r="418" ht="15.75" customHeight="1">
      <c r="A418" s="2"/>
      <c r="B418" s="2"/>
      <c r="C418" s="2"/>
      <c r="D418" s="2"/>
      <c r="E418" s="2"/>
      <c r="F418" s="2"/>
    </row>
    <row r="419" ht="15.75" customHeight="1">
      <c r="A419" s="2"/>
      <c r="B419" s="2"/>
      <c r="C419" s="2"/>
      <c r="D419" s="2"/>
      <c r="E419" s="2"/>
      <c r="F419" s="2"/>
    </row>
    <row r="420" ht="15.75" customHeight="1">
      <c r="A420" s="2"/>
      <c r="B420" s="2"/>
      <c r="C420" s="2"/>
      <c r="D420" s="2"/>
      <c r="E420" s="2"/>
      <c r="F420" s="2"/>
    </row>
    <row r="421" ht="15.75" customHeight="1">
      <c r="A421" s="2"/>
      <c r="B421" s="2"/>
      <c r="C421" s="2"/>
      <c r="D421" s="2"/>
      <c r="E421" s="2"/>
      <c r="F421" s="2"/>
    </row>
    <row r="422" ht="15.75" customHeight="1">
      <c r="A422" s="2"/>
      <c r="B422" s="2"/>
      <c r="C422" s="2"/>
      <c r="D422" s="2"/>
      <c r="E422" s="2"/>
      <c r="F422" s="2"/>
    </row>
    <row r="423" ht="15.75" customHeight="1">
      <c r="A423" s="2"/>
      <c r="B423" s="2"/>
      <c r="C423" s="2"/>
      <c r="D423" s="2"/>
      <c r="E423" s="2"/>
      <c r="F423" s="2"/>
    </row>
    <row r="424" ht="15.75" customHeight="1">
      <c r="A424" s="2"/>
      <c r="B424" s="2"/>
      <c r="C424" s="2"/>
      <c r="D424" s="2"/>
      <c r="E424" s="2"/>
      <c r="F424" s="2"/>
    </row>
    <row r="425" ht="15.75" customHeight="1">
      <c r="A425" s="2"/>
      <c r="B425" s="2"/>
      <c r="C425" s="2"/>
      <c r="D425" s="2"/>
      <c r="E425" s="2"/>
      <c r="F425" s="2"/>
    </row>
    <row r="426" ht="15.75" customHeight="1">
      <c r="A426" s="2"/>
      <c r="B426" s="2"/>
      <c r="C426" s="2"/>
      <c r="D426" s="2"/>
      <c r="E426" s="2"/>
      <c r="F426" s="2"/>
    </row>
    <row r="427" ht="15.75" customHeight="1">
      <c r="A427" s="2"/>
      <c r="B427" s="2"/>
      <c r="C427" s="2"/>
      <c r="D427" s="2"/>
      <c r="E427" s="2"/>
      <c r="F427" s="2"/>
    </row>
    <row r="428" ht="15.75" customHeight="1">
      <c r="A428" s="2"/>
      <c r="B428" s="2"/>
      <c r="C428" s="2"/>
      <c r="D428" s="2"/>
      <c r="E428" s="2"/>
      <c r="F428" s="2"/>
    </row>
    <row r="429" ht="15.75" customHeight="1">
      <c r="A429" s="2"/>
      <c r="B429" s="2"/>
      <c r="C429" s="2"/>
      <c r="D429" s="2"/>
      <c r="E429" s="2"/>
      <c r="F429" s="2"/>
    </row>
    <row r="430" ht="15.75" customHeight="1">
      <c r="A430" s="2"/>
      <c r="B430" s="2"/>
      <c r="C430" s="2"/>
      <c r="D430" s="2"/>
      <c r="E430" s="2"/>
      <c r="F430" s="2"/>
    </row>
    <row r="431" ht="15.75" customHeight="1">
      <c r="A431" s="2"/>
      <c r="B431" s="2"/>
      <c r="C431" s="2"/>
      <c r="D431" s="2"/>
      <c r="E431" s="2"/>
      <c r="F431" s="2"/>
    </row>
    <row r="432" ht="15.75" customHeight="1">
      <c r="A432" s="2"/>
      <c r="B432" s="2"/>
      <c r="C432" s="2"/>
      <c r="D432" s="2"/>
      <c r="E432" s="2"/>
      <c r="F432" s="2"/>
    </row>
    <row r="433" ht="15.75" customHeight="1">
      <c r="A433" s="2"/>
      <c r="B433" s="2"/>
      <c r="C433" s="2"/>
      <c r="D433" s="2"/>
      <c r="E433" s="2"/>
      <c r="F433" s="2"/>
    </row>
    <row r="434" ht="15.75" customHeight="1">
      <c r="A434" s="2"/>
      <c r="B434" s="2"/>
      <c r="C434" s="2"/>
      <c r="D434" s="2"/>
      <c r="E434" s="2"/>
      <c r="F434" s="2"/>
    </row>
    <row r="435" ht="15.75" customHeight="1">
      <c r="A435" s="2"/>
      <c r="B435" s="2"/>
      <c r="C435" s="2"/>
      <c r="D435" s="2"/>
      <c r="E435" s="2"/>
      <c r="F435" s="2"/>
    </row>
    <row r="436" ht="15.75" customHeight="1">
      <c r="A436" s="2"/>
      <c r="B436" s="2"/>
      <c r="C436" s="2"/>
      <c r="D436" s="2"/>
      <c r="E436" s="2"/>
      <c r="F436" s="2"/>
    </row>
    <row r="437" ht="15.75" customHeight="1">
      <c r="A437" s="2"/>
      <c r="B437" s="2"/>
      <c r="C437" s="2"/>
      <c r="D437" s="2"/>
      <c r="E437" s="2"/>
      <c r="F437" s="2"/>
    </row>
    <row r="438" ht="15.75" customHeight="1">
      <c r="A438" s="2"/>
      <c r="B438" s="2"/>
      <c r="C438" s="2"/>
      <c r="D438" s="2"/>
      <c r="E438" s="2"/>
      <c r="F438" s="2"/>
    </row>
    <row r="439" ht="15.75" customHeight="1">
      <c r="A439" s="2"/>
      <c r="B439" s="2"/>
      <c r="C439" s="2"/>
      <c r="D439" s="2"/>
      <c r="E439" s="2"/>
      <c r="F439" s="2"/>
    </row>
    <row r="440" ht="15.75" customHeight="1">
      <c r="A440" s="2"/>
      <c r="B440" s="2"/>
      <c r="C440" s="2"/>
      <c r="D440" s="2"/>
      <c r="E440" s="2"/>
      <c r="F440" s="2"/>
    </row>
    <row r="441" ht="15.75" customHeight="1">
      <c r="A441" s="2"/>
      <c r="B441" s="2"/>
      <c r="C441" s="2"/>
      <c r="D441" s="2"/>
      <c r="E441" s="2"/>
      <c r="F441" s="2"/>
    </row>
    <row r="442" ht="15.75" customHeight="1">
      <c r="A442" s="2"/>
      <c r="B442" s="2"/>
      <c r="C442" s="2"/>
      <c r="D442" s="2"/>
      <c r="E442" s="2"/>
      <c r="F442" s="2"/>
    </row>
    <row r="443" ht="15.75" customHeight="1">
      <c r="A443" s="2"/>
      <c r="B443" s="2"/>
      <c r="C443" s="2"/>
      <c r="D443" s="2"/>
      <c r="E443" s="2"/>
      <c r="F443" s="2"/>
    </row>
    <row r="444" ht="15.75" customHeight="1">
      <c r="A444" s="2"/>
      <c r="B444" s="2"/>
      <c r="C444" s="2"/>
      <c r="D444" s="2"/>
      <c r="E444" s="2"/>
      <c r="F444" s="2"/>
    </row>
    <row r="445" ht="15.75" customHeight="1">
      <c r="A445" s="2"/>
      <c r="B445" s="2"/>
      <c r="C445" s="2"/>
      <c r="D445" s="2"/>
      <c r="E445" s="2"/>
      <c r="F445" s="2"/>
    </row>
    <row r="446" ht="15.75" customHeight="1">
      <c r="A446" s="2"/>
      <c r="B446" s="2"/>
      <c r="C446" s="2"/>
      <c r="D446" s="2"/>
      <c r="E446" s="2"/>
      <c r="F446" s="2"/>
    </row>
    <row r="447" ht="15.75" customHeight="1">
      <c r="A447" s="2"/>
      <c r="B447" s="2"/>
      <c r="C447" s="2"/>
      <c r="D447" s="2"/>
      <c r="E447" s="2"/>
      <c r="F447" s="2"/>
    </row>
    <row r="448" ht="15.75" customHeight="1">
      <c r="A448" s="2"/>
      <c r="B448" s="2"/>
      <c r="C448" s="2"/>
      <c r="D448" s="2"/>
      <c r="E448" s="2"/>
      <c r="F448" s="2"/>
    </row>
    <row r="449" ht="15.75" customHeight="1">
      <c r="A449" s="2"/>
      <c r="B449" s="2"/>
      <c r="C449" s="2"/>
      <c r="D449" s="2"/>
      <c r="E449" s="2"/>
      <c r="F449" s="2"/>
    </row>
    <row r="450" ht="15.75" customHeight="1">
      <c r="A450" s="2"/>
      <c r="B450" s="2"/>
      <c r="C450" s="2"/>
      <c r="D450" s="2"/>
      <c r="E450" s="2"/>
      <c r="F450" s="2"/>
    </row>
    <row r="451" ht="15.75" customHeight="1">
      <c r="A451" s="2"/>
      <c r="B451" s="2"/>
      <c r="C451" s="2"/>
      <c r="D451" s="2"/>
      <c r="E451" s="2"/>
      <c r="F451" s="2"/>
    </row>
    <row r="452" ht="15.75" customHeight="1">
      <c r="A452" s="2"/>
      <c r="B452" s="2"/>
      <c r="C452" s="2"/>
      <c r="D452" s="2"/>
      <c r="E452" s="2"/>
      <c r="F452" s="2"/>
    </row>
    <row r="453" ht="15.75" customHeight="1">
      <c r="A453" s="2"/>
      <c r="B453" s="2"/>
      <c r="C453" s="2"/>
      <c r="D453" s="2"/>
      <c r="E453" s="2"/>
      <c r="F453" s="2"/>
    </row>
    <row r="454" ht="15.75" customHeight="1">
      <c r="A454" s="2"/>
      <c r="B454" s="2"/>
      <c r="C454" s="2"/>
      <c r="D454" s="2"/>
      <c r="E454" s="2"/>
      <c r="F454" s="2"/>
    </row>
    <row r="455" ht="15.75" customHeight="1">
      <c r="A455" s="2"/>
      <c r="B455" s="2"/>
      <c r="C455" s="2"/>
      <c r="D455" s="2"/>
      <c r="E455" s="2"/>
      <c r="F455" s="2"/>
    </row>
    <row r="456" ht="15.75" customHeight="1">
      <c r="A456" s="2"/>
      <c r="B456" s="2"/>
      <c r="C456" s="2"/>
      <c r="D456" s="2"/>
      <c r="E456" s="2"/>
      <c r="F456" s="2"/>
    </row>
    <row r="457" ht="15.75" customHeight="1">
      <c r="A457" s="2"/>
      <c r="B457" s="2"/>
      <c r="C457" s="2"/>
      <c r="D457" s="2"/>
      <c r="E457" s="2"/>
      <c r="F457" s="2"/>
    </row>
    <row r="458" ht="15.75" customHeight="1">
      <c r="A458" s="2"/>
      <c r="B458" s="2"/>
      <c r="C458" s="2"/>
      <c r="D458" s="2"/>
      <c r="E458" s="2"/>
      <c r="F458" s="2"/>
    </row>
    <row r="459" ht="15.75" customHeight="1">
      <c r="A459" s="2"/>
      <c r="B459" s="2"/>
      <c r="C459" s="2"/>
      <c r="D459" s="2"/>
      <c r="E459" s="2"/>
      <c r="F459" s="2"/>
    </row>
    <row r="460" ht="15.75" customHeight="1">
      <c r="A460" s="2"/>
      <c r="B460" s="2"/>
      <c r="C460" s="2"/>
      <c r="D460" s="2"/>
      <c r="E460" s="2"/>
      <c r="F460" s="2"/>
    </row>
    <row r="461" ht="15.75" customHeight="1">
      <c r="A461" s="2"/>
      <c r="B461" s="2"/>
      <c r="C461" s="2"/>
      <c r="D461" s="2"/>
      <c r="E461" s="2"/>
      <c r="F461" s="2"/>
    </row>
    <row r="462" ht="15.75" customHeight="1">
      <c r="A462" s="2"/>
      <c r="B462" s="2"/>
      <c r="C462" s="2"/>
      <c r="D462" s="2"/>
      <c r="E462" s="2"/>
      <c r="F462" s="2"/>
    </row>
    <row r="463" ht="15.75" customHeight="1">
      <c r="A463" s="2"/>
      <c r="B463" s="2"/>
      <c r="C463" s="2"/>
      <c r="D463" s="2"/>
      <c r="E463" s="2"/>
      <c r="F463" s="2"/>
    </row>
    <row r="464" ht="15.75" customHeight="1">
      <c r="A464" s="2"/>
      <c r="B464" s="2"/>
      <c r="C464" s="2"/>
      <c r="D464" s="2"/>
      <c r="E464" s="2"/>
      <c r="F464" s="2"/>
    </row>
    <row r="465" ht="15.75" customHeight="1">
      <c r="A465" s="2"/>
      <c r="B465" s="2"/>
      <c r="C465" s="2"/>
      <c r="D465" s="2"/>
      <c r="E465" s="2"/>
      <c r="F465" s="2"/>
    </row>
    <row r="466" ht="15.75" customHeight="1">
      <c r="A466" s="2"/>
      <c r="B466" s="2"/>
      <c r="C466" s="2"/>
      <c r="D466" s="2"/>
      <c r="E466" s="2"/>
      <c r="F466" s="2"/>
    </row>
    <row r="467" ht="15.75" customHeight="1">
      <c r="A467" s="2"/>
      <c r="B467" s="2"/>
      <c r="C467" s="2"/>
      <c r="D467" s="2"/>
      <c r="E467" s="2"/>
      <c r="F467" s="2"/>
    </row>
    <row r="468" ht="15.75" customHeight="1">
      <c r="A468" s="2"/>
      <c r="B468" s="2"/>
      <c r="C468" s="2"/>
      <c r="D468" s="2"/>
      <c r="E468" s="2"/>
      <c r="F468" s="2"/>
    </row>
    <row r="469" ht="15.75" customHeight="1">
      <c r="A469" s="2"/>
      <c r="B469" s="2"/>
      <c r="C469" s="2"/>
      <c r="D469" s="2"/>
      <c r="E469" s="2"/>
      <c r="F469" s="2"/>
    </row>
    <row r="470" ht="15.75" customHeight="1">
      <c r="A470" s="2"/>
      <c r="B470" s="2"/>
      <c r="C470" s="2"/>
      <c r="D470" s="2"/>
      <c r="E470" s="2"/>
      <c r="F470" s="2"/>
    </row>
    <row r="471" ht="15.75" customHeight="1">
      <c r="A471" s="2"/>
      <c r="B471" s="2"/>
      <c r="C471" s="2"/>
      <c r="D471" s="2"/>
      <c r="E471" s="2"/>
      <c r="F471" s="2"/>
    </row>
    <row r="472" ht="15.75" customHeight="1">
      <c r="A472" s="2"/>
      <c r="B472" s="2"/>
      <c r="C472" s="2"/>
      <c r="D472" s="2"/>
      <c r="E472" s="2"/>
      <c r="F472" s="2"/>
    </row>
    <row r="473" ht="15.75" customHeight="1">
      <c r="A473" s="2"/>
      <c r="B473" s="2"/>
      <c r="C473" s="2"/>
      <c r="D473" s="2"/>
      <c r="E473" s="2"/>
      <c r="F473" s="2"/>
    </row>
    <row r="474" ht="15.75" customHeight="1">
      <c r="A474" s="2"/>
      <c r="B474" s="2"/>
      <c r="C474" s="2"/>
      <c r="D474" s="2"/>
      <c r="E474" s="2"/>
      <c r="F474" s="2"/>
    </row>
    <row r="475" ht="15.75" customHeight="1">
      <c r="A475" s="2"/>
      <c r="B475" s="2"/>
      <c r="C475" s="2"/>
      <c r="D475" s="2"/>
      <c r="E475" s="2"/>
      <c r="F475" s="2"/>
    </row>
    <row r="476" ht="15.75" customHeight="1">
      <c r="A476" s="2"/>
      <c r="B476" s="2"/>
      <c r="C476" s="2"/>
      <c r="D476" s="2"/>
      <c r="E476" s="2"/>
      <c r="F476" s="2"/>
    </row>
    <row r="477" ht="15.75" customHeight="1">
      <c r="A477" s="2"/>
      <c r="B477" s="2"/>
      <c r="C477" s="2"/>
      <c r="D477" s="2"/>
      <c r="E477" s="2"/>
      <c r="F477" s="2"/>
    </row>
    <row r="478" ht="15.75" customHeight="1">
      <c r="A478" s="2"/>
      <c r="B478" s="2"/>
      <c r="C478" s="2"/>
      <c r="D478" s="2"/>
      <c r="E478" s="2"/>
      <c r="F478" s="2"/>
    </row>
    <row r="479" ht="15.75" customHeight="1">
      <c r="A479" s="2"/>
      <c r="B479" s="2"/>
      <c r="C479" s="2"/>
      <c r="D479" s="2"/>
      <c r="E479" s="2"/>
      <c r="F479" s="2"/>
    </row>
    <row r="480" ht="15.75" customHeight="1">
      <c r="A480" s="2"/>
      <c r="B480" s="2"/>
      <c r="C480" s="2"/>
      <c r="D480" s="2"/>
      <c r="E480" s="2"/>
      <c r="F480" s="2"/>
    </row>
    <row r="481" ht="15.75" customHeight="1">
      <c r="A481" s="2"/>
      <c r="B481" s="2"/>
      <c r="C481" s="2"/>
      <c r="D481" s="2"/>
      <c r="E481" s="2"/>
      <c r="F481" s="2"/>
    </row>
    <row r="482" ht="15.75" customHeight="1">
      <c r="A482" s="2"/>
      <c r="B482" s="2"/>
      <c r="C482" s="2"/>
      <c r="D482" s="2"/>
      <c r="E482" s="2"/>
      <c r="F482" s="2"/>
    </row>
    <row r="483" ht="15.75" customHeight="1">
      <c r="A483" s="2"/>
      <c r="B483" s="2"/>
      <c r="C483" s="2"/>
      <c r="D483" s="2"/>
      <c r="E483" s="2"/>
      <c r="F483" s="2"/>
    </row>
    <row r="484" ht="15.75" customHeight="1">
      <c r="A484" s="2"/>
      <c r="B484" s="2"/>
      <c r="C484" s="2"/>
      <c r="D484" s="2"/>
      <c r="E484" s="2"/>
      <c r="F484" s="2"/>
    </row>
    <row r="485" ht="15.75" customHeight="1">
      <c r="A485" s="2"/>
      <c r="B485" s="2"/>
      <c r="C485" s="2"/>
      <c r="D485" s="2"/>
      <c r="E485" s="2"/>
      <c r="F485" s="2"/>
    </row>
    <row r="486" ht="15.75" customHeight="1">
      <c r="A486" s="2"/>
      <c r="B486" s="2"/>
      <c r="C486" s="2"/>
      <c r="D486" s="2"/>
      <c r="E486" s="2"/>
      <c r="F486" s="2"/>
    </row>
    <row r="487" ht="15.75" customHeight="1">
      <c r="A487" s="2"/>
      <c r="B487" s="2"/>
      <c r="C487" s="2"/>
      <c r="D487" s="2"/>
      <c r="E487" s="2"/>
      <c r="F487" s="2"/>
    </row>
    <row r="488" ht="15.75" customHeight="1">
      <c r="A488" s="2"/>
      <c r="B488" s="2"/>
      <c r="C488" s="2"/>
      <c r="D488" s="2"/>
      <c r="E488" s="2"/>
      <c r="F488" s="2"/>
    </row>
    <row r="489" ht="15.75" customHeight="1">
      <c r="A489" s="2"/>
      <c r="B489" s="2"/>
      <c r="C489" s="2"/>
      <c r="D489" s="2"/>
      <c r="E489" s="2"/>
      <c r="F489" s="2"/>
    </row>
    <row r="490" ht="15.75" customHeight="1">
      <c r="A490" s="2"/>
      <c r="B490" s="2"/>
      <c r="C490" s="2"/>
      <c r="D490" s="2"/>
      <c r="E490" s="2"/>
      <c r="F490" s="2"/>
    </row>
    <row r="491" ht="15.75" customHeight="1">
      <c r="A491" s="2"/>
      <c r="B491" s="2"/>
      <c r="C491" s="2"/>
      <c r="D491" s="2"/>
      <c r="E491" s="2"/>
      <c r="F491" s="2"/>
    </row>
    <row r="492" ht="15.75" customHeight="1">
      <c r="A492" s="2"/>
      <c r="B492" s="2"/>
      <c r="C492" s="2"/>
      <c r="D492" s="2"/>
      <c r="E492" s="2"/>
      <c r="F492" s="2"/>
    </row>
    <row r="493" ht="15.75" customHeight="1">
      <c r="A493" s="2"/>
      <c r="B493" s="2"/>
      <c r="C493" s="2"/>
      <c r="D493" s="2"/>
      <c r="E493" s="2"/>
      <c r="F493" s="2"/>
    </row>
    <row r="494" ht="15.75" customHeight="1">
      <c r="A494" s="2"/>
      <c r="B494" s="2"/>
      <c r="C494" s="2"/>
      <c r="D494" s="2"/>
      <c r="E494" s="2"/>
      <c r="F494" s="2"/>
    </row>
    <row r="495" ht="15.75" customHeight="1">
      <c r="A495" s="2"/>
      <c r="B495" s="2"/>
      <c r="C495" s="2"/>
      <c r="D495" s="2"/>
      <c r="E495" s="2"/>
      <c r="F495" s="2"/>
    </row>
    <row r="496" ht="15.75" customHeight="1">
      <c r="A496" s="2"/>
      <c r="B496" s="2"/>
      <c r="C496" s="2"/>
      <c r="D496" s="2"/>
      <c r="E496" s="2"/>
      <c r="F496" s="2"/>
    </row>
    <row r="497" ht="15.75" customHeight="1">
      <c r="A497" s="2"/>
      <c r="B497" s="2"/>
      <c r="C497" s="2"/>
      <c r="D497" s="2"/>
      <c r="E497" s="2"/>
      <c r="F497" s="2"/>
    </row>
    <row r="498" ht="15.75" customHeight="1">
      <c r="A498" s="2"/>
      <c r="B498" s="2"/>
      <c r="C498" s="2"/>
      <c r="D498" s="2"/>
      <c r="E498" s="2"/>
      <c r="F498" s="2"/>
    </row>
    <row r="499" ht="15.75" customHeight="1">
      <c r="A499" s="2"/>
      <c r="B499" s="2"/>
      <c r="C499" s="2"/>
      <c r="D499" s="2"/>
      <c r="E499" s="2"/>
      <c r="F499" s="2"/>
    </row>
    <row r="500" ht="15.75" customHeight="1">
      <c r="A500" s="2"/>
      <c r="B500" s="2"/>
      <c r="C500" s="2"/>
      <c r="D500" s="2"/>
      <c r="E500" s="2"/>
      <c r="F500" s="2"/>
    </row>
    <row r="501" ht="15.75" customHeight="1">
      <c r="A501" s="2"/>
      <c r="B501" s="2"/>
      <c r="C501" s="2"/>
      <c r="D501" s="2"/>
      <c r="E501" s="2"/>
      <c r="F501" s="2"/>
    </row>
    <row r="502" ht="15.75" customHeight="1">
      <c r="A502" s="2"/>
      <c r="B502" s="2"/>
      <c r="C502" s="2"/>
      <c r="D502" s="2"/>
      <c r="E502" s="2"/>
      <c r="F502" s="2"/>
    </row>
    <row r="503" ht="15.75" customHeight="1">
      <c r="A503" s="2"/>
      <c r="B503" s="2"/>
      <c r="C503" s="2"/>
      <c r="D503" s="2"/>
      <c r="E503" s="2"/>
      <c r="F503" s="2"/>
    </row>
    <row r="504" ht="15.75" customHeight="1">
      <c r="A504" s="2"/>
      <c r="B504" s="2"/>
      <c r="C504" s="2"/>
      <c r="D504" s="2"/>
      <c r="E504" s="2"/>
      <c r="F504" s="2"/>
    </row>
    <row r="505" ht="15.75" customHeight="1">
      <c r="A505" s="2"/>
      <c r="B505" s="2"/>
      <c r="C505" s="2"/>
      <c r="D505" s="2"/>
      <c r="E505" s="2"/>
      <c r="F505" s="2"/>
    </row>
    <row r="506" ht="15.75" customHeight="1">
      <c r="A506" s="2"/>
      <c r="B506" s="2"/>
      <c r="C506" s="2"/>
      <c r="D506" s="2"/>
      <c r="E506" s="2"/>
      <c r="F506" s="2"/>
    </row>
    <row r="507" ht="15.75" customHeight="1">
      <c r="A507" s="2"/>
      <c r="B507" s="2"/>
      <c r="C507" s="2"/>
      <c r="D507" s="2"/>
      <c r="E507" s="2"/>
      <c r="F507" s="2"/>
    </row>
    <row r="508" ht="15.75" customHeight="1">
      <c r="A508" s="2"/>
      <c r="B508" s="2"/>
      <c r="C508" s="2"/>
      <c r="D508" s="2"/>
      <c r="E508" s="2"/>
      <c r="F508" s="2"/>
    </row>
    <row r="509" ht="15.75" customHeight="1">
      <c r="A509" s="2"/>
      <c r="B509" s="2"/>
      <c r="C509" s="2"/>
      <c r="D509" s="2"/>
      <c r="E509" s="2"/>
      <c r="F509" s="2"/>
    </row>
    <row r="510" ht="15.75" customHeight="1">
      <c r="A510" s="2"/>
      <c r="B510" s="2"/>
      <c r="C510" s="2"/>
      <c r="D510" s="2"/>
      <c r="E510" s="2"/>
      <c r="F510" s="2"/>
    </row>
    <row r="511" ht="15.75" customHeight="1">
      <c r="A511" s="2"/>
      <c r="B511" s="2"/>
      <c r="C511" s="2"/>
      <c r="D511" s="2"/>
      <c r="E511" s="2"/>
      <c r="F511" s="2"/>
    </row>
    <row r="512" ht="15.75" customHeight="1">
      <c r="A512" s="2"/>
      <c r="B512" s="2"/>
      <c r="C512" s="2"/>
      <c r="D512" s="2"/>
      <c r="E512" s="2"/>
      <c r="F512" s="2"/>
    </row>
    <row r="513" ht="15.75" customHeight="1">
      <c r="A513" s="2"/>
      <c r="B513" s="2"/>
      <c r="C513" s="2"/>
      <c r="D513" s="2"/>
      <c r="E513" s="2"/>
      <c r="F513" s="2"/>
    </row>
    <row r="514" ht="15.75" customHeight="1">
      <c r="A514" s="2"/>
      <c r="B514" s="2"/>
      <c r="C514" s="2"/>
      <c r="D514" s="2"/>
      <c r="E514" s="2"/>
      <c r="F514" s="2"/>
    </row>
    <row r="515" ht="15.75" customHeight="1">
      <c r="A515" s="2"/>
      <c r="B515" s="2"/>
      <c r="C515" s="2"/>
      <c r="D515" s="2"/>
      <c r="E515" s="2"/>
      <c r="F515" s="2"/>
    </row>
    <row r="516" ht="15.75" customHeight="1">
      <c r="A516" s="2"/>
      <c r="B516" s="2"/>
      <c r="C516" s="2"/>
      <c r="D516" s="2"/>
      <c r="E516" s="2"/>
      <c r="F516" s="2"/>
    </row>
    <row r="517" ht="15.75" customHeight="1">
      <c r="A517" s="2"/>
      <c r="B517" s="2"/>
      <c r="C517" s="2"/>
      <c r="D517" s="2"/>
      <c r="E517" s="2"/>
      <c r="F517" s="2"/>
    </row>
    <row r="518" ht="15.75" customHeight="1">
      <c r="A518" s="2"/>
      <c r="B518" s="2"/>
      <c r="C518" s="2"/>
      <c r="D518" s="2"/>
      <c r="E518" s="2"/>
      <c r="F518" s="2"/>
    </row>
    <row r="519" ht="15.75" customHeight="1">
      <c r="A519" s="2"/>
      <c r="B519" s="2"/>
      <c r="C519" s="2"/>
      <c r="D519" s="2"/>
      <c r="E519" s="2"/>
      <c r="F519" s="2"/>
    </row>
    <row r="520" ht="15.75" customHeight="1">
      <c r="A520" s="2"/>
      <c r="B520" s="2"/>
      <c r="C520" s="2"/>
      <c r="D520" s="2"/>
      <c r="E520" s="2"/>
      <c r="F520" s="2"/>
    </row>
    <row r="521" ht="15.75" customHeight="1">
      <c r="A521" s="2"/>
      <c r="B521" s="2"/>
      <c r="C521" s="2"/>
      <c r="D521" s="2"/>
      <c r="E521" s="2"/>
      <c r="F521" s="2"/>
    </row>
    <row r="522" ht="15.75" customHeight="1">
      <c r="A522" s="2"/>
      <c r="B522" s="2"/>
      <c r="C522" s="2"/>
      <c r="D522" s="2"/>
      <c r="E522" s="2"/>
      <c r="F522" s="2"/>
    </row>
    <row r="523" ht="15.75" customHeight="1">
      <c r="A523" s="2"/>
      <c r="B523" s="2"/>
      <c r="C523" s="2"/>
      <c r="D523" s="2"/>
      <c r="E523" s="2"/>
      <c r="F523" s="2"/>
    </row>
    <row r="524" ht="15.75" customHeight="1">
      <c r="A524" s="2"/>
      <c r="B524" s="2"/>
      <c r="C524" s="2"/>
      <c r="D524" s="2"/>
      <c r="E524" s="2"/>
      <c r="F524" s="2"/>
    </row>
    <row r="525" ht="15.75" customHeight="1">
      <c r="A525" s="2"/>
      <c r="B525" s="2"/>
      <c r="C525" s="2"/>
      <c r="D525" s="2"/>
      <c r="E525" s="2"/>
      <c r="F525" s="2"/>
    </row>
    <row r="526" ht="15.75" customHeight="1">
      <c r="A526" s="2"/>
      <c r="B526" s="2"/>
      <c r="C526" s="2"/>
      <c r="D526" s="2"/>
      <c r="E526" s="2"/>
      <c r="F526" s="2"/>
    </row>
    <row r="527" ht="15.75" customHeight="1">
      <c r="A527" s="2"/>
      <c r="B527" s="2"/>
      <c r="C527" s="2"/>
      <c r="D527" s="2"/>
      <c r="E527" s="2"/>
      <c r="F527" s="2"/>
    </row>
    <row r="528" ht="15.75" customHeight="1">
      <c r="A528" s="2"/>
      <c r="B528" s="2"/>
      <c r="C528" s="2"/>
      <c r="D528" s="2"/>
      <c r="E528" s="2"/>
      <c r="F528" s="2"/>
    </row>
    <row r="529" ht="15.75" customHeight="1">
      <c r="A529" s="2"/>
      <c r="B529" s="2"/>
      <c r="C529" s="2"/>
      <c r="D529" s="2"/>
      <c r="E529" s="2"/>
      <c r="F529" s="2"/>
    </row>
    <row r="530" ht="15.75" customHeight="1">
      <c r="A530" s="2"/>
      <c r="B530" s="2"/>
      <c r="C530" s="2"/>
      <c r="D530" s="2"/>
      <c r="E530" s="2"/>
      <c r="F530" s="2"/>
    </row>
    <row r="531" ht="15.75" customHeight="1">
      <c r="A531" s="2"/>
      <c r="B531" s="2"/>
      <c r="C531" s="2"/>
      <c r="D531" s="2"/>
      <c r="E531" s="2"/>
      <c r="F531" s="2"/>
    </row>
    <row r="532" ht="15.75" customHeight="1">
      <c r="A532" s="2"/>
      <c r="B532" s="2"/>
      <c r="C532" s="2"/>
      <c r="D532" s="2"/>
      <c r="E532" s="2"/>
      <c r="F532" s="2"/>
    </row>
    <row r="533" ht="15.75" customHeight="1">
      <c r="A533" s="2"/>
      <c r="B533" s="2"/>
      <c r="C533" s="2"/>
      <c r="D533" s="2"/>
      <c r="E533" s="2"/>
      <c r="F533" s="2"/>
    </row>
    <row r="534" ht="15.75" customHeight="1">
      <c r="A534" s="2"/>
      <c r="B534" s="2"/>
      <c r="C534" s="2"/>
      <c r="D534" s="2"/>
      <c r="E534" s="2"/>
      <c r="F534" s="2"/>
    </row>
    <row r="535" ht="15.75" customHeight="1">
      <c r="A535" s="2"/>
      <c r="B535" s="2"/>
      <c r="C535" s="2"/>
      <c r="D535" s="2"/>
      <c r="E535" s="2"/>
      <c r="F535" s="2"/>
    </row>
    <row r="536" ht="15.75" customHeight="1">
      <c r="A536" s="2"/>
      <c r="B536" s="2"/>
      <c r="C536" s="2"/>
      <c r="D536" s="2"/>
      <c r="E536" s="2"/>
      <c r="F536" s="2"/>
    </row>
    <row r="537" ht="15.75" customHeight="1">
      <c r="A537" s="2"/>
      <c r="B537" s="2"/>
      <c r="C537" s="2"/>
      <c r="D537" s="2"/>
      <c r="E537" s="2"/>
      <c r="F537" s="2"/>
    </row>
    <row r="538" ht="15.75" customHeight="1">
      <c r="A538" s="2"/>
      <c r="B538" s="2"/>
      <c r="C538" s="2"/>
      <c r="D538" s="2"/>
      <c r="E538" s="2"/>
      <c r="F538" s="2"/>
    </row>
    <row r="539" ht="15.75" customHeight="1">
      <c r="A539" s="2"/>
      <c r="B539" s="2"/>
      <c r="C539" s="2"/>
      <c r="D539" s="2"/>
      <c r="E539" s="2"/>
      <c r="F539" s="2"/>
    </row>
    <row r="540" ht="15.75" customHeight="1">
      <c r="A540" s="2"/>
      <c r="B540" s="2"/>
      <c r="C540" s="2"/>
      <c r="D540" s="2"/>
      <c r="E540" s="2"/>
      <c r="F540" s="2"/>
    </row>
    <row r="541" ht="15.75" customHeight="1">
      <c r="A541" s="2"/>
      <c r="B541" s="2"/>
      <c r="C541" s="2"/>
      <c r="D541" s="2"/>
      <c r="E541" s="2"/>
      <c r="F541" s="2"/>
    </row>
    <row r="542" ht="15.75" customHeight="1">
      <c r="A542" s="2"/>
      <c r="B542" s="2"/>
      <c r="C542" s="2"/>
      <c r="D542" s="2"/>
      <c r="E542" s="2"/>
      <c r="F542" s="2"/>
    </row>
    <row r="543" ht="15.75" customHeight="1">
      <c r="A543" s="2"/>
      <c r="B543" s="2"/>
      <c r="C543" s="2"/>
      <c r="D543" s="2"/>
      <c r="E543" s="2"/>
      <c r="F543" s="2"/>
    </row>
    <row r="544" ht="15.75" customHeight="1">
      <c r="A544" s="2"/>
      <c r="B544" s="2"/>
      <c r="C544" s="2"/>
      <c r="D544" s="2"/>
      <c r="E544" s="2"/>
      <c r="F544" s="2"/>
    </row>
    <row r="545" ht="15.75" customHeight="1">
      <c r="A545" s="2"/>
      <c r="B545" s="2"/>
      <c r="C545" s="2"/>
      <c r="D545" s="2"/>
      <c r="E545" s="2"/>
      <c r="F545" s="2"/>
    </row>
    <row r="546" ht="15.75" customHeight="1">
      <c r="A546" s="2"/>
      <c r="B546" s="2"/>
      <c r="C546" s="2"/>
      <c r="D546" s="2"/>
      <c r="E546" s="2"/>
      <c r="F546" s="2"/>
    </row>
    <row r="547" ht="15.75" customHeight="1">
      <c r="A547" s="2"/>
      <c r="B547" s="2"/>
      <c r="C547" s="2"/>
      <c r="D547" s="2"/>
      <c r="E547" s="2"/>
      <c r="F547" s="2"/>
    </row>
    <row r="548" ht="15.75" customHeight="1">
      <c r="A548" s="2"/>
      <c r="B548" s="2"/>
      <c r="C548" s="2"/>
      <c r="D548" s="2"/>
      <c r="E548" s="2"/>
      <c r="F548" s="2"/>
    </row>
    <row r="549" ht="15.75" customHeight="1">
      <c r="A549" s="2"/>
      <c r="B549" s="2"/>
      <c r="C549" s="2"/>
      <c r="D549" s="2"/>
      <c r="E549" s="2"/>
      <c r="F549" s="2"/>
    </row>
    <row r="550" ht="15.75" customHeight="1">
      <c r="A550" s="2"/>
      <c r="B550" s="2"/>
      <c r="C550" s="2"/>
      <c r="D550" s="2"/>
      <c r="E550" s="2"/>
      <c r="F550" s="2"/>
    </row>
    <row r="551" ht="15.75" customHeight="1">
      <c r="A551" s="2"/>
      <c r="B551" s="2"/>
      <c r="C551" s="2"/>
      <c r="D551" s="2"/>
      <c r="E551" s="2"/>
      <c r="F551" s="2"/>
    </row>
    <row r="552" ht="15.75" customHeight="1">
      <c r="A552" s="2"/>
      <c r="B552" s="2"/>
      <c r="C552" s="2"/>
      <c r="D552" s="2"/>
      <c r="E552" s="2"/>
      <c r="F552" s="2"/>
    </row>
    <row r="553" ht="15.75" customHeight="1">
      <c r="A553" s="2"/>
      <c r="B553" s="2"/>
      <c r="C553" s="2"/>
      <c r="D553" s="2"/>
      <c r="E553" s="2"/>
      <c r="F553" s="2"/>
    </row>
    <row r="554" ht="15.75" customHeight="1">
      <c r="A554" s="2"/>
      <c r="B554" s="2"/>
      <c r="C554" s="2"/>
      <c r="D554" s="2"/>
      <c r="E554" s="2"/>
      <c r="F554" s="2"/>
    </row>
    <row r="555" ht="15.75" customHeight="1">
      <c r="A555" s="2"/>
      <c r="B555" s="2"/>
      <c r="C555" s="2"/>
      <c r="D555" s="2"/>
      <c r="E555" s="2"/>
      <c r="F555" s="2"/>
    </row>
    <row r="556" ht="15.75" customHeight="1">
      <c r="A556" s="2"/>
      <c r="B556" s="2"/>
      <c r="C556" s="2"/>
      <c r="D556" s="2"/>
      <c r="E556" s="2"/>
      <c r="F556" s="2"/>
    </row>
    <row r="557" ht="15.75" customHeight="1">
      <c r="A557" s="2"/>
      <c r="B557" s="2"/>
      <c r="C557" s="2"/>
      <c r="D557" s="2"/>
      <c r="E557" s="2"/>
      <c r="F557" s="2"/>
    </row>
    <row r="558" ht="15.75" customHeight="1">
      <c r="A558" s="2"/>
      <c r="B558" s="2"/>
      <c r="C558" s="2"/>
      <c r="D558" s="2"/>
      <c r="E558" s="2"/>
      <c r="F558" s="2"/>
    </row>
    <row r="559" ht="15.75" customHeight="1">
      <c r="A559" s="2"/>
      <c r="B559" s="2"/>
      <c r="C559" s="2"/>
      <c r="D559" s="2"/>
      <c r="E559" s="2"/>
      <c r="F559" s="2"/>
    </row>
    <row r="560" ht="15.75" customHeight="1">
      <c r="A560" s="2"/>
      <c r="B560" s="2"/>
      <c r="C560" s="2"/>
      <c r="D560" s="2"/>
      <c r="E560" s="2"/>
      <c r="F560" s="2"/>
    </row>
    <row r="561" ht="15.75" customHeight="1">
      <c r="A561" s="2"/>
      <c r="B561" s="2"/>
      <c r="C561" s="2"/>
      <c r="D561" s="2"/>
      <c r="E561" s="2"/>
      <c r="F561" s="2"/>
    </row>
    <row r="562" ht="15.75" customHeight="1">
      <c r="A562" s="2"/>
      <c r="B562" s="2"/>
      <c r="C562" s="2"/>
      <c r="D562" s="2"/>
      <c r="E562" s="2"/>
      <c r="F562" s="2"/>
    </row>
    <row r="563" ht="15.75" customHeight="1">
      <c r="A563" s="2"/>
      <c r="B563" s="2"/>
      <c r="C563" s="2"/>
      <c r="D563" s="2"/>
      <c r="E563" s="2"/>
      <c r="F563" s="2"/>
    </row>
    <row r="564" ht="15.75" customHeight="1">
      <c r="A564" s="2"/>
      <c r="B564" s="2"/>
      <c r="C564" s="2"/>
      <c r="D564" s="2"/>
      <c r="E564" s="2"/>
      <c r="F564" s="2"/>
    </row>
    <row r="565" ht="15.75" customHeight="1">
      <c r="A565" s="2"/>
      <c r="B565" s="2"/>
      <c r="C565" s="2"/>
      <c r="D565" s="2"/>
      <c r="E565" s="2"/>
      <c r="F565" s="2"/>
    </row>
    <row r="566" ht="15.75" customHeight="1">
      <c r="A566" s="2"/>
      <c r="B566" s="2"/>
      <c r="C566" s="2"/>
      <c r="D566" s="2"/>
      <c r="E566" s="2"/>
      <c r="F566" s="2"/>
    </row>
    <row r="567" ht="15.75" customHeight="1">
      <c r="A567" s="2"/>
      <c r="B567" s="2"/>
      <c r="C567" s="2"/>
      <c r="D567" s="2"/>
      <c r="E567" s="2"/>
      <c r="F567" s="2"/>
    </row>
    <row r="568" ht="15.75" customHeight="1">
      <c r="A568" s="2"/>
      <c r="B568" s="2"/>
      <c r="C568" s="2"/>
      <c r="D568" s="2"/>
      <c r="E568" s="2"/>
      <c r="F568" s="2"/>
    </row>
    <row r="569" ht="15.75" customHeight="1">
      <c r="A569" s="2"/>
      <c r="B569" s="2"/>
      <c r="C569" s="2"/>
      <c r="D569" s="2"/>
      <c r="E569" s="2"/>
      <c r="F569" s="2"/>
    </row>
    <row r="570" ht="15.75" customHeight="1">
      <c r="A570" s="2"/>
      <c r="B570" s="2"/>
      <c r="C570" s="2"/>
      <c r="D570" s="2"/>
      <c r="E570" s="2"/>
      <c r="F570" s="2"/>
    </row>
    <row r="571" ht="15.75" customHeight="1">
      <c r="A571" s="2"/>
      <c r="B571" s="2"/>
      <c r="C571" s="2"/>
      <c r="D571" s="2"/>
      <c r="E571" s="2"/>
      <c r="F571" s="2"/>
    </row>
    <row r="572" ht="15.75" customHeight="1">
      <c r="A572" s="2"/>
      <c r="B572" s="2"/>
      <c r="C572" s="2"/>
      <c r="D572" s="2"/>
      <c r="E572" s="2"/>
      <c r="F572" s="2"/>
    </row>
    <row r="573" ht="15.75" customHeight="1">
      <c r="A573" s="2"/>
      <c r="B573" s="2"/>
      <c r="C573" s="2"/>
      <c r="D573" s="2"/>
      <c r="E573" s="2"/>
      <c r="F573" s="2"/>
    </row>
    <row r="574" ht="15.75" customHeight="1">
      <c r="A574" s="2"/>
      <c r="B574" s="2"/>
      <c r="C574" s="2"/>
      <c r="D574" s="2"/>
      <c r="E574" s="2"/>
      <c r="F574" s="2"/>
    </row>
    <row r="575" ht="15.75" customHeight="1">
      <c r="A575" s="2"/>
      <c r="B575" s="2"/>
      <c r="C575" s="2"/>
      <c r="D575" s="2"/>
      <c r="E575" s="2"/>
      <c r="F575" s="2"/>
    </row>
    <row r="576" ht="15.75" customHeight="1">
      <c r="A576" s="2"/>
      <c r="B576" s="2"/>
      <c r="C576" s="2"/>
      <c r="D576" s="2"/>
      <c r="E576" s="2"/>
      <c r="F576" s="2"/>
    </row>
    <row r="577" ht="15.75" customHeight="1">
      <c r="A577" s="2"/>
      <c r="B577" s="2"/>
      <c r="C577" s="2"/>
      <c r="D577" s="2"/>
      <c r="E577" s="2"/>
      <c r="F577" s="2"/>
    </row>
    <row r="578" ht="15.75" customHeight="1">
      <c r="A578" s="2"/>
      <c r="B578" s="2"/>
      <c r="C578" s="2"/>
      <c r="D578" s="2"/>
      <c r="E578" s="2"/>
      <c r="F578" s="2"/>
    </row>
    <row r="579" ht="15.75" customHeight="1">
      <c r="A579" s="2"/>
      <c r="B579" s="2"/>
      <c r="C579" s="2"/>
      <c r="D579" s="2"/>
      <c r="E579" s="2"/>
      <c r="F579" s="2"/>
    </row>
    <row r="580" ht="15.75" customHeight="1">
      <c r="A580" s="2"/>
      <c r="B580" s="2"/>
      <c r="C580" s="2"/>
      <c r="D580" s="2"/>
      <c r="E580" s="2"/>
      <c r="F580" s="2"/>
    </row>
    <row r="581" ht="15.75" customHeight="1">
      <c r="A581" s="2"/>
      <c r="B581" s="2"/>
      <c r="C581" s="2"/>
      <c r="D581" s="2"/>
      <c r="E581" s="2"/>
      <c r="F581" s="2"/>
    </row>
    <row r="582" ht="15.75" customHeight="1">
      <c r="A582" s="2"/>
      <c r="B582" s="2"/>
      <c r="C582" s="2"/>
      <c r="D582" s="2"/>
      <c r="E582" s="2"/>
      <c r="F582" s="2"/>
    </row>
    <row r="583" ht="15.75" customHeight="1">
      <c r="A583" s="2"/>
      <c r="B583" s="2"/>
      <c r="C583" s="2"/>
      <c r="D583" s="2"/>
      <c r="E583" s="2"/>
      <c r="F583" s="2"/>
    </row>
    <row r="584" ht="15.75" customHeight="1">
      <c r="A584" s="2"/>
      <c r="B584" s="2"/>
      <c r="C584" s="2"/>
      <c r="D584" s="2"/>
      <c r="E584" s="2"/>
      <c r="F584" s="2"/>
    </row>
    <row r="585" ht="15.75" customHeight="1">
      <c r="A585" s="2"/>
      <c r="B585" s="2"/>
      <c r="C585" s="2"/>
      <c r="D585" s="2"/>
      <c r="E585" s="2"/>
      <c r="F585" s="2"/>
    </row>
    <row r="586" ht="15.75" customHeight="1">
      <c r="A586" s="2"/>
      <c r="B586" s="2"/>
      <c r="C586" s="2"/>
      <c r="D586" s="2"/>
      <c r="E586" s="2"/>
      <c r="F586" s="2"/>
    </row>
    <row r="587" ht="15.75" customHeight="1">
      <c r="A587" s="2"/>
      <c r="B587" s="2"/>
      <c r="C587" s="2"/>
      <c r="D587" s="2"/>
      <c r="E587" s="2"/>
      <c r="F587" s="2"/>
    </row>
    <row r="588" ht="15.75" customHeight="1">
      <c r="A588" s="2"/>
      <c r="B588" s="2"/>
      <c r="C588" s="2"/>
      <c r="D588" s="2"/>
      <c r="E588" s="2"/>
      <c r="F588" s="2"/>
    </row>
    <row r="589" ht="15.75" customHeight="1">
      <c r="A589" s="2"/>
      <c r="B589" s="2"/>
      <c r="C589" s="2"/>
      <c r="D589" s="2"/>
      <c r="E589" s="2"/>
      <c r="F589" s="2"/>
    </row>
    <row r="590" ht="15.75" customHeight="1">
      <c r="A590" s="2"/>
      <c r="B590" s="2"/>
      <c r="C590" s="2"/>
      <c r="D590" s="2"/>
      <c r="E590" s="2"/>
      <c r="F590" s="2"/>
    </row>
    <row r="591" ht="15.75" customHeight="1">
      <c r="A591" s="2"/>
      <c r="B591" s="2"/>
      <c r="C591" s="2"/>
      <c r="D591" s="2"/>
      <c r="E591" s="2"/>
      <c r="F591" s="2"/>
    </row>
    <row r="592" ht="15.75" customHeight="1">
      <c r="A592" s="2"/>
      <c r="B592" s="2"/>
      <c r="C592" s="2"/>
      <c r="D592" s="2"/>
      <c r="E592" s="2"/>
      <c r="F592" s="2"/>
    </row>
    <row r="593" ht="15.75" customHeight="1">
      <c r="A593" s="2"/>
      <c r="B593" s="2"/>
      <c r="C593" s="2"/>
      <c r="D593" s="2"/>
      <c r="E593" s="2"/>
      <c r="F593" s="2"/>
    </row>
    <row r="594" ht="15.75" customHeight="1">
      <c r="A594" s="2"/>
      <c r="B594" s="2"/>
      <c r="C594" s="2"/>
      <c r="D594" s="2"/>
      <c r="E594" s="2"/>
      <c r="F594" s="2"/>
    </row>
    <row r="595" ht="15.75" customHeight="1">
      <c r="A595" s="2"/>
      <c r="B595" s="2"/>
      <c r="C595" s="2"/>
      <c r="D595" s="2"/>
      <c r="E595" s="2"/>
      <c r="F595" s="2"/>
    </row>
    <row r="596" ht="15.75" customHeight="1">
      <c r="A596" s="2"/>
      <c r="B596" s="2"/>
      <c r="C596" s="2"/>
      <c r="D596" s="2"/>
      <c r="E596" s="2"/>
      <c r="F596" s="2"/>
    </row>
    <row r="597" ht="15.75" customHeight="1">
      <c r="A597" s="2"/>
      <c r="B597" s="2"/>
      <c r="C597" s="2"/>
      <c r="D597" s="2"/>
      <c r="E597" s="2"/>
      <c r="F597" s="2"/>
    </row>
    <row r="598" ht="15.75" customHeight="1">
      <c r="A598" s="2"/>
      <c r="B598" s="2"/>
      <c r="C598" s="2"/>
      <c r="D598" s="2"/>
      <c r="E598" s="2"/>
      <c r="F598" s="2"/>
    </row>
    <row r="599" ht="15.75" customHeight="1">
      <c r="A599" s="2"/>
      <c r="B599" s="2"/>
      <c r="C599" s="2"/>
      <c r="D599" s="2"/>
      <c r="E599" s="2"/>
      <c r="F599" s="2"/>
    </row>
    <row r="600" ht="15.75" customHeight="1">
      <c r="A600" s="2"/>
      <c r="B600" s="2"/>
      <c r="C600" s="2"/>
      <c r="D600" s="2"/>
      <c r="E600" s="2"/>
      <c r="F600" s="2"/>
    </row>
    <row r="601" ht="15.75" customHeight="1">
      <c r="A601" s="2"/>
      <c r="B601" s="2"/>
      <c r="C601" s="2"/>
      <c r="D601" s="2"/>
      <c r="E601" s="2"/>
      <c r="F601" s="2"/>
    </row>
    <row r="602" ht="15.75" customHeight="1">
      <c r="A602" s="2"/>
      <c r="B602" s="2"/>
      <c r="C602" s="2"/>
      <c r="D602" s="2"/>
      <c r="E602" s="2"/>
      <c r="F602" s="2"/>
    </row>
    <row r="603" ht="15.75" customHeight="1">
      <c r="A603" s="2"/>
      <c r="B603" s="2"/>
      <c r="C603" s="2"/>
      <c r="D603" s="2"/>
      <c r="E603" s="2"/>
      <c r="F603" s="2"/>
    </row>
    <row r="604" ht="15.75" customHeight="1">
      <c r="A604" s="2"/>
      <c r="B604" s="2"/>
      <c r="C604" s="2"/>
      <c r="D604" s="2"/>
      <c r="E604" s="2"/>
      <c r="F604" s="2"/>
    </row>
    <row r="605" ht="15.75" customHeight="1">
      <c r="A605" s="2"/>
      <c r="B605" s="2"/>
      <c r="C605" s="2"/>
      <c r="D605" s="2"/>
      <c r="E605" s="2"/>
      <c r="F605" s="2"/>
    </row>
    <row r="606" ht="15.75" customHeight="1">
      <c r="A606" s="2"/>
      <c r="B606" s="2"/>
      <c r="C606" s="2"/>
      <c r="D606" s="2"/>
      <c r="E606" s="2"/>
      <c r="F606" s="2"/>
    </row>
    <row r="607" ht="15.75" customHeight="1">
      <c r="A607" s="2"/>
      <c r="B607" s="2"/>
      <c r="C607" s="2"/>
      <c r="D607" s="2"/>
      <c r="E607" s="2"/>
      <c r="F607" s="2"/>
    </row>
    <row r="608" ht="15.75" customHeight="1">
      <c r="A608" s="2"/>
      <c r="B608" s="2"/>
      <c r="C608" s="2"/>
      <c r="D608" s="2"/>
      <c r="E608" s="2"/>
      <c r="F608" s="2"/>
    </row>
    <row r="609" ht="15.75" customHeight="1">
      <c r="A609" s="2"/>
      <c r="B609" s="2"/>
      <c r="C609" s="2"/>
      <c r="D609" s="2"/>
      <c r="E609" s="2"/>
      <c r="F609" s="2"/>
    </row>
    <row r="610" ht="15.75" customHeight="1">
      <c r="A610" s="2"/>
      <c r="B610" s="2"/>
      <c r="C610" s="2"/>
      <c r="D610" s="2"/>
      <c r="E610" s="2"/>
      <c r="F610" s="2"/>
    </row>
    <row r="611" ht="15.75" customHeight="1">
      <c r="A611" s="2"/>
      <c r="B611" s="2"/>
      <c r="C611" s="2"/>
      <c r="D611" s="2"/>
      <c r="E611" s="2"/>
      <c r="F611" s="2"/>
    </row>
    <row r="612" ht="15.75" customHeight="1">
      <c r="A612" s="2"/>
      <c r="B612" s="2"/>
      <c r="C612" s="2"/>
      <c r="D612" s="2"/>
      <c r="E612" s="2"/>
      <c r="F612" s="2"/>
    </row>
    <row r="613" ht="15.75" customHeight="1">
      <c r="A613" s="2"/>
      <c r="B613" s="2"/>
      <c r="C613" s="2"/>
      <c r="D613" s="2"/>
      <c r="E613" s="2"/>
      <c r="F613" s="2"/>
    </row>
    <row r="614" ht="15.75" customHeight="1">
      <c r="A614" s="2"/>
      <c r="B614" s="2"/>
      <c r="C614" s="2"/>
      <c r="D614" s="2"/>
      <c r="E614" s="2"/>
      <c r="F614" s="2"/>
    </row>
    <row r="615" ht="15.75" customHeight="1">
      <c r="A615" s="2"/>
      <c r="B615" s="2"/>
      <c r="C615" s="2"/>
      <c r="D615" s="2"/>
      <c r="E615" s="2"/>
      <c r="F615" s="2"/>
    </row>
    <row r="616" ht="15.75" customHeight="1">
      <c r="A616" s="2"/>
      <c r="B616" s="2"/>
      <c r="C616" s="2"/>
      <c r="D616" s="2"/>
      <c r="E616" s="2"/>
      <c r="F616" s="2"/>
    </row>
    <row r="617" ht="15.75" customHeight="1">
      <c r="A617" s="2"/>
      <c r="B617" s="2"/>
      <c r="C617" s="2"/>
      <c r="D617" s="2"/>
      <c r="E617" s="2"/>
      <c r="F617" s="2"/>
    </row>
    <row r="618" ht="15.75" customHeight="1">
      <c r="A618" s="2"/>
      <c r="B618" s="2"/>
      <c r="C618" s="2"/>
      <c r="D618" s="2"/>
      <c r="E618" s="2"/>
      <c r="F618" s="2"/>
    </row>
    <row r="619" ht="15.75" customHeight="1">
      <c r="A619" s="2"/>
      <c r="B619" s="2"/>
      <c r="C619" s="2"/>
      <c r="D619" s="2"/>
      <c r="E619" s="2"/>
      <c r="F619" s="2"/>
    </row>
    <row r="620" ht="15.75" customHeight="1">
      <c r="A620" s="2"/>
      <c r="B620" s="2"/>
      <c r="C620" s="2"/>
      <c r="D620" s="2"/>
      <c r="E620" s="2"/>
      <c r="F620" s="2"/>
    </row>
    <row r="621" ht="15.75" customHeight="1">
      <c r="A621" s="2"/>
      <c r="B621" s="2"/>
      <c r="C621" s="2"/>
      <c r="D621" s="2"/>
      <c r="E621" s="2"/>
      <c r="F621" s="2"/>
    </row>
    <row r="622" ht="15.75" customHeight="1">
      <c r="A622" s="2"/>
      <c r="B622" s="2"/>
      <c r="C622" s="2"/>
      <c r="D622" s="2"/>
      <c r="E622" s="2"/>
      <c r="F622" s="2"/>
    </row>
    <row r="623" ht="15.75" customHeight="1">
      <c r="A623" s="2"/>
      <c r="B623" s="2"/>
      <c r="C623" s="2"/>
      <c r="D623" s="2"/>
      <c r="E623" s="2"/>
      <c r="F623" s="2"/>
    </row>
    <row r="624" ht="15.75" customHeight="1">
      <c r="A624" s="2"/>
      <c r="B624" s="2"/>
      <c r="C624" s="2"/>
      <c r="D624" s="2"/>
      <c r="E624" s="2"/>
      <c r="F624" s="2"/>
    </row>
    <row r="625" ht="15.75" customHeight="1">
      <c r="A625" s="2"/>
      <c r="B625" s="2"/>
      <c r="C625" s="2"/>
      <c r="D625" s="2"/>
      <c r="E625" s="2"/>
      <c r="F625" s="2"/>
    </row>
    <row r="626" ht="15.75" customHeight="1">
      <c r="A626" s="2"/>
      <c r="B626" s="2"/>
      <c r="C626" s="2"/>
      <c r="D626" s="2"/>
      <c r="E626" s="2"/>
      <c r="F626" s="2"/>
    </row>
    <row r="627" ht="15.75" customHeight="1">
      <c r="A627" s="2"/>
      <c r="B627" s="2"/>
      <c r="C627" s="2"/>
      <c r="D627" s="2"/>
      <c r="E627" s="2"/>
      <c r="F627" s="2"/>
    </row>
    <row r="628" ht="15.75" customHeight="1">
      <c r="A628" s="2"/>
      <c r="B628" s="2"/>
      <c r="C628" s="2"/>
      <c r="D628" s="2"/>
      <c r="E628" s="2"/>
      <c r="F628" s="2"/>
    </row>
    <row r="629" ht="15.75" customHeight="1">
      <c r="A629" s="2"/>
      <c r="B629" s="2"/>
      <c r="C629" s="2"/>
      <c r="D629" s="2"/>
      <c r="E629" s="2"/>
      <c r="F629" s="2"/>
    </row>
    <row r="630" ht="15.75" customHeight="1">
      <c r="A630" s="2"/>
      <c r="B630" s="2"/>
      <c r="C630" s="2"/>
      <c r="D630" s="2"/>
      <c r="E630" s="2"/>
      <c r="F630" s="2"/>
    </row>
    <row r="631" ht="15.75" customHeight="1">
      <c r="A631" s="2"/>
      <c r="B631" s="2"/>
      <c r="C631" s="2"/>
      <c r="D631" s="2"/>
      <c r="E631" s="2"/>
      <c r="F631" s="2"/>
    </row>
    <row r="632" ht="15.75" customHeight="1">
      <c r="A632" s="2"/>
      <c r="B632" s="2"/>
      <c r="C632" s="2"/>
      <c r="D632" s="2"/>
      <c r="E632" s="2"/>
      <c r="F632" s="2"/>
    </row>
    <row r="633" ht="15.75" customHeight="1">
      <c r="A633" s="2"/>
      <c r="B633" s="2"/>
      <c r="C633" s="2"/>
      <c r="D633" s="2"/>
      <c r="E633" s="2"/>
      <c r="F633" s="2"/>
    </row>
    <row r="634" ht="15.75" customHeight="1">
      <c r="A634" s="2"/>
      <c r="B634" s="2"/>
      <c r="C634" s="2"/>
      <c r="D634" s="2"/>
      <c r="E634" s="2"/>
      <c r="F634" s="2"/>
    </row>
    <row r="635" ht="15.75" customHeight="1">
      <c r="A635" s="2"/>
      <c r="B635" s="2"/>
      <c r="C635" s="2"/>
      <c r="D635" s="2"/>
      <c r="E635" s="2"/>
      <c r="F635" s="2"/>
    </row>
    <row r="636" ht="15.75" customHeight="1">
      <c r="A636" s="2"/>
      <c r="B636" s="2"/>
      <c r="C636" s="2"/>
      <c r="D636" s="2"/>
      <c r="E636" s="2"/>
      <c r="F636" s="2"/>
    </row>
    <row r="637" ht="15.75" customHeight="1">
      <c r="A637" s="2"/>
      <c r="B637" s="2"/>
      <c r="C637" s="2"/>
      <c r="D637" s="2"/>
      <c r="E637" s="2"/>
      <c r="F637" s="2"/>
    </row>
    <row r="638" ht="15.75" customHeight="1">
      <c r="A638" s="2"/>
      <c r="B638" s="2"/>
      <c r="C638" s="2"/>
      <c r="D638" s="2"/>
      <c r="E638" s="2"/>
      <c r="F638" s="2"/>
    </row>
    <row r="639" ht="15.75" customHeight="1">
      <c r="A639" s="2"/>
      <c r="B639" s="2"/>
      <c r="C639" s="2"/>
      <c r="D639" s="2"/>
      <c r="E639" s="2"/>
      <c r="F639" s="2"/>
    </row>
    <row r="640" ht="15.75" customHeight="1">
      <c r="A640" s="2"/>
      <c r="B640" s="2"/>
      <c r="C640" s="2"/>
      <c r="D640" s="2"/>
      <c r="E640" s="2"/>
      <c r="F640" s="2"/>
    </row>
    <row r="641" ht="15.75" customHeight="1">
      <c r="A641" s="2"/>
      <c r="B641" s="2"/>
      <c r="C641" s="2"/>
      <c r="D641" s="2"/>
      <c r="E641" s="2"/>
      <c r="F641" s="2"/>
    </row>
    <row r="642" ht="15.75" customHeight="1">
      <c r="A642" s="2"/>
      <c r="B642" s="2"/>
      <c r="C642" s="2"/>
      <c r="D642" s="2"/>
      <c r="E642" s="2"/>
      <c r="F642" s="2"/>
    </row>
    <row r="643" ht="15.75" customHeight="1">
      <c r="A643" s="2"/>
      <c r="B643" s="2"/>
      <c r="C643" s="2"/>
      <c r="D643" s="2"/>
      <c r="E643" s="2"/>
      <c r="F643" s="2"/>
    </row>
    <row r="644" ht="15.75" customHeight="1">
      <c r="A644" s="2"/>
      <c r="B644" s="2"/>
      <c r="C644" s="2"/>
      <c r="D644" s="2"/>
      <c r="E644" s="2"/>
      <c r="F644" s="2"/>
    </row>
    <row r="645" ht="15.75" customHeight="1">
      <c r="A645" s="2"/>
      <c r="B645" s="2"/>
      <c r="C645" s="2"/>
      <c r="D645" s="2"/>
      <c r="E645" s="2"/>
      <c r="F645" s="2"/>
    </row>
    <row r="646" ht="15.75" customHeight="1">
      <c r="A646" s="2"/>
      <c r="B646" s="2"/>
      <c r="C646" s="2"/>
      <c r="D646" s="2"/>
      <c r="E646" s="2"/>
      <c r="F646" s="2"/>
    </row>
    <row r="647" ht="15.75" customHeight="1">
      <c r="A647" s="2"/>
      <c r="B647" s="2"/>
      <c r="C647" s="2"/>
      <c r="D647" s="2"/>
      <c r="E647" s="2"/>
      <c r="F647" s="2"/>
    </row>
    <row r="648" ht="15.75" customHeight="1">
      <c r="A648" s="2"/>
      <c r="B648" s="2"/>
      <c r="C648" s="2"/>
      <c r="D648" s="2"/>
      <c r="E648" s="2"/>
      <c r="F648" s="2"/>
    </row>
    <row r="649" ht="15.75" customHeight="1">
      <c r="A649" s="2"/>
      <c r="B649" s="2"/>
      <c r="C649" s="2"/>
      <c r="D649" s="2"/>
      <c r="E649" s="2"/>
      <c r="F649" s="2"/>
    </row>
    <row r="650" ht="15.75" customHeight="1">
      <c r="A650" s="2"/>
      <c r="B650" s="2"/>
      <c r="C650" s="2"/>
      <c r="D650" s="2"/>
      <c r="E650" s="2"/>
      <c r="F650" s="2"/>
    </row>
    <row r="651" ht="15.75" customHeight="1">
      <c r="A651" s="2"/>
      <c r="B651" s="2"/>
      <c r="C651" s="2"/>
      <c r="D651" s="2"/>
      <c r="E651" s="2"/>
      <c r="F651" s="2"/>
    </row>
    <row r="652" ht="15.75" customHeight="1">
      <c r="A652" s="2"/>
      <c r="B652" s="2"/>
      <c r="C652" s="2"/>
      <c r="D652" s="2"/>
      <c r="E652" s="2"/>
      <c r="F652" s="2"/>
    </row>
    <row r="653" ht="15.75" customHeight="1">
      <c r="A653" s="2"/>
      <c r="B653" s="2"/>
      <c r="C653" s="2"/>
      <c r="D653" s="2"/>
      <c r="E653" s="2"/>
      <c r="F653" s="2"/>
    </row>
    <row r="654" ht="15.75" customHeight="1">
      <c r="A654" s="2"/>
      <c r="B654" s="2"/>
      <c r="C654" s="2"/>
      <c r="D654" s="2"/>
      <c r="E654" s="2"/>
      <c r="F654" s="2"/>
    </row>
    <row r="655" ht="15.75" customHeight="1">
      <c r="A655" s="2"/>
      <c r="B655" s="2"/>
      <c r="C655" s="2"/>
      <c r="D655" s="2"/>
      <c r="E655" s="2"/>
      <c r="F655" s="2"/>
    </row>
    <row r="656" ht="15.75" customHeight="1">
      <c r="A656" s="2"/>
      <c r="B656" s="2"/>
      <c r="C656" s="2"/>
      <c r="D656" s="2"/>
      <c r="E656" s="2"/>
      <c r="F656" s="2"/>
    </row>
    <row r="657" ht="15.75" customHeight="1">
      <c r="A657" s="2"/>
      <c r="B657" s="2"/>
      <c r="C657" s="2"/>
      <c r="D657" s="2"/>
      <c r="E657" s="2"/>
      <c r="F657" s="2"/>
    </row>
    <row r="658" ht="15.75" customHeight="1">
      <c r="A658" s="2"/>
      <c r="B658" s="2"/>
      <c r="C658" s="2"/>
      <c r="D658" s="2"/>
      <c r="E658" s="2"/>
      <c r="F658" s="2"/>
    </row>
    <row r="659" ht="15.75" customHeight="1">
      <c r="A659" s="2"/>
      <c r="B659" s="2"/>
      <c r="C659" s="2"/>
      <c r="D659" s="2"/>
      <c r="E659" s="2"/>
      <c r="F659" s="2"/>
    </row>
    <row r="660" ht="15.75" customHeight="1">
      <c r="A660" s="2"/>
      <c r="B660" s="2"/>
      <c r="C660" s="2"/>
      <c r="D660" s="2"/>
      <c r="E660" s="2"/>
      <c r="F660" s="2"/>
    </row>
    <row r="661" ht="15.75" customHeight="1">
      <c r="A661" s="2"/>
      <c r="B661" s="2"/>
      <c r="C661" s="2"/>
      <c r="D661" s="2"/>
      <c r="E661" s="2"/>
      <c r="F661" s="2"/>
    </row>
    <row r="662" ht="15.75" customHeight="1">
      <c r="A662" s="2"/>
      <c r="B662" s="2"/>
      <c r="C662" s="2"/>
      <c r="D662" s="2"/>
      <c r="E662" s="2"/>
      <c r="F662" s="2"/>
    </row>
    <row r="663" ht="15.75" customHeight="1">
      <c r="A663" s="2"/>
      <c r="B663" s="2"/>
      <c r="C663" s="2"/>
      <c r="D663" s="2"/>
      <c r="E663" s="2"/>
      <c r="F663" s="2"/>
    </row>
    <row r="664" ht="15.75" customHeight="1">
      <c r="A664" s="2"/>
      <c r="B664" s="2"/>
      <c r="C664" s="2"/>
      <c r="D664" s="2"/>
      <c r="E664" s="2"/>
      <c r="F664" s="2"/>
    </row>
    <row r="665" ht="15.75" customHeight="1">
      <c r="A665" s="2"/>
      <c r="B665" s="2"/>
      <c r="C665" s="2"/>
      <c r="D665" s="2"/>
      <c r="E665" s="2"/>
      <c r="F665" s="2"/>
    </row>
    <row r="666" ht="15.75" customHeight="1">
      <c r="A666" s="2"/>
      <c r="B666" s="2"/>
      <c r="C666" s="2"/>
      <c r="D666" s="2"/>
      <c r="E666" s="2"/>
      <c r="F666" s="2"/>
    </row>
    <row r="667" ht="15.75" customHeight="1">
      <c r="A667" s="2"/>
      <c r="B667" s="2"/>
      <c r="C667" s="2"/>
      <c r="D667" s="2"/>
      <c r="E667" s="2"/>
      <c r="F667" s="2"/>
    </row>
    <row r="668" ht="15.75" customHeight="1">
      <c r="A668" s="2"/>
      <c r="B668" s="2"/>
      <c r="C668" s="2"/>
      <c r="D668" s="2"/>
      <c r="E668" s="2"/>
      <c r="F668" s="2"/>
    </row>
    <row r="669" ht="15.75" customHeight="1">
      <c r="A669" s="2"/>
      <c r="B669" s="2"/>
      <c r="C669" s="2"/>
      <c r="D669" s="2"/>
      <c r="E669" s="2"/>
      <c r="F669" s="2"/>
    </row>
    <row r="670" ht="15.75" customHeight="1">
      <c r="A670" s="2"/>
      <c r="B670" s="2"/>
      <c r="C670" s="2"/>
      <c r="D670" s="2"/>
      <c r="E670" s="2"/>
      <c r="F670" s="2"/>
    </row>
    <row r="671" ht="15.75" customHeight="1">
      <c r="A671" s="2"/>
      <c r="B671" s="2"/>
      <c r="C671" s="2"/>
      <c r="D671" s="2"/>
      <c r="E671" s="2"/>
      <c r="F671" s="2"/>
    </row>
    <row r="672" ht="15.75" customHeight="1">
      <c r="A672" s="2"/>
      <c r="B672" s="2"/>
      <c r="C672" s="2"/>
      <c r="D672" s="2"/>
      <c r="E672" s="2"/>
      <c r="F672" s="2"/>
    </row>
    <row r="673" ht="15.75" customHeight="1">
      <c r="A673" s="2"/>
      <c r="B673" s="2"/>
      <c r="C673" s="2"/>
      <c r="D673" s="2"/>
      <c r="E673" s="2"/>
      <c r="F673" s="2"/>
    </row>
    <row r="674" ht="15.75" customHeight="1">
      <c r="A674" s="2"/>
      <c r="B674" s="2"/>
      <c r="C674" s="2"/>
      <c r="D674" s="2"/>
      <c r="E674" s="2"/>
      <c r="F674" s="2"/>
    </row>
    <row r="675" ht="15.75" customHeight="1">
      <c r="A675" s="2"/>
      <c r="B675" s="2"/>
      <c r="C675" s="2"/>
      <c r="D675" s="2"/>
      <c r="E675" s="2"/>
      <c r="F675" s="2"/>
    </row>
    <row r="676" ht="15.75" customHeight="1">
      <c r="A676" s="2"/>
      <c r="B676" s="2"/>
      <c r="C676" s="2"/>
      <c r="D676" s="2"/>
      <c r="E676" s="2"/>
      <c r="F676" s="2"/>
    </row>
    <row r="677" ht="15.75" customHeight="1">
      <c r="A677" s="2"/>
      <c r="B677" s="2"/>
      <c r="C677" s="2"/>
      <c r="D677" s="2"/>
      <c r="E677" s="2"/>
      <c r="F677" s="2"/>
    </row>
    <row r="678" ht="15.75" customHeight="1">
      <c r="A678" s="2"/>
      <c r="B678" s="2"/>
      <c r="C678" s="2"/>
      <c r="D678" s="2"/>
      <c r="E678" s="2"/>
      <c r="F678" s="2"/>
    </row>
    <row r="679" ht="15.75" customHeight="1">
      <c r="A679" s="2"/>
      <c r="B679" s="2"/>
      <c r="C679" s="2"/>
      <c r="D679" s="2"/>
      <c r="E679" s="2"/>
      <c r="F679" s="2"/>
    </row>
    <row r="680" ht="15.75" customHeight="1">
      <c r="A680" s="2"/>
      <c r="B680" s="2"/>
      <c r="C680" s="2"/>
      <c r="D680" s="2"/>
      <c r="E680" s="2"/>
      <c r="F680" s="2"/>
    </row>
    <row r="681" ht="15.75" customHeight="1">
      <c r="A681" s="2"/>
      <c r="B681" s="2"/>
      <c r="C681" s="2"/>
      <c r="D681" s="2"/>
      <c r="E681" s="2"/>
      <c r="F681" s="2"/>
    </row>
    <row r="682" ht="15.75" customHeight="1">
      <c r="A682" s="2"/>
      <c r="B682" s="2"/>
      <c r="C682" s="2"/>
      <c r="D682" s="2"/>
      <c r="E682" s="2"/>
      <c r="F682" s="2"/>
    </row>
    <row r="683" ht="15.75" customHeight="1">
      <c r="A683" s="2"/>
      <c r="B683" s="2"/>
      <c r="C683" s="2"/>
      <c r="D683" s="2"/>
      <c r="E683" s="2"/>
      <c r="F683" s="2"/>
    </row>
    <row r="684" ht="15.75" customHeight="1">
      <c r="A684" s="2"/>
      <c r="B684" s="2"/>
      <c r="C684" s="2"/>
      <c r="D684" s="2"/>
      <c r="E684" s="2"/>
      <c r="F684" s="2"/>
    </row>
    <row r="685" ht="15.75" customHeight="1">
      <c r="A685" s="2"/>
      <c r="B685" s="2"/>
      <c r="C685" s="2"/>
      <c r="D685" s="2"/>
      <c r="E685" s="2"/>
      <c r="F685" s="2"/>
    </row>
    <row r="686" ht="15.75" customHeight="1">
      <c r="A686" s="2"/>
      <c r="B686" s="2"/>
      <c r="C686" s="2"/>
      <c r="D686" s="2"/>
      <c r="E686" s="2"/>
      <c r="F686" s="2"/>
    </row>
    <row r="687" ht="15.75" customHeight="1">
      <c r="A687" s="2"/>
      <c r="B687" s="2"/>
      <c r="C687" s="2"/>
      <c r="D687" s="2"/>
      <c r="E687" s="2"/>
      <c r="F687" s="2"/>
    </row>
    <row r="688" ht="15.75" customHeight="1">
      <c r="A688" s="2"/>
      <c r="B688" s="2"/>
      <c r="C688" s="2"/>
      <c r="D688" s="2"/>
      <c r="E688" s="2"/>
      <c r="F688" s="2"/>
    </row>
    <row r="689" ht="15.75" customHeight="1">
      <c r="A689" s="2"/>
      <c r="B689" s="2"/>
      <c r="C689" s="2"/>
      <c r="D689" s="2"/>
      <c r="E689" s="2"/>
      <c r="F689" s="2"/>
    </row>
    <row r="690" ht="15.75" customHeight="1">
      <c r="A690" s="2"/>
      <c r="B690" s="2"/>
      <c r="C690" s="2"/>
      <c r="D690" s="2"/>
      <c r="E690" s="2"/>
      <c r="F690" s="2"/>
    </row>
    <row r="691" ht="15.75" customHeight="1">
      <c r="A691" s="2"/>
      <c r="B691" s="2"/>
      <c r="C691" s="2"/>
      <c r="D691" s="2"/>
      <c r="E691" s="2"/>
      <c r="F691" s="2"/>
    </row>
    <row r="692" ht="15.75" customHeight="1">
      <c r="A692" s="2"/>
      <c r="B692" s="2"/>
      <c r="C692" s="2"/>
      <c r="D692" s="2"/>
      <c r="E692" s="2"/>
      <c r="F692" s="2"/>
    </row>
    <row r="693" ht="15.75" customHeight="1">
      <c r="A693" s="2"/>
      <c r="B693" s="2"/>
      <c r="C693" s="2"/>
      <c r="D693" s="2"/>
      <c r="E693" s="2"/>
      <c r="F693" s="2"/>
    </row>
    <row r="694" ht="15.75" customHeight="1">
      <c r="A694" s="2"/>
      <c r="B694" s="2"/>
      <c r="C694" s="2"/>
      <c r="D694" s="2"/>
      <c r="E694" s="2"/>
      <c r="F694" s="2"/>
    </row>
    <row r="695" ht="15.75" customHeight="1">
      <c r="A695" s="2"/>
      <c r="B695" s="2"/>
      <c r="C695" s="2"/>
      <c r="D695" s="2"/>
      <c r="E695" s="2"/>
      <c r="F695" s="2"/>
    </row>
    <row r="696" ht="15.75" customHeight="1">
      <c r="A696" s="2"/>
      <c r="B696" s="2"/>
      <c r="C696" s="2"/>
      <c r="D696" s="2"/>
      <c r="E696" s="2"/>
      <c r="F696" s="2"/>
    </row>
    <row r="697" ht="15.75" customHeight="1">
      <c r="A697" s="2"/>
      <c r="B697" s="2"/>
      <c r="C697" s="2"/>
      <c r="D697" s="2"/>
      <c r="E697" s="2"/>
      <c r="F697" s="2"/>
    </row>
    <row r="698" ht="15.75" customHeight="1">
      <c r="A698" s="2"/>
      <c r="B698" s="2"/>
      <c r="C698" s="2"/>
      <c r="D698" s="2"/>
      <c r="E698" s="2"/>
      <c r="F698" s="2"/>
    </row>
    <row r="699" ht="15.75" customHeight="1">
      <c r="A699" s="2"/>
      <c r="B699" s="2"/>
      <c r="C699" s="2"/>
      <c r="D699" s="2"/>
      <c r="E699" s="2"/>
      <c r="F699" s="2"/>
    </row>
    <row r="700" ht="15.75" customHeight="1">
      <c r="A700" s="2"/>
      <c r="B700" s="2"/>
      <c r="C700" s="2"/>
      <c r="D700" s="2"/>
      <c r="E700" s="2"/>
      <c r="F700" s="2"/>
    </row>
    <row r="701" ht="15.75" customHeight="1">
      <c r="A701" s="2"/>
      <c r="B701" s="2"/>
      <c r="C701" s="2"/>
      <c r="D701" s="2"/>
      <c r="E701" s="2"/>
      <c r="F701" s="2"/>
    </row>
    <row r="702" ht="15.75" customHeight="1">
      <c r="A702" s="2"/>
      <c r="B702" s="2"/>
      <c r="C702" s="2"/>
      <c r="D702" s="2"/>
      <c r="E702" s="2"/>
      <c r="F702" s="2"/>
    </row>
    <row r="703" ht="15.75" customHeight="1">
      <c r="A703" s="2"/>
      <c r="B703" s="2"/>
      <c r="C703" s="2"/>
      <c r="D703" s="2"/>
      <c r="E703" s="2"/>
      <c r="F703" s="2"/>
    </row>
    <row r="704" ht="15.75" customHeight="1">
      <c r="A704" s="2"/>
      <c r="B704" s="2"/>
      <c r="C704" s="2"/>
      <c r="D704" s="2"/>
      <c r="E704" s="2"/>
      <c r="F704" s="2"/>
    </row>
    <row r="705" ht="15.75" customHeight="1">
      <c r="A705" s="2"/>
      <c r="B705" s="2"/>
      <c r="C705" s="2"/>
      <c r="D705" s="2"/>
      <c r="E705" s="2"/>
      <c r="F705" s="2"/>
    </row>
    <row r="706" ht="15.75" customHeight="1">
      <c r="A706" s="2"/>
      <c r="B706" s="2"/>
      <c r="C706" s="2"/>
      <c r="D706" s="2"/>
      <c r="E706" s="2"/>
      <c r="F706" s="2"/>
    </row>
    <row r="707" ht="15.75" customHeight="1">
      <c r="A707" s="2"/>
      <c r="B707" s="2"/>
      <c r="C707" s="2"/>
      <c r="D707" s="2"/>
      <c r="E707" s="2"/>
      <c r="F707" s="2"/>
    </row>
    <row r="708" ht="15.75" customHeight="1">
      <c r="A708" s="2"/>
      <c r="B708" s="2"/>
      <c r="C708" s="2"/>
      <c r="D708" s="2"/>
      <c r="E708" s="2"/>
      <c r="F708" s="2"/>
    </row>
    <row r="709" ht="15.75" customHeight="1">
      <c r="A709" s="2"/>
      <c r="B709" s="2"/>
      <c r="C709" s="2"/>
      <c r="D709" s="2"/>
      <c r="E709" s="2"/>
      <c r="F709" s="2"/>
    </row>
    <row r="710" ht="15.75" customHeight="1">
      <c r="A710" s="2"/>
      <c r="B710" s="2"/>
      <c r="C710" s="2"/>
      <c r="D710" s="2"/>
      <c r="E710" s="2"/>
      <c r="F710" s="2"/>
    </row>
    <row r="711" ht="15.75" customHeight="1">
      <c r="A711" s="2"/>
      <c r="B711" s="2"/>
      <c r="C711" s="2"/>
      <c r="D711" s="2"/>
      <c r="E711" s="2"/>
      <c r="F711" s="2"/>
    </row>
    <row r="712" ht="15.75" customHeight="1">
      <c r="A712" s="2"/>
      <c r="B712" s="2"/>
      <c r="C712" s="2"/>
      <c r="D712" s="2"/>
      <c r="E712" s="2"/>
      <c r="F712" s="2"/>
    </row>
    <row r="713" ht="15.75" customHeight="1">
      <c r="A713" s="2"/>
      <c r="B713" s="2"/>
      <c r="C713" s="2"/>
      <c r="D713" s="2"/>
      <c r="E713" s="2"/>
      <c r="F713" s="2"/>
    </row>
    <row r="714" ht="15.75" customHeight="1">
      <c r="A714" s="2"/>
      <c r="B714" s="2"/>
      <c r="C714" s="2"/>
      <c r="D714" s="2"/>
      <c r="E714" s="2"/>
      <c r="F714" s="2"/>
    </row>
    <row r="715" ht="15.75" customHeight="1">
      <c r="A715" s="2"/>
      <c r="B715" s="2"/>
      <c r="C715" s="2"/>
      <c r="D715" s="2"/>
      <c r="E715" s="2"/>
      <c r="F715" s="2"/>
    </row>
    <row r="716" ht="15.75" customHeight="1">
      <c r="A716" s="2"/>
      <c r="B716" s="2"/>
      <c r="C716" s="2"/>
      <c r="D716" s="2"/>
      <c r="E716" s="2"/>
      <c r="F716" s="2"/>
    </row>
    <row r="717" ht="15.75" customHeight="1">
      <c r="A717" s="2"/>
      <c r="B717" s="2"/>
      <c r="C717" s="2"/>
      <c r="D717" s="2"/>
      <c r="E717" s="2"/>
      <c r="F717" s="2"/>
    </row>
    <row r="718" ht="15.75" customHeight="1">
      <c r="A718" s="2"/>
      <c r="B718" s="2"/>
      <c r="C718" s="2"/>
      <c r="D718" s="2"/>
      <c r="E718" s="2"/>
      <c r="F718" s="2"/>
    </row>
    <row r="719" ht="15.75" customHeight="1">
      <c r="A719" s="2"/>
      <c r="B719" s="2"/>
      <c r="C719" s="2"/>
      <c r="D719" s="2"/>
      <c r="E719" s="2"/>
      <c r="F719" s="2"/>
    </row>
    <row r="720" ht="15.75" customHeight="1">
      <c r="A720" s="2"/>
      <c r="B720" s="2"/>
      <c r="C720" s="2"/>
      <c r="D720" s="2"/>
      <c r="E720" s="2"/>
      <c r="F720" s="2"/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  <row r="1001" ht="15.75" customHeight="1">
      <c r="A1001" s="2"/>
      <c r="B1001" s="2"/>
      <c r="C1001" s="2"/>
      <c r="D1001" s="2"/>
      <c r="E1001" s="2"/>
      <c r="F1001" s="2"/>
    </row>
    <row r="1002" ht="15.75" customHeight="1">
      <c r="A1002" s="2"/>
      <c r="B1002" s="2"/>
      <c r="C1002" s="2"/>
      <c r="D1002" s="2"/>
      <c r="E1002" s="2"/>
      <c r="F1002" s="2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5.0"/>
    <col customWidth="1" min="3" max="14" width="10.0"/>
  </cols>
  <sheetData>
    <row r="1" ht="19.5" customHeight="1">
      <c r="A1" s="2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 t="s">
        <v>113</v>
      </c>
      <c r="B3" s="2"/>
      <c r="C3" s="24" t="s">
        <v>114</v>
      </c>
      <c r="D3" s="2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24" t="s">
        <v>120</v>
      </c>
      <c r="J3" s="24" t="s">
        <v>121</v>
      </c>
      <c r="K3" s="24" t="s">
        <v>122</v>
      </c>
      <c r="L3" s="24" t="s">
        <v>123</v>
      </c>
      <c r="M3" s="24" t="s">
        <v>124</v>
      </c>
      <c r="N3" s="24" t="s">
        <v>125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6" t="s">
        <v>126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20" t="s">
        <v>127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128</v>
      </c>
      <c r="B8" s="19">
        <v>0.65</v>
      </c>
      <c r="C8" s="2" t="s">
        <v>129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 t="s">
        <v>130</v>
      </c>
      <c r="B9" s="19">
        <v>0.55</v>
      </c>
      <c r="C9" s="2" t="s">
        <v>131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2" t="s">
        <v>132</v>
      </c>
      <c r="B10" s="19">
        <v>0.45</v>
      </c>
      <c r="C10" s="2" t="s">
        <v>133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5" t="s">
        <v>134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26" t="s">
        <v>135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12" t="s">
        <v>136</v>
      </c>
      <c r="B15" s="2"/>
      <c r="C15" s="27">
        <v>1.0</v>
      </c>
      <c r="D15" s="28">
        <v>1.0</v>
      </c>
      <c r="E15" s="28">
        <v>2.0</v>
      </c>
      <c r="F15" s="28">
        <v>2.0</v>
      </c>
      <c r="G15" s="28">
        <v>2.0</v>
      </c>
      <c r="H15" s="28">
        <v>2.0</v>
      </c>
      <c r="I15" s="28">
        <v>2.0</v>
      </c>
      <c r="J15" s="27">
        <v>2.0</v>
      </c>
      <c r="K15" s="28">
        <v>2.0</v>
      </c>
      <c r="L15" s="28">
        <v>2.0</v>
      </c>
      <c r="M15" s="28">
        <v>2.0</v>
      </c>
      <c r="N15" s="28">
        <v>2.0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 t="s">
        <v>137</v>
      </c>
      <c r="B16" s="2"/>
      <c r="C16" s="8">
        <f>C15</f>
        <v>1</v>
      </c>
      <c r="D16" s="8">
        <f t="shared" ref="D16:N16" si="1">D15-C15</f>
        <v>0</v>
      </c>
      <c r="E16" s="8">
        <f t="shared" si="1"/>
        <v>1</v>
      </c>
      <c r="F16" s="8">
        <f t="shared" si="1"/>
        <v>0</v>
      </c>
      <c r="G16" s="8">
        <f t="shared" si="1"/>
        <v>0</v>
      </c>
      <c r="H16" s="8">
        <f t="shared" si="1"/>
        <v>0</v>
      </c>
      <c r="I16" s="8">
        <f t="shared" si="1"/>
        <v>0</v>
      </c>
      <c r="J16" s="8">
        <f t="shared" si="1"/>
        <v>0</v>
      </c>
      <c r="K16" s="8">
        <f t="shared" si="1"/>
        <v>0</v>
      </c>
      <c r="L16" s="8">
        <f t="shared" si="1"/>
        <v>0</v>
      </c>
      <c r="M16" s="8">
        <f t="shared" si="1"/>
        <v>0</v>
      </c>
      <c r="N16" s="8">
        <f t="shared" si="1"/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 t="s">
        <v>138</v>
      </c>
      <c r="B17" s="2"/>
      <c r="C17" s="17">
        <f t="shared" ref="C17:N17" si="2">if((C16/$B$10)&lt;=0,0,C16/$B$10)</f>
        <v>2.222222222</v>
      </c>
      <c r="D17" s="17">
        <f t="shared" si="2"/>
        <v>0</v>
      </c>
      <c r="E17" s="17">
        <f t="shared" si="2"/>
        <v>2.222222222</v>
      </c>
      <c r="F17" s="17">
        <f t="shared" si="2"/>
        <v>0</v>
      </c>
      <c r="G17" s="17">
        <f t="shared" si="2"/>
        <v>0</v>
      </c>
      <c r="H17" s="17">
        <f t="shared" si="2"/>
        <v>0</v>
      </c>
      <c r="I17" s="17">
        <f t="shared" si="2"/>
        <v>0</v>
      </c>
      <c r="J17" s="17">
        <f t="shared" si="2"/>
        <v>0</v>
      </c>
      <c r="K17" s="17">
        <f t="shared" si="2"/>
        <v>0</v>
      </c>
      <c r="L17" s="17">
        <f t="shared" si="2"/>
        <v>0</v>
      </c>
      <c r="M17" s="17">
        <f t="shared" si="2"/>
        <v>0</v>
      </c>
      <c r="N17" s="17">
        <f t="shared" si="2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 t="s">
        <v>139</v>
      </c>
      <c r="B18" s="2"/>
      <c r="C18" s="17">
        <f t="shared" ref="C18:N18" si="3">C17/$B$9</f>
        <v>4.04040404</v>
      </c>
      <c r="D18" s="17">
        <f t="shared" si="3"/>
        <v>0</v>
      </c>
      <c r="E18" s="17">
        <f t="shared" si="3"/>
        <v>4.04040404</v>
      </c>
      <c r="F18" s="17">
        <f t="shared" si="3"/>
        <v>0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140</v>
      </c>
      <c r="B19" s="2"/>
      <c r="C19" s="17">
        <f t="shared" ref="C19:N19" si="4">C18/$B$8</f>
        <v>6.216006216</v>
      </c>
      <c r="D19" s="17">
        <f t="shared" si="4"/>
        <v>0</v>
      </c>
      <c r="E19" s="17">
        <f t="shared" si="4"/>
        <v>6.216006216</v>
      </c>
      <c r="F19" s="17">
        <f t="shared" si="4"/>
        <v>0</v>
      </c>
      <c r="G19" s="17">
        <f t="shared" si="4"/>
        <v>0</v>
      </c>
      <c r="H19" s="17">
        <f t="shared" si="4"/>
        <v>0</v>
      </c>
      <c r="I19" s="17">
        <f t="shared" si="4"/>
        <v>0</v>
      </c>
      <c r="J19" s="17">
        <f t="shared" si="4"/>
        <v>0</v>
      </c>
      <c r="K19" s="17">
        <f t="shared" si="4"/>
        <v>0</v>
      </c>
      <c r="L19" s="17">
        <f t="shared" si="4"/>
        <v>0</v>
      </c>
      <c r="M19" s="17">
        <f t="shared" si="4"/>
        <v>0</v>
      </c>
      <c r="N19" s="17">
        <f t="shared" si="4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7" t="s">
        <v>141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6" t="s">
        <v>142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2" t="s">
        <v>136</v>
      </c>
      <c r="B23" s="2"/>
      <c r="C23" s="27">
        <v>1.0</v>
      </c>
      <c r="D23" s="27">
        <v>2.0</v>
      </c>
      <c r="E23" s="27">
        <v>2.0</v>
      </c>
      <c r="F23" s="27">
        <v>2.0</v>
      </c>
      <c r="G23" s="28">
        <v>2.0</v>
      </c>
      <c r="H23" s="28">
        <v>2.0</v>
      </c>
      <c r="I23" s="28">
        <v>0.0</v>
      </c>
      <c r="J23" s="28">
        <v>0.0</v>
      </c>
      <c r="K23" s="28">
        <v>0.0</v>
      </c>
      <c r="L23" s="27">
        <v>0.0</v>
      </c>
      <c r="M23" s="27">
        <v>0.0</v>
      </c>
      <c r="N23" s="27">
        <v>0.0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137</v>
      </c>
      <c r="B24" s="2"/>
      <c r="C24" s="8">
        <f>C23</f>
        <v>1</v>
      </c>
      <c r="D24" s="8">
        <f t="shared" ref="D24:N24" si="5">D23-C23</f>
        <v>1</v>
      </c>
      <c r="E24" s="8">
        <f t="shared" si="5"/>
        <v>0</v>
      </c>
      <c r="F24" s="8">
        <f t="shared" si="5"/>
        <v>0</v>
      </c>
      <c r="G24" s="8">
        <f t="shared" si="5"/>
        <v>0</v>
      </c>
      <c r="H24" s="8">
        <f t="shared" si="5"/>
        <v>0</v>
      </c>
      <c r="I24" s="8">
        <f t="shared" si="5"/>
        <v>-2</v>
      </c>
      <c r="J24" s="8">
        <f t="shared" si="5"/>
        <v>0</v>
      </c>
      <c r="K24" s="8">
        <f t="shared" si="5"/>
        <v>0</v>
      </c>
      <c r="L24" s="8">
        <f t="shared" si="5"/>
        <v>0</v>
      </c>
      <c r="M24" s="8">
        <f t="shared" si="5"/>
        <v>0</v>
      </c>
      <c r="N24" s="8">
        <f t="shared" si="5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 t="s">
        <v>138</v>
      </c>
      <c r="B25" s="2"/>
      <c r="C25" s="17">
        <f t="shared" ref="C25:N25" si="6">if((C24/$B$10)&lt;=0,0,C24/$B$10)</f>
        <v>2.222222222</v>
      </c>
      <c r="D25" s="17">
        <f t="shared" si="6"/>
        <v>2.222222222</v>
      </c>
      <c r="E25" s="17">
        <f t="shared" si="6"/>
        <v>0</v>
      </c>
      <c r="F25" s="17">
        <f t="shared" si="6"/>
        <v>0</v>
      </c>
      <c r="G25" s="17">
        <f t="shared" si="6"/>
        <v>0</v>
      </c>
      <c r="H25" s="17">
        <f t="shared" si="6"/>
        <v>0</v>
      </c>
      <c r="I25" s="17">
        <f t="shared" si="6"/>
        <v>0</v>
      </c>
      <c r="J25" s="17">
        <f t="shared" si="6"/>
        <v>0</v>
      </c>
      <c r="K25" s="17">
        <f t="shared" si="6"/>
        <v>0</v>
      </c>
      <c r="L25" s="17">
        <f t="shared" si="6"/>
        <v>0</v>
      </c>
      <c r="M25" s="17">
        <f t="shared" si="6"/>
        <v>0</v>
      </c>
      <c r="N25" s="17">
        <f t="shared" si="6"/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 t="s">
        <v>139</v>
      </c>
      <c r="B26" s="2"/>
      <c r="C26" s="17">
        <f t="shared" ref="C26:N26" si="7">C25/$B$9</f>
        <v>4.04040404</v>
      </c>
      <c r="D26" s="17">
        <f t="shared" si="7"/>
        <v>4.04040404</v>
      </c>
      <c r="E26" s="17">
        <f t="shared" si="7"/>
        <v>0</v>
      </c>
      <c r="F26" s="17">
        <f t="shared" si="7"/>
        <v>0</v>
      </c>
      <c r="G26" s="17">
        <f t="shared" si="7"/>
        <v>0</v>
      </c>
      <c r="H26" s="17">
        <f t="shared" si="7"/>
        <v>0</v>
      </c>
      <c r="I26" s="17">
        <f t="shared" si="7"/>
        <v>0</v>
      </c>
      <c r="J26" s="17">
        <f t="shared" si="7"/>
        <v>0</v>
      </c>
      <c r="K26" s="17">
        <f t="shared" si="7"/>
        <v>0</v>
      </c>
      <c r="L26" s="17">
        <f t="shared" si="7"/>
        <v>0</v>
      </c>
      <c r="M26" s="17">
        <f t="shared" si="7"/>
        <v>0</v>
      </c>
      <c r="N26" s="17">
        <f t="shared" si="7"/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140</v>
      </c>
      <c r="B27" s="2"/>
      <c r="C27" s="17">
        <f t="shared" ref="C27:N27" si="8">C26/$B$8</f>
        <v>6.216006216</v>
      </c>
      <c r="D27" s="17">
        <f t="shared" si="8"/>
        <v>6.216006216</v>
      </c>
      <c r="E27" s="17">
        <f t="shared" si="8"/>
        <v>0</v>
      </c>
      <c r="F27" s="17">
        <f t="shared" si="8"/>
        <v>0</v>
      </c>
      <c r="G27" s="17">
        <f t="shared" si="8"/>
        <v>0</v>
      </c>
      <c r="H27" s="17">
        <f t="shared" si="8"/>
        <v>0</v>
      </c>
      <c r="I27" s="17">
        <f t="shared" si="8"/>
        <v>0</v>
      </c>
      <c r="J27" s="17">
        <f t="shared" si="8"/>
        <v>0</v>
      </c>
      <c r="K27" s="17">
        <f t="shared" si="8"/>
        <v>0</v>
      </c>
      <c r="L27" s="17">
        <f t="shared" si="8"/>
        <v>0</v>
      </c>
      <c r="M27" s="17">
        <f t="shared" si="8"/>
        <v>0</v>
      </c>
      <c r="N27" s="17">
        <f t="shared" si="8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5" t="s">
        <v>143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6" t="s">
        <v>144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2" t="s">
        <v>136</v>
      </c>
      <c r="B31" s="2"/>
      <c r="C31" s="27">
        <v>2.0</v>
      </c>
      <c r="D31" s="27">
        <v>3.0</v>
      </c>
      <c r="E31" s="27">
        <v>3.0</v>
      </c>
      <c r="F31" s="28">
        <v>2.0</v>
      </c>
      <c r="G31" s="28">
        <v>2.0</v>
      </c>
      <c r="H31" s="28">
        <v>1.0</v>
      </c>
      <c r="I31" s="28">
        <v>0.0</v>
      </c>
      <c r="J31" s="27">
        <v>0.0</v>
      </c>
      <c r="K31" s="27">
        <v>0.0</v>
      </c>
      <c r="L31" s="27">
        <v>0.0</v>
      </c>
      <c r="M31" s="27">
        <v>0.0</v>
      </c>
      <c r="N31" s="27">
        <v>0.0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 t="s">
        <v>137</v>
      </c>
      <c r="B32" s="2"/>
      <c r="C32" s="8">
        <f>C31</f>
        <v>2</v>
      </c>
      <c r="D32" s="8">
        <f t="shared" ref="D32:N32" si="9">D31-C31</f>
        <v>1</v>
      </c>
      <c r="E32" s="8">
        <f t="shared" si="9"/>
        <v>0</v>
      </c>
      <c r="F32" s="8">
        <f t="shared" si="9"/>
        <v>-1</v>
      </c>
      <c r="G32" s="8">
        <f t="shared" si="9"/>
        <v>0</v>
      </c>
      <c r="H32" s="8">
        <f t="shared" si="9"/>
        <v>-1</v>
      </c>
      <c r="I32" s="8">
        <f t="shared" si="9"/>
        <v>-1</v>
      </c>
      <c r="J32" s="8">
        <f t="shared" si="9"/>
        <v>0</v>
      </c>
      <c r="K32" s="8">
        <f t="shared" si="9"/>
        <v>0</v>
      </c>
      <c r="L32" s="8">
        <f t="shared" si="9"/>
        <v>0</v>
      </c>
      <c r="M32" s="8">
        <f t="shared" si="9"/>
        <v>0</v>
      </c>
      <c r="N32" s="8">
        <f t="shared" si="9"/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 t="s">
        <v>138</v>
      </c>
      <c r="B33" s="2"/>
      <c r="C33" s="17">
        <f t="shared" ref="C33:N33" si="10">if((C32/$B$10)&lt;=0,0,C32/$B$10)</f>
        <v>4.444444444</v>
      </c>
      <c r="D33" s="17">
        <f t="shared" si="10"/>
        <v>2.222222222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0</v>
      </c>
      <c r="I33" s="17">
        <f t="shared" si="10"/>
        <v>0</v>
      </c>
      <c r="J33" s="17">
        <f t="shared" si="10"/>
        <v>0</v>
      </c>
      <c r="K33" s="17">
        <f t="shared" si="10"/>
        <v>0</v>
      </c>
      <c r="L33" s="17">
        <f t="shared" si="10"/>
        <v>0</v>
      </c>
      <c r="M33" s="17">
        <f t="shared" si="10"/>
        <v>0</v>
      </c>
      <c r="N33" s="17">
        <f t="shared" si="10"/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 t="s">
        <v>139</v>
      </c>
      <c r="B34" s="2"/>
      <c r="C34" s="17">
        <f t="shared" ref="C34:N34" si="11">C33/$B$9</f>
        <v>8.080808081</v>
      </c>
      <c r="D34" s="17">
        <f t="shared" si="11"/>
        <v>4.04040404</v>
      </c>
      <c r="E34" s="17">
        <f t="shared" si="11"/>
        <v>0</v>
      </c>
      <c r="F34" s="17">
        <f t="shared" si="11"/>
        <v>0</v>
      </c>
      <c r="G34" s="17">
        <f t="shared" si="11"/>
        <v>0</v>
      </c>
      <c r="H34" s="17">
        <f t="shared" si="11"/>
        <v>0</v>
      </c>
      <c r="I34" s="17">
        <f t="shared" si="11"/>
        <v>0</v>
      </c>
      <c r="J34" s="17">
        <f t="shared" si="11"/>
        <v>0</v>
      </c>
      <c r="K34" s="17">
        <f t="shared" si="11"/>
        <v>0</v>
      </c>
      <c r="L34" s="17">
        <f t="shared" si="11"/>
        <v>0</v>
      </c>
      <c r="M34" s="17">
        <f t="shared" si="11"/>
        <v>0</v>
      </c>
      <c r="N34" s="17">
        <f t="shared" si="11"/>
        <v>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 t="s">
        <v>140</v>
      </c>
      <c r="B35" s="2"/>
      <c r="C35" s="17">
        <f t="shared" ref="C35:N35" si="12">C34/$B$8</f>
        <v>12.43201243</v>
      </c>
      <c r="D35" s="17">
        <f t="shared" si="12"/>
        <v>6.216006216</v>
      </c>
      <c r="E35" s="17">
        <f t="shared" si="12"/>
        <v>0</v>
      </c>
      <c r="F35" s="17">
        <f t="shared" si="12"/>
        <v>0</v>
      </c>
      <c r="G35" s="17">
        <f t="shared" si="12"/>
        <v>0</v>
      </c>
      <c r="H35" s="17">
        <f t="shared" si="12"/>
        <v>0</v>
      </c>
      <c r="I35" s="17">
        <f t="shared" si="12"/>
        <v>0</v>
      </c>
      <c r="J35" s="17">
        <f t="shared" si="12"/>
        <v>0</v>
      </c>
      <c r="K35" s="17">
        <f t="shared" si="12"/>
        <v>0</v>
      </c>
      <c r="L35" s="17">
        <f t="shared" si="12"/>
        <v>0</v>
      </c>
      <c r="M35" s="17">
        <f t="shared" si="12"/>
        <v>0</v>
      </c>
      <c r="N35" s="17">
        <f t="shared" si="12"/>
        <v>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2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 t="s">
        <v>145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0" t="s">
        <v>146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 t="s">
        <v>128</v>
      </c>
      <c r="B40" s="19">
        <v>0.55</v>
      </c>
      <c r="C40" s="2" t="s">
        <v>147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130</v>
      </c>
      <c r="B41" s="19">
        <v>0.45</v>
      </c>
      <c r="C41" s="2" t="s">
        <v>148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132</v>
      </c>
      <c r="B42" s="19">
        <v>0.35</v>
      </c>
      <c r="C42" s="2" t="s">
        <v>149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5" t="s">
        <v>134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9" t="s">
        <v>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 t="s">
        <v>151</v>
      </c>
      <c r="B46" s="2"/>
      <c r="C46" s="30">
        <v>0.0</v>
      </c>
      <c r="D46" s="31">
        <v>1.0</v>
      </c>
      <c r="E46" s="30">
        <v>1.0</v>
      </c>
      <c r="F46" s="31">
        <v>2.0</v>
      </c>
      <c r="G46" s="31">
        <v>2.0</v>
      </c>
      <c r="H46" s="31">
        <v>2.0</v>
      </c>
      <c r="I46" s="30">
        <v>3.0</v>
      </c>
      <c r="J46" s="31">
        <v>3.0</v>
      </c>
      <c r="K46" s="31">
        <v>3.0</v>
      </c>
      <c r="L46" s="31">
        <v>3.0</v>
      </c>
      <c r="M46" s="31">
        <v>3.0</v>
      </c>
      <c r="N46" s="31">
        <v>3.0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137</v>
      </c>
      <c r="B47" s="2"/>
      <c r="C47" s="8">
        <f>C46</f>
        <v>0</v>
      </c>
      <c r="D47" s="8">
        <f t="shared" ref="D47:N47" si="13">D46-C46</f>
        <v>1</v>
      </c>
      <c r="E47" s="8">
        <f t="shared" si="13"/>
        <v>0</v>
      </c>
      <c r="F47" s="8">
        <f t="shared" si="13"/>
        <v>1</v>
      </c>
      <c r="G47" s="8">
        <f t="shared" si="13"/>
        <v>0</v>
      </c>
      <c r="H47" s="8">
        <f t="shared" si="13"/>
        <v>0</v>
      </c>
      <c r="I47" s="8">
        <f t="shared" si="13"/>
        <v>1</v>
      </c>
      <c r="J47" s="8">
        <f t="shared" si="13"/>
        <v>0</v>
      </c>
      <c r="K47" s="8">
        <f t="shared" si="13"/>
        <v>0</v>
      </c>
      <c r="L47" s="8">
        <f t="shared" si="13"/>
        <v>0</v>
      </c>
      <c r="M47" s="8">
        <f t="shared" si="13"/>
        <v>0</v>
      </c>
      <c r="N47" s="8">
        <f t="shared" si="13"/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138</v>
      </c>
      <c r="B48" s="2"/>
      <c r="C48" s="17">
        <f t="shared" ref="C48:N48" si="14">if((C47/$B$42)&lt;=0,0,C47/$B$42)</f>
        <v>0</v>
      </c>
      <c r="D48" s="17">
        <f t="shared" si="14"/>
        <v>2.857142857</v>
      </c>
      <c r="E48" s="17">
        <f t="shared" si="14"/>
        <v>0</v>
      </c>
      <c r="F48" s="17">
        <f t="shared" si="14"/>
        <v>2.857142857</v>
      </c>
      <c r="G48" s="17">
        <f t="shared" si="14"/>
        <v>0</v>
      </c>
      <c r="H48" s="17">
        <f t="shared" si="14"/>
        <v>0</v>
      </c>
      <c r="I48" s="17">
        <f t="shared" si="14"/>
        <v>2.857142857</v>
      </c>
      <c r="J48" s="17">
        <f t="shared" si="14"/>
        <v>0</v>
      </c>
      <c r="K48" s="17">
        <f t="shared" si="14"/>
        <v>0</v>
      </c>
      <c r="L48" s="17">
        <f t="shared" si="14"/>
        <v>0</v>
      </c>
      <c r="M48" s="17">
        <f t="shared" si="14"/>
        <v>0</v>
      </c>
      <c r="N48" s="17">
        <f t="shared" si="14"/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 t="s">
        <v>139</v>
      </c>
      <c r="B49" s="2"/>
      <c r="C49" s="17">
        <f t="shared" ref="C49:N49" si="15">C48/$B$41</f>
        <v>0</v>
      </c>
      <c r="D49" s="17">
        <f t="shared" si="15"/>
        <v>6.349206349</v>
      </c>
      <c r="E49" s="17">
        <f t="shared" si="15"/>
        <v>0</v>
      </c>
      <c r="F49" s="17">
        <f t="shared" si="15"/>
        <v>6.349206349</v>
      </c>
      <c r="G49" s="17">
        <f t="shared" si="15"/>
        <v>0</v>
      </c>
      <c r="H49" s="17">
        <f t="shared" si="15"/>
        <v>0</v>
      </c>
      <c r="I49" s="17">
        <f t="shared" si="15"/>
        <v>6.349206349</v>
      </c>
      <c r="J49" s="17">
        <f t="shared" si="15"/>
        <v>0</v>
      </c>
      <c r="K49" s="17">
        <f t="shared" si="15"/>
        <v>0</v>
      </c>
      <c r="L49" s="17">
        <f t="shared" si="15"/>
        <v>0</v>
      </c>
      <c r="M49" s="17">
        <f t="shared" si="15"/>
        <v>0</v>
      </c>
      <c r="N49" s="17">
        <f t="shared" si="15"/>
        <v>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 t="s">
        <v>140</v>
      </c>
      <c r="B50" s="2"/>
      <c r="C50" s="17">
        <f t="shared" ref="C50:N50" si="16">C49/$B$40</f>
        <v>0</v>
      </c>
      <c r="D50" s="17">
        <f t="shared" si="16"/>
        <v>11.54401154</v>
      </c>
      <c r="E50" s="17">
        <f t="shared" si="16"/>
        <v>0</v>
      </c>
      <c r="F50" s="17">
        <f t="shared" si="16"/>
        <v>11.54401154</v>
      </c>
      <c r="G50" s="17">
        <f t="shared" si="16"/>
        <v>0</v>
      </c>
      <c r="H50" s="17">
        <f t="shared" si="16"/>
        <v>0</v>
      </c>
      <c r="I50" s="17">
        <f t="shared" si="16"/>
        <v>11.54401154</v>
      </c>
      <c r="J50" s="17">
        <f t="shared" si="16"/>
        <v>0</v>
      </c>
      <c r="K50" s="17">
        <f t="shared" si="16"/>
        <v>0</v>
      </c>
      <c r="L50" s="17">
        <f t="shared" si="16"/>
        <v>0</v>
      </c>
      <c r="M50" s="17">
        <f t="shared" si="16"/>
        <v>0</v>
      </c>
      <c r="N50" s="17">
        <f t="shared" si="16"/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7" t="s">
        <v>141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9" t="s">
        <v>152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 t="s">
        <v>151</v>
      </c>
      <c r="B54" s="2"/>
      <c r="C54" s="31">
        <v>1.0</v>
      </c>
      <c r="D54" s="31">
        <v>2.0</v>
      </c>
      <c r="E54" s="30">
        <v>2.0</v>
      </c>
      <c r="F54" s="30">
        <v>3.0</v>
      </c>
      <c r="G54" s="30">
        <v>3.0</v>
      </c>
      <c r="H54" s="30">
        <v>4.0</v>
      </c>
      <c r="I54" s="30">
        <v>4.0</v>
      </c>
      <c r="J54" s="30">
        <v>5.0</v>
      </c>
      <c r="K54" s="30">
        <v>5.0</v>
      </c>
      <c r="L54" s="30">
        <v>5.0</v>
      </c>
      <c r="M54" s="30">
        <v>5.0</v>
      </c>
      <c r="N54" s="30">
        <v>5.0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 t="s">
        <v>137</v>
      </c>
      <c r="B55" s="2"/>
      <c r="C55" s="8">
        <f>C54</f>
        <v>1</v>
      </c>
      <c r="D55" s="8">
        <f t="shared" ref="D55:N55" si="17">D54-C54</f>
        <v>1</v>
      </c>
      <c r="E55" s="8">
        <f t="shared" si="17"/>
        <v>0</v>
      </c>
      <c r="F55" s="8">
        <f t="shared" si="17"/>
        <v>1</v>
      </c>
      <c r="G55" s="8">
        <f t="shared" si="17"/>
        <v>0</v>
      </c>
      <c r="H55" s="8">
        <f t="shared" si="17"/>
        <v>1</v>
      </c>
      <c r="I55" s="8">
        <f t="shared" si="17"/>
        <v>0</v>
      </c>
      <c r="J55" s="8">
        <f t="shared" si="17"/>
        <v>1</v>
      </c>
      <c r="K55" s="8">
        <f t="shared" si="17"/>
        <v>0</v>
      </c>
      <c r="L55" s="8">
        <f t="shared" si="17"/>
        <v>0</v>
      </c>
      <c r="M55" s="8">
        <f t="shared" si="17"/>
        <v>0</v>
      </c>
      <c r="N55" s="8">
        <f t="shared" si="17"/>
        <v>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 t="s">
        <v>138</v>
      </c>
      <c r="B56" s="2"/>
      <c r="C56" s="17">
        <f t="shared" ref="C56:N56" si="18">if((C55/$B$42)&lt;=0,0,C55/$B$42)</f>
        <v>2.857142857</v>
      </c>
      <c r="D56" s="17">
        <f t="shared" si="18"/>
        <v>2.857142857</v>
      </c>
      <c r="E56" s="17">
        <f t="shared" si="18"/>
        <v>0</v>
      </c>
      <c r="F56" s="17">
        <f t="shared" si="18"/>
        <v>2.857142857</v>
      </c>
      <c r="G56" s="17">
        <f t="shared" si="18"/>
        <v>0</v>
      </c>
      <c r="H56" s="17">
        <f t="shared" si="18"/>
        <v>2.857142857</v>
      </c>
      <c r="I56" s="17">
        <f t="shared" si="18"/>
        <v>0</v>
      </c>
      <c r="J56" s="17">
        <f t="shared" si="18"/>
        <v>2.857142857</v>
      </c>
      <c r="K56" s="17">
        <f t="shared" si="18"/>
        <v>0</v>
      </c>
      <c r="L56" s="17">
        <f t="shared" si="18"/>
        <v>0</v>
      </c>
      <c r="M56" s="17">
        <f t="shared" si="18"/>
        <v>0</v>
      </c>
      <c r="N56" s="17">
        <f t="shared" si="18"/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 t="s">
        <v>139</v>
      </c>
      <c r="B57" s="2"/>
      <c r="C57" s="17">
        <f t="shared" ref="C57:N57" si="19">C56/$B$41</f>
        <v>6.349206349</v>
      </c>
      <c r="D57" s="17">
        <f t="shared" si="19"/>
        <v>6.349206349</v>
      </c>
      <c r="E57" s="17">
        <f t="shared" si="19"/>
        <v>0</v>
      </c>
      <c r="F57" s="17">
        <f t="shared" si="19"/>
        <v>6.349206349</v>
      </c>
      <c r="G57" s="17">
        <f t="shared" si="19"/>
        <v>0</v>
      </c>
      <c r="H57" s="17">
        <f t="shared" si="19"/>
        <v>6.349206349</v>
      </c>
      <c r="I57" s="17">
        <f t="shared" si="19"/>
        <v>0</v>
      </c>
      <c r="J57" s="17">
        <f t="shared" si="19"/>
        <v>6.349206349</v>
      </c>
      <c r="K57" s="17">
        <f t="shared" si="19"/>
        <v>0</v>
      </c>
      <c r="L57" s="17">
        <f t="shared" si="19"/>
        <v>0</v>
      </c>
      <c r="M57" s="17">
        <f t="shared" si="19"/>
        <v>0</v>
      </c>
      <c r="N57" s="17">
        <f t="shared" si="19"/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 t="s">
        <v>140</v>
      </c>
      <c r="B58" s="2"/>
      <c r="C58" s="17">
        <f t="shared" ref="C58:N58" si="20">C57/$B$40</f>
        <v>11.54401154</v>
      </c>
      <c r="D58" s="17">
        <f t="shared" si="20"/>
        <v>11.54401154</v>
      </c>
      <c r="E58" s="17">
        <f t="shared" si="20"/>
        <v>0</v>
      </c>
      <c r="F58" s="17">
        <f t="shared" si="20"/>
        <v>11.54401154</v>
      </c>
      <c r="G58" s="17">
        <f t="shared" si="20"/>
        <v>0</v>
      </c>
      <c r="H58" s="17">
        <f t="shared" si="20"/>
        <v>11.54401154</v>
      </c>
      <c r="I58" s="17">
        <f t="shared" si="20"/>
        <v>0</v>
      </c>
      <c r="J58" s="17">
        <f t="shared" si="20"/>
        <v>11.54401154</v>
      </c>
      <c r="K58" s="17">
        <f t="shared" si="20"/>
        <v>0</v>
      </c>
      <c r="L58" s="17">
        <f t="shared" si="20"/>
        <v>0</v>
      </c>
      <c r="M58" s="17">
        <f t="shared" si="20"/>
        <v>0</v>
      </c>
      <c r="N58" s="17">
        <f t="shared" si="20"/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5" t="s">
        <v>143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9" t="s">
        <v>153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 t="s">
        <v>151</v>
      </c>
      <c r="B62" s="2"/>
      <c r="C62" s="31">
        <v>2.0</v>
      </c>
      <c r="D62" s="31">
        <v>3.0</v>
      </c>
      <c r="E62" s="31">
        <v>4.0</v>
      </c>
      <c r="F62" s="31">
        <v>5.0</v>
      </c>
      <c r="G62" s="31">
        <v>6.0</v>
      </c>
      <c r="H62" s="31">
        <v>7.0</v>
      </c>
      <c r="I62" s="31">
        <v>8.0</v>
      </c>
      <c r="J62" s="31">
        <v>9.0</v>
      </c>
      <c r="K62" s="31">
        <v>9.0</v>
      </c>
      <c r="L62" s="31">
        <v>9.0</v>
      </c>
      <c r="M62" s="31">
        <v>9.0</v>
      </c>
      <c r="N62" s="31">
        <v>9.0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 t="s">
        <v>137</v>
      </c>
      <c r="B63" s="2"/>
      <c r="C63" s="8">
        <f>C62</f>
        <v>2</v>
      </c>
      <c r="D63" s="8">
        <f t="shared" ref="D63:N63" si="21">D62-C62</f>
        <v>1</v>
      </c>
      <c r="E63" s="8">
        <f t="shared" si="21"/>
        <v>1</v>
      </c>
      <c r="F63" s="8">
        <f t="shared" si="21"/>
        <v>1</v>
      </c>
      <c r="G63" s="8">
        <f t="shared" si="21"/>
        <v>1</v>
      </c>
      <c r="H63" s="8">
        <f t="shared" si="21"/>
        <v>1</v>
      </c>
      <c r="I63" s="8">
        <f t="shared" si="21"/>
        <v>1</v>
      </c>
      <c r="J63" s="8">
        <f t="shared" si="21"/>
        <v>1</v>
      </c>
      <c r="K63" s="8">
        <f t="shared" si="21"/>
        <v>0</v>
      </c>
      <c r="L63" s="8">
        <f t="shared" si="21"/>
        <v>0</v>
      </c>
      <c r="M63" s="8">
        <f t="shared" si="21"/>
        <v>0</v>
      </c>
      <c r="N63" s="8">
        <f t="shared" si="21"/>
        <v>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138</v>
      </c>
      <c r="B64" s="2"/>
      <c r="C64" s="17">
        <f t="shared" ref="C64:N64" si="22">if((C63/$B$42)&lt;=0,0,C63/$B$42)</f>
        <v>5.714285714</v>
      </c>
      <c r="D64" s="17">
        <f t="shared" si="22"/>
        <v>2.857142857</v>
      </c>
      <c r="E64" s="17">
        <f t="shared" si="22"/>
        <v>2.857142857</v>
      </c>
      <c r="F64" s="17">
        <f t="shared" si="22"/>
        <v>2.857142857</v>
      </c>
      <c r="G64" s="17">
        <f t="shared" si="22"/>
        <v>2.857142857</v>
      </c>
      <c r="H64" s="17">
        <f t="shared" si="22"/>
        <v>2.857142857</v>
      </c>
      <c r="I64" s="17">
        <f t="shared" si="22"/>
        <v>2.857142857</v>
      </c>
      <c r="J64" s="17">
        <f t="shared" si="22"/>
        <v>2.857142857</v>
      </c>
      <c r="K64" s="17">
        <f t="shared" si="22"/>
        <v>0</v>
      </c>
      <c r="L64" s="17">
        <f t="shared" si="22"/>
        <v>0</v>
      </c>
      <c r="M64" s="17">
        <f t="shared" si="22"/>
        <v>0</v>
      </c>
      <c r="N64" s="17">
        <f t="shared" si="22"/>
        <v>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139</v>
      </c>
      <c r="B65" s="2"/>
      <c r="C65" s="17">
        <f t="shared" ref="C65:N65" si="23">C64/$B$41</f>
        <v>12.6984127</v>
      </c>
      <c r="D65" s="17">
        <f t="shared" si="23"/>
        <v>6.349206349</v>
      </c>
      <c r="E65" s="17">
        <f t="shared" si="23"/>
        <v>6.349206349</v>
      </c>
      <c r="F65" s="17">
        <f t="shared" si="23"/>
        <v>6.349206349</v>
      </c>
      <c r="G65" s="17">
        <f t="shared" si="23"/>
        <v>6.349206349</v>
      </c>
      <c r="H65" s="17">
        <f t="shared" si="23"/>
        <v>6.349206349</v>
      </c>
      <c r="I65" s="17">
        <f t="shared" si="23"/>
        <v>6.349206349</v>
      </c>
      <c r="J65" s="17">
        <f t="shared" si="23"/>
        <v>6.349206349</v>
      </c>
      <c r="K65" s="17">
        <f t="shared" si="23"/>
        <v>0</v>
      </c>
      <c r="L65" s="17">
        <f t="shared" si="23"/>
        <v>0</v>
      </c>
      <c r="M65" s="17">
        <f t="shared" si="23"/>
        <v>0</v>
      </c>
      <c r="N65" s="17">
        <f t="shared" si="23"/>
        <v>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 t="s">
        <v>140</v>
      </c>
      <c r="B66" s="2"/>
      <c r="C66" s="17">
        <f t="shared" ref="C66:N66" si="24">C65/$B$40</f>
        <v>23.08802309</v>
      </c>
      <c r="D66" s="17">
        <f t="shared" si="24"/>
        <v>11.54401154</v>
      </c>
      <c r="E66" s="17">
        <f t="shared" si="24"/>
        <v>11.54401154</v>
      </c>
      <c r="F66" s="17">
        <f t="shared" si="24"/>
        <v>11.54401154</v>
      </c>
      <c r="G66" s="17">
        <f t="shared" si="24"/>
        <v>11.54401154</v>
      </c>
      <c r="H66" s="17">
        <f t="shared" si="24"/>
        <v>11.54401154</v>
      </c>
      <c r="I66" s="17">
        <f t="shared" si="24"/>
        <v>11.54401154</v>
      </c>
      <c r="J66" s="17">
        <f t="shared" si="24"/>
        <v>11.54401154</v>
      </c>
      <c r="K66" s="17">
        <f t="shared" si="24"/>
        <v>0</v>
      </c>
      <c r="L66" s="17">
        <f t="shared" si="24"/>
        <v>0</v>
      </c>
      <c r="M66" s="17">
        <f t="shared" si="24"/>
        <v>0</v>
      </c>
      <c r="N66" s="17">
        <f t="shared" si="24"/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6" t="s">
        <v>154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0" t="s">
        <v>155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 t="s">
        <v>156</v>
      </c>
      <c r="B72" s="19">
        <v>0.1</v>
      </c>
      <c r="C72" s="2" t="s">
        <v>157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 t="s">
        <v>158</v>
      </c>
      <c r="B73" s="19">
        <v>0.2</v>
      </c>
      <c r="C73" s="2" t="s">
        <v>159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 t="s">
        <v>160</v>
      </c>
      <c r="B74" s="19">
        <v>0.7</v>
      </c>
      <c r="C74" s="2" t="s">
        <v>161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5" t="s">
        <v>134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9" t="s">
        <v>162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 t="s">
        <v>163</v>
      </c>
      <c r="B78" s="2"/>
      <c r="C78" s="31">
        <v>0.0</v>
      </c>
      <c r="D78" s="31">
        <v>0.0</v>
      </c>
      <c r="E78" s="31">
        <v>0.0</v>
      </c>
      <c r="F78" s="31">
        <v>0.0</v>
      </c>
      <c r="G78" s="31">
        <v>0.0</v>
      </c>
      <c r="H78" s="31">
        <v>0.0</v>
      </c>
      <c r="I78" s="31">
        <v>0.0</v>
      </c>
      <c r="J78" s="31">
        <v>0.0</v>
      </c>
      <c r="K78" s="31">
        <v>0.0</v>
      </c>
      <c r="L78" s="31">
        <v>0.0</v>
      </c>
      <c r="M78" s="31">
        <v>0.0</v>
      </c>
      <c r="N78" s="31">
        <v>0.0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7" t="s">
        <v>141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9" t="s">
        <v>164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 t="s">
        <v>163</v>
      </c>
      <c r="B82" s="2"/>
      <c r="C82" s="31">
        <v>0.0</v>
      </c>
      <c r="D82" s="31">
        <v>0.0</v>
      </c>
      <c r="E82" s="31">
        <v>0.0</v>
      </c>
      <c r="F82" s="31">
        <v>0.0</v>
      </c>
      <c r="G82" s="31">
        <v>0.0</v>
      </c>
      <c r="H82" s="31">
        <v>0.0</v>
      </c>
      <c r="I82" s="31">
        <v>0.0</v>
      </c>
      <c r="J82" s="30">
        <v>3.0</v>
      </c>
      <c r="K82" s="30">
        <v>5.0</v>
      </c>
      <c r="L82" s="30">
        <v>10.0</v>
      </c>
      <c r="M82" s="30">
        <v>15.0</v>
      </c>
      <c r="N82" s="30">
        <v>22.0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 t="s">
        <v>165</v>
      </c>
      <c r="B83" s="2"/>
      <c r="C83" s="8">
        <f t="shared" ref="C83:H83" si="25">C82-B82</f>
        <v>0</v>
      </c>
      <c r="D83" s="8">
        <f t="shared" si="25"/>
        <v>0</v>
      </c>
      <c r="E83" s="8">
        <f t="shared" si="25"/>
        <v>0</v>
      </c>
      <c r="F83" s="8">
        <f t="shared" si="25"/>
        <v>0</v>
      </c>
      <c r="G83" s="8">
        <f t="shared" si="25"/>
        <v>0</v>
      </c>
      <c r="H83" s="8">
        <f t="shared" si="25"/>
        <v>0</v>
      </c>
      <c r="I83" s="8">
        <f t="shared" ref="I83:N83" si="26">(I82-H82)+I84</f>
        <v>0</v>
      </c>
      <c r="J83" s="8">
        <f t="shared" si="26"/>
        <v>3</v>
      </c>
      <c r="K83" s="8">
        <f t="shared" si="26"/>
        <v>3</v>
      </c>
      <c r="L83" s="8">
        <f t="shared" si="26"/>
        <v>7</v>
      </c>
      <c r="M83" s="8">
        <f t="shared" si="26"/>
        <v>7</v>
      </c>
      <c r="N83" s="8">
        <f t="shared" si="26"/>
        <v>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 t="s">
        <v>166</v>
      </c>
      <c r="B84" s="2"/>
      <c r="C84" s="8">
        <v>0.0</v>
      </c>
      <c r="D84" s="8">
        <v>0.0</v>
      </c>
      <c r="E84" s="8">
        <v>0.0</v>
      </c>
      <c r="F84" s="8">
        <v>0.0</v>
      </c>
      <c r="G84" s="8">
        <v>0.0</v>
      </c>
      <c r="H84" s="8">
        <v>0.0</v>
      </c>
      <c r="I84" s="8">
        <v>0.0</v>
      </c>
      <c r="J84" s="8">
        <v>0.0</v>
      </c>
      <c r="K84" s="8">
        <v>1.0</v>
      </c>
      <c r="L84" s="8">
        <v>2.0</v>
      </c>
      <c r="M84" s="8">
        <v>2.0</v>
      </c>
      <c r="N84" s="8">
        <v>2.0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5" t="s">
        <v>143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9" t="s">
        <v>167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 t="s">
        <v>163</v>
      </c>
      <c r="B88" s="2"/>
      <c r="C88" s="31">
        <v>0.0</v>
      </c>
      <c r="D88" s="31">
        <v>0.0</v>
      </c>
      <c r="E88" s="31">
        <v>0.0</v>
      </c>
      <c r="F88" s="31">
        <v>0.0</v>
      </c>
      <c r="G88" s="31">
        <v>0.0</v>
      </c>
      <c r="H88" s="30">
        <v>3.0</v>
      </c>
      <c r="I88" s="30">
        <v>6.0</v>
      </c>
      <c r="J88" s="30">
        <v>12.0</v>
      </c>
      <c r="K88" s="30">
        <v>19.0</v>
      </c>
      <c r="L88" s="30">
        <v>27.0</v>
      </c>
      <c r="M88" s="30">
        <v>38.0</v>
      </c>
      <c r="N88" s="30">
        <v>50.0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 t="s">
        <v>165</v>
      </c>
      <c r="B89" s="2"/>
      <c r="C89" s="8">
        <f t="shared" ref="C89:H89" si="27">C88-B88</f>
        <v>0</v>
      </c>
      <c r="D89" s="8">
        <f t="shared" si="27"/>
        <v>0</v>
      </c>
      <c r="E89" s="8">
        <f t="shared" si="27"/>
        <v>0</v>
      </c>
      <c r="F89" s="8">
        <f t="shared" si="27"/>
        <v>0</v>
      </c>
      <c r="G89" s="8">
        <f t="shared" si="27"/>
        <v>0</v>
      </c>
      <c r="H89" s="8">
        <f t="shared" si="27"/>
        <v>3</v>
      </c>
      <c r="I89" s="8">
        <f t="shared" ref="I89:N89" si="28">(I88-H88)+I90</f>
        <v>4</v>
      </c>
      <c r="J89" s="8">
        <f t="shared" si="28"/>
        <v>8</v>
      </c>
      <c r="K89" s="8">
        <f t="shared" si="28"/>
        <v>10</v>
      </c>
      <c r="L89" s="8">
        <f t="shared" si="28"/>
        <v>11</v>
      </c>
      <c r="M89" s="8">
        <f t="shared" si="28"/>
        <v>15</v>
      </c>
      <c r="N89" s="8">
        <f t="shared" si="28"/>
        <v>17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 t="s">
        <v>166</v>
      </c>
      <c r="B90" s="2"/>
      <c r="C90" s="8">
        <v>0.0</v>
      </c>
      <c r="D90" s="8">
        <v>0.0</v>
      </c>
      <c r="E90" s="8">
        <v>0.0</v>
      </c>
      <c r="F90" s="8">
        <v>0.0</v>
      </c>
      <c r="G90" s="8">
        <v>0.0</v>
      </c>
      <c r="H90" s="8">
        <v>0.0</v>
      </c>
      <c r="I90" s="32">
        <f t="shared" ref="I90:N90" si="29">ROUNDUP(H89*0.1,0)+roundup(G89*0.1,0)+roundup(F89*0.1,0)</f>
        <v>1</v>
      </c>
      <c r="J90" s="32">
        <f t="shared" si="29"/>
        <v>2</v>
      </c>
      <c r="K90" s="32">
        <f t="shared" si="29"/>
        <v>3</v>
      </c>
      <c r="L90" s="32">
        <f t="shared" si="29"/>
        <v>3</v>
      </c>
      <c r="M90" s="32">
        <f t="shared" si="29"/>
        <v>4</v>
      </c>
      <c r="N90" s="32">
        <f t="shared" si="29"/>
        <v>5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31"/>
      <c r="I93" s="31"/>
      <c r="J93" s="31"/>
      <c r="K93" s="31"/>
      <c r="L93" s="31"/>
      <c r="M93" s="31"/>
      <c r="N93" s="3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57"/>
    <col customWidth="1" min="3" max="14" width="12.0"/>
  </cols>
  <sheetData>
    <row r="1" ht="19.5" customHeight="1">
      <c r="A1" s="21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 t="s">
        <v>113</v>
      </c>
      <c r="B3" s="2" t="s">
        <v>169</v>
      </c>
      <c r="C3" s="24" t="s">
        <v>170</v>
      </c>
      <c r="D3" s="24" t="s">
        <v>43</v>
      </c>
      <c r="E3" s="24" t="s">
        <v>42</v>
      </c>
      <c r="F3" s="24" t="s">
        <v>171</v>
      </c>
      <c r="G3" s="24" t="s">
        <v>172</v>
      </c>
      <c r="H3" s="24" t="s">
        <v>41</v>
      </c>
      <c r="I3" s="24" t="s">
        <v>173</v>
      </c>
      <c r="J3" s="24" t="s">
        <v>174</v>
      </c>
      <c r="K3" s="24" t="s">
        <v>175</v>
      </c>
      <c r="L3" s="24" t="s">
        <v>176</v>
      </c>
      <c r="M3" s="24" t="s">
        <v>177</v>
      </c>
      <c r="N3" s="24" t="s">
        <v>178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7.25" customHeight="1">
      <c r="A5" s="33" t="s">
        <v>179</v>
      </c>
      <c r="B5" s="33"/>
      <c r="C5" s="33"/>
      <c r="D5" s="3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34" t="s">
        <v>180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181</v>
      </c>
      <c r="B8" s="2" t="s">
        <v>182</v>
      </c>
      <c r="C8" s="8">
        <f>'Sales Pipeline'!C15</f>
        <v>1</v>
      </c>
      <c r="D8" s="8">
        <f>'Sales Pipeline'!D15</f>
        <v>1</v>
      </c>
      <c r="E8" s="8">
        <f>'Sales Pipeline'!E15</f>
        <v>2</v>
      </c>
      <c r="F8" s="8">
        <f>'Sales Pipeline'!F15</f>
        <v>2</v>
      </c>
      <c r="G8" s="8">
        <f>'Sales Pipeline'!G15</f>
        <v>2</v>
      </c>
      <c r="H8" s="8">
        <f>'Sales Pipeline'!H15</f>
        <v>2</v>
      </c>
      <c r="I8" s="8">
        <f>'Sales Pipeline'!I15</f>
        <v>2</v>
      </c>
      <c r="J8" s="8">
        <f>'Sales Pipeline'!J15</f>
        <v>2</v>
      </c>
      <c r="K8" s="8">
        <f>'Sales Pipeline'!K15</f>
        <v>2</v>
      </c>
      <c r="L8" s="8">
        <f>'Sales Pipeline'!L15</f>
        <v>2</v>
      </c>
      <c r="M8" s="8">
        <f>'Sales Pipeline'!M15</f>
        <v>2</v>
      </c>
      <c r="N8" s="8">
        <f>'Sales Pipeline'!N15</f>
        <v>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2" t="s">
        <v>183</v>
      </c>
      <c r="B9" s="2" t="s">
        <v>184</v>
      </c>
      <c r="C9" s="9">
        <f>'Input Parameters'!$B$15</f>
        <v>10000</v>
      </c>
      <c r="D9" s="9">
        <f>'Input Parameters'!$B$15</f>
        <v>10000</v>
      </c>
      <c r="E9" s="9">
        <f>'Input Parameters'!$B$15</f>
        <v>10000</v>
      </c>
      <c r="F9" s="9">
        <f>'Input Parameters'!$B$15</f>
        <v>10000</v>
      </c>
      <c r="G9" s="9">
        <f>'Input Parameters'!$B$15</f>
        <v>10000</v>
      </c>
      <c r="H9" s="9">
        <f>'Input Parameters'!$B$15</f>
        <v>10000</v>
      </c>
      <c r="I9" s="9">
        <f>'Input Parameters'!$B$15</f>
        <v>10000</v>
      </c>
      <c r="J9" s="9">
        <f>'Input Parameters'!$B$15</f>
        <v>10000</v>
      </c>
      <c r="K9" s="9">
        <f>'Input Parameters'!$B$15</f>
        <v>10000</v>
      </c>
      <c r="L9" s="9">
        <f>'Input Parameters'!$B$15</f>
        <v>10000</v>
      </c>
      <c r="M9" s="9">
        <f>'Input Parameters'!$B$15</f>
        <v>10000</v>
      </c>
      <c r="N9" s="9">
        <f>'Input Parameters'!$B$15</f>
        <v>10000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35" t="s">
        <v>185</v>
      </c>
      <c r="B10" s="2" t="s">
        <v>186</v>
      </c>
      <c r="C10" s="9">
        <f t="shared" ref="C10:N10" si="1">C8*C9</f>
        <v>10000</v>
      </c>
      <c r="D10" s="9">
        <f t="shared" si="1"/>
        <v>10000</v>
      </c>
      <c r="E10" s="9">
        <f t="shared" si="1"/>
        <v>20000</v>
      </c>
      <c r="F10" s="9">
        <f t="shared" si="1"/>
        <v>20000</v>
      </c>
      <c r="G10" s="9">
        <f t="shared" si="1"/>
        <v>20000</v>
      </c>
      <c r="H10" s="9">
        <f t="shared" si="1"/>
        <v>20000</v>
      </c>
      <c r="I10" s="9">
        <f t="shared" si="1"/>
        <v>20000</v>
      </c>
      <c r="J10" s="9">
        <f t="shared" si="1"/>
        <v>20000</v>
      </c>
      <c r="K10" s="9">
        <f t="shared" si="1"/>
        <v>20000</v>
      </c>
      <c r="L10" s="9">
        <f t="shared" si="1"/>
        <v>20000</v>
      </c>
      <c r="M10" s="9">
        <f t="shared" si="1"/>
        <v>20000</v>
      </c>
      <c r="N10" s="9">
        <f t="shared" si="1"/>
        <v>20000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34" t="s">
        <v>187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 t="s">
        <v>188</v>
      </c>
      <c r="B13" s="2" t="s">
        <v>182</v>
      </c>
      <c r="C13" s="8">
        <f>'Sales Pipeline'!C46</f>
        <v>0</v>
      </c>
      <c r="D13" s="8">
        <f>'Sales Pipeline'!D46</f>
        <v>1</v>
      </c>
      <c r="E13" s="8">
        <f>'Sales Pipeline'!E46</f>
        <v>1</v>
      </c>
      <c r="F13" s="8">
        <f>'Sales Pipeline'!F46</f>
        <v>2</v>
      </c>
      <c r="G13" s="8">
        <f>'Sales Pipeline'!G46</f>
        <v>2</v>
      </c>
      <c r="H13" s="8">
        <f>'Sales Pipeline'!H46</f>
        <v>2</v>
      </c>
      <c r="I13" s="8">
        <f>'Sales Pipeline'!I46</f>
        <v>3</v>
      </c>
      <c r="J13" s="8">
        <f>'Sales Pipeline'!J46</f>
        <v>3</v>
      </c>
      <c r="K13" s="8">
        <f>'Sales Pipeline'!K46</f>
        <v>3</v>
      </c>
      <c r="L13" s="8">
        <f>'Sales Pipeline'!L46</f>
        <v>3</v>
      </c>
      <c r="M13" s="8">
        <f>'Sales Pipeline'!M46</f>
        <v>3</v>
      </c>
      <c r="N13" s="8">
        <f>'Sales Pipeline'!N46</f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 t="s">
        <v>189</v>
      </c>
      <c r="B14" s="2" t="s">
        <v>190</v>
      </c>
      <c r="C14" s="9">
        <f>'Input Parameters'!$B$22</f>
        <v>50000</v>
      </c>
      <c r="D14" s="9">
        <f>'Input Parameters'!$B$22</f>
        <v>50000</v>
      </c>
      <c r="E14" s="9">
        <f>'Input Parameters'!$B$22</f>
        <v>50000</v>
      </c>
      <c r="F14" s="9">
        <f>'Input Parameters'!$B$22</f>
        <v>50000</v>
      </c>
      <c r="G14" s="9">
        <f>'Input Parameters'!$B$23</f>
        <v>65000</v>
      </c>
      <c r="H14" s="9">
        <f>'Input Parameters'!$B$23</f>
        <v>65000</v>
      </c>
      <c r="I14" s="9">
        <f>'Input Parameters'!$B$23</f>
        <v>65000</v>
      </c>
      <c r="J14" s="9">
        <f>'Input Parameters'!$B$23</f>
        <v>65000</v>
      </c>
      <c r="K14" s="9">
        <f>'Input Parameters'!$B$23</f>
        <v>65000</v>
      </c>
      <c r="L14" s="9">
        <f>'Input Parameters'!$B$23</f>
        <v>65000</v>
      </c>
      <c r="M14" s="9">
        <f>'Input Parameters'!$B$23</f>
        <v>65000</v>
      </c>
      <c r="N14" s="9">
        <f>'Input Parameters'!$B$23</f>
        <v>65000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 t="s">
        <v>191</v>
      </c>
      <c r="B15" s="2" t="s">
        <v>192</v>
      </c>
      <c r="C15" s="19">
        <f>'Input Parameters'!$B$19</f>
        <v>0.1</v>
      </c>
      <c r="D15" s="19">
        <f>'Input Parameters'!$B$19</f>
        <v>0.1</v>
      </c>
      <c r="E15" s="19">
        <f>'Input Parameters'!$B$19</f>
        <v>0.1</v>
      </c>
      <c r="F15" s="19">
        <f>'Input Parameters'!$B$19</f>
        <v>0.1</v>
      </c>
      <c r="G15" s="19">
        <f>'Input Parameters'!$B$19</f>
        <v>0.1</v>
      </c>
      <c r="H15" s="19">
        <f>'Input Parameters'!$B$19</f>
        <v>0.1</v>
      </c>
      <c r="I15" s="19">
        <f>'Input Parameters'!$B$19</f>
        <v>0.1</v>
      </c>
      <c r="J15" s="19">
        <f>'Input Parameters'!$B$19</f>
        <v>0.1</v>
      </c>
      <c r="K15" s="19">
        <f>'Input Parameters'!$B$19</f>
        <v>0.1</v>
      </c>
      <c r="L15" s="19">
        <f>'Input Parameters'!$B$19</f>
        <v>0.1</v>
      </c>
      <c r="M15" s="19">
        <f>'Input Parameters'!$B$19</f>
        <v>0.1</v>
      </c>
      <c r="N15" s="19">
        <f>'Input Parameters'!$B$19</f>
        <v>0.1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5" t="s">
        <v>193</v>
      </c>
      <c r="B16" s="2" t="s">
        <v>194</v>
      </c>
      <c r="C16" s="9">
        <f t="shared" ref="C16:N16" si="2">C13*C14*C15</f>
        <v>0</v>
      </c>
      <c r="D16" s="9">
        <f t="shared" si="2"/>
        <v>5000</v>
      </c>
      <c r="E16" s="9">
        <f t="shared" si="2"/>
        <v>5000</v>
      </c>
      <c r="F16" s="9">
        <f t="shared" si="2"/>
        <v>10000</v>
      </c>
      <c r="G16" s="9">
        <f t="shared" si="2"/>
        <v>13000</v>
      </c>
      <c r="H16" s="9">
        <f t="shared" si="2"/>
        <v>13000</v>
      </c>
      <c r="I16" s="9">
        <f t="shared" si="2"/>
        <v>19500</v>
      </c>
      <c r="J16" s="9">
        <f t="shared" si="2"/>
        <v>19500</v>
      </c>
      <c r="K16" s="9">
        <f t="shared" si="2"/>
        <v>19500</v>
      </c>
      <c r="L16" s="9">
        <f t="shared" si="2"/>
        <v>19500</v>
      </c>
      <c r="M16" s="9">
        <f t="shared" si="2"/>
        <v>19500</v>
      </c>
      <c r="N16" s="9">
        <f t="shared" si="2"/>
        <v>19500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4" t="s">
        <v>195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 t="s">
        <v>196</v>
      </c>
      <c r="B19" s="2" t="s">
        <v>182</v>
      </c>
      <c r="C19" s="8">
        <f>'Sales Pipeline'!C78</f>
        <v>0</v>
      </c>
      <c r="D19" s="8">
        <f>'Sales Pipeline'!D78</f>
        <v>0</v>
      </c>
      <c r="E19" s="8">
        <f>'Sales Pipeline'!E78</f>
        <v>0</v>
      </c>
      <c r="F19" s="8">
        <f>'Sales Pipeline'!F78</f>
        <v>0</v>
      </c>
      <c r="G19" s="8">
        <f>'Sales Pipeline'!G78</f>
        <v>0</v>
      </c>
      <c r="H19" s="8">
        <f>'Sales Pipeline'!H78</f>
        <v>0</v>
      </c>
      <c r="I19" s="8">
        <f>'Sales Pipeline'!I78</f>
        <v>0</v>
      </c>
      <c r="J19" s="8">
        <f>'Sales Pipeline'!J78</f>
        <v>0</v>
      </c>
      <c r="K19" s="8">
        <f>'Sales Pipeline'!K78</f>
        <v>0</v>
      </c>
      <c r="L19" s="8">
        <f>'Sales Pipeline'!L78</f>
        <v>0</v>
      </c>
      <c r="M19" s="8">
        <f>'Sales Pipeline'!M78</f>
        <v>0</v>
      </c>
      <c r="N19" s="8">
        <f>'Sales Pipeline'!N78</f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 t="s">
        <v>197</v>
      </c>
      <c r="B20" s="2" t="s">
        <v>198</v>
      </c>
      <c r="C20" s="9">
        <f>'Input Parameters'!$B28</f>
        <v>1000</v>
      </c>
      <c r="D20" s="9">
        <f>'Input Parameters'!$B28</f>
        <v>1000</v>
      </c>
      <c r="E20" s="9">
        <f>'Input Parameters'!$B28</f>
        <v>1000</v>
      </c>
      <c r="F20" s="9">
        <f>'Input Parameters'!$B28</f>
        <v>1000</v>
      </c>
      <c r="G20" s="9">
        <f>'Input Parameters'!$B28</f>
        <v>1000</v>
      </c>
      <c r="H20" s="9">
        <f>'Input Parameters'!$B28</f>
        <v>1000</v>
      </c>
      <c r="I20" s="9">
        <f>'Input Parameters'!$B28</f>
        <v>1000</v>
      </c>
      <c r="J20" s="9">
        <f>'Input Parameters'!$B28</f>
        <v>1000</v>
      </c>
      <c r="K20" s="9">
        <f>'Input Parameters'!$B28</f>
        <v>1000</v>
      </c>
      <c r="L20" s="9">
        <f>'Input Parameters'!$B28</f>
        <v>1000</v>
      </c>
      <c r="M20" s="9">
        <f>'Input Parameters'!$B28</f>
        <v>1000</v>
      </c>
      <c r="N20" s="9">
        <f>'Input Parameters'!$B28</f>
        <v>1000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5" t="s">
        <v>199</v>
      </c>
      <c r="B21" s="2" t="s">
        <v>200</v>
      </c>
      <c r="C21" s="9">
        <f t="shared" ref="C21:N21" si="3">C19*C20</f>
        <v>0</v>
      </c>
      <c r="D21" s="9">
        <f t="shared" si="3"/>
        <v>0</v>
      </c>
      <c r="E21" s="9">
        <f t="shared" si="3"/>
        <v>0</v>
      </c>
      <c r="F21" s="9">
        <f t="shared" si="3"/>
        <v>0</v>
      </c>
      <c r="G21" s="9">
        <f t="shared" si="3"/>
        <v>0</v>
      </c>
      <c r="H21" s="9">
        <f t="shared" si="3"/>
        <v>0</v>
      </c>
      <c r="I21" s="9">
        <f t="shared" si="3"/>
        <v>0</v>
      </c>
      <c r="J21" s="9">
        <f t="shared" si="3"/>
        <v>0</v>
      </c>
      <c r="K21" s="9">
        <f t="shared" si="3"/>
        <v>0</v>
      </c>
      <c r="L21" s="9">
        <f t="shared" si="3"/>
        <v>0</v>
      </c>
      <c r="M21" s="9">
        <f t="shared" si="3"/>
        <v>0</v>
      </c>
      <c r="N21" s="9">
        <f t="shared" si="3"/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4" t="s">
        <v>201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6" t="s">
        <v>202</v>
      </c>
      <c r="B24" s="2" t="s">
        <v>203</v>
      </c>
      <c r="C24" s="9">
        <f t="shared" ref="C24:N24" si="4">C10+C16+C21</f>
        <v>10000</v>
      </c>
      <c r="D24" s="9">
        <f t="shared" si="4"/>
        <v>15000</v>
      </c>
      <c r="E24" s="9">
        <f t="shared" si="4"/>
        <v>25000</v>
      </c>
      <c r="F24" s="9">
        <f t="shared" si="4"/>
        <v>30000</v>
      </c>
      <c r="G24" s="9">
        <f t="shared" si="4"/>
        <v>33000</v>
      </c>
      <c r="H24" s="9">
        <f t="shared" si="4"/>
        <v>33000</v>
      </c>
      <c r="I24" s="9">
        <f t="shared" si="4"/>
        <v>39500</v>
      </c>
      <c r="J24" s="9">
        <f t="shared" si="4"/>
        <v>39500</v>
      </c>
      <c r="K24" s="9">
        <f t="shared" si="4"/>
        <v>39500</v>
      </c>
      <c r="L24" s="9">
        <f t="shared" si="4"/>
        <v>39500</v>
      </c>
      <c r="M24" s="9">
        <f t="shared" si="4"/>
        <v>39500</v>
      </c>
      <c r="N24" s="9">
        <f t="shared" si="4"/>
        <v>39500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5" t="s">
        <v>204</v>
      </c>
      <c r="B25" s="12" t="s">
        <v>205</v>
      </c>
      <c r="C25" s="9">
        <f>C24*'Input Parameters'!$B$12</f>
        <v>6000</v>
      </c>
      <c r="D25" s="9">
        <f>D24*'Input Parameters'!$B$12</f>
        <v>9000</v>
      </c>
      <c r="E25" s="9">
        <f>E24*'Input Parameters'!$B$12</f>
        <v>15000</v>
      </c>
      <c r="F25" s="9">
        <f>F24*'Input Parameters'!$B$12</f>
        <v>18000</v>
      </c>
      <c r="G25" s="9">
        <f>G24*'Input Parameters'!$B$12</f>
        <v>19800</v>
      </c>
      <c r="H25" s="9">
        <f>H24*'Input Parameters'!$B$12</f>
        <v>19800</v>
      </c>
      <c r="I25" s="9">
        <f>I24*'Input Parameters'!$B$12</f>
        <v>23700</v>
      </c>
      <c r="J25" s="9">
        <f>J24*'Input Parameters'!$B$12</f>
        <v>23700</v>
      </c>
      <c r="K25" s="9">
        <f>K24*'Input Parameters'!$B$12</f>
        <v>23700</v>
      </c>
      <c r="L25" s="9">
        <f>L24*'Input Parameters'!$B$12</f>
        <v>23700</v>
      </c>
      <c r="M25" s="9">
        <f>M24*'Input Parameters'!$B$12</f>
        <v>23700</v>
      </c>
      <c r="N25" s="9">
        <f>N24*'Input Parameters'!$B$12</f>
        <v>23700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7" t="s">
        <v>206</v>
      </c>
      <c r="B27" s="2" t="s">
        <v>207</v>
      </c>
      <c r="C27" s="9">
        <f>IF(C13&gt;='Input Parameters'!$B$33,'Input Parameters'!$B$32,IF(C13&gt;=1,'Input Parameters'!$B$36,0))</f>
        <v>0</v>
      </c>
      <c r="D27" s="9">
        <f>IF(D13&gt;='Input Parameters'!$B$33,'Input Parameters'!$B$32,IF(D13&gt;=1,'Input Parameters'!$B$36,0))</f>
        <v>750</v>
      </c>
      <c r="E27" s="9">
        <f>IF(E13&gt;='Input Parameters'!$B$33,'Input Parameters'!$B$32,IF(E13&gt;=1,'Input Parameters'!$B$36,0))</f>
        <v>750</v>
      </c>
      <c r="F27" s="9">
        <f>IF(F13&gt;='Input Parameters'!$B$33,'Input Parameters'!$B$32,IF(F13&gt;=1,'Input Parameters'!$B$36,0))</f>
        <v>3000</v>
      </c>
      <c r="G27" s="9">
        <f>IF(G13&gt;='Input Parameters'!$B$33,'Input Parameters'!$B$32,IF(G13&gt;=1,'Input Parameters'!$B$36,0))</f>
        <v>3000</v>
      </c>
      <c r="H27" s="9">
        <f>IF(H13&gt;='Input Parameters'!$B$33,'Input Parameters'!$B$32,IF(H13&gt;=1,'Input Parameters'!$B$36,0))</f>
        <v>3000</v>
      </c>
      <c r="I27" s="9">
        <f>IF(I13&gt;='Input Parameters'!$B$33,'Input Parameters'!$B$32,IF(I13&gt;=1,'Input Parameters'!$B$36,0))</f>
        <v>3000</v>
      </c>
      <c r="J27" s="9">
        <f>IF(J13&gt;='Input Parameters'!$B$33,'Input Parameters'!$B$32,IF(J13&gt;=1,'Input Parameters'!$B$36,0))</f>
        <v>3000</v>
      </c>
      <c r="K27" s="9">
        <f>IF(K13&gt;='Input Parameters'!$B$33,'Input Parameters'!$B$32,IF(K13&gt;=1,'Input Parameters'!$B$36,0))</f>
        <v>3000</v>
      </c>
      <c r="L27" s="9">
        <f>IF(L13&gt;='Input Parameters'!$B$33,'Input Parameters'!$B$32,IF(L13&gt;=1,'Input Parameters'!$B$36,0))</f>
        <v>3000</v>
      </c>
      <c r="M27" s="9">
        <f>IF(M13&gt;='Input Parameters'!$B$33,'Input Parameters'!$B$32,IF(M13&gt;=1,'Input Parameters'!$B$36,0))</f>
        <v>3000</v>
      </c>
      <c r="N27" s="9">
        <f>IF(N13&gt;='Input Parameters'!$B$33,'Input Parameters'!$B$32,IF(N13&gt;=1,'Input Parameters'!$B$36,0))</f>
        <v>3000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8" t="s">
        <v>208</v>
      </c>
      <c r="B28" s="2" t="s">
        <v>209</v>
      </c>
      <c r="C28" s="9">
        <f>sum(C16,C21)*'Input Parameters'!$B$37</f>
        <v>0</v>
      </c>
      <c r="D28" s="9">
        <f>sum(D16,D21)*'Input Parameters'!$B$37</f>
        <v>150</v>
      </c>
      <c r="E28" s="9">
        <f>sum(E16,E21)*'Input Parameters'!$B$37</f>
        <v>150</v>
      </c>
      <c r="F28" s="9">
        <f>sum(F16,F21)*'Input Parameters'!$B$37</f>
        <v>300</v>
      </c>
      <c r="G28" s="9">
        <f>sum(G16,G21)*'Input Parameters'!$B$37</f>
        <v>390</v>
      </c>
      <c r="H28" s="9">
        <f>sum(H16,H21)*'Input Parameters'!$B$37</f>
        <v>390</v>
      </c>
      <c r="I28" s="9">
        <f>sum(I16,I21)*'Input Parameters'!$B$37</f>
        <v>585</v>
      </c>
      <c r="J28" s="9">
        <f>sum(J16,J21)*'Input Parameters'!$B$37</f>
        <v>585</v>
      </c>
      <c r="K28" s="9">
        <f>sum(K16,K21)*'Input Parameters'!$B$37</f>
        <v>585</v>
      </c>
      <c r="L28" s="9">
        <f>sum(L16,L21)*'Input Parameters'!$B$37</f>
        <v>585</v>
      </c>
      <c r="M28" s="9">
        <f>sum(M16,M21)*'Input Parameters'!$B$37</f>
        <v>585</v>
      </c>
      <c r="N28" s="9">
        <f>sum(N16,N21)*'Input Parameters'!$B$37</f>
        <v>585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9" t="s">
        <v>210</v>
      </c>
      <c r="B29" s="2" t="s">
        <v>211</v>
      </c>
      <c r="C29" s="9">
        <f t="shared" ref="C29:N29" si="5">C27+C28</f>
        <v>0</v>
      </c>
      <c r="D29" s="9">
        <f t="shared" si="5"/>
        <v>900</v>
      </c>
      <c r="E29" s="9">
        <f t="shared" si="5"/>
        <v>900</v>
      </c>
      <c r="F29" s="9">
        <f t="shared" si="5"/>
        <v>3300</v>
      </c>
      <c r="G29" s="9">
        <f t="shared" si="5"/>
        <v>3390</v>
      </c>
      <c r="H29" s="9">
        <f t="shared" si="5"/>
        <v>3390</v>
      </c>
      <c r="I29" s="9">
        <f t="shared" si="5"/>
        <v>3585</v>
      </c>
      <c r="J29" s="9">
        <f t="shared" si="5"/>
        <v>3585</v>
      </c>
      <c r="K29" s="9">
        <f t="shared" si="5"/>
        <v>3585</v>
      </c>
      <c r="L29" s="9">
        <f t="shared" si="5"/>
        <v>3585</v>
      </c>
      <c r="M29" s="9">
        <f t="shared" si="5"/>
        <v>3585</v>
      </c>
      <c r="N29" s="9">
        <f t="shared" si="5"/>
        <v>3585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0" t="s">
        <v>212</v>
      </c>
      <c r="B30" s="2"/>
      <c r="C30" s="41">
        <f t="shared" ref="C30:N30" si="6">C25-C29</f>
        <v>6000</v>
      </c>
      <c r="D30" s="41">
        <f t="shared" si="6"/>
        <v>8100</v>
      </c>
      <c r="E30" s="41">
        <f t="shared" si="6"/>
        <v>14100</v>
      </c>
      <c r="F30" s="41">
        <f t="shared" si="6"/>
        <v>14700</v>
      </c>
      <c r="G30" s="41">
        <f t="shared" si="6"/>
        <v>16410</v>
      </c>
      <c r="H30" s="41">
        <f t="shared" si="6"/>
        <v>16410</v>
      </c>
      <c r="I30" s="41">
        <f t="shared" si="6"/>
        <v>20115</v>
      </c>
      <c r="J30" s="41">
        <f t="shared" si="6"/>
        <v>20115</v>
      </c>
      <c r="K30" s="41">
        <f t="shared" si="6"/>
        <v>20115</v>
      </c>
      <c r="L30" s="41">
        <f t="shared" si="6"/>
        <v>20115</v>
      </c>
      <c r="M30" s="41">
        <f t="shared" si="6"/>
        <v>20115</v>
      </c>
      <c r="N30" s="41">
        <f t="shared" si="6"/>
        <v>20115</v>
      </c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3" t="s">
        <v>213</v>
      </c>
      <c r="B33" s="33"/>
      <c r="C33" s="33"/>
      <c r="D33" s="3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4" t="s">
        <v>180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 t="s">
        <v>181</v>
      </c>
      <c r="B36" s="2" t="s">
        <v>182</v>
      </c>
      <c r="C36" s="8">
        <f>'Sales Pipeline'!C23</f>
        <v>1</v>
      </c>
      <c r="D36" s="8">
        <f>'Sales Pipeline'!D23</f>
        <v>2</v>
      </c>
      <c r="E36" s="8">
        <f>'Sales Pipeline'!E23</f>
        <v>2</v>
      </c>
      <c r="F36" s="8">
        <f>'Sales Pipeline'!F23</f>
        <v>2</v>
      </c>
      <c r="G36" s="8">
        <f>'Sales Pipeline'!G23</f>
        <v>2</v>
      </c>
      <c r="H36" s="8">
        <f>'Sales Pipeline'!H23</f>
        <v>2</v>
      </c>
      <c r="I36" s="8">
        <f>'Sales Pipeline'!I23</f>
        <v>0</v>
      </c>
      <c r="J36" s="8">
        <f>'Sales Pipeline'!J23</f>
        <v>0</v>
      </c>
      <c r="K36" s="8">
        <f>'Sales Pipeline'!K23</f>
        <v>0</v>
      </c>
      <c r="L36" s="8">
        <f>'Sales Pipeline'!L23</f>
        <v>0</v>
      </c>
      <c r="M36" s="8">
        <f>'Sales Pipeline'!M23</f>
        <v>0</v>
      </c>
      <c r="N36" s="8">
        <f>'Sales Pipeline'!N23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 t="s">
        <v>183</v>
      </c>
      <c r="B37" s="2" t="s">
        <v>184</v>
      </c>
      <c r="C37" s="9">
        <f>'Input Parameters'!$B$15</f>
        <v>10000</v>
      </c>
      <c r="D37" s="9">
        <f>'Input Parameters'!$B$15</f>
        <v>10000</v>
      </c>
      <c r="E37" s="9">
        <f>'Input Parameters'!$B$15</f>
        <v>10000</v>
      </c>
      <c r="F37" s="9">
        <f>'Input Parameters'!$B$15</f>
        <v>10000</v>
      </c>
      <c r="G37" s="9">
        <f>'Input Parameters'!$B$15</f>
        <v>10000</v>
      </c>
      <c r="H37" s="9">
        <f>'Input Parameters'!$B$15</f>
        <v>10000</v>
      </c>
      <c r="I37" s="9">
        <f>'Input Parameters'!$B$15</f>
        <v>10000</v>
      </c>
      <c r="J37" s="9">
        <f>'Input Parameters'!$B$15</f>
        <v>10000</v>
      </c>
      <c r="K37" s="9">
        <f>'Input Parameters'!$B$15</f>
        <v>10000</v>
      </c>
      <c r="L37" s="9">
        <f>'Input Parameters'!$B$15</f>
        <v>10000</v>
      </c>
      <c r="M37" s="9">
        <f>'Input Parameters'!$B$15</f>
        <v>10000</v>
      </c>
      <c r="N37" s="9">
        <f>'Input Parameters'!$B$15</f>
        <v>10000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5" t="s">
        <v>185</v>
      </c>
      <c r="B38" s="2" t="s">
        <v>186</v>
      </c>
      <c r="C38" s="9">
        <f t="shared" ref="C38:N38" si="7">C36*C37</f>
        <v>10000</v>
      </c>
      <c r="D38" s="9">
        <f t="shared" si="7"/>
        <v>20000</v>
      </c>
      <c r="E38" s="9">
        <f t="shared" si="7"/>
        <v>20000</v>
      </c>
      <c r="F38" s="9">
        <f t="shared" si="7"/>
        <v>20000</v>
      </c>
      <c r="G38" s="9">
        <f t="shared" si="7"/>
        <v>20000</v>
      </c>
      <c r="H38" s="9">
        <f t="shared" si="7"/>
        <v>20000</v>
      </c>
      <c r="I38" s="9">
        <f t="shared" si="7"/>
        <v>0</v>
      </c>
      <c r="J38" s="9">
        <f t="shared" si="7"/>
        <v>0</v>
      </c>
      <c r="K38" s="9">
        <f t="shared" si="7"/>
        <v>0</v>
      </c>
      <c r="L38" s="9">
        <f t="shared" si="7"/>
        <v>0</v>
      </c>
      <c r="M38" s="9">
        <f t="shared" si="7"/>
        <v>0</v>
      </c>
      <c r="N38" s="9">
        <f t="shared" si="7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4" t="s">
        <v>187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 t="s">
        <v>188</v>
      </c>
      <c r="B41" s="2" t="s">
        <v>182</v>
      </c>
      <c r="C41" s="8">
        <f>'Sales Pipeline'!C54</f>
        <v>1</v>
      </c>
      <c r="D41" s="8">
        <f>'Sales Pipeline'!D54</f>
        <v>2</v>
      </c>
      <c r="E41" s="8">
        <f>'Sales Pipeline'!E54</f>
        <v>2</v>
      </c>
      <c r="F41" s="8">
        <f>'Sales Pipeline'!F54</f>
        <v>3</v>
      </c>
      <c r="G41" s="8">
        <f>'Sales Pipeline'!G54</f>
        <v>3</v>
      </c>
      <c r="H41" s="8">
        <f>'Sales Pipeline'!H54</f>
        <v>4</v>
      </c>
      <c r="I41" s="8">
        <f>'Sales Pipeline'!I54</f>
        <v>4</v>
      </c>
      <c r="J41" s="8">
        <f>'Sales Pipeline'!J54</f>
        <v>5</v>
      </c>
      <c r="K41" s="8">
        <f>'Sales Pipeline'!K54</f>
        <v>5</v>
      </c>
      <c r="L41" s="8">
        <f>'Sales Pipeline'!L54</f>
        <v>5</v>
      </c>
      <c r="M41" s="8">
        <f>'Sales Pipeline'!M54</f>
        <v>5</v>
      </c>
      <c r="N41" s="8">
        <f>'Sales Pipeline'!N54</f>
        <v>5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 t="s">
        <v>189</v>
      </c>
      <c r="B42" s="2" t="s">
        <v>190</v>
      </c>
      <c r="C42" s="9">
        <f>'Input Parameters'!$B$22</f>
        <v>50000</v>
      </c>
      <c r="D42" s="9">
        <f>'Input Parameters'!$B$22</f>
        <v>50000</v>
      </c>
      <c r="E42" s="9">
        <f>'Input Parameters'!$B$23</f>
        <v>65000</v>
      </c>
      <c r="F42" s="9">
        <f>'Input Parameters'!$B$23</f>
        <v>65000</v>
      </c>
      <c r="G42" s="9">
        <f>'Input Parameters'!$B$23</f>
        <v>65000</v>
      </c>
      <c r="H42" s="9">
        <f>'Input Parameters'!$B$24</f>
        <v>85000</v>
      </c>
      <c r="I42" s="9">
        <f>'Input Parameters'!$B$24</f>
        <v>85000</v>
      </c>
      <c r="J42" s="9">
        <f>'Input Parameters'!$B$24</f>
        <v>85000</v>
      </c>
      <c r="K42" s="9">
        <f>'Input Parameters'!$B$24</f>
        <v>85000</v>
      </c>
      <c r="L42" s="9">
        <f>'Input Parameters'!$B$24</f>
        <v>85000</v>
      </c>
      <c r="M42" s="9">
        <f>'Input Parameters'!$B$24</f>
        <v>85000</v>
      </c>
      <c r="N42" s="9">
        <f>'Input Parameters'!$B$24</f>
        <v>85000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 t="s">
        <v>191</v>
      </c>
      <c r="B43" s="2" t="s">
        <v>192</v>
      </c>
      <c r="C43" s="19">
        <f>'Input Parameters'!$B$19</f>
        <v>0.1</v>
      </c>
      <c r="D43" s="19">
        <f>'Input Parameters'!$B$19</f>
        <v>0.1</v>
      </c>
      <c r="E43" s="19">
        <f>'Input Parameters'!$B$19</f>
        <v>0.1</v>
      </c>
      <c r="F43" s="19">
        <f>'Input Parameters'!$B$19</f>
        <v>0.1</v>
      </c>
      <c r="G43" s="19">
        <f>'Input Parameters'!$B$19</f>
        <v>0.1</v>
      </c>
      <c r="H43" s="19">
        <f>'Input Parameters'!$B$19</f>
        <v>0.1</v>
      </c>
      <c r="I43" s="19">
        <f>'Input Parameters'!$B$19</f>
        <v>0.1</v>
      </c>
      <c r="J43" s="19">
        <f>'Input Parameters'!$B$19</f>
        <v>0.1</v>
      </c>
      <c r="K43" s="19">
        <f>'Input Parameters'!$B$19</f>
        <v>0.1</v>
      </c>
      <c r="L43" s="19">
        <f>'Input Parameters'!$B$19</f>
        <v>0.1</v>
      </c>
      <c r="M43" s="19">
        <f>'Input Parameters'!$B$19</f>
        <v>0.1</v>
      </c>
      <c r="N43" s="19">
        <f>'Input Parameters'!$B$19</f>
        <v>0.1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5" t="s">
        <v>193</v>
      </c>
      <c r="B44" s="2" t="s">
        <v>194</v>
      </c>
      <c r="C44" s="9">
        <f t="shared" ref="C44:N44" si="8">C41*C42*C43</f>
        <v>5000</v>
      </c>
      <c r="D44" s="9">
        <f t="shared" si="8"/>
        <v>10000</v>
      </c>
      <c r="E44" s="9">
        <f t="shared" si="8"/>
        <v>13000</v>
      </c>
      <c r="F44" s="9">
        <f t="shared" si="8"/>
        <v>19500</v>
      </c>
      <c r="G44" s="9">
        <f t="shared" si="8"/>
        <v>19500</v>
      </c>
      <c r="H44" s="9">
        <f t="shared" si="8"/>
        <v>34000</v>
      </c>
      <c r="I44" s="9">
        <f t="shared" si="8"/>
        <v>34000</v>
      </c>
      <c r="J44" s="9">
        <f t="shared" si="8"/>
        <v>42500</v>
      </c>
      <c r="K44" s="9">
        <f t="shared" si="8"/>
        <v>42500</v>
      </c>
      <c r="L44" s="9">
        <f t="shared" si="8"/>
        <v>42500</v>
      </c>
      <c r="M44" s="9">
        <f t="shared" si="8"/>
        <v>42500</v>
      </c>
      <c r="N44" s="9">
        <f t="shared" si="8"/>
        <v>42500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4" t="s">
        <v>195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 t="s">
        <v>196</v>
      </c>
      <c r="B47" s="2" t="s">
        <v>182</v>
      </c>
      <c r="C47" s="8">
        <f>'Sales Pipeline'!C82</f>
        <v>0</v>
      </c>
      <c r="D47" s="8">
        <f>'Sales Pipeline'!D82</f>
        <v>0</v>
      </c>
      <c r="E47" s="8">
        <f>'Sales Pipeline'!E82</f>
        <v>0</v>
      </c>
      <c r="F47" s="8">
        <f>'Sales Pipeline'!F82</f>
        <v>0</v>
      </c>
      <c r="G47" s="8">
        <f>'Sales Pipeline'!G82</f>
        <v>0</v>
      </c>
      <c r="H47" s="8">
        <f>'Sales Pipeline'!H82</f>
        <v>0</v>
      </c>
      <c r="I47" s="8">
        <f>'Sales Pipeline'!I82</f>
        <v>0</v>
      </c>
      <c r="J47" s="8">
        <f>'Sales Pipeline'!J82</f>
        <v>3</v>
      </c>
      <c r="K47" s="8">
        <f>'Sales Pipeline'!K82</f>
        <v>5</v>
      </c>
      <c r="L47" s="8">
        <f>'Sales Pipeline'!L82</f>
        <v>10</v>
      </c>
      <c r="M47" s="8">
        <f>'Sales Pipeline'!M82</f>
        <v>15</v>
      </c>
      <c r="N47" s="8">
        <f>'Sales Pipeline'!N82</f>
        <v>22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 t="s">
        <v>197</v>
      </c>
      <c r="B48" s="2" t="s">
        <v>198</v>
      </c>
      <c r="C48" s="9">
        <f>'Input Parameters'!$B28</f>
        <v>1000</v>
      </c>
      <c r="D48" s="9">
        <f>'Input Parameters'!$B28</f>
        <v>1000</v>
      </c>
      <c r="E48" s="9">
        <f>'Input Parameters'!$B28</f>
        <v>1000</v>
      </c>
      <c r="F48" s="9">
        <f>'Input Parameters'!$B28</f>
        <v>1000</v>
      </c>
      <c r="G48" s="9">
        <f>'Input Parameters'!$B28</f>
        <v>1000</v>
      </c>
      <c r="H48" s="9">
        <f>'Input Parameters'!$B28</f>
        <v>1000</v>
      </c>
      <c r="I48" s="9">
        <f>'Input Parameters'!$B28</f>
        <v>1000</v>
      </c>
      <c r="J48" s="9">
        <f>'Input Parameters'!$B28</f>
        <v>1000</v>
      </c>
      <c r="K48" s="9">
        <f>'Input Parameters'!$B28</f>
        <v>1000</v>
      </c>
      <c r="L48" s="9">
        <f>'Input Parameters'!$B28</f>
        <v>1000</v>
      </c>
      <c r="M48" s="9">
        <f>'Input Parameters'!$B28</f>
        <v>1000</v>
      </c>
      <c r="N48" s="9">
        <f>'Input Parameters'!$B28</f>
        <v>1000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5" t="s">
        <v>199</v>
      </c>
      <c r="B49" s="2" t="s">
        <v>200</v>
      </c>
      <c r="C49" s="9">
        <f t="shared" ref="C49:N49" si="9">C47*C48</f>
        <v>0</v>
      </c>
      <c r="D49" s="9">
        <f t="shared" si="9"/>
        <v>0</v>
      </c>
      <c r="E49" s="9">
        <f t="shared" si="9"/>
        <v>0</v>
      </c>
      <c r="F49" s="9">
        <f t="shared" si="9"/>
        <v>0</v>
      </c>
      <c r="G49" s="9">
        <f t="shared" si="9"/>
        <v>0</v>
      </c>
      <c r="H49" s="9">
        <f t="shared" si="9"/>
        <v>0</v>
      </c>
      <c r="I49" s="9">
        <f t="shared" si="9"/>
        <v>0</v>
      </c>
      <c r="J49" s="9">
        <f t="shared" si="9"/>
        <v>3000</v>
      </c>
      <c r="K49" s="9">
        <f t="shared" si="9"/>
        <v>5000</v>
      </c>
      <c r="L49" s="9">
        <f t="shared" si="9"/>
        <v>10000</v>
      </c>
      <c r="M49" s="9">
        <f t="shared" si="9"/>
        <v>15000</v>
      </c>
      <c r="N49" s="9">
        <f t="shared" si="9"/>
        <v>22000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4" t="s">
        <v>201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6" t="s">
        <v>202</v>
      </c>
      <c r="B52" s="2" t="s">
        <v>203</v>
      </c>
      <c r="C52" s="9">
        <f t="shared" ref="C52:N52" si="10">C38+C44+C49</f>
        <v>15000</v>
      </c>
      <c r="D52" s="9">
        <f t="shared" si="10"/>
        <v>30000</v>
      </c>
      <c r="E52" s="9">
        <f t="shared" si="10"/>
        <v>33000</v>
      </c>
      <c r="F52" s="9">
        <f t="shared" si="10"/>
        <v>39500</v>
      </c>
      <c r="G52" s="9">
        <f t="shared" si="10"/>
        <v>39500</v>
      </c>
      <c r="H52" s="9">
        <f t="shared" si="10"/>
        <v>54000</v>
      </c>
      <c r="I52" s="9">
        <f t="shared" si="10"/>
        <v>34000</v>
      </c>
      <c r="J52" s="9">
        <f t="shared" si="10"/>
        <v>45500</v>
      </c>
      <c r="K52" s="9">
        <f t="shared" si="10"/>
        <v>47500</v>
      </c>
      <c r="L52" s="9">
        <f t="shared" si="10"/>
        <v>52500</v>
      </c>
      <c r="M52" s="9">
        <f t="shared" si="10"/>
        <v>57500</v>
      </c>
      <c r="N52" s="9">
        <f t="shared" si="10"/>
        <v>64500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5" t="s">
        <v>204</v>
      </c>
      <c r="B53" s="12" t="s">
        <v>205</v>
      </c>
      <c r="C53" s="9">
        <f>C52*'Input Parameters'!$B$12</f>
        <v>9000</v>
      </c>
      <c r="D53" s="9">
        <f>D52*'Input Parameters'!$B$12</f>
        <v>18000</v>
      </c>
      <c r="E53" s="9">
        <f>E52*'Input Parameters'!$B$12</f>
        <v>19800</v>
      </c>
      <c r="F53" s="9">
        <f>F52*'Input Parameters'!$B$12</f>
        <v>23700</v>
      </c>
      <c r="G53" s="9">
        <f>G52*'Input Parameters'!$B$12</f>
        <v>23700</v>
      </c>
      <c r="H53" s="9">
        <f>H52*'Input Parameters'!$B$12</f>
        <v>32400</v>
      </c>
      <c r="I53" s="9">
        <f>I52*'Input Parameters'!$B$12</f>
        <v>20400</v>
      </c>
      <c r="J53" s="9">
        <f>J52*'Input Parameters'!$B$12</f>
        <v>27300</v>
      </c>
      <c r="K53" s="9">
        <f>K52*'Input Parameters'!$B$12</f>
        <v>28500</v>
      </c>
      <c r="L53" s="9">
        <f>L52*'Input Parameters'!$B$12</f>
        <v>31500</v>
      </c>
      <c r="M53" s="9">
        <f>M52*'Input Parameters'!$B$12</f>
        <v>34500</v>
      </c>
      <c r="N53" s="9">
        <f>N52*'Input Parameters'!$B$12</f>
        <v>38700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7" t="s">
        <v>206</v>
      </c>
      <c r="B55" s="2" t="s">
        <v>207</v>
      </c>
      <c r="C55" s="9">
        <f>IF(C41&gt;='Input Parameters'!$B$35,'Input Parameters'!$B$32+(C41*'Input Parameters'!$B$34),IF(C41&gt;='Input Parameters'!$B$33,'Input Parameters'!$B$32,IF(C41&gt;=1,'Input Parameters'!$B$36,0)))</f>
        <v>750</v>
      </c>
      <c r="D55" s="9">
        <f>IF(D41&gt;='Input Parameters'!$B$35,'Input Parameters'!$B$32+(D41*'Input Parameters'!$B$34),IF(D41&gt;='Input Parameters'!$B$33,'Input Parameters'!$B$32,IF(D41&gt;=1,'Input Parameters'!$B$36,0)))</f>
        <v>3000</v>
      </c>
      <c r="E55" s="9">
        <f>IF(E41&gt;='Input Parameters'!$B$35,'Input Parameters'!$B$32+(E41*'Input Parameters'!$B$34),IF(E41&gt;='Input Parameters'!$B$33,'Input Parameters'!$B$32,IF(E41&gt;=1,'Input Parameters'!$B$36,0)))</f>
        <v>3000</v>
      </c>
      <c r="F55" s="9">
        <f>IF(F41&gt;='Input Parameters'!$B$35,'Input Parameters'!$B$32+(F41*'Input Parameters'!$B$34),IF(F41&gt;='Input Parameters'!$B$33,'Input Parameters'!$B$32,IF(F41&gt;=1,'Input Parameters'!$B$36,0)))</f>
        <v>3000</v>
      </c>
      <c r="G55" s="9">
        <f>IF(G41&gt;='Input Parameters'!$B$35,'Input Parameters'!$B$32+(G41*'Input Parameters'!$B$34),IF(G41&gt;='Input Parameters'!$B$33,'Input Parameters'!$B$32,IF(G41&gt;=1,'Input Parameters'!$B$36,0)))</f>
        <v>3000</v>
      </c>
      <c r="H55" s="9">
        <f>IF(H41&gt;='Input Parameters'!$B$35,'Input Parameters'!$B$32+(H41*'Input Parameters'!$B$34),IF(H41&gt;='Input Parameters'!$B$33,'Input Parameters'!$B$32,IF(H41&gt;=1,'Input Parameters'!$B$36,0)))</f>
        <v>15000</v>
      </c>
      <c r="I55" s="9">
        <f>IF(I41&gt;='Input Parameters'!$B$35,'Input Parameters'!$B$32+(I41*'Input Parameters'!$B$34),IF(I41&gt;='Input Parameters'!$B$33,'Input Parameters'!$B$32,IF(I41&gt;=1,'Input Parameters'!$B$36,0)))</f>
        <v>15000</v>
      </c>
      <c r="J55" s="9">
        <f>IF(J41&gt;='Input Parameters'!$B$35,'Input Parameters'!$B$32+(J41*'Input Parameters'!$B$34),IF(J41&gt;='Input Parameters'!$B$33,'Input Parameters'!$B$32,IF(J41&gt;=1,'Input Parameters'!$B$36,0)))</f>
        <v>18000</v>
      </c>
      <c r="K55" s="9">
        <f>IF(K41&gt;='Input Parameters'!$B$35,'Input Parameters'!$B$32+(K41*'Input Parameters'!$B$34),IF(K41&gt;='Input Parameters'!$B$33,'Input Parameters'!$B$32,IF(K41&gt;=1,'Input Parameters'!$B$36,0)))</f>
        <v>18000</v>
      </c>
      <c r="L55" s="9">
        <f>IF(L41&gt;='Input Parameters'!$B$35,'Input Parameters'!$B$32+(L41*'Input Parameters'!$B$34),IF(L41&gt;='Input Parameters'!$B$33,'Input Parameters'!$B$32,IF(L41&gt;=1,'Input Parameters'!$B$36,0)))</f>
        <v>18000</v>
      </c>
      <c r="M55" s="9">
        <f>IF(M41&gt;='Input Parameters'!$B$35,'Input Parameters'!$B$32+(M41*'Input Parameters'!$B$34),IF(M41&gt;='Input Parameters'!$B$33,'Input Parameters'!$B$32,IF(M41&gt;=1,'Input Parameters'!$B$36,0)))</f>
        <v>18000</v>
      </c>
      <c r="N55" s="9">
        <f>IF(N41&gt;='Input Parameters'!$B$35,'Input Parameters'!$B$32+(N41*'Input Parameters'!$B$34),IF(N41&gt;='Input Parameters'!$B$33,'Input Parameters'!$B$32,IF(N41&gt;=1,'Input Parameters'!$B$36,0)))</f>
        <v>18000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8" t="s">
        <v>208</v>
      </c>
      <c r="B56" s="2" t="s">
        <v>209</v>
      </c>
      <c r="C56" s="9">
        <f>sum(C44,C49)*'Input Parameters'!$B$37</f>
        <v>150</v>
      </c>
      <c r="D56" s="9">
        <f>sum(D44,D49)*'Input Parameters'!$B$37</f>
        <v>300</v>
      </c>
      <c r="E56" s="9">
        <f>sum(E44,E49)*'Input Parameters'!$B$37</f>
        <v>390</v>
      </c>
      <c r="F56" s="9">
        <f>sum(F44,F49)*'Input Parameters'!$B$37</f>
        <v>585</v>
      </c>
      <c r="G56" s="9">
        <f>sum(G44,G49)*'Input Parameters'!$B$37</f>
        <v>585</v>
      </c>
      <c r="H56" s="9">
        <f>sum(H44,H49)*'Input Parameters'!$B$37</f>
        <v>1020</v>
      </c>
      <c r="I56" s="9">
        <f>sum(I44,I49)*'Input Parameters'!$B$37</f>
        <v>1020</v>
      </c>
      <c r="J56" s="9">
        <f>sum(J44,J49)*'Input Parameters'!$B$37</f>
        <v>1365</v>
      </c>
      <c r="K56" s="9">
        <f>sum(K44,K49)*'Input Parameters'!$B$37</f>
        <v>1425</v>
      </c>
      <c r="L56" s="9">
        <f>sum(L44,L49)*'Input Parameters'!$B$37</f>
        <v>1575</v>
      </c>
      <c r="M56" s="9">
        <f>sum(M44,M49)*'Input Parameters'!$B$37</f>
        <v>1725</v>
      </c>
      <c r="N56" s="9">
        <f>sum(N44,N49)*'Input Parameters'!$B$37</f>
        <v>1935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9" t="s">
        <v>210</v>
      </c>
      <c r="B57" s="2" t="s">
        <v>211</v>
      </c>
      <c r="C57" s="9">
        <f t="shared" ref="C57:N57" si="11">C54+C55</f>
        <v>750</v>
      </c>
      <c r="D57" s="9">
        <f t="shared" si="11"/>
        <v>3000</v>
      </c>
      <c r="E57" s="9">
        <f t="shared" si="11"/>
        <v>3000</v>
      </c>
      <c r="F57" s="9">
        <f t="shared" si="11"/>
        <v>3000</v>
      </c>
      <c r="G57" s="9">
        <f t="shared" si="11"/>
        <v>3000</v>
      </c>
      <c r="H57" s="9">
        <f t="shared" si="11"/>
        <v>15000</v>
      </c>
      <c r="I57" s="9">
        <f t="shared" si="11"/>
        <v>15000</v>
      </c>
      <c r="J57" s="9">
        <f t="shared" si="11"/>
        <v>18000</v>
      </c>
      <c r="K57" s="9">
        <f t="shared" si="11"/>
        <v>18000</v>
      </c>
      <c r="L57" s="9">
        <f t="shared" si="11"/>
        <v>18000</v>
      </c>
      <c r="M57" s="9">
        <f t="shared" si="11"/>
        <v>18000</v>
      </c>
      <c r="N57" s="9">
        <f t="shared" si="11"/>
        <v>18000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0" t="s">
        <v>212</v>
      </c>
      <c r="B58" s="2"/>
      <c r="C58" s="41">
        <f t="shared" ref="C58:N58" si="12">C53-C57</f>
        <v>8250</v>
      </c>
      <c r="D58" s="41">
        <f t="shared" si="12"/>
        <v>15000</v>
      </c>
      <c r="E58" s="41">
        <f t="shared" si="12"/>
        <v>16800</v>
      </c>
      <c r="F58" s="41">
        <f t="shared" si="12"/>
        <v>20700</v>
      </c>
      <c r="G58" s="41">
        <f t="shared" si="12"/>
        <v>20700</v>
      </c>
      <c r="H58" s="41">
        <f t="shared" si="12"/>
        <v>17400</v>
      </c>
      <c r="I58" s="41">
        <f t="shared" si="12"/>
        <v>5400</v>
      </c>
      <c r="J58" s="41">
        <f t="shared" si="12"/>
        <v>9300</v>
      </c>
      <c r="K58" s="41">
        <f t="shared" si="12"/>
        <v>10500</v>
      </c>
      <c r="L58" s="41">
        <f t="shared" si="12"/>
        <v>13500</v>
      </c>
      <c r="M58" s="41">
        <f t="shared" si="12"/>
        <v>16500</v>
      </c>
      <c r="N58" s="41">
        <f t="shared" si="12"/>
        <v>20700</v>
      </c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3" t="s">
        <v>214</v>
      </c>
      <c r="B61" s="33"/>
      <c r="C61" s="33"/>
      <c r="D61" s="3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4" t="s">
        <v>180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 t="s">
        <v>181</v>
      </c>
      <c r="B64" s="2" t="s">
        <v>182</v>
      </c>
      <c r="C64" s="8">
        <f>'Sales Pipeline'!C31</f>
        <v>2</v>
      </c>
      <c r="D64" s="8">
        <f>'Sales Pipeline'!D31</f>
        <v>3</v>
      </c>
      <c r="E64" s="8">
        <f>'Sales Pipeline'!E31</f>
        <v>3</v>
      </c>
      <c r="F64" s="8">
        <f>'Sales Pipeline'!F31</f>
        <v>2</v>
      </c>
      <c r="G64" s="8">
        <f>'Sales Pipeline'!G31</f>
        <v>2</v>
      </c>
      <c r="H64" s="8">
        <f>'Sales Pipeline'!H31</f>
        <v>1</v>
      </c>
      <c r="I64" s="8">
        <f>'Sales Pipeline'!I31</f>
        <v>0</v>
      </c>
      <c r="J64" s="8">
        <f>'Sales Pipeline'!J31</f>
        <v>0</v>
      </c>
      <c r="K64" s="8">
        <f>'Sales Pipeline'!K31</f>
        <v>0</v>
      </c>
      <c r="L64" s="8">
        <f>'Sales Pipeline'!L31</f>
        <v>0</v>
      </c>
      <c r="M64" s="8">
        <f>'Sales Pipeline'!M31</f>
        <v>0</v>
      </c>
      <c r="N64" s="8">
        <f>'Sales Pipeline'!N31</f>
        <v>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 t="s">
        <v>183</v>
      </c>
      <c r="B65" s="2" t="s">
        <v>184</v>
      </c>
      <c r="C65" s="9">
        <f>'Input Parameters'!$B$15</f>
        <v>10000</v>
      </c>
      <c r="D65" s="9">
        <f>'Input Parameters'!$B$15</f>
        <v>10000</v>
      </c>
      <c r="E65" s="9">
        <f>'Input Parameters'!$B$15</f>
        <v>10000</v>
      </c>
      <c r="F65" s="9">
        <f>'Input Parameters'!$B$15</f>
        <v>10000</v>
      </c>
      <c r="G65" s="9">
        <f>'Input Parameters'!$B$15</f>
        <v>10000</v>
      </c>
      <c r="H65" s="9">
        <f>'Input Parameters'!$B$15</f>
        <v>10000</v>
      </c>
      <c r="I65" s="9">
        <f>'Input Parameters'!$B$15</f>
        <v>10000</v>
      </c>
      <c r="J65" s="9">
        <f>'Input Parameters'!$B$15</f>
        <v>10000</v>
      </c>
      <c r="K65" s="9">
        <f>'Input Parameters'!$B$15</f>
        <v>10000</v>
      </c>
      <c r="L65" s="9">
        <f>'Input Parameters'!$B$15</f>
        <v>10000</v>
      </c>
      <c r="M65" s="9">
        <f>'Input Parameters'!$B$15</f>
        <v>10000</v>
      </c>
      <c r="N65" s="9">
        <f>'Input Parameters'!$B$15</f>
        <v>10000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5" t="s">
        <v>185</v>
      </c>
      <c r="B66" s="2" t="s">
        <v>186</v>
      </c>
      <c r="C66" s="9">
        <f t="shared" ref="C66:N66" si="13">C64*C65</f>
        <v>20000</v>
      </c>
      <c r="D66" s="9">
        <f t="shared" si="13"/>
        <v>30000</v>
      </c>
      <c r="E66" s="9">
        <f t="shared" si="13"/>
        <v>30000</v>
      </c>
      <c r="F66" s="9">
        <f t="shared" si="13"/>
        <v>20000</v>
      </c>
      <c r="G66" s="9">
        <f t="shared" si="13"/>
        <v>20000</v>
      </c>
      <c r="H66" s="9">
        <f t="shared" si="13"/>
        <v>10000</v>
      </c>
      <c r="I66" s="9">
        <f t="shared" si="13"/>
        <v>0</v>
      </c>
      <c r="J66" s="9">
        <f t="shared" si="13"/>
        <v>0</v>
      </c>
      <c r="K66" s="9">
        <f t="shared" si="13"/>
        <v>0</v>
      </c>
      <c r="L66" s="9">
        <f t="shared" si="13"/>
        <v>0</v>
      </c>
      <c r="M66" s="9">
        <f t="shared" si="13"/>
        <v>0</v>
      </c>
      <c r="N66" s="9">
        <f t="shared" si="13"/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4" t="s">
        <v>187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 t="s">
        <v>188</v>
      </c>
      <c r="B69" s="2" t="s">
        <v>182</v>
      </c>
      <c r="C69" s="8">
        <f>'Sales Pipeline'!C62</f>
        <v>2</v>
      </c>
      <c r="D69" s="8">
        <f>'Sales Pipeline'!D62</f>
        <v>3</v>
      </c>
      <c r="E69" s="8">
        <f>'Sales Pipeline'!E62</f>
        <v>4</v>
      </c>
      <c r="F69" s="8">
        <f>'Sales Pipeline'!F62</f>
        <v>5</v>
      </c>
      <c r="G69" s="8">
        <f>'Sales Pipeline'!G62</f>
        <v>6</v>
      </c>
      <c r="H69" s="8">
        <f>'Sales Pipeline'!H62</f>
        <v>7</v>
      </c>
      <c r="I69" s="8">
        <f>'Sales Pipeline'!I62</f>
        <v>8</v>
      </c>
      <c r="J69" s="8">
        <f>'Sales Pipeline'!J62</f>
        <v>9</v>
      </c>
      <c r="K69" s="8">
        <f>'Sales Pipeline'!K62</f>
        <v>9</v>
      </c>
      <c r="L69" s="8">
        <f>'Sales Pipeline'!L62</f>
        <v>9</v>
      </c>
      <c r="M69" s="8">
        <f>'Sales Pipeline'!M62</f>
        <v>9</v>
      </c>
      <c r="N69" s="8">
        <f>'Sales Pipeline'!N62</f>
        <v>9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 t="s">
        <v>189</v>
      </c>
      <c r="B70" s="2" t="s">
        <v>190</v>
      </c>
      <c r="C70" s="9">
        <f>'Input Parameters'!$B$22</f>
        <v>50000</v>
      </c>
      <c r="D70" s="9">
        <f>'Input Parameters'!$B$22</f>
        <v>50000</v>
      </c>
      <c r="E70" s="9">
        <f>'Input Parameters'!$B$23</f>
        <v>65000</v>
      </c>
      <c r="F70" s="9">
        <f>'Input Parameters'!$B$23</f>
        <v>65000</v>
      </c>
      <c r="G70" s="9">
        <f>'Input Parameters'!$B$23</f>
        <v>65000</v>
      </c>
      <c r="H70" s="9">
        <f>'Input Parameters'!$B$24</f>
        <v>85000</v>
      </c>
      <c r="I70" s="9">
        <f>'Input Parameters'!$B$24</f>
        <v>85000</v>
      </c>
      <c r="J70" s="9">
        <f>'Input Parameters'!$B$24</f>
        <v>85000</v>
      </c>
      <c r="K70" s="9">
        <f>'Input Parameters'!$B$24</f>
        <v>85000</v>
      </c>
      <c r="L70" s="9">
        <f>'Input Parameters'!$B$24</f>
        <v>85000</v>
      </c>
      <c r="M70" s="9">
        <f>'Input Parameters'!$B$24</f>
        <v>85000</v>
      </c>
      <c r="N70" s="9">
        <f>'Input Parameters'!$B$24</f>
        <v>85000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 t="s">
        <v>191</v>
      </c>
      <c r="B71" s="2" t="s">
        <v>192</v>
      </c>
      <c r="C71" s="19">
        <f>'Input Parameters'!$B$19</f>
        <v>0.1</v>
      </c>
      <c r="D71" s="19">
        <f>'Input Parameters'!$B$19</f>
        <v>0.1</v>
      </c>
      <c r="E71" s="19">
        <f>'Input Parameters'!$B$19</f>
        <v>0.1</v>
      </c>
      <c r="F71" s="19">
        <f>'Input Parameters'!$B$19</f>
        <v>0.1</v>
      </c>
      <c r="G71" s="19">
        <f>'Input Parameters'!$B$19</f>
        <v>0.1</v>
      </c>
      <c r="H71" s="19">
        <f>'Input Parameters'!$B$19</f>
        <v>0.1</v>
      </c>
      <c r="I71" s="19">
        <f>'Input Parameters'!$B$19</f>
        <v>0.1</v>
      </c>
      <c r="J71" s="19">
        <f>'Input Parameters'!$B$19</f>
        <v>0.1</v>
      </c>
      <c r="K71" s="19">
        <f>'Input Parameters'!$B$19</f>
        <v>0.1</v>
      </c>
      <c r="L71" s="19">
        <f>'Input Parameters'!$B$19</f>
        <v>0.1</v>
      </c>
      <c r="M71" s="19">
        <f>'Input Parameters'!$B$19</f>
        <v>0.1</v>
      </c>
      <c r="N71" s="19">
        <f>'Input Parameters'!$B$19</f>
        <v>0.1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5" t="s">
        <v>193</v>
      </c>
      <c r="B72" s="2" t="s">
        <v>194</v>
      </c>
      <c r="C72" s="9">
        <f t="shared" ref="C72:N72" si="14">C69*C70*C71</f>
        <v>10000</v>
      </c>
      <c r="D72" s="9">
        <f t="shared" si="14"/>
        <v>15000</v>
      </c>
      <c r="E72" s="9">
        <f t="shared" si="14"/>
        <v>26000</v>
      </c>
      <c r="F72" s="9">
        <f t="shared" si="14"/>
        <v>32500</v>
      </c>
      <c r="G72" s="9">
        <f t="shared" si="14"/>
        <v>39000</v>
      </c>
      <c r="H72" s="9">
        <f t="shared" si="14"/>
        <v>59500</v>
      </c>
      <c r="I72" s="9">
        <f t="shared" si="14"/>
        <v>68000</v>
      </c>
      <c r="J72" s="9">
        <f t="shared" si="14"/>
        <v>76500</v>
      </c>
      <c r="K72" s="9">
        <f t="shared" si="14"/>
        <v>76500</v>
      </c>
      <c r="L72" s="9">
        <f t="shared" si="14"/>
        <v>76500</v>
      </c>
      <c r="M72" s="9">
        <f t="shared" si="14"/>
        <v>76500</v>
      </c>
      <c r="N72" s="9">
        <f t="shared" si="14"/>
        <v>76500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4" t="s">
        <v>195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 t="s">
        <v>196</v>
      </c>
      <c r="B75" s="2" t="s">
        <v>182</v>
      </c>
      <c r="C75" s="8">
        <f>'Sales Pipeline'!C88</f>
        <v>0</v>
      </c>
      <c r="D75" s="8">
        <f>'Sales Pipeline'!D88</f>
        <v>0</v>
      </c>
      <c r="E75" s="8">
        <f>'Sales Pipeline'!E88</f>
        <v>0</v>
      </c>
      <c r="F75" s="8">
        <f>'Sales Pipeline'!F88</f>
        <v>0</v>
      </c>
      <c r="G75" s="8">
        <f>'Sales Pipeline'!G88</f>
        <v>0</v>
      </c>
      <c r="H75" s="8">
        <f>'Sales Pipeline'!H88</f>
        <v>3</v>
      </c>
      <c r="I75" s="8">
        <f>'Sales Pipeline'!I88</f>
        <v>6</v>
      </c>
      <c r="J75" s="8">
        <f>'Sales Pipeline'!J88</f>
        <v>12</v>
      </c>
      <c r="K75" s="8">
        <f>'Sales Pipeline'!K88</f>
        <v>19</v>
      </c>
      <c r="L75" s="8">
        <f>'Sales Pipeline'!L88</f>
        <v>27</v>
      </c>
      <c r="M75" s="8">
        <f>'Sales Pipeline'!M88</f>
        <v>38</v>
      </c>
      <c r="N75" s="8">
        <f>'Sales Pipeline'!N88</f>
        <v>50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 t="s">
        <v>197</v>
      </c>
      <c r="B76" s="2" t="s">
        <v>215</v>
      </c>
      <c r="C76" s="9">
        <f>'Input Parameters'!$B28</f>
        <v>1000</v>
      </c>
      <c r="D76" s="9">
        <f>'Input Parameters'!$B28</f>
        <v>1000</v>
      </c>
      <c r="E76" s="9">
        <f>'Input Parameters'!$B28</f>
        <v>1000</v>
      </c>
      <c r="F76" s="9">
        <f>'Input Parameters'!$B28</f>
        <v>1000</v>
      </c>
      <c r="G76" s="9">
        <f>'Input Parameters'!$B28</f>
        <v>1000</v>
      </c>
      <c r="H76" s="9">
        <f>'Input Parameters'!$B28</f>
        <v>1000</v>
      </c>
      <c r="I76" s="9">
        <f>'Input Parameters'!$B28</f>
        <v>1000</v>
      </c>
      <c r="J76" s="9">
        <f>'Input Parameters'!$B28</f>
        <v>1000</v>
      </c>
      <c r="K76" s="9">
        <f>'Input Parameters'!$B28</f>
        <v>1000</v>
      </c>
      <c r="L76" s="9">
        <f>'Input Parameters'!$B29</f>
        <v>1200</v>
      </c>
      <c r="M76" s="9">
        <f>'Input Parameters'!$B29</f>
        <v>1200</v>
      </c>
      <c r="N76" s="9">
        <f>'Input Parameters'!$B29</f>
        <v>1200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5" t="s">
        <v>199</v>
      </c>
      <c r="B77" s="2" t="s">
        <v>200</v>
      </c>
      <c r="C77" s="9">
        <f t="shared" ref="C77:N77" si="15">C75*C76</f>
        <v>0</v>
      </c>
      <c r="D77" s="9">
        <f t="shared" si="15"/>
        <v>0</v>
      </c>
      <c r="E77" s="9">
        <f t="shared" si="15"/>
        <v>0</v>
      </c>
      <c r="F77" s="9">
        <f t="shared" si="15"/>
        <v>0</v>
      </c>
      <c r="G77" s="9">
        <f t="shared" si="15"/>
        <v>0</v>
      </c>
      <c r="H77" s="9">
        <f t="shared" si="15"/>
        <v>3000</v>
      </c>
      <c r="I77" s="9">
        <f t="shared" si="15"/>
        <v>6000</v>
      </c>
      <c r="J77" s="9">
        <f t="shared" si="15"/>
        <v>12000</v>
      </c>
      <c r="K77" s="9">
        <f t="shared" si="15"/>
        <v>19000</v>
      </c>
      <c r="L77" s="9">
        <f t="shared" si="15"/>
        <v>32400</v>
      </c>
      <c r="M77" s="9">
        <f t="shared" si="15"/>
        <v>45600</v>
      </c>
      <c r="N77" s="9">
        <f t="shared" si="15"/>
        <v>60000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4" t="s">
        <v>201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6" t="s">
        <v>202</v>
      </c>
      <c r="B80" s="2" t="s">
        <v>203</v>
      </c>
      <c r="C80" s="9">
        <f t="shared" ref="C80:N80" si="16">C66+C72+C77</f>
        <v>30000</v>
      </c>
      <c r="D80" s="9">
        <f t="shared" si="16"/>
        <v>45000</v>
      </c>
      <c r="E80" s="9">
        <f t="shared" si="16"/>
        <v>56000</v>
      </c>
      <c r="F80" s="9">
        <f t="shared" si="16"/>
        <v>52500</v>
      </c>
      <c r="G80" s="9">
        <f t="shared" si="16"/>
        <v>59000</v>
      </c>
      <c r="H80" s="9">
        <f t="shared" si="16"/>
        <v>72500</v>
      </c>
      <c r="I80" s="9">
        <f t="shared" si="16"/>
        <v>74000</v>
      </c>
      <c r="J80" s="9">
        <f t="shared" si="16"/>
        <v>88500</v>
      </c>
      <c r="K80" s="9">
        <f t="shared" si="16"/>
        <v>95500</v>
      </c>
      <c r="L80" s="9">
        <f t="shared" si="16"/>
        <v>108900</v>
      </c>
      <c r="M80" s="9">
        <f t="shared" si="16"/>
        <v>122100</v>
      </c>
      <c r="N80" s="9">
        <f t="shared" si="16"/>
        <v>136500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5" t="s">
        <v>204</v>
      </c>
      <c r="B81" s="12" t="s">
        <v>205</v>
      </c>
      <c r="C81" s="9">
        <f>C80*'Input Parameters'!$B$12</f>
        <v>18000</v>
      </c>
      <c r="D81" s="9">
        <f>D80*'Input Parameters'!$B$12</f>
        <v>27000</v>
      </c>
      <c r="E81" s="9">
        <f>E80*'Input Parameters'!$B$12</f>
        <v>33600</v>
      </c>
      <c r="F81" s="9">
        <f>F80*'Input Parameters'!$B$12</f>
        <v>31500</v>
      </c>
      <c r="G81" s="9">
        <f>G80*'Input Parameters'!$B$12</f>
        <v>35400</v>
      </c>
      <c r="H81" s="9">
        <f>H80*'Input Parameters'!$B$12</f>
        <v>43500</v>
      </c>
      <c r="I81" s="9">
        <f>I80*'Input Parameters'!$B$12</f>
        <v>44400</v>
      </c>
      <c r="J81" s="9">
        <f>J80*'Input Parameters'!$B$12</f>
        <v>53100</v>
      </c>
      <c r="K81" s="9">
        <f>K80*'Input Parameters'!$B$12</f>
        <v>57300</v>
      </c>
      <c r="L81" s="9">
        <f>L80*'Input Parameters'!$B$12</f>
        <v>65340</v>
      </c>
      <c r="M81" s="9">
        <f>M80*'Input Parameters'!$B$12</f>
        <v>73260</v>
      </c>
      <c r="N81" s="9">
        <f>N80*'Input Parameters'!$B$12</f>
        <v>81900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7" t="s">
        <v>206</v>
      </c>
      <c r="B83" s="2" t="s">
        <v>207</v>
      </c>
      <c r="C83" s="9">
        <f>IF(C69&gt;='Input Parameters'!$B$35,'Input Parameters'!$B$32+(C69*'Input Parameters'!$B$34),IF(C69&gt;='Input Parameters'!$B$33,'Input Parameters'!$B$32,IF(C69&gt;=1,'Input Parameters'!$B$36,0)))</f>
        <v>3000</v>
      </c>
      <c r="D83" s="9">
        <f>IF(D69&gt;='Input Parameters'!$B$35,'Input Parameters'!$B$32+(D69*'Input Parameters'!$B$34),IF(D69&gt;='Input Parameters'!$B$33,'Input Parameters'!$B$32,IF(D69&gt;=1,'Input Parameters'!$B$36,0)))</f>
        <v>3000</v>
      </c>
      <c r="E83" s="9">
        <f>IF(E69&gt;='Input Parameters'!$B$35,'Input Parameters'!$B$32+(E69*'Input Parameters'!$B$34),IF(E69&gt;='Input Parameters'!$B$33,'Input Parameters'!$B$32,IF(E69&gt;=1,'Input Parameters'!$B$36,0)))</f>
        <v>15000</v>
      </c>
      <c r="F83" s="9">
        <f>IF(F69&gt;='Input Parameters'!$B$35,'Input Parameters'!$B$32+(F69*'Input Parameters'!$B$34),IF(F69&gt;='Input Parameters'!$B$33,'Input Parameters'!$B$32,IF(F69&gt;=1,'Input Parameters'!$B$36,0)))</f>
        <v>18000</v>
      </c>
      <c r="G83" s="9">
        <f>IF(G69&gt;='Input Parameters'!$B$35,'Input Parameters'!$B$32+(G69*'Input Parameters'!$B$34),IF(G69&gt;='Input Parameters'!$B$33,'Input Parameters'!$B$32,IF(G69&gt;=1,'Input Parameters'!$B$36,0)))</f>
        <v>21000</v>
      </c>
      <c r="H83" s="9">
        <f>IF(H69&gt;='Input Parameters'!$B$35,'Input Parameters'!$B$32+(H69*'Input Parameters'!$B$34),IF(H69&gt;='Input Parameters'!$B$33,'Input Parameters'!$B$32,IF(H69&gt;=1,'Input Parameters'!$B$36,0)))</f>
        <v>24000</v>
      </c>
      <c r="I83" s="9">
        <f>IF(I69&gt;='Input Parameters'!$B$35,'Input Parameters'!$B$32+(I69*'Input Parameters'!$B$34),IF(I69&gt;='Input Parameters'!$B$33,'Input Parameters'!$B$32,IF(I69&gt;=1,'Input Parameters'!$B$36,0)))</f>
        <v>27000</v>
      </c>
      <c r="J83" s="9">
        <f>IF(J69&gt;='Input Parameters'!$B$35,'Input Parameters'!$B$32+(J69*'Input Parameters'!$B$34),IF(J69&gt;='Input Parameters'!$B$33,'Input Parameters'!$B$32,IF(J69&gt;=1,'Input Parameters'!$B$36,0)))</f>
        <v>30000</v>
      </c>
      <c r="K83" s="9">
        <f>IF(K69&gt;='Input Parameters'!$B$35,'Input Parameters'!$B$32+(K69*'Input Parameters'!$B$34),IF(K69&gt;='Input Parameters'!$B$33,'Input Parameters'!$B$32,IF(K69&gt;=1,'Input Parameters'!$B$36,0)))</f>
        <v>30000</v>
      </c>
      <c r="L83" s="9">
        <f>IF(L69&gt;='Input Parameters'!$B$35,'Input Parameters'!$B$32+(L69*'Input Parameters'!$B$34),IF(L69&gt;='Input Parameters'!$B$33,'Input Parameters'!$B$32,IF(L69&gt;=1,'Input Parameters'!$B$36,0)))</f>
        <v>30000</v>
      </c>
      <c r="M83" s="9">
        <f>IF(M69&gt;='Input Parameters'!$B$35,'Input Parameters'!$B$32+(M69*'Input Parameters'!$B$34),IF(M69&gt;='Input Parameters'!$B$33,'Input Parameters'!$B$32,IF(M69&gt;=1,'Input Parameters'!$B$36,0)))</f>
        <v>30000</v>
      </c>
      <c r="N83" s="9">
        <f>IF(N69&gt;='Input Parameters'!$B$35,'Input Parameters'!$B$32+(N69*'Input Parameters'!$B$34),IF(N69&gt;='Input Parameters'!$B$33,'Input Parameters'!$B$32,IF(N69&gt;=1,'Input Parameters'!$B$36,0)))</f>
        <v>30000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8" t="s">
        <v>208</v>
      </c>
      <c r="B84" s="2" t="s">
        <v>209</v>
      </c>
      <c r="C84" s="9">
        <f>sum(C72,C77)*'Input Parameters'!$B$37</f>
        <v>300</v>
      </c>
      <c r="D84" s="9">
        <f>sum(D72,D77)*'Input Parameters'!$B$37</f>
        <v>450</v>
      </c>
      <c r="E84" s="9">
        <f>sum(E72,E77)*'Input Parameters'!$B$37</f>
        <v>780</v>
      </c>
      <c r="F84" s="9">
        <f>sum(F72,F77)*'Input Parameters'!$B$37</f>
        <v>975</v>
      </c>
      <c r="G84" s="9">
        <f>sum(G72,G77)*'Input Parameters'!$B$37</f>
        <v>1170</v>
      </c>
      <c r="H84" s="9">
        <f>sum(H72,H77)*'Input Parameters'!$B$37</f>
        <v>1875</v>
      </c>
      <c r="I84" s="9">
        <f>sum(I72,I77)*'Input Parameters'!$B$37</f>
        <v>2220</v>
      </c>
      <c r="J84" s="9">
        <f>sum(J72,J77)*'Input Parameters'!$B$37</f>
        <v>2655</v>
      </c>
      <c r="K84" s="9">
        <f>sum(K72,K77)*'Input Parameters'!$B$37</f>
        <v>2865</v>
      </c>
      <c r="L84" s="9">
        <f>sum(L72,L77)*'Input Parameters'!$B$37</f>
        <v>3267</v>
      </c>
      <c r="M84" s="9">
        <f>sum(M72,M77)*'Input Parameters'!$B$37</f>
        <v>3663</v>
      </c>
      <c r="N84" s="9">
        <f>sum(N72,N77)*'Input Parameters'!$B$37</f>
        <v>4095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9" t="s">
        <v>210</v>
      </c>
      <c r="B85" s="2" t="s">
        <v>211</v>
      </c>
      <c r="C85" s="9">
        <f t="shared" ref="C85:N85" si="17">C83+C84</f>
        <v>3300</v>
      </c>
      <c r="D85" s="9">
        <f t="shared" si="17"/>
        <v>3450</v>
      </c>
      <c r="E85" s="9">
        <f t="shared" si="17"/>
        <v>15780</v>
      </c>
      <c r="F85" s="9">
        <f t="shared" si="17"/>
        <v>18975</v>
      </c>
      <c r="G85" s="9">
        <f t="shared" si="17"/>
        <v>22170</v>
      </c>
      <c r="H85" s="9">
        <f t="shared" si="17"/>
        <v>25875</v>
      </c>
      <c r="I85" s="9">
        <f t="shared" si="17"/>
        <v>29220</v>
      </c>
      <c r="J85" s="9">
        <f t="shared" si="17"/>
        <v>32655</v>
      </c>
      <c r="K85" s="9">
        <f t="shared" si="17"/>
        <v>32865</v>
      </c>
      <c r="L85" s="9">
        <f t="shared" si="17"/>
        <v>33267</v>
      </c>
      <c r="M85" s="9">
        <f t="shared" si="17"/>
        <v>33663</v>
      </c>
      <c r="N85" s="9">
        <f t="shared" si="17"/>
        <v>34095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0" t="s">
        <v>212</v>
      </c>
      <c r="B86" s="2"/>
      <c r="C86" s="41">
        <f t="shared" ref="C86:N86" si="18">C81-C85</f>
        <v>14700</v>
      </c>
      <c r="D86" s="41">
        <f t="shared" si="18"/>
        <v>23550</v>
      </c>
      <c r="E86" s="41">
        <f t="shared" si="18"/>
        <v>17820</v>
      </c>
      <c r="F86" s="41">
        <f t="shared" si="18"/>
        <v>12525</v>
      </c>
      <c r="G86" s="41">
        <f t="shared" si="18"/>
        <v>13230</v>
      </c>
      <c r="H86" s="41">
        <f t="shared" si="18"/>
        <v>17625</v>
      </c>
      <c r="I86" s="41">
        <f t="shared" si="18"/>
        <v>15180</v>
      </c>
      <c r="J86" s="41">
        <f t="shared" si="18"/>
        <v>20445</v>
      </c>
      <c r="K86" s="41">
        <f t="shared" si="18"/>
        <v>24435</v>
      </c>
      <c r="L86" s="41">
        <f t="shared" si="18"/>
        <v>32073</v>
      </c>
      <c r="M86" s="41">
        <f t="shared" si="18"/>
        <v>39597</v>
      </c>
      <c r="N86" s="41">
        <f t="shared" si="18"/>
        <v>47805</v>
      </c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5.0"/>
    <col customWidth="1" min="3" max="14" width="12.0"/>
  </cols>
  <sheetData>
    <row r="1" ht="19.5" customHeight="1">
      <c r="A1" s="21" t="s">
        <v>216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0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 t="s">
        <v>217</v>
      </c>
      <c r="B3" s="2" t="s">
        <v>218</v>
      </c>
      <c r="C3" s="24" t="s">
        <v>114</v>
      </c>
      <c r="D3" s="24" t="s">
        <v>115</v>
      </c>
      <c r="E3" s="24" t="s">
        <v>116</v>
      </c>
      <c r="F3" s="24" t="s">
        <v>117</v>
      </c>
      <c r="G3" s="24" t="s">
        <v>118</v>
      </c>
      <c r="H3" s="24" t="s">
        <v>119</v>
      </c>
      <c r="I3" s="24" t="s">
        <v>120</v>
      </c>
      <c r="J3" s="24" t="s">
        <v>121</v>
      </c>
      <c r="K3" s="24" t="s">
        <v>122</v>
      </c>
      <c r="L3" s="24" t="s">
        <v>123</v>
      </c>
      <c r="M3" s="24" t="s">
        <v>124</v>
      </c>
      <c r="N3" s="24" t="s">
        <v>125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7.25" customHeight="1">
      <c r="A5" s="33" t="s">
        <v>219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0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0" customHeight="1">
      <c r="A7" s="43" t="s">
        <v>220</v>
      </c>
      <c r="B7" s="2" t="s">
        <v>221</v>
      </c>
      <c r="C7" s="9">
        <f>'Input Parameters'!$B$5</f>
        <v>108000</v>
      </c>
      <c r="D7" s="9">
        <f t="shared" ref="D7:N7" si="1">C11</f>
        <v>91715</v>
      </c>
      <c r="E7" s="9">
        <f t="shared" si="1"/>
        <v>75430</v>
      </c>
      <c r="F7" s="9">
        <f t="shared" si="1"/>
        <v>59145</v>
      </c>
      <c r="G7" s="9">
        <f t="shared" si="1"/>
        <v>42860</v>
      </c>
      <c r="H7" s="9">
        <f t="shared" si="1"/>
        <v>26575</v>
      </c>
      <c r="I7" s="9">
        <f t="shared" si="1"/>
        <v>10290</v>
      </c>
      <c r="J7" s="9">
        <f t="shared" si="1"/>
        <v>-5995</v>
      </c>
      <c r="K7" s="9">
        <f t="shared" si="1"/>
        <v>-22280</v>
      </c>
      <c r="L7" s="9">
        <f t="shared" si="1"/>
        <v>-38565</v>
      </c>
      <c r="M7" s="9">
        <f t="shared" si="1"/>
        <v>-54850</v>
      </c>
      <c r="N7" s="9">
        <f t="shared" si="1"/>
        <v>-71135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0" customHeight="1">
      <c r="A8" s="2" t="s">
        <v>222</v>
      </c>
      <c r="B8" s="2"/>
      <c r="C8" s="9">
        <f>'Input Parameters'!$B$7</f>
        <v>12015</v>
      </c>
      <c r="D8" s="9">
        <f>'Input Parameters'!$B$7</f>
        <v>12015</v>
      </c>
      <c r="E8" s="9">
        <f>'Input Parameters'!$B$7</f>
        <v>12015</v>
      </c>
      <c r="F8" s="9">
        <f>'Input Parameters'!$B$7</f>
        <v>12015</v>
      </c>
      <c r="G8" s="9">
        <f>'Input Parameters'!$B$7</f>
        <v>12015</v>
      </c>
      <c r="H8" s="9">
        <f>'Input Parameters'!$B$7</f>
        <v>12015</v>
      </c>
      <c r="I8" s="9">
        <f>'Input Parameters'!$B$7</f>
        <v>12015</v>
      </c>
      <c r="J8" s="9">
        <f>'Input Parameters'!$B$7</f>
        <v>12015</v>
      </c>
      <c r="K8" s="9">
        <f>'Input Parameters'!$B$7</f>
        <v>12015</v>
      </c>
      <c r="L8" s="9">
        <f>'Input Parameters'!$B$7</f>
        <v>12015</v>
      </c>
      <c r="M8" s="9">
        <f>'Input Parameters'!$B$7</f>
        <v>12015</v>
      </c>
      <c r="N8" s="9">
        <f>'Input Parameters'!$B$7</f>
        <v>12015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0" customHeight="1">
      <c r="A9" s="36" t="s">
        <v>223</v>
      </c>
      <c r="B9" s="2"/>
      <c r="C9" s="9">
        <f>'Input Parameters'!$B$6</f>
        <v>28300</v>
      </c>
      <c r="D9" s="9">
        <f>'Input Parameters'!$B$6</f>
        <v>28300</v>
      </c>
      <c r="E9" s="9">
        <f>'Input Parameters'!$B$6</f>
        <v>28300</v>
      </c>
      <c r="F9" s="9">
        <f>'Input Parameters'!$B$6</f>
        <v>28300</v>
      </c>
      <c r="G9" s="9">
        <f>'Input Parameters'!$B$6</f>
        <v>28300</v>
      </c>
      <c r="H9" s="9">
        <f>'Input Parameters'!$B$6</f>
        <v>28300</v>
      </c>
      <c r="I9" s="9">
        <f>'Input Parameters'!$B$6</f>
        <v>28300</v>
      </c>
      <c r="J9" s="9">
        <f>'Input Parameters'!$B$6</f>
        <v>28300</v>
      </c>
      <c r="K9" s="9">
        <f>'Input Parameters'!$B$6</f>
        <v>28300</v>
      </c>
      <c r="L9" s="9">
        <f>'Input Parameters'!$B$6</f>
        <v>28300</v>
      </c>
      <c r="M9" s="9">
        <f>'Input Parameters'!$B$6</f>
        <v>28300</v>
      </c>
      <c r="N9" s="9">
        <f>'Input Parameters'!$B$6</f>
        <v>28300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0" customHeight="1">
      <c r="A10" s="44" t="s">
        <v>224</v>
      </c>
      <c r="B10" s="2" t="s">
        <v>184</v>
      </c>
      <c r="C10" s="9">
        <f t="shared" ref="C10:N10" si="2">C8-C9</f>
        <v>-16285</v>
      </c>
      <c r="D10" s="9">
        <f t="shared" si="2"/>
        <v>-16285</v>
      </c>
      <c r="E10" s="9">
        <f t="shared" si="2"/>
        <v>-16285</v>
      </c>
      <c r="F10" s="9">
        <f t="shared" si="2"/>
        <v>-16285</v>
      </c>
      <c r="G10" s="9">
        <f t="shared" si="2"/>
        <v>-16285</v>
      </c>
      <c r="H10" s="9">
        <f t="shared" si="2"/>
        <v>-16285</v>
      </c>
      <c r="I10" s="9">
        <f t="shared" si="2"/>
        <v>-16285</v>
      </c>
      <c r="J10" s="9">
        <f t="shared" si="2"/>
        <v>-16285</v>
      </c>
      <c r="K10" s="9">
        <f t="shared" si="2"/>
        <v>-16285</v>
      </c>
      <c r="L10" s="9">
        <f t="shared" si="2"/>
        <v>-16285</v>
      </c>
      <c r="M10" s="9">
        <f t="shared" si="2"/>
        <v>-16285</v>
      </c>
      <c r="N10" s="9">
        <f t="shared" si="2"/>
        <v>-16285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0" customHeight="1">
      <c r="A11" s="45" t="s">
        <v>225</v>
      </c>
      <c r="B11" s="2" t="s">
        <v>226</v>
      </c>
      <c r="C11" s="9">
        <f t="shared" ref="C11:N11" si="3">C7+C10</f>
        <v>91715</v>
      </c>
      <c r="D11" s="9">
        <f t="shared" si="3"/>
        <v>75430</v>
      </c>
      <c r="E11" s="9">
        <f t="shared" si="3"/>
        <v>59145</v>
      </c>
      <c r="F11" s="9">
        <f t="shared" si="3"/>
        <v>42860</v>
      </c>
      <c r="G11" s="9">
        <f t="shared" si="3"/>
        <v>26575</v>
      </c>
      <c r="H11" s="9">
        <f t="shared" si="3"/>
        <v>10290</v>
      </c>
      <c r="I11" s="9">
        <f t="shared" si="3"/>
        <v>-5995</v>
      </c>
      <c r="J11" s="9">
        <f t="shared" si="3"/>
        <v>-22280</v>
      </c>
      <c r="K11" s="9">
        <f t="shared" si="3"/>
        <v>-38565</v>
      </c>
      <c r="L11" s="9">
        <f t="shared" si="3"/>
        <v>-54850</v>
      </c>
      <c r="M11" s="9">
        <f t="shared" si="3"/>
        <v>-71135</v>
      </c>
      <c r="N11" s="9">
        <f t="shared" si="3"/>
        <v>-87420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7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0" customHeight="1">
      <c r="A14" s="46" t="s">
        <v>227</v>
      </c>
      <c r="B14" s="9" t="str">
        <f t="shared" ref="B14:N14" si="4">A21</f>
        <v/>
      </c>
      <c r="C14" s="9" t="str">
        <f t="shared" si="4"/>
        <v/>
      </c>
      <c r="D14" s="9" t="str">
        <f t="shared" si="4"/>
        <v/>
      </c>
      <c r="E14" s="9" t="str">
        <f t="shared" si="4"/>
        <v/>
      </c>
      <c r="F14" s="9" t="str">
        <f t="shared" si="4"/>
        <v/>
      </c>
      <c r="G14" s="9" t="str">
        <f t="shared" si="4"/>
        <v/>
      </c>
      <c r="H14" s="9" t="str">
        <f t="shared" si="4"/>
        <v/>
      </c>
      <c r="I14" s="9" t="str">
        <f t="shared" si="4"/>
        <v/>
      </c>
      <c r="J14" s="9" t="str">
        <f t="shared" si="4"/>
        <v/>
      </c>
      <c r="K14" s="9" t="str">
        <f t="shared" si="4"/>
        <v/>
      </c>
      <c r="L14" s="9" t="str">
        <f t="shared" si="4"/>
        <v/>
      </c>
      <c r="M14" s="9" t="str">
        <f t="shared" si="4"/>
        <v/>
      </c>
      <c r="N14" s="9" t="str">
        <f t="shared" si="4"/>
        <v/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0" customHeight="1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0" customHeight="1">
      <c r="A16" s="47" t="s">
        <v>220</v>
      </c>
      <c r="B16" s="2"/>
      <c r="C16" s="9">
        <f>'Input Parameters'!$B$5</f>
        <v>108000</v>
      </c>
      <c r="D16" s="9">
        <f t="shared" ref="D16:N16" si="5">C28</f>
        <v>97715</v>
      </c>
      <c r="E16" s="9">
        <f t="shared" si="5"/>
        <v>89530</v>
      </c>
      <c r="F16" s="9">
        <f t="shared" si="5"/>
        <v>87345</v>
      </c>
      <c r="G16" s="9">
        <f t="shared" si="5"/>
        <v>85760</v>
      </c>
      <c r="H16" s="9">
        <f t="shared" si="5"/>
        <v>85885</v>
      </c>
      <c r="I16" s="9">
        <f t="shared" si="5"/>
        <v>86010</v>
      </c>
      <c r="J16" s="9">
        <f t="shared" si="5"/>
        <v>89840</v>
      </c>
      <c r="K16" s="9">
        <f t="shared" si="5"/>
        <v>93670</v>
      </c>
      <c r="L16" s="9">
        <f t="shared" si="5"/>
        <v>97500</v>
      </c>
      <c r="M16" s="9">
        <f t="shared" si="5"/>
        <v>101330</v>
      </c>
      <c r="N16" s="9">
        <f t="shared" si="5"/>
        <v>105160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48" t="s">
        <v>228</v>
      </c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0" customHeight="1">
      <c r="A18" s="36" t="s">
        <v>229</v>
      </c>
      <c r="B18" s="2"/>
      <c r="C18" s="49">
        <f>'Input Parameters'!$B$7</f>
        <v>12015</v>
      </c>
      <c r="D18" s="49">
        <f>'Input Parameters'!$B$7</f>
        <v>12015</v>
      </c>
      <c r="E18" s="49">
        <f>'Input Parameters'!$B$7</f>
        <v>12015</v>
      </c>
      <c r="F18" s="49">
        <f>'Input Parameters'!$B$7</f>
        <v>12015</v>
      </c>
      <c r="G18" s="49">
        <f>'Input Parameters'!$B$7</f>
        <v>12015</v>
      </c>
      <c r="H18" s="49">
        <f>'Input Parameters'!$B$7</f>
        <v>12015</v>
      </c>
      <c r="I18" s="49">
        <f>'Input Parameters'!$B$7</f>
        <v>12015</v>
      </c>
      <c r="J18" s="49">
        <f>'Input Parameters'!$B$7</f>
        <v>12015</v>
      </c>
      <c r="K18" s="49">
        <f>'Input Parameters'!$B$7</f>
        <v>12015</v>
      </c>
      <c r="L18" s="49">
        <f>'Input Parameters'!$B$7</f>
        <v>12015</v>
      </c>
      <c r="M18" s="49">
        <f>'Input Parameters'!$B$7</f>
        <v>12015</v>
      </c>
      <c r="N18" s="49">
        <f>'Input Parameters'!$B$7</f>
        <v>12015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0" customHeight="1">
      <c r="A19" s="50" t="s">
        <v>230</v>
      </c>
      <c r="B19" s="2"/>
      <c r="C19" s="49">
        <f>'Business Scaling'!C25</f>
        <v>6000</v>
      </c>
      <c r="D19" s="49">
        <f>'Business Scaling'!D25</f>
        <v>9000</v>
      </c>
      <c r="E19" s="49">
        <f>'Business Scaling'!E25</f>
        <v>15000</v>
      </c>
      <c r="F19" s="49">
        <f>'Business Scaling'!F25</f>
        <v>18000</v>
      </c>
      <c r="G19" s="49">
        <f>'Business Scaling'!G25</f>
        <v>19800</v>
      </c>
      <c r="H19" s="49">
        <f>'Business Scaling'!H25</f>
        <v>19800</v>
      </c>
      <c r="I19" s="49">
        <f>'Business Scaling'!I25</f>
        <v>23700</v>
      </c>
      <c r="J19" s="49">
        <f>'Business Scaling'!J25</f>
        <v>23700</v>
      </c>
      <c r="K19" s="49">
        <f>'Business Scaling'!K25</f>
        <v>23700</v>
      </c>
      <c r="L19" s="49">
        <f>'Business Scaling'!L25</f>
        <v>23700</v>
      </c>
      <c r="M19" s="49">
        <f>'Business Scaling'!M25</f>
        <v>23700</v>
      </c>
      <c r="N19" s="49">
        <f>'Business Scaling'!N25</f>
        <v>23700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36" t="s">
        <v>231</v>
      </c>
      <c r="B20" s="2"/>
      <c r="C20" s="9">
        <f t="shared" ref="C20:N20" si="6">C18+C19</f>
        <v>18015</v>
      </c>
      <c r="D20" s="9">
        <f t="shared" si="6"/>
        <v>21015</v>
      </c>
      <c r="E20" s="9">
        <f t="shared" si="6"/>
        <v>27015</v>
      </c>
      <c r="F20" s="9">
        <f t="shared" si="6"/>
        <v>30015</v>
      </c>
      <c r="G20" s="9">
        <f t="shared" si="6"/>
        <v>31815</v>
      </c>
      <c r="H20" s="9">
        <f t="shared" si="6"/>
        <v>31815</v>
      </c>
      <c r="I20" s="9">
        <f t="shared" si="6"/>
        <v>35715</v>
      </c>
      <c r="J20" s="9">
        <f t="shared" si="6"/>
        <v>35715</v>
      </c>
      <c r="K20" s="9">
        <f t="shared" si="6"/>
        <v>35715</v>
      </c>
      <c r="L20" s="9">
        <f t="shared" si="6"/>
        <v>35715</v>
      </c>
      <c r="M20" s="9">
        <f t="shared" si="6"/>
        <v>35715</v>
      </c>
      <c r="N20" s="9">
        <f t="shared" si="6"/>
        <v>35715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9" t="s">
        <v>232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51" t="s">
        <v>233</v>
      </c>
      <c r="B23" s="2"/>
      <c r="C23" s="52">
        <f>'Input Parameters'!$B$6</f>
        <v>28300</v>
      </c>
      <c r="D23" s="52">
        <f>'Input Parameters'!$B$6</f>
        <v>28300</v>
      </c>
      <c r="E23" s="52">
        <f>'Input Parameters'!$B$6</f>
        <v>28300</v>
      </c>
      <c r="F23" s="52">
        <f>'Input Parameters'!$B$6</f>
        <v>28300</v>
      </c>
      <c r="G23" s="52">
        <f>'Input Parameters'!$B$6</f>
        <v>28300</v>
      </c>
      <c r="H23" s="52">
        <f>'Input Parameters'!$B$6</f>
        <v>28300</v>
      </c>
      <c r="I23" s="52">
        <f>'Input Parameters'!$B$6</f>
        <v>28300</v>
      </c>
      <c r="J23" s="52">
        <f>'Input Parameters'!$B$6</f>
        <v>28300</v>
      </c>
      <c r="K23" s="52">
        <f>'Input Parameters'!$B$6</f>
        <v>28300</v>
      </c>
      <c r="L23" s="52">
        <f>'Input Parameters'!$B$6</f>
        <v>28300</v>
      </c>
      <c r="M23" s="52">
        <f>'Input Parameters'!$B$6</f>
        <v>28300</v>
      </c>
      <c r="N23" s="52">
        <f>'Input Parameters'!$B$6</f>
        <v>28300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1" t="s">
        <v>234</v>
      </c>
      <c r="B24" s="2"/>
      <c r="C24" s="52">
        <f>'Business Scaling'!C29</f>
        <v>0</v>
      </c>
      <c r="D24" s="52">
        <f>'Business Scaling'!D29</f>
        <v>900</v>
      </c>
      <c r="E24" s="52">
        <f>'Business Scaling'!E29</f>
        <v>900</v>
      </c>
      <c r="F24" s="52">
        <f>'Business Scaling'!F29</f>
        <v>3300</v>
      </c>
      <c r="G24" s="52">
        <f>'Business Scaling'!G29</f>
        <v>3390</v>
      </c>
      <c r="H24" s="52">
        <f>'Business Scaling'!H29</f>
        <v>3390</v>
      </c>
      <c r="I24" s="52">
        <f>'Business Scaling'!I29</f>
        <v>3585</v>
      </c>
      <c r="J24" s="52">
        <f>'Business Scaling'!J29</f>
        <v>3585</v>
      </c>
      <c r="K24" s="52">
        <f>'Business Scaling'!K29</f>
        <v>3585</v>
      </c>
      <c r="L24" s="52">
        <f>'Business Scaling'!L29</f>
        <v>3585</v>
      </c>
      <c r="M24" s="52">
        <f>'Business Scaling'!M29</f>
        <v>3585</v>
      </c>
      <c r="N24" s="52">
        <f>'Business Scaling'!N29</f>
        <v>3585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9" t="s">
        <v>235</v>
      </c>
      <c r="B25" s="2"/>
      <c r="C25" s="9">
        <f t="shared" ref="C25:N25" si="7">C23+C24</f>
        <v>28300</v>
      </c>
      <c r="D25" s="9">
        <f t="shared" si="7"/>
        <v>29200</v>
      </c>
      <c r="E25" s="9">
        <f t="shared" si="7"/>
        <v>29200</v>
      </c>
      <c r="F25" s="9">
        <f t="shared" si="7"/>
        <v>31600</v>
      </c>
      <c r="G25" s="9">
        <f t="shared" si="7"/>
        <v>31690</v>
      </c>
      <c r="H25" s="9">
        <f t="shared" si="7"/>
        <v>31690</v>
      </c>
      <c r="I25" s="9">
        <f t="shared" si="7"/>
        <v>31885</v>
      </c>
      <c r="J25" s="9">
        <f t="shared" si="7"/>
        <v>31885</v>
      </c>
      <c r="K25" s="9">
        <f t="shared" si="7"/>
        <v>31885</v>
      </c>
      <c r="L25" s="9">
        <f t="shared" si="7"/>
        <v>31885</v>
      </c>
      <c r="M25" s="9">
        <f t="shared" si="7"/>
        <v>31885</v>
      </c>
      <c r="N25" s="9">
        <f t="shared" si="7"/>
        <v>31885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3" t="s">
        <v>224</v>
      </c>
      <c r="B27" s="2"/>
      <c r="C27" s="9">
        <f t="shared" ref="C27:N27" si="8">C20-C25</f>
        <v>-10285</v>
      </c>
      <c r="D27" s="9">
        <f t="shared" si="8"/>
        <v>-8185</v>
      </c>
      <c r="E27" s="9">
        <f t="shared" si="8"/>
        <v>-2185</v>
      </c>
      <c r="F27" s="9">
        <f t="shared" si="8"/>
        <v>-1585</v>
      </c>
      <c r="G27" s="9">
        <f t="shared" si="8"/>
        <v>125</v>
      </c>
      <c r="H27" s="9">
        <f t="shared" si="8"/>
        <v>125</v>
      </c>
      <c r="I27" s="9">
        <f t="shared" si="8"/>
        <v>3830</v>
      </c>
      <c r="J27" s="9">
        <f t="shared" si="8"/>
        <v>3830</v>
      </c>
      <c r="K27" s="9">
        <f t="shared" si="8"/>
        <v>3830</v>
      </c>
      <c r="L27" s="9">
        <f t="shared" si="8"/>
        <v>3830</v>
      </c>
      <c r="M27" s="9">
        <f t="shared" si="8"/>
        <v>3830</v>
      </c>
      <c r="N27" s="9">
        <f t="shared" si="8"/>
        <v>3830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7" t="s">
        <v>225</v>
      </c>
      <c r="B28" s="2"/>
      <c r="C28" s="9">
        <f t="shared" ref="C28:N28" si="9">C16+C27</f>
        <v>97715</v>
      </c>
      <c r="D28" s="9">
        <f t="shared" si="9"/>
        <v>89530</v>
      </c>
      <c r="E28" s="9">
        <f t="shared" si="9"/>
        <v>87345</v>
      </c>
      <c r="F28" s="9">
        <f t="shared" si="9"/>
        <v>85760</v>
      </c>
      <c r="G28" s="9">
        <f t="shared" si="9"/>
        <v>85885</v>
      </c>
      <c r="H28" s="9">
        <f t="shared" si="9"/>
        <v>86010</v>
      </c>
      <c r="I28" s="9">
        <f t="shared" si="9"/>
        <v>89840</v>
      </c>
      <c r="J28" s="9">
        <f t="shared" si="9"/>
        <v>93670</v>
      </c>
      <c r="K28" s="9">
        <f t="shared" si="9"/>
        <v>97500</v>
      </c>
      <c r="L28" s="9">
        <f t="shared" si="9"/>
        <v>101330</v>
      </c>
      <c r="M28" s="9">
        <f t="shared" si="9"/>
        <v>105160</v>
      </c>
      <c r="N28" s="9">
        <f t="shared" si="9"/>
        <v>108990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6" t="s">
        <v>236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7" t="s">
        <v>220</v>
      </c>
      <c r="B33" s="2"/>
      <c r="C33" s="9">
        <f>'Input Parameters'!$B$5</f>
        <v>108000</v>
      </c>
      <c r="D33" s="9">
        <f t="shared" ref="D33:N33" si="10">C45</f>
        <v>99965</v>
      </c>
      <c r="E33" s="9">
        <f t="shared" si="10"/>
        <v>98680</v>
      </c>
      <c r="F33" s="9">
        <f t="shared" si="10"/>
        <v>99195</v>
      </c>
      <c r="G33" s="9">
        <f t="shared" si="10"/>
        <v>103610</v>
      </c>
      <c r="H33" s="9">
        <f t="shared" si="10"/>
        <v>108025</v>
      </c>
      <c r="I33" s="9">
        <f t="shared" si="10"/>
        <v>109140</v>
      </c>
      <c r="J33" s="9">
        <f t="shared" si="10"/>
        <v>98255</v>
      </c>
      <c r="K33" s="9">
        <f t="shared" si="10"/>
        <v>91270</v>
      </c>
      <c r="L33" s="9">
        <f t="shared" si="10"/>
        <v>85485</v>
      </c>
      <c r="M33" s="9">
        <f t="shared" si="10"/>
        <v>82700</v>
      </c>
      <c r="N33" s="9">
        <f t="shared" si="10"/>
        <v>82915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8" t="s">
        <v>228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6" t="s">
        <v>229</v>
      </c>
      <c r="B35" s="2"/>
      <c r="C35" s="49">
        <f>'Input Parameters'!$B$7</f>
        <v>12015</v>
      </c>
      <c r="D35" s="49">
        <f>'Input Parameters'!$B$7</f>
        <v>12015</v>
      </c>
      <c r="E35" s="49">
        <f>'Input Parameters'!$B$7</f>
        <v>12015</v>
      </c>
      <c r="F35" s="49">
        <f>'Input Parameters'!$B$7</f>
        <v>12015</v>
      </c>
      <c r="G35" s="49">
        <f>'Input Parameters'!$B$7</f>
        <v>12015</v>
      </c>
      <c r="H35" s="49">
        <f>'Input Parameters'!$B$7</f>
        <v>12015</v>
      </c>
      <c r="I35" s="49">
        <f>'Input Parameters'!$B$7</f>
        <v>12015</v>
      </c>
      <c r="J35" s="49">
        <f>'Input Parameters'!$B$7</f>
        <v>12015</v>
      </c>
      <c r="K35" s="49">
        <f>'Input Parameters'!$B$7</f>
        <v>12015</v>
      </c>
      <c r="L35" s="49">
        <f>'Input Parameters'!$B$7</f>
        <v>12015</v>
      </c>
      <c r="M35" s="49">
        <f>'Input Parameters'!$B$7</f>
        <v>12015</v>
      </c>
      <c r="N35" s="49">
        <f>'Input Parameters'!$B$7</f>
        <v>12015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50" t="s">
        <v>230</v>
      </c>
      <c r="B36" s="2"/>
      <c r="C36" s="49">
        <f>'Business Scaling'!C53</f>
        <v>9000</v>
      </c>
      <c r="D36" s="49">
        <f>'Business Scaling'!D53</f>
        <v>18000</v>
      </c>
      <c r="E36" s="49">
        <f>'Business Scaling'!E53</f>
        <v>19800</v>
      </c>
      <c r="F36" s="49">
        <f>'Business Scaling'!F53</f>
        <v>23700</v>
      </c>
      <c r="G36" s="49">
        <f>'Business Scaling'!G53</f>
        <v>23700</v>
      </c>
      <c r="H36" s="49">
        <f>'Business Scaling'!H53</f>
        <v>32400</v>
      </c>
      <c r="I36" s="49">
        <f>'Business Scaling'!I53</f>
        <v>20400</v>
      </c>
      <c r="J36" s="49">
        <f>'Business Scaling'!J53</f>
        <v>27300</v>
      </c>
      <c r="K36" s="49">
        <f>'Business Scaling'!K53</f>
        <v>28500</v>
      </c>
      <c r="L36" s="49">
        <f>'Business Scaling'!L53</f>
        <v>31500</v>
      </c>
      <c r="M36" s="49">
        <f>'Business Scaling'!M53</f>
        <v>34500</v>
      </c>
      <c r="N36" s="49">
        <f>'Business Scaling'!N53</f>
        <v>38700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6" t="s">
        <v>231</v>
      </c>
      <c r="B37" s="2"/>
      <c r="C37" s="9">
        <f t="shared" ref="C37:N37" si="11">C35+C36</f>
        <v>21015</v>
      </c>
      <c r="D37" s="9">
        <f t="shared" si="11"/>
        <v>30015</v>
      </c>
      <c r="E37" s="9">
        <f t="shared" si="11"/>
        <v>31815</v>
      </c>
      <c r="F37" s="9">
        <f t="shared" si="11"/>
        <v>35715</v>
      </c>
      <c r="G37" s="9">
        <f t="shared" si="11"/>
        <v>35715</v>
      </c>
      <c r="H37" s="9">
        <f t="shared" si="11"/>
        <v>44415</v>
      </c>
      <c r="I37" s="9">
        <f t="shared" si="11"/>
        <v>32415</v>
      </c>
      <c r="J37" s="9">
        <f t="shared" si="11"/>
        <v>39315</v>
      </c>
      <c r="K37" s="9">
        <f t="shared" si="11"/>
        <v>40515</v>
      </c>
      <c r="L37" s="9">
        <f t="shared" si="11"/>
        <v>43515</v>
      </c>
      <c r="M37" s="9">
        <f t="shared" si="11"/>
        <v>46515</v>
      </c>
      <c r="N37" s="9">
        <f t="shared" si="11"/>
        <v>50715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9" t="s">
        <v>232</v>
      </c>
      <c r="B39" s="2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51" t="s">
        <v>233</v>
      </c>
      <c r="B40" s="2"/>
      <c r="C40" s="52">
        <f>'Input Parameters'!$B$6</f>
        <v>28300</v>
      </c>
      <c r="D40" s="52">
        <f>'Input Parameters'!$B$6</f>
        <v>28300</v>
      </c>
      <c r="E40" s="52">
        <f>'Input Parameters'!$B$6</f>
        <v>28300</v>
      </c>
      <c r="F40" s="52">
        <f>'Input Parameters'!$B$6</f>
        <v>28300</v>
      </c>
      <c r="G40" s="52">
        <f>'Input Parameters'!$B$6</f>
        <v>28300</v>
      </c>
      <c r="H40" s="52">
        <f>'Input Parameters'!$B$6</f>
        <v>28300</v>
      </c>
      <c r="I40" s="52">
        <f>'Input Parameters'!$B$6</f>
        <v>28300</v>
      </c>
      <c r="J40" s="52">
        <f>'Input Parameters'!$B$6</f>
        <v>28300</v>
      </c>
      <c r="K40" s="52">
        <f>'Input Parameters'!$B$6</f>
        <v>28300</v>
      </c>
      <c r="L40" s="52">
        <f>'Input Parameters'!$B$6</f>
        <v>28300</v>
      </c>
      <c r="M40" s="52">
        <f>'Input Parameters'!$B$6</f>
        <v>28300</v>
      </c>
      <c r="N40" s="52">
        <f>'Input Parameters'!$B$6</f>
        <v>28300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51" t="s">
        <v>234</v>
      </c>
      <c r="B41" s="2"/>
      <c r="C41" s="52">
        <f>'Business Scaling'!C57</f>
        <v>750</v>
      </c>
      <c r="D41" s="52">
        <f>'Business Scaling'!D57</f>
        <v>3000</v>
      </c>
      <c r="E41" s="52">
        <f>'Business Scaling'!E57</f>
        <v>3000</v>
      </c>
      <c r="F41" s="52">
        <f>'Business Scaling'!F57</f>
        <v>3000</v>
      </c>
      <c r="G41" s="52">
        <f>'Business Scaling'!G57</f>
        <v>3000</v>
      </c>
      <c r="H41" s="52">
        <f>'Business Scaling'!H57</f>
        <v>15000</v>
      </c>
      <c r="I41" s="52">
        <f>'Business Scaling'!I57</f>
        <v>15000</v>
      </c>
      <c r="J41" s="52">
        <f>'Business Scaling'!J57</f>
        <v>18000</v>
      </c>
      <c r="K41" s="52">
        <f>'Business Scaling'!K57</f>
        <v>18000</v>
      </c>
      <c r="L41" s="52">
        <f>'Business Scaling'!L57</f>
        <v>18000</v>
      </c>
      <c r="M41" s="52">
        <f>'Business Scaling'!M57</f>
        <v>18000</v>
      </c>
      <c r="N41" s="52">
        <f>'Business Scaling'!N57</f>
        <v>18000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9" t="s">
        <v>235</v>
      </c>
      <c r="B42" s="2"/>
      <c r="C42" s="9">
        <f t="shared" ref="C42:N42" si="12">C40+C41</f>
        <v>29050</v>
      </c>
      <c r="D42" s="9">
        <f t="shared" si="12"/>
        <v>31300</v>
      </c>
      <c r="E42" s="9">
        <f t="shared" si="12"/>
        <v>31300</v>
      </c>
      <c r="F42" s="9">
        <f t="shared" si="12"/>
        <v>31300</v>
      </c>
      <c r="G42" s="9">
        <f t="shared" si="12"/>
        <v>31300</v>
      </c>
      <c r="H42" s="9">
        <f t="shared" si="12"/>
        <v>43300</v>
      </c>
      <c r="I42" s="9">
        <f t="shared" si="12"/>
        <v>43300</v>
      </c>
      <c r="J42" s="9">
        <f t="shared" si="12"/>
        <v>46300</v>
      </c>
      <c r="K42" s="9">
        <f t="shared" si="12"/>
        <v>46300</v>
      </c>
      <c r="L42" s="9">
        <f t="shared" si="12"/>
        <v>46300</v>
      </c>
      <c r="M42" s="9">
        <f t="shared" si="12"/>
        <v>46300</v>
      </c>
      <c r="N42" s="9">
        <f t="shared" si="12"/>
        <v>46300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3" t="s">
        <v>224</v>
      </c>
      <c r="B44" s="2"/>
      <c r="C44" s="9">
        <f t="shared" ref="C44:N44" si="13">C37-C42</f>
        <v>-8035</v>
      </c>
      <c r="D44" s="9">
        <f t="shared" si="13"/>
        <v>-1285</v>
      </c>
      <c r="E44" s="9">
        <f t="shared" si="13"/>
        <v>515</v>
      </c>
      <c r="F44" s="9">
        <f t="shared" si="13"/>
        <v>4415</v>
      </c>
      <c r="G44" s="9">
        <f t="shared" si="13"/>
        <v>4415</v>
      </c>
      <c r="H44" s="9">
        <f t="shared" si="13"/>
        <v>1115</v>
      </c>
      <c r="I44" s="9">
        <f t="shared" si="13"/>
        <v>-10885</v>
      </c>
      <c r="J44" s="9">
        <f t="shared" si="13"/>
        <v>-6985</v>
      </c>
      <c r="K44" s="9">
        <f t="shared" si="13"/>
        <v>-5785</v>
      </c>
      <c r="L44" s="9">
        <f t="shared" si="13"/>
        <v>-2785</v>
      </c>
      <c r="M44" s="9">
        <f t="shared" si="13"/>
        <v>215</v>
      </c>
      <c r="N44" s="9">
        <f t="shared" si="13"/>
        <v>4415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7" t="s">
        <v>225</v>
      </c>
      <c r="B45" s="2"/>
      <c r="C45" s="9">
        <f t="shared" ref="C45:N45" si="14">C33+C44</f>
        <v>99965</v>
      </c>
      <c r="D45" s="9">
        <f t="shared" si="14"/>
        <v>98680</v>
      </c>
      <c r="E45" s="9">
        <f t="shared" si="14"/>
        <v>99195</v>
      </c>
      <c r="F45" s="9">
        <f t="shared" si="14"/>
        <v>103610</v>
      </c>
      <c r="G45" s="9">
        <f t="shared" si="14"/>
        <v>108025</v>
      </c>
      <c r="H45" s="9">
        <f t="shared" si="14"/>
        <v>109140</v>
      </c>
      <c r="I45" s="9">
        <f t="shared" si="14"/>
        <v>98255</v>
      </c>
      <c r="J45" s="9">
        <f t="shared" si="14"/>
        <v>91270</v>
      </c>
      <c r="K45" s="9">
        <f t="shared" si="14"/>
        <v>85485</v>
      </c>
      <c r="L45" s="9">
        <f t="shared" si="14"/>
        <v>82700</v>
      </c>
      <c r="M45" s="9">
        <f t="shared" si="14"/>
        <v>82915</v>
      </c>
      <c r="N45" s="9">
        <f t="shared" si="14"/>
        <v>87330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6" t="s">
        <v>237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7" t="s">
        <v>220</v>
      </c>
      <c r="B50" s="2"/>
      <c r="C50" s="9">
        <f>'Input Parameters'!$B$5</f>
        <v>108000</v>
      </c>
      <c r="D50" s="9">
        <f t="shared" ref="D50:N50" si="15">C62</f>
        <v>106415</v>
      </c>
      <c r="E50" s="9">
        <f t="shared" si="15"/>
        <v>113680</v>
      </c>
      <c r="F50" s="9">
        <f t="shared" si="15"/>
        <v>115215</v>
      </c>
      <c r="G50" s="9">
        <f t="shared" si="15"/>
        <v>111455</v>
      </c>
      <c r="H50" s="9">
        <f t="shared" si="15"/>
        <v>108400</v>
      </c>
      <c r="I50" s="9">
        <f t="shared" si="15"/>
        <v>109740</v>
      </c>
      <c r="J50" s="9">
        <f t="shared" si="15"/>
        <v>108635</v>
      </c>
      <c r="K50" s="9">
        <f t="shared" si="15"/>
        <v>112795</v>
      </c>
      <c r="L50" s="9">
        <f t="shared" si="15"/>
        <v>120945</v>
      </c>
      <c r="M50" s="9">
        <f t="shared" si="15"/>
        <v>136733</v>
      </c>
      <c r="N50" s="9">
        <f t="shared" si="15"/>
        <v>160045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8" t="s">
        <v>228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6" t="s">
        <v>229</v>
      </c>
      <c r="B52" s="2"/>
      <c r="C52" s="49">
        <f>'Input Parameters'!$B$7</f>
        <v>12015</v>
      </c>
      <c r="D52" s="49">
        <f>'Input Parameters'!$B$7</f>
        <v>12015</v>
      </c>
      <c r="E52" s="49">
        <f>'Input Parameters'!$B$7</f>
        <v>12015</v>
      </c>
      <c r="F52" s="49">
        <f>'Input Parameters'!$B$7</f>
        <v>12015</v>
      </c>
      <c r="G52" s="49">
        <f>'Input Parameters'!$B$7</f>
        <v>12015</v>
      </c>
      <c r="H52" s="49">
        <f>'Input Parameters'!$B$7</f>
        <v>12015</v>
      </c>
      <c r="I52" s="49">
        <f>'Input Parameters'!$B$7</f>
        <v>12015</v>
      </c>
      <c r="J52" s="49">
        <f>'Input Parameters'!$B$7</f>
        <v>12015</v>
      </c>
      <c r="K52" s="49">
        <f>'Input Parameters'!$B$7</f>
        <v>12015</v>
      </c>
      <c r="L52" s="49">
        <f>'Input Parameters'!$B$7</f>
        <v>12015</v>
      </c>
      <c r="M52" s="49">
        <f>'Input Parameters'!$B$7</f>
        <v>12015</v>
      </c>
      <c r="N52" s="49">
        <f>'Input Parameters'!$B$7</f>
        <v>12015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50" t="s">
        <v>230</v>
      </c>
      <c r="B53" s="2"/>
      <c r="C53" s="49">
        <f>'Business Scaling'!C81</f>
        <v>18000</v>
      </c>
      <c r="D53" s="49">
        <f>'Business Scaling'!D81</f>
        <v>27000</v>
      </c>
      <c r="E53" s="49">
        <f>'Business Scaling'!E81</f>
        <v>33600</v>
      </c>
      <c r="F53" s="49">
        <f>'Business Scaling'!F81</f>
        <v>31500</v>
      </c>
      <c r="G53" s="49">
        <f>'Business Scaling'!G81</f>
        <v>35400</v>
      </c>
      <c r="H53" s="49">
        <f>'Business Scaling'!H81</f>
        <v>43500</v>
      </c>
      <c r="I53" s="49">
        <f>'Business Scaling'!I81</f>
        <v>44400</v>
      </c>
      <c r="J53" s="49">
        <f>'Business Scaling'!J81</f>
        <v>53100</v>
      </c>
      <c r="K53" s="49">
        <f>'Business Scaling'!K81</f>
        <v>57300</v>
      </c>
      <c r="L53" s="49">
        <f>'Business Scaling'!L81</f>
        <v>65340</v>
      </c>
      <c r="M53" s="49">
        <f>'Business Scaling'!M81</f>
        <v>73260</v>
      </c>
      <c r="N53" s="49">
        <f>'Business Scaling'!N81</f>
        <v>81900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6" t="s">
        <v>231</v>
      </c>
      <c r="B54" s="2"/>
      <c r="C54" s="9">
        <f t="shared" ref="C54:N54" si="16">C52+C53</f>
        <v>30015</v>
      </c>
      <c r="D54" s="9">
        <f t="shared" si="16"/>
        <v>39015</v>
      </c>
      <c r="E54" s="9">
        <f t="shared" si="16"/>
        <v>45615</v>
      </c>
      <c r="F54" s="9">
        <f t="shared" si="16"/>
        <v>43515</v>
      </c>
      <c r="G54" s="9">
        <f t="shared" si="16"/>
        <v>47415</v>
      </c>
      <c r="H54" s="9">
        <f t="shared" si="16"/>
        <v>55515</v>
      </c>
      <c r="I54" s="9">
        <f t="shared" si="16"/>
        <v>56415</v>
      </c>
      <c r="J54" s="9">
        <f t="shared" si="16"/>
        <v>65115</v>
      </c>
      <c r="K54" s="9">
        <f t="shared" si="16"/>
        <v>69315</v>
      </c>
      <c r="L54" s="9">
        <f t="shared" si="16"/>
        <v>77355</v>
      </c>
      <c r="M54" s="9">
        <f t="shared" si="16"/>
        <v>85275</v>
      </c>
      <c r="N54" s="9">
        <f t="shared" si="16"/>
        <v>93915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9" t="s">
        <v>232</v>
      </c>
      <c r="B56" s="2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51" t="s">
        <v>233</v>
      </c>
      <c r="B57" s="2"/>
      <c r="C57" s="52">
        <f>'Input Parameters'!$B$6</f>
        <v>28300</v>
      </c>
      <c r="D57" s="52">
        <f>'Input Parameters'!$B$6</f>
        <v>28300</v>
      </c>
      <c r="E57" s="52">
        <f>'Input Parameters'!$B$6</f>
        <v>28300</v>
      </c>
      <c r="F57" s="52">
        <f>'Input Parameters'!$B$6</f>
        <v>28300</v>
      </c>
      <c r="G57" s="52">
        <f>'Input Parameters'!$B$6</f>
        <v>28300</v>
      </c>
      <c r="H57" s="52">
        <f>'Input Parameters'!$B$6</f>
        <v>28300</v>
      </c>
      <c r="I57" s="52">
        <f>'Input Parameters'!$B$6</f>
        <v>28300</v>
      </c>
      <c r="J57" s="52">
        <f>'Input Parameters'!$B$6</f>
        <v>28300</v>
      </c>
      <c r="K57" s="52">
        <f>'Input Parameters'!$B$6</f>
        <v>28300</v>
      </c>
      <c r="L57" s="52">
        <f>'Input Parameters'!$B$6</f>
        <v>28300</v>
      </c>
      <c r="M57" s="52">
        <f>'Input Parameters'!$B$6</f>
        <v>28300</v>
      </c>
      <c r="N57" s="52">
        <f>'Input Parameters'!$B$6</f>
        <v>28300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1" t="s">
        <v>234</v>
      </c>
      <c r="B58" s="2"/>
      <c r="C58" s="52">
        <f>'Business Scaling'!C85</f>
        <v>3300</v>
      </c>
      <c r="D58" s="52">
        <f>'Business Scaling'!D85</f>
        <v>3450</v>
      </c>
      <c r="E58" s="52">
        <f>'Business Scaling'!E85</f>
        <v>15780</v>
      </c>
      <c r="F58" s="52">
        <f>'Business Scaling'!F85</f>
        <v>18975</v>
      </c>
      <c r="G58" s="52">
        <f>'Business Scaling'!G85</f>
        <v>22170</v>
      </c>
      <c r="H58" s="52">
        <f>'Business Scaling'!H85</f>
        <v>25875</v>
      </c>
      <c r="I58" s="52">
        <f>'Business Scaling'!I85</f>
        <v>29220</v>
      </c>
      <c r="J58" s="52">
        <f>'Business Scaling'!J85</f>
        <v>32655</v>
      </c>
      <c r="K58" s="52">
        <f>'Business Scaling'!K85</f>
        <v>32865</v>
      </c>
      <c r="L58" s="52">
        <f>'Business Scaling'!L85</f>
        <v>33267</v>
      </c>
      <c r="M58" s="52">
        <f>'Business Scaling'!M85</f>
        <v>33663</v>
      </c>
      <c r="N58" s="52">
        <f>'Business Scaling'!N85</f>
        <v>34095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9" t="s">
        <v>235</v>
      </c>
      <c r="B59" s="2"/>
      <c r="C59" s="9">
        <f t="shared" ref="C59:N59" si="17">C57+C58</f>
        <v>31600</v>
      </c>
      <c r="D59" s="9">
        <f t="shared" si="17"/>
        <v>31750</v>
      </c>
      <c r="E59" s="9">
        <f t="shared" si="17"/>
        <v>44080</v>
      </c>
      <c r="F59" s="9">
        <f t="shared" si="17"/>
        <v>47275</v>
      </c>
      <c r="G59" s="9">
        <f t="shared" si="17"/>
        <v>50470</v>
      </c>
      <c r="H59" s="9">
        <f t="shared" si="17"/>
        <v>54175</v>
      </c>
      <c r="I59" s="9">
        <f t="shared" si="17"/>
        <v>57520</v>
      </c>
      <c r="J59" s="9">
        <f t="shared" si="17"/>
        <v>60955</v>
      </c>
      <c r="K59" s="9">
        <f t="shared" si="17"/>
        <v>61165</v>
      </c>
      <c r="L59" s="9">
        <f t="shared" si="17"/>
        <v>61567</v>
      </c>
      <c r="M59" s="9">
        <f t="shared" si="17"/>
        <v>61963</v>
      </c>
      <c r="N59" s="9">
        <f t="shared" si="17"/>
        <v>62395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3" t="s">
        <v>224</v>
      </c>
      <c r="B61" s="2"/>
      <c r="C61" s="9">
        <f t="shared" ref="C61:N61" si="18">C54-C59</f>
        <v>-1585</v>
      </c>
      <c r="D61" s="9">
        <f t="shared" si="18"/>
        <v>7265</v>
      </c>
      <c r="E61" s="9">
        <f t="shared" si="18"/>
        <v>1535</v>
      </c>
      <c r="F61" s="9">
        <f t="shared" si="18"/>
        <v>-3760</v>
      </c>
      <c r="G61" s="9">
        <f t="shared" si="18"/>
        <v>-3055</v>
      </c>
      <c r="H61" s="9">
        <f t="shared" si="18"/>
        <v>1340</v>
      </c>
      <c r="I61" s="9">
        <f t="shared" si="18"/>
        <v>-1105</v>
      </c>
      <c r="J61" s="9">
        <f t="shared" si="18"/>
        <v>4160</v>
      </c>
      <c r="K61" s="9">
        <f t="shared" si="18"/>
        <v>8150</v>
      </c>
      <c r="L61" s="9">
        <f t="shared" si="18"/>
        <v>15788</v>
      </c>
      <c r="M61" s="9">
        <f t="shared" si="18"/>
        <v>23312</v>
      </c>
      <c r="N61" s="9">
        <f t="shared" si="18"/>
        <v>31520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7" t="s">
        <v>225</v>
      </c>
      <c r="B62" s="2"/>
      <c r="C62" s="9">
        <f t="shared" ref="C62:N62" si="19">C50+C61</f>
        <v>106415</v>
      </c>
      <c r="D62" s="9">
        <f t="shared" si="19"/>
        <v>113680</v>
      </c>
      <c r="E62" s="9">
        <f t="shared" si="19"/>
        <v>115215</v>
      </c>
      <c r="F62" s="9">
        <f t="shared" si="19"/>
        <v>111455</v>
      </c>
      <c r="G62" s="9">
        <f t="shared" si="19"/>
        <v>108400</v>
      </c>
      <c r="H62" s="9">
        <f t="shared" si="19"/>
        <v>109740</v>
      </c>
      <c r="I62" s="9">
        <f t="shared" si="19"/>
        <v>108635</v>
      </c>
      <c r="J62" s="9">
        <f t="shared" si="19"/>
        <v>112795</v>
      </c>
      <c r="K62" s="9">
        <f t="shared" si="19"/>
        <v>120945</v>
      </c>
      <c r="L62" s="9">
        <f t="shared" si="19"/>
        <v>136733</v>
      </c>
      <c r="M62" s="9">
        <f t="shared" si="19"/>
        <v>160045</v>
      </c>
      <c r="N62" s="9">
        <f t="shared" si="19"/>
        <v>191565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</sheetData>
  <conditionalFormatting sqref="C11:N11">
    <cfRule type="cellIs" dxfId="0" priority="1" operator="lessThanOrEqual">
      <formula>0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2025-10-04T18:51:34Z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