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no 3\Estabilidade de Voo\"/>
    </mc:Choice>
  </mc:AlternateContent>
  <xr:revisionPtr revIDLastSave="0" documentId="13_ncr:1_{BAD6B850-07AD-4F2C-86D4-03042906E562}" xr6:coauthVersionLast="36" xr6:coauthVersionMax="36" xr10:uidLastSave="{00000000-0000-0000-0000-000000000000}"/>
  <bookViews>
    <workbookView xWindow="0" yWindow="0" windowWidth="28800" windowHeight="12105" xr2:uid="{03F76004-0CA0-4F8E-99FF-D70B83A0EF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3" i="1" s="1"/>
  <c r="F45" i="1"/>
  <c r="F44" i="1"/>
  <c r="F43" i="1"/>
  <c r="F39" i="1"/>
  <c r="G39" i="1" s="1"/>
  <c r="F38" i="1"/>
  <c r="G38" i="1" s="1"/>
  <c r="F37" i="1"/>
  <c r="G37" i="1" s="1"/>
  <c r="E38" i="1" s="1"/>
  <c r="F36" i="1"/>
  <c r="F32" i="1"/>
  <c r="F31" i="1"/>
  <c r="G31" i="1" s="1"/>
  <c r="F30" i="1"/>
  <c r="G30" i="1" s="1"/>
  <c r="F29" i="1"/>
  <c r="F26" i="1"/>
  <c r="G26" i="1" s="1"/>
  <c r="F25" i="1"/>
  <c r="F24" i="1"/>
  <c r="F23" i="1"/>
  <c r="F22" i="1"/>
  <c r="F21" i="1"/>
  <c r="F20" i="1"/>
  <c r="G20" i="1" s="1"/>
  <c r="F18" i="1"/>
  <c r="F17" i="1"/>
  <c r="F16" i="1"/>
  <c r="F14" i="1"/>
  <c r="F11" i="1"/>
  <c r="F28" i="1"/>
  <c r="E24" i="1"/>
  <c r="G12" i="1"/>
  <c r="G15" i="1"/>
  <c r="G16" i="1"/>
  <c r="E12" i="1" s="1"/>
  <c r="G17" i="1"/>
  <c r="G18" i="1"/>
  <c r="G19" i="1"/>
  <c r="G21" i="1"/>
  <c r="G22" i="1"/>
  <c r="G25" i="1"/>
  <c r="G27" i="1"/>
  <c r="G32" i="1"/>
  <c r="G33" i="1"/>
  <c r="G34" i="1"/>
  <c r="G35" i="1"/>
  <c r="G36" i="1"/>
  <c r="G40" i="1"/>
  <c r="G41" i="1"/>
  <c r="G42" i="1"/>
  <c r="E39" i="1" s="1"/>
  <c r="G45" i="1"/>
  <c r="N10" i="1"/>
  <c r="E23" i="1" l="1"/>
  <c r="G23" i="1" s="1"/>
  <c r="G24" i="1"/>
  <c r="E30" i="1" s="1"/>
  <c r="E37" i="1"/>
  <c r="E31" i="1"/>
  <c r="E29" i="1"/>
  <c r="G29" i="1" s="1"/>
  <c r="E14" i="1"/>
  <c r="G14" i="1" s="1"/>
  <c r="E28" i="1" l="1"/>
  <c r="G28" i="1" s="1"/>
  <c r="E44" i="1"/>
  <c r="G44" i="1" s="1"/>
  <c r="E43" i="1"/>
  <c r="G43" i="1" s="1"/>
  <c r="E45" i="1"/>
  <c r="E11" i="1"/>
  <c r="G11" i="1" s="1"/>
</calcChain>
</file>

<file path=xl/sharedStrings.xml><?xml version="1.0" encoding="utf-8"?>
<sst xmlns="http://schemas.openxmlformats.org/spreadsheetml/2006/main" count="44" uniqueCount="44">
  <si>
    <t>Variable</t>
  </si>
  <si>
    <t>Automated Input</t>
  </si>
  <si>
    <t>Manual Input</t>
  </si>
  <si>
    <t>C_L</t>
  </si>
  <si>
    <t>C_Lalpha = a</t>
  </si>
  <si>
    <t>C_Ldelta_e</t>
  </si>
  <si>
    <t>delta_e</t>
  </si>
  <si>
    <t>awb</t>
  </si>
  <si>
    <t>at</t>
  </si>
  <si>
    <t>St</t>
  </si>
  <si>
    <t>S</t>
  </si>
  <si>
    <t>e_alpha</t>
  </si>
  <si>
    <t>alpha</t>
  </si>
  <si>
    <t>e_0</t>
  </si>
  <si>
    <t>ae</t>
  </si>
  <si>
    <t>Pitching moment coef.</t>
  </si>
  <si>
    <t>Lift coef.</t>
  </si>
  <si>
    <t>Vh</t>
  </si>
  <si>
    <t>Vh dash</t>
  </si>
  <si>
    <t>lt</t>
  </si>
  <si>
    <t>lt dash</t>
  </si>
  <si>
    <t>c dash</t>
  </si>
  <si>
    <t>C_m</t>
  </si>
  <si>
    <t>C_malpha</t>
  </si>
  <si>
    <t>C_m0</t>
  </si>
  <si>
    <t>C_mdelta_e</t>
  </si>
  <si>
    <t>C_m0 dash</t>
  </si>
  <si>
    <t>h</t>
  </si>
  <si>
    <t>hnwb</t>
  </si>
  <si>
    <t>C_macwb</t>
  </si>
  <si>
    <t>it</t>
  </si>
  <si>
    <t>hn</t>
  </si>
  <si>
    <t>Kn</t>
  </si>
  <si>
    <t>C_L trim</t>
  </si>
  <si>
    <t>W</t>
  </si>
  <si>
    <t>rho</t>
  </si>
  <si>
    <t>V trim</t>
  </si>
  <si>
    <t>alpha trim</t>
  </si>
  <si>
    <t>delta_e trim</t>
  </si>
  <si>
    <t>det</t>
  </si>
  <si>
    <t>1-e_alpha</t>
  </si>
  <si>
    <t>Neutral Point and Static Margin</t>
  </si>
  <si>
    <t>TRIM</t>
  </si>
  <si>
    <t>Final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</si>
</sst>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0FB28-B557-4AFC-BBE1-C83DE99DD6A9}">
  <dimension ref="C5:N45"/>
  <sheetViews>
    <sheetView tabSelected="1" workbookViewId="0">
      <selection activeCell="F18" sqref="F18"/>
    </sheetView>
  </sheetViews>
  <sheetFormatPr defaultRowHeight="15" x14ac:dyDescent="0.25"/>
  <cols>
    <col min="2" max="2" width="10.7109375" customWidth="1"/>
    <col min="3" max="3" width="16.28515625" style="3" bestFit="1" customWidth="1"/>
    <col min="4" max="4" width="16.28515625" bestFit="1" customWidth="1"/>
    <col min="5" max="5" width="18.140625" customWidth="1"/>
    <col min="6" max="6" width="14.28515625" customWidth="1"/>
  </cols>
  <sheetData>
    <row r="5" spans="3:14" x14ac:dyDescent="0.25">
      <c r="D5" s="1"/>
      <c r="E5" s="1"/>
    </row>
    <row r="10" spans="3:14" x14ac:dyDescent="0.25">
      <c r="D10" t="s">
        <v>0</v>
      </c>
      <c r="E10" t="s">
        <v>1</v>
      </c>
      <c r="F10" t="s">
        <v>2</v>
      </c>
      <c r="G10" t="s">
        <v>43</v>
      </c>
      <c r="M10" t="s">
        <v>40</v>
      </c>
      <c r="N10">
        <f>1-E21</f>
        <v>1</v>
      </c>
    </row>
    <row r="11" spans="3:14" x14ac:dyDescent="0.25">
      <c r="C11" s="2" t="s">
        <v>16</v>
      </c>
      <c r="D11" t="s">
        <v>3</v>
      </c>
      <c r="E11">
        <f>SUM(PRODUCT(G12,G13),PRODUCT(G14,G15))</f>
        <v>0</v>
      </c>
      <c r="F11" t="e">
        <f>NA()</f>
        <v>#N/A</v>
      </c>
      <c r="G11">
        <f>_xlfn.IFNA(F11,E11)</f>
        <v>0</v>
      </c>
    </row>
    <row r="12" spans="3:14" x14ac:dyDescent="0.25">
      <c r="C12" s="2"/>
      <c r="D12" t="s">
        <v>4</v>
      </c>
      <c r="E12" t="e">
        <f>PRODUCT(G16,SUM(1,PRODUCT(G17,G18,1/G16,1/G19,N10)))</f>
        <v>#DIV/0!</v>
      </c>
      <c r="F12">
        <v>7.0000000000000007E-2</v>
      </c>
      <c r="G12">
        <f t="shared" ref="G12:G45" si="0">_xlfn.IFNA(F12,E12)</f>
        <v>7.0000000000000007E-2</v>
      </c>
    </row>
    <row r="13" spans="3:14" x14ac:dyDescent="0.25">
      <c r="C13" s="2"/>
      <c r="D13" t="s">
        <v>12</v>
      </c>
      <c r="F13" t="e">
        <f>NA()</f>
        <v>#N/A</v>
      </c>
      <c r="G13">
        <f t="shared" si="0"/>
        <v>0</v>
      </c>
    </row>
    <row r="14" spans="3:14" x14ac:dyDescent="0.25">
      <c r="C14" s="2"/>
      <c r="D14" t="s">
        <v>5</v>
      </c>
      <c r="E14">
        <f>G18*G22/G19</f>
        <v>0</v>
      </c>
      <c r="F14" t="e">
        <f>NA()</f>
        <v>#N/A</v>
      </c>
      <c r="G14">
        <f t="shared" si="0"/>
        <v>0</v>
      </c>
    </row>
    <row r="15" spans="3:14" x14ac:dyDescent="0.25">
      <c r="C15" s="2"/>
      <c r="D15" t="s">
        <v>6</v>
      </c>
      <c r="F15">
        <v>0</v>
      </c>
      <c r="G15">
        <f t="shared" si="0"/>
        <v>0</v>
      </c>
    </row>
    <row r="16" spans="3:14" x14ac:dyDescent="0.25">
      <c r="C16" s="2"/>
      <c r="D16" t="s">
        <v>7</v>
      </c>
      <c r="F16" t="e">
        <f>NA()</f>
        <v>#N/A</v>
      </c>
      <c r="G16">
        <f t="shared" si="0"/>
        <v>0</v>
      </c>
    </row>
    <row r="17" spans="3:7" x14ac:dyDescent="0.25">
      <c r="C17" s="2"/>
      <c r="D17" t="s">
        <v>8</v>
      </c>
      <c r="F17" t="e">
        <f>NA()</f>
        <v>#N/A</v>
      </c>
      <c r="G17">
        <f t="shared" si="0"/>
        <v>0</v>
      </c>
    </row>
    <row r="18" spans="3:7" x14ac:dyDescent="0.25">
      <c r="C18" s="2"/>
      <c r="D18" t="s">
        <v>9</v>
      </c>
      <c r="F18" t="e">
        <f>NA()</f>
        <v>#N/A</v>
      </c>
      <c r="G18">
        <f t="shared" si="0"/>
        <v>0</v>
      </c>
    </row>
    <row r="19" spans="3:7" x14ac:dyDescent="0.25">
      <c r="C19" s="2"/>
      <c r="D19" t="s">
        <v>10</v>
      </c>
      <c r="F19">
        <v>13.5</v>
      </c>
      <c r="G19">
        <f t="shared" si="0"/>
        <v>13.5</v>
      </c>
    </row>
    <row r="20" spans="3:7" x14ac:dyDescent="0.25">
      <c r="C20" s="2"/>
      <c r="D20" t="s">
        <v>11</v>
      </c>
      <c r="F20" t="e">
        <f>NA()</f>
        <v>#N/A</v>
      </c>
      <c r="G20">
        <f t="shared" si="0"/>
        <v>0</v>
      </c>
    </row>
    <row r="21" spans="3:7" x14ac:dyDescent="0.25">
      <c r="C21" s="2"/>
      <c r="D21" t="s">
        <v>13</v>
      </c>
      <c r="F21" t="e">
        <f>NA()</f>
        <v>#N/A</v>
      </c>
      <c r="G21">
        <f t="shared" si="0"/>
        <v>0</v>
      </c>
    </row>
    <row r="22" spans="3:7" x14ac:dyDescent="0.25">
      <c r="C22" s="2"/>
      <c r="D22" t="s">
        <v>14</v>
      </c>
      <c r="F22" t="e">
        <f>NA()</f>
        <v>#N/A</v>
      </c>
      <c r="G22">
        <f t="shared" si="0"/>
        <v>0</v>
      </c>
    </row>
    <row r="23" spans="3:7" x14ac:dyDescent="0.25">
      <c r="C23" s="2" t="s">
        <v>15</v>
      </c>
      <c r="D23" t="s">
        <v>17</v>
      </c>
      <c r="E23">
        <f>G25*G18/(G27*G19)</f>
        <v>0</v>
      </c>
      <c r="F23" t="e">
        <f>NA()</f>
        <v>#N/A</v>
      </c>
      <c r="G23">
        <f t="shared" si="0"/>
        <v>0</v>
      </c>
    </row>
    <row r="24" spans="3:7" x14ac:dyDescent="0.25">
      <c r="C24" s="2"/>
      <c r="D24" t="s">
        <v>18</v>
      </c>
      <c r="E24">
        <f>G25*G18/(G27*G19)</f>
        <v>0</v>
      </c>
      <c r="F24" t="e">
        <f>NA()</f>
        <v>#N/A</v>
      </c>
      <c r="G24">
        <f t="shared" si="0"/>
        <v>0</v>
      </c>
    </row>
    <row r="25" spans="3:7" x14ac:dyDescent="0.25">
      <c r="C25" s="2"/>
      <c r="D25" t="s">
        <v>19</v>
      </c>
      <c r="F25" t="e">
        <f>NA()</f>
        <v>#N/A</v>
      </c>
      <c r="G25">
        <f t="shared" si="0"/>
        <v>0</v>
      </c>
    </row>
    <row r="26" spans="3:7" x14ac:dyDescent="0.25">
      <c r="C26" s="2"/>
      <c r="D26" t="s">
        <v>20</v>
      </c>
      <c r="F26" t="e">
        <f>NA()</f>
        <v>#N/A</v>
      </c>
      <c r="G26">
        <f t="shared" si="0"/>
        <v>0</v>
      </c>
    </row>
    <row r="27" spans="3:7" x14ac:dyDescent="0.25">
      <c r="C27" s="2"/>
      <c r="D27" t="s">
        <v>21</v>
      </c>
      <c r="F27">
        <v>1</v>
      </c>
      <c r="G27">
        <f t="shared" si="0"/>
        <v>1</v>
      </c>
    </row>
    <row r="28" spans="3:7" x14ac:dyDescent="0.25">
      <c r="C28" s="2"/>
      <c r="D28" t="s">
        <v>22</v>
      </c>
      <c r="E28">
        <f>G29+G30*G13+G31*G15</f>
        <v>-1.6E-2</v>
      </c>
      <c r="F28" t="e">
        <f>NA()</f>
        <v>#N/A</v>
      </c>
      <c r="G28">
        <f t="shared" si="0"/>
        <v>-1.6E-2</v>
      </c>
    </row>
    <row r="29" spans="3:7" x14ac:dyDescent="0.25">
      <c r="C29" s="2"/>
      <c r="D29" t="s">
        <v>24</v>
      </c>
      <c r="E29">
        <f>G35+G17*(G36+G21)*G23*(1-(G17*G18*N10)/(G12*G19))</f>
        <v>-1.6E-2</v>
      </c>
      <c r="F29" t="e">
        <f>NA()</f>
        <v>#N/A</v>
      </c>
      <c r="G29">
        <f t="shared" si="0"/>
        <v>-1.6E-2</v>
      </c>
    </row>
    <row r="30" spans="3:7" x14ac:dyDescent="0.25">
      <c r="C30" s="2"/>
      <c r="D30" t="s">
        <v>23</v>
      </c>
      <c r="E30">
        <f>G12*(G33-G34)-G17*G24*N10</f>
        <v>6.3000000000000026E-3</v>
      </c>
      <c r="F30" t="e">
        <f>NA()</f>
        <v>#N/A</v>
      </c>
      <c r="G30">
        <f t="shared" si="0"/>
        <v>6.3000000000000026E-3</v>
      </c>
    </row>
    <row r="31" spans="3:7" x14ac:dyDescent="0.25">
      <c r="C31" s="2"/>
      <c r="D31" t="s">
        <v>25</v>
      </c>
      <c r="E31">
        <f>(-G22)*(G24-G18*(G33-G34)/G19)</f>
        <v>0</v>
      </c>
      <c r="F31" t="e">
        <f>NA()</f>
        <v>#N/A</v>
      </c>
      <c r="G31">
        <f t="shared" si="0"/>
        <v>0</v>
      </c>
    </row>
    <row r="32" spans="3:7" x14ac:dyDescent="0.25">
      <c r="C32" s="2"/>
      <c r="D32" t="s">
        <v>26</v>
      </c>
      <c r="F32" t="e">
        <f>NA()</f>
        <v>#N/A</v>
      </c>
      <c r="G32">
        <f t="shared" si="0"/>
        <v>0</v>
      </c>
    </row>
    <row r="33" spans="3:7" x14ac:dyDescent="0.25">
      <c r="C33" s="2"/>
      <c r="D33" t="s">
        <v>27</v>
      </c>
      <c r="F33">
        <v>0.27</v>
      </c>
      <c r="G33">
        <f t="shared" si="0"/>
        <v>0.27</v>
      </c>
    </row>
    <row r="34" spans="3:7" x14ac:dyDescent="0.25">
      <c r="C34" s="2"/>
      <c r="D34" t="s">
        <v>28</v>
      </c>
      <c r="F34">
        <v>0.18</v>
      </c>
      <c r="G34">
        <f t="shared" si="0"/>
        <v>0.18</v>
      </c>
    </row>
    <row r="35" spans="3:7" x14ac:dyDescent="0.25">
      <c r="C35" s="2"/>
      <c r="D35" t="s">
        <v>29</v>
      </c>
      <c r="F35">
        <v>-1.6E-2</v>
      </c>
      <c r="G35">
        <f t="shared" si="0"/>
        <v>-1.6E-2</v>
      </c>
    </row>
    <row r="36" spans="3:7" x14ac:dyDescent="0.25">
      <c r="C36" s="2"/>
      <c r="D36" t="s">
        <v>30</v>
      </c>
      <c r="F36" t="e">
        <f>NA()</f>
        <v>#N/A</v>
      </c>
      <c r="G36">
        <f t="shared" si="0"/>
        <v>0</v>
      </c>
    </row>
    <row r="37" spans="3:7" x14ac:dyDescent="0.25">
      <c r="C37" s="2" t="s">
        <v>41</v>
      </c>
      <c r="D37" t="s">
        <v>31</v>
      </c>
      <c r="E37">
        <f>G34+G17*G24*N10</f>
        <v>0.18</v>
      </c>
      <c r="F37" t="e">
        <f>NA()</f>
        <v>#N/A</v>
      </c>
      <c r="G37">
        <f t="shared" si="0"/>
        <v>0.18</v>
      </c>
    </row>
    <row r="38" spans="3:7" x14ac:dyDescent="0.25">
      <c r="C38" s="2"/>
      <c r="D38" t="s">
        <v>32</v>
      </c>
      <c r="E38">
        <f>G37-G33</f>
        <v>-9.0000000000000024E-2</v>
      </c>
      <c r="F38" t="e">
        <f>NA()</f>
        <v>#N/A</v>
      </c>
      <c r="G38">
        <f t="shared" si="0"/>
        <v>-9.0000000000000024E-2</v>
      </c>
    </row>
    <row r="39" spans="3:7" x14ac:dyDescent="0.25">
      <c r="C39" s="2" t="s">
        <v>42</v>
      </c>
      <c r="D39" t="s">
        <v>33</v>
      </c>
      <c r="E39">
        <f>2*G40/(G41*G42*G42*G19)</f>
        <v>0.3735617703871672</v>
      </c>
      <c r="F39" t="e">
        <f>NA()</f>
        <v>#N/A</v>
      </c>
      <c r="G39">
        <f t="shared" si="0"/>
        <v>0.3735617703871672</v>
      </c>
    </row>
    <row r="40" spans="3:7" x14ac:dyDescent="0.25">
      <c r="C40" s="2"/>
      <c r="D40" t="s">
        <v>34</v>
      </c>
      <c r="F40">
        <v>11120</v>
      </c>
      <c r="G40">
        <f t="shared" si="0"/>
        <v>11120</v>
      </c>
    </row>
    <row r="41" spans="3:7" x14ac:dyDescent="0.25">
      <c r="C41" s="2"/>
      <c r="D41" t="s">
        <v>35</v>
      </c>
      <c r="F41">
        <v>1.2250000000000001</v>
      </c>
      <c r="G41">
        <f t="shared" si="0"/>
        <v>1.2250000000000001</v>
      </c>
    </row>
    <row r="42" spans="3:7" x14ac:dyDescent="0.25">
      <c r="C42" s="2"/>
      <c r="D42" t="s">
        <v>36</v>
      </c>
      <c r="F42">
        <v>60</v>
      </c>
      <c r="G42">
        <f t="shared" si="0"/>
        <v>60</v>
      </c>
    </row>
    <row r="43" spans="3:7" x14ac:dyDescent="0.25">
      <c r="C43" s="2"/>
      <c r="D43" t="s">
        <v>37</v>
      </c>
      <c r="E43" t="e">
        <f>(G39*G31+G29*G14)/G45</f>
        <v>#DIV/0!</v>
      </c>
      <c r="F43" t="e">
        <f>NA()</f>
        <v>#N/A</v>
      </c>
      <c r="G43" t="e">
        <f t="shared" si="0"/>
        <v>#DIV/0!</v>
      </c>
    </row>
    <row r="44" spans="3:7" x14ac:dyDescent="0.25">
      <c r="C44" s="2"/>
      <c r="D44" t="s">
        <v>38</v>
      </c>
      <c r="E44" t="e">
        <f>-(G12*G29+G39*G30)/G45</f>
        <v>#DIV/0!</v>
      </c>
      <c r="F44" t="e">
        <f>NA()</f>
        <v>#N/A</v>
      </c>
      <c r="G44" t="e">
        <f t="shared" si="0"/>
        <v>#DIV/0!</v>
      </c>
    </row>
    <row r="45" spans="3:7" x14ac:dyDescent="0.25">
      <c r="C45" s="2"/>
      <c r="D45" t="s">
        <v>39</v>
      </c>
      <c r="E45">
        <f>G12*G31-G30*G14</f>
        <v>0</v>
      </c>
      <c r="F45" t="e">
        <f>NA()</f>
        <v>#N/A</v>
      </c>
      <c r="G45">
        <f t="shared" si="0"/>
        <v>0</v>
      </c>
    </row>
  </sheetData>
  <mergeCells count="4">
    <mergeCell ref="C11:C22"/>
    <mergeCell ref="C23:C36"/>
    <mergeCell ref="C37:C38"/>
    <mergeCell ref="C39:C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Figueiredo Fernandes</dc:creator>
  <cp:lastModifiedBy>Enzo Figueiredo Fernandes</cp:lastModifiedBy>
  <dcterms:created xsi:type="dcterms:W3CDTF">2023-05-12T13:26:15Z</dcterms:created>
  <dcterms:modified xsi:type="dcterms:W3CDTF">2023-05-12T17:20:38Z</dcterms:modified>
</cp:coreProperties>
</file>