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핵심성과지표 개선안(220324)" sheetId="10" r:id="rId1"/>
  </sheets>
  <definedNames>
    <definedName name="_xlnm._FilterDatabase" localSheetId="0" hidden="1">'핵심성과지표 개선안(220324)'!$B$7:$AB$102</definedName>
    <definedName name="_xlnm.Print_Titles" localSheetId="0">'핵심성과지표 개선안(220324)'!$4:$7</definedName>
  </definedNames>
  <calcPr calcId="145621"/>
</workbook>
</file>

<file path=xl/calcChain.xml><?xml version="1.0" encoding="utf-8"?>
<calcChain xmlns="http://schemas.openxmlformats.org/spreadsheetml/2006/main">
  <c r="P20" i="10" l="1"/>
  <c r="F20" i="10" s="1"/>
  <c r="Q20" i="10"/>
  <c r="G20" i="10" s="1"/>
  <c r="R20" i="10"/>
  <c r="H20" i="10" s="1"/>
  <c r="O20" i="10"/>
  <c r="E20" i="10" s="1"/>
  <c r="R101" i="10"/>
  <c r="H100" i="10" s="1"/>
  <c r="Q101" i="10"/>
  <c r="G100" i="10" s="1"/>
  <c r="P101" i="10"/>
  <c r="F100" i="10" s="1"/>
  <c r="O101" i="10"/>
  <c r="E100" i="10" s="1"/>
  <c r="H92" i="10"/>
  <c r="G92" i="10"/>
  <c r="F92" i="10"/>
  <c r="E92" i="10"/>
  <c r="R88" i="10"/>
  <c r="H88" i="10" s="1"/>
  <c r="Q88" i="10"/>
  <c r="G88" i="10" s="1"/>
  <c r="P88" i="10"/>
  <c r="F88" i="10" s="1"/>
  <c r="O88" i="10"/>
  <c r="E88" i="10" s="1"/>
  <c r="R85" i="10"/>
  <c r="H83" i="10" s="1"/>
  <c r="Q85" i="10"/>
  <c r="G83" i="10" s="1"/>
  <c r="P85" i="10"/>
  <c r="F83" i="10" s="1"/>
  <c r="O85" i="10"/>
  <c r="E83" i="10" s="1"/>
  <c r="R80" i="10"/>
  <c r="Q80" i="10"/>
  <c r="P80" i="10"/>
  <c r="O80" i="10"/>
  <c r="R78" i="10"/>
  <c r="Q78" i="10"/>
  <c r="P78" i="10"/>
  <c r="O78" i="10"/>
  <c r="H73" i="10"/>
  <c r="G73" i="10"/>
  <c r="F73" i="10"/>
  <c r="E73" i="10"/>
  <c r="R71" i="10"/>
  <c r="Q71" i="10"/>
  <c r="P71" i="10"/>
  <c r="O71" i="10"/>
  <c r="R67" i="10"/>
  <c r="Q67" i="10"/>
  <c r="P67" i="10"/>
  <c r="O67" i="10"/>
  <c r="R65" i="10"/>
  <c r="Q65" i="10"/>
  <c r="P65" i="10"/>
  <c r="O65" i="10"/>
  <c r="R62" i="10"/>
  <c r="Q62" i="10"/>
  <c r="P62" i="10"/>
  <c r="O62" i="10"/>
  <c r="R57" i="10"/>
  <c r="Q57" i="10"/>
  <c r="P57" i="10"/>
  <c r="O57" i="10"/>
  <c r="R54" i="10"/>
  <c r="Q54" i="10"/>
  <c r="P54" i="10"/>
  <c r="O54" i="10"/>
  <c r="R51" i="10"/>
  <c r="Q51" i="10"/>
  <c r="P51" i="10"/>
  <c r="O51" i="10"/>
  <c r="R48" i="10"/>
  <c r="Q48" i="10"/>
  <c r="P48" i="10"/>
  <c r="O48" i="10"/>
  <c r="R43" i="10"/>
  <c r="Q43" i="10"/>
  <c r="P43" i="10"/>
  <c r="O43" i="10"/>
  <c r="R39" i="10"/>
  <c r="Q39" i="10"/>
  <c r="P39" i="10"/>
  <c r="O39" i="10"/>
  <c r="R34" i="10"/>
  <c r="Q34" i="10"/>
  <c r="P34" i="10"/>
  <c r="O34" i="10"/>
  <c r="R31" i="10"/>
  <c r="Q31" i="10"/>
  <c r="P31" i="10"/>
  <c r="O31" i="10"/>
  <c r="R29" i="10"/>
  <c r="Q29" i="10"/>
  <c r="P29" i="10"/>
  <c r="O29" i="10"/>
  <c r="R27" i="10"/>
  <c r="Q27" i="10"/>
  <c r="P27" i="10"/>
  <c r="O27" i="10"/>
  <c r="R25" i="10"/>
  <c r="Q25" i="10"/>
  <c r="P25" i="10"/>
  <c r="O25" i="10"/>
  <c r="R22" i="10"/>
  <c r="Q22" i="10"/>
  <c r="P22" i="10"/>
  <c r="O22" i="10"/>
  <c r="R16" i="10"/>
  <c r="H16" i="10" s="1"/>
  <c r="Q16" i="10"/>
  <c r="G16" i="10" s="1"/>
  <c r="P16" i="10"/>
  <c r="F16" i="10" s="1"/>
  <c r="O16" i="10"/>
  <c r="E16" i="10" s="1"/>
  <c r="R14" i="10"/>
  <c r="Q14" i="10"/>
  <c r="P14" i="10"/>
  <c r="O14" i="10"/>
  <c r="R10" i="10"/>
  <c r="Q10" i="10"/>
  <c r="P10" i="10"/>
  <c r="O10" i="10"/>
  <c r="R8" i="10"/>
  <c r="Q8" i="10"/>
  <c r="P8" i="10"/>
  <c r="O8" i="10"/>
  <c r="F31" i="10" l="1"/>
  <c r="E54" i="10"/>
  <c r="E67" i="10"/>
  <c r="F48" i="10"/>
  <c r="F54" i="10"/>
  <c r="F67" i="10"/>
  <c r="F78" i="10"/>
  <c r="G54" i="10"/>
  <c r="H22" i="10"/>
  <c r="H48" i="10"/>
  <c r="H67" i="10"/>
  <c r="E22" i="10"/>
  <c r="F22" i="10"/>
  <c r="G22" i="10"/>
  <c r="G78" i="10"/>
  <c r="E78" i="10"/>
  <c r="E8" i="10"/>
  <c r="F8" i="10"/>
  <c r="G67" i="10"/>
  <c r="H31" i="10"/>
  <c r="G62" i="10"/>
  <c r="G31" i="10"/>
  <c r="E31" i="10"/>
  <c r="E48" i="10"/>
  <c r="H54" i="10"/>
  <c r="H78" i="10"/>
  <c r="E62" i="10"/>
  <c r="F62" i="10"/>
  <c r="H62" i="10"/>
  <c r="G48" i="10"/>
  <c r="H8" i="10"/>
  <c r="G8" i="10"/>
</calcChain>
</file>

<file path=xl/sharedStrings.xml><?xml version="1.0" encoding="utf-8"?>
<sst xmlns="http://schemas.openxmlformats.org/spreadsheetml/2006/main" count="469" uniqueCount="332">
  <si>
    <t>1.1.2 ExpUp Station 교육과정 개설 및 심화</t>
    <phoneticPr fontId="1" type="noConversion"/>
  </si>
  <si>
    <t>1.2.1 교육방법 개발 운영 지원</t>
    <phoneticPr fontId="1" type="noConversion"/>
  </si>
  <si>
    <t>1.3.1 학사제도 선진화 및 체계화</t>
    <phoneticPr fontId="1" type="noConversion"/>
  </si>
  <si>
    <t>재학생 만족도</t>
    <phoneticPr fontId="1" type="noConversion"/>
  </si>
  <si>
    <t>1.3.2 학사제도 관리체계 강화</t>
    <phoneticPr fontId="1" type="noConversion"/>
  </si>
  <si>
    <t>1.4.1 역량중심 강의환경 개선</t>
    <phoneticPr fontId="1" type="noConversion"/>
  </si>
  <si>
    <t>1.4.2 스마트 러닝 환경 구축</t>
    <phoneticPr fontId="1" type="noConversion"/>
  </si>
  <si>
    <t>전산서비스만족도</t>
    <phoneticPr fontId="1" type="noConversion"/>
  </si>
  <si>
    <t>1.5.1 DK인재양성 체계 완성</t>
    <phoneticPr fontId="1" type="noConversion"/>
  </si>
  <si>
    <t>핵심역량지수</t>
    <phoneticPr fontId="1" type="noConversion"/>
  </si>
  <si>
    <t>1.5.2 교육품질 평가체계 개선</t>
    <phoneticPr fontId="1" type="noConversion"/>
  </si>
  <si>
    <t>2.1.1 지역수요 중심 협력지원체계 구축 운영</t>
    <phoneticPr fontId="1" type="noConversion"/>
  </si>
  <si>
    <t>2.1.2 산학 비즈니스 모델 구축 및 사업화</t>
    <phoneticPr fontId="1" type="noConversion"/>
  </si>
  <si>
    <t>2.2.1 학생 취창업 역량강화</t>
    <phoneticPr fontId="1" type="noConversion"/>
  </si>
  <si>
    <t>2.2.2 현장체험 프로그램 강화</t>
    <phoneticPr fontId="1" type="noConversion"/>
  </si>
  <si>
    <t>2.3.1 평생직업교육 체계 구축</t>
    <phoneticPr fontId="1" type="noConversion"/>
  </si>
  <si>
    <t>2.3.2 평생교육 프로그램 다각화</t>
    <phoneticPr fontId="1" type="noConversion"/>
  </si>
  <si>
    <t>신입생 충원율</t>
    <phoneticPr fontId="1" type="noConversion"/>
  </si>
  <si>
    <t>1.1.1 창의적 융복합 인재양성 교육과정 개발</t>
    <phoneticPr fontId="1" type="noConversion"/>
  </si>
  <si>
    <t>이러닝 만족도</t>
    <phoneticPr fontId="1" type="noConversion"/>
  </si>
  <si>
    <t>산학협력 활동지수</t>
    <phoneticPr fontId="1" type="noConversion"/>
  </si>
  <si>
    <t>산출식</t>
    <phoneticPr fontId="1" type="noConversion"/>
  </si>
  <si>
    <t>창의 융복합 전공 교과목 도입률</t>
    <phoneticPr fontId="1" type="noConversion"/>
  </si>
  <si>
    <t>창의 융복합 교양 교과목 도입률</t>
    <phoneticPr fontId="1" type="noConversion"/>
  </si>
  <si>
    <t>강의평가지수</t>
    <phoneticPr fontId="1" type="noConversion"/>
  </si>
  <si>
    <t>스마트 환경 개선율</t>
    <phoneticPr fontId="1" type="noConversion"/>
  </si>
  <si>
    <t>사이버정보 침해사고 예방을 위한 PC보안 패치 완료 실적</t>
    <phoneticPr fontId="1" type="noConversion"/>
  </si>
  <si>
    <t>내PC지킴이 보안점검 조치 이행률</t>
    <phoneticPr fontId="1" type="noConversion"/>
  </si>
  <si>
    <t>15대 전략과제</t>
    <phoneticPr fontId="1" type="noConversion"/>
  </si>
  <si>
    <t>창의융복합 교과목 도입률</t>
    <phoneticPr fontId="1" type="noConversion"/>
  </si>
  <si>
    <t>비중도(1)</t>
    <phoneticPr fontId="1" type="noConversion"/>
  </si>
  <si>
    <t>하위지표</t>
    <phoneticPr fontId="1" type="noConversion"/>
  </si>
  <si>
    <t>상위지표</t>
    <phoneticPr fontId="1" type="noConversion"/>
  </si>
  <si>
    <t>상위지표명</t>
    <phoneticPr fontId="1" type="noConversion"/>
  </si>
  <si>
    <t>액티브러닝 적용 교과목: 문제기반 학습법, 프로젝트 학습법, 액션러닝, 플립러닝 의 교수학습방법 적용된 교과목</t>
    <phoneticPr fontId="1" type="noConversion"/>
  </si>
  <si>
    <t>ExpUp 교육과정 교과목 도입률</t>
    <phoneticPr fontId="1" type="noConversion"/>
  </si>
  <si>
    <t>실습실 환경 개선율 (냉낭방기 교체 실적)</t>
    <phoneticPr fontId="1" type="noConversion"/>
  </si>
  <si>
    <t>LMS통합 온라인 서비스에 대한 만족도 평균점수 + 콘텐츠 제작 만족도 평균점수</t>
    <phoneticPr fontId="1" type="noConversion"/>
  </si>
  <si>
    <t>스마트 환경지수</t>
    <phoneticPr fontId="1" type="noConversion"/>
  </si>
  <si>
    <t>정보보호 강화지수</t>
    <phoneticPr fontId="1" type="noConversion"/>
  </si>
  <si>
    <t>전산서비스 운영성과지수</t>
    <phoneticPr fontId="1" type="noConversion"/>
  </si>
  <si>
    <t>비교과CQI지수</t>
    <phoneticPr fontId="1" type="noConversion"/>
  </si>
  <si>
    <t>전공 CQI 지수</t>
    <phoneticPr fontId="1" type="noConversion"/>
  </si>
  <si>
    <t>교양 CQI 지수</t>
    <phoneticPr fontId="1" type="noConversion"/>
  </si>
  <si>
    <t>대학 CQI 지수</t>
    <phoneticPr fontId="1" type="noConversion"/>
  </si>
  <si>
    <t>교수학습방법 성과지수</t>
    <phoneticPr fontId="1" type="noConversion"/>
  </si>
  <si>
    <t>교수지원프로그램 만족도</t>
    <phoneticPr fontId="1" type="noConversion"/>
  </si>
  <si>
    <t>전임교원 1인당 연구개발실적</t>
    <phoneticPr fontId="1" type="noConversion"/>
  </si>
  <si>
    <t>1.2. 교육방법 다양화</t>
    <phoneticPr fontId="1" type="noConversion"/>
  </si>
  <si>
    <t>1.3. 학사제도 선진화 추진 및 운영</t>
    <phoneticPr fontId="1" type="noConversion"/>
  </si>
  <si>
    <t>1.4. 교육환경 선진화</t>
    <phoneticPr fontId="1" type="noConversion"/>
  </si>
  <si>
    <t>1.5. 교육품질 고도화</t>
    <phoneticPr fontId="1" type="noConversion"/>
  </si>
  <si>
    <t>지표명</t>
    <phoneticPr fontId="1" type="noConversion"/>
  </si>
  <si>
    <t>2.1. 대학 핵심역량 중심 산학협력 고도화</t>
    <phoneticPr fontId="1" type="noConversion"/>
  </si>
  <si>
    <t>가족회사 유치실적</t>
    <phoneticPr fontId="1" type="noConversion"/>
  </si>
  <si>
    <t>기업지원 실적</t>
    <phoneticPr fontId="1" type="noConversion"/>
  </si>
  <si>
    <t>산학협력 중점교수 확보 실적</t>
    <phoneticPr fontId="1" type="noConversion"/>
  </si>
  <si>
    <t>비즈니스 수익향상률</t>
    <phoneticPr fontId="1" type="noConversion"/>
  </si>
  <si>
    <t>ExpUp Station 매출실적</t>
    <phoneticPr fontId="1" type="noConversion"/>
  </si>
  <si>
    <t>취업률</t>
    <phoneticPr fontId="1" type="noConversion"/>
  </si>
  <si>
    <t>졸업생 취업률</t>
    <phoneticPr fontId="1" type="noConversion"/>
  </si>
  <si>
    <t>유지 취업률</t>
    <phoneticPr fontId="1" type="noConversion"/>
  </si>
  <si>
    <t>학생창업실적</t>
    <phoneticPr fontId="1" type="noConversion"/>
  </si>
  <si>
    <t>국내 현장실습 강화지수</t>
    <phoneticPr fontId="1" type="noConversion"/>
  </si>
  <si>
    <t>글로벌 현장실습 강화지수</t>
    <phoneticPr fontId="1" type="noConversion"/>
  </si>
  <si>
    <t>2.2 산학협력 중점 취창업 활성화</t>
    <phoneticPr fontId="1" type="noConversion"/>
  </si>
  <si>
    <t>(글로벌 현장실습 강화지수 * 0.5) + (국내 현장실습 강화지수 * 0.5)</t>
    <phoneticPr fontId="1" type="noConversion"/>
  </si>
  <si>
    <t>(졸업생 취업률 * 0.7) + (유지 취업률 * 0.3)</t>
    <phoneticPr fontId="1" type="noConversion"/>
  </si>
  <si>
    <t>교육생 만족도</t>
    <phoneticPr fontId="1" type="noConversion"/>
  </si>
  <si>
    <t>교육생 확보실적</t>
    <phoneticPr fontId="1" type="noConversion"/>
  </si>
  <si>
    <t>수강료 수입 실적</t>
    <phoneticPr fontId="1" type="noConversion"/>
  </si>
  <si>
    <t>2.3. 평생교육을 통한 지역사회 기여</t>
    <phoneticPr fontId="1" type="noConversion"/>
  </si>
  <si>
    <t>(교육생만족도 * 0.3) + (교육생 확보실적 * 0.3) + (수강료 수입 실적 * 0.4)</t>
    <phoneticPr fontId="1" type="noConversion"/>
  </si>
  <si>
    <t>(교육생 만족도 평균점수 -1) *25</t>
    <phoneticPr fontId="1" type="noConversion"/>
  </si>
  <si>
    <t>학사제도 재학생 만족도</t>
    <phoneticPr fontId="1" type="noConversion"/>
  </si>
  <si>
    <t>(학사제도 행정서비스 재학생만족도 평균점수-1) * 25</t>
    <phoneticPr fontId="1" type="noConversion"/>
  </si>
  <si>
    <t>강의환경개선 실적</t>
    <phoneticPr fontId="1" type="noConversion"/>
  </si>
  <si>
    <t>3.1.1 진로 심리상담지원체계 내실화</t>
  </si>
  <si>
    <t>3.1.2 이력관리 시스템 개선 및 선진화</t>
  </si>
  <si>
    <t>3.2.1 복지 지원체계 활성화</t>
  </si>
  <si>
    <t>3.2.2 학생 활동 지원체계 내실화</t>
  </si>
  <si>
    <t>3.3.1 학습역량강화 프로그램 개발</t>
  </si>
  <si>
    <t>3.3.2 맞춤형 학습운영지원강화</t>
  </si>
  <si>
    <t>3.4.1 해외 교육 및 산학기관 교류협력 강화</t>
  </si>
  <si>
    <t>3.4.2 다양한 글로벌 프로그램 개발 및 운영</t>
  </si>
  <si>
    <t>3.1. 대학생활 지원체계 강화</t>
    <phoneticPr fontId="1" type="noConversion"/>
  </si>
  <si>
    <t>3.2. 학생복지 지원체계 강화</t>
    <phoneticPr fontId="1" type="noConversion"/>
  </si>
  <si>
    <t>3.3. 학생학습 지원체계 강화</t>
    <phoneticPr fontId="1" type="noConversion"/>
  </si>
  <si>
    <t>3.4. 글로벌 지원체계 강화</t>
    <phoneticPr fontId="1" type="noConversion"/>
  </si>
  <si>
    <t>자체,국고지원 교육과정 프로그램 운영 실적</t>
    <phoneticPr fontId="1" type="noConversion"/>
  </si>
  <si>
    <t>자체,국고지원 교육과정 프로그램 개발 실적</t>
    <phoneticPr fontId="1" type="noConversion"/>
  </si>
  <si>
    <t>상담 활성화 지수</t>
    <phoneticPr fontId="1" type="noConversion"/>
  </si>
  <si>
    <t>이력관리 활성화 지수</t>
    <phoneticPr fontId="1" type="noConversion"/>
  </si>
  <si>
    <t>(해외 우수 현장실습업체 발굴실적*0.4) + 
(해외 현장실습 만족도*0.3) + 
(해외 현장실습 산업체 만족도*0.3)</t>
    <phoneticPr fontId="1" type="noConversion"/>
  </si>
  <si>
    <t>진로상담 활성화지수</t>
    <phoneticPr fontId="1" type="noConversion"/>
  </si>
  <si>
    <t>심리상담 활성화지수</t>
    <phoneticPr fontId="1" type="noConversion"/>
  </si>
  <si>
    <t>(진로상담 활성화지수 * 0.5) + (심리상담 활성화지수 * 0.5)</t>
    <phoneticPr fontId="1" type="noConversion"/>
  </si>
  <si>
    <t>(진로상담 학생참여율 * 0.4) + (진로상담 만족도 * 0.6)</t>
    <phoneticPr fontId="1" type="noConversion"/>
  </si>
  <si>
    <t>(심리상담 학생참여율 * 0.4) + (심리상담 만족도 * 0.6)</t>
    <phoneticPr fontId="1" type="noConversion"/>
  </si>
  <si>
    <t>이력관리 시스템 만족도</t>
  </si>
  <si>
    <t>1일 평균 학생 이용 접속률</t>
  </si>
  <si>
    <t>(이력관리시스템만족도 * 0.5) + (1일평균 학생이용 접속률 * 0.5)</t>
    <phoneticPr fontId="1" type="noConversion"/>
  </si>
  <si>
    <t>(이력관리시스템 만족도 평균점수-1)*25</t>
    <phoneticPr fontId="1" type="noConversion"/>
  </si>
  <si>
    <t>(1일 접속 학생수 ÷ 전체 학생수) *100</t>
    <phoneticPr fontId="1" type="noConversion"/>
  </si>
  <si>
    <t>학생복지 지원
지수</t>
    <phoneticPr fontId="1" type="noConversion"/>
  </si>
  <si>
    <t>복지지원 학생만족도</t>
    <phoneticPr fontId="1" type="noConversion"/>
  </si>
  <si>
    <t>교육비 환원율</t>
    <phoneticPr fontId="1" type="noConversion"/>
  </si>
  <si>
    <t>학생활동지원 만족도</t>
    <phoneticPr fontId="1" type="noConversion"/>
  </si>
  <si>
    <t>학생활동지원 실적</t>
    <phoneticPr fontId="1" type="noConversion"/>
  </si>
  <si>
    <t>(복지지원 학생만족도 평균점수-1) * 25</t>
    <phoneticPr fontId="1" type="noConversion"/>
  </si>
  <si>
    <t>(학생활동지원 만족도 평균점수-1)*25</t>
    <phoneticPr fontId="1" type="noConversion"/>
  </si>
  <si>
    <t>(학생활동지원 건수 / 목표건수) * 100</t>
    <phoneticPr fontId="1" type="noConversion"/>
  </si>
  <si>
    <t>학습지원 성과지수</t>
    <phoneticPr fontId="1" type="noConversion"/>
  </si>
  <si>
    <t>학습역량 강화지수</t>
    <phoneticPr fontId="1" type="noConversion"/>
  </si>
  <si>
    <t>학습역량 프로그램 참여율</t>
    <phoneticPr fontId="1" type="noConversion"/>
  </si>
  <si>
    <t>학습역량 프로그램 만족도</t>
    <phoneticPr fontId="1" type="noConversion"/>
  </si>
  <si>
    <t>학습지원 프로그램 참여율</t>
    <phoneticPr fontId="1" type="noConversion"/>
  </si>
  <si>
    <t>학습지원 프로그램 만족도</t>
    <phoneticPr fontId="1" type="noConversion"/>
  </si>
  <si>
    <t>(학습역량 프로그램 참여율 * 0.4) + (학습역량 프로그램 만족도 * 0.6)</t>
    <phoneticPr fontId="1" type="noConversion"/>
  </si>
  <si>
    <t>(학습지원 프로그램 참여율 * 0.2) + (학습지원 프로그램 만족도 * 0.3) + (평가점수 향상률 * 0.5)</t>
    <phoneticPr fontId="1" type="noConversion"/>
  </si>
  <si>
    <t>(학습역량 프로그램 만족도 평균점수-1) * 25</t>
    <phoneticPr fontId="1" type="noConversion"/>
  </si>
  <si>
    <t>해외기관 MOU 체결 실적</t>
    <phoneticPr fontId="1" type="noConversion"/>
  </si>
  <si>
    <t>해외 취업률</t>
    <phoneticPr fontId="1" type="noConversion"/>
  </si>
  <si>
    <t>글로벌 학습지원 성과지수</t>
    <phoneticPr fontId="1" type="noConversion"/>
  </si>
  <si>
    <t>글로벌 역량강화 프로그램 만족도</t>
  </si>
  <si>
    <t>글로벌 역량강화 해외연수 프로그램 만족도</t>
  </si>
  <si>
    <t>(학습역량 프로그램 만족도 평균점수 -1) *25</t>
    <phoneticPr fontId="1" type="noConversion"/>
  </si>
  <si>
    <t>(해외연수 프로그램 만족도 평균점수 -1) * 25</t>
    <phoneticPr fontId="1" type="noConversion"/>
  </si>
  <si>
    <t>초청방문 실적</t>
    <phoneticPr fontId="1" type="noConversion"/>
  </si>
  <si>
    <t>4.1.1 캠퍼스별 특성화 방안 구축</t>
  </si>
  <si>
    <t>4.1.2 효율적인 대학 조직 개편</t>
  </si>
  <si>
    <t>4.1. 대학 인프라 강화 및 구축</t>
    <phoneticPr fontId="1" type="noConversion"/>
  </si>
  <si>
    <t>중도 탈락율</t>
    <phoneticPr fontId="1" type="noConversion"/>
  </si>
  <si>
    <t>4.2.1 재정 안정성 확보 전략 수립</t>
  </si>
  <si>
    <t>4.2.2 직원 역량강화</t>
  </si>
  <si>
    <t>4.2. 행정혁신을 위한 업무 효율성 제고</t>
    <phoneticPr fontId="1" type="noConversion"/>
  </si>
  <si>
    <t>재정지원사업 유치실적</t>
    <phoneticPr fontId="1" type="noConversion"/>
  </si>
  <si>
    <t>재정지원사업 유치건수 달성률</t>
    <phoneticPr fontId="1" type="noConversion"/>
  </si>
  <si>
    <t>재정지원사업 유치금액 달성률</t>
    <phoneticPr fontId="1" type="noConversion"/>
  </si>
  <si>
    <t>등록금 의존율</t>
    <phoneticPr fontId="1" type="noConversion"/>
  </si>
  <si>
    <t>재학생 충원율</t>
    <phoneticPr fontId="1" type="noConversion"/>
  </si>
  <si>
    <t>교육이수율</t>
    <phoneticPr fontId="1" type="noConversion"/>
  </si>
  <si>
    <t>행정혁신지수</t>
    <phoneticPr fontId="1" type="noConversion"/>
  </si>
  <si>
    <t>(재정지원사업 유치건수 달성률 * 0.5) + (재정지원사업 유치금액 달성률 * 0.5)</t>
    <phoneticPr fontId="1" type="noConversion"/>
  </si>
  <si>
    <t>4.3. 대학 경영 성과관리 구축</t>
    <phoneticPr fontId="1" type="noConversion"/>
  </si>
  <si>
    <t>4.3.1 성과관리체계 구축</t>
  </si>
  <si>
    <t>4.3.2 보상 및 복지 개선</t>
  </si>
  <si>
    <t>복지 수혜율</t>
    <phoneticPr fontId="1" type="noConversion"/>
  </si>
  <si>
    <t>복지 활성화 지수</t>
    <phoneticPr fontId="1" type="noConversion"/>
  </si>
  <si>
    <t>대학생활
 지원지수</t>
    <phoneticPr fontId="1" type="noConversion"/>
  </si>
  <si>
    <t>(신입생 충원율 * 0.5) + (재학생 충원율 * 0.5)</t>
    <phoneticPr fontId="1" type="noConversion"/>
  </si>
  <si>
    <t>(중도탈락 학생수 / 재적학생수) * 100</t>
    <phoneticPr fontId="1" type="noConversion"/>
  </si>
  <si>
    <t>비교과 프로그램 CQI 지수 
- 취창업학생지원처</t>
    <phoneticPr fontId="1" type="noConversion"/>
  </si>
  <si>
    <t>비교과 프로그램 CQI 지수
 - 교수학습지원센터</t>
    <phoneticPr fontId="1" type="noConversion"/>
  </si>
  <si>
    <t>성과개선실적</t>
    <phoneticPr fontId="1" type="noConversion"/>
  </si>
  <si>
    <t>대학 성과관리 
지수</t>
    <phoneticPr fontId="1" type="noConversion"/>
  </si>
  <si>
    <t>교육과정
개발운영지수</t>
    <phoneticPr fontId="1" type="noConversion"/>
  </si>
  <si>
    <t>(핵심역량지수 x 0.2)
+
(비교과 CQI 지수 x 0.1)
+
(전공 CQI 지수 x 0.3)
+
(교양 CQI 지수 x 0.2)
+
(대학 CQI 지수 x 0.2)</t>
    <phoneticPr fontId="1" type="noConversion"/>
  </si>
  <si>
    <t>취창업 활성화 
지수</t>
    <phoneticPr fontId="1" type="noConversion"/>
  </si>
  <si>
    <t>(상담활성화지수 * 0.5) 
+ 
(이력관리 활성화지수 * 0.5)</t>
    <phoneticPr fontId="1" type="noConversion"/>
  </si>
  <si>
    <t>(학습역량 강화지수 * 0.4) 
+ 
(학습지원 성과지수 * 0.6)</t>
    <phoneticPr fontId="1" type="noConversion"/>
  </si>
  <si>
    <t>(성과개선실적 * 0.6) 
+ 
(복지 활성화 지수 * 0.4)</t>
    <phoneticPr fontId="1" type="noConversion"/>
  </si>
  <si>
    <t>ExpUp 교육선진화 지수</t>
    <phoneticPr fontId="1" type="noConversion"/>
  </si>
  <si>
    <t>교육방법
성과지수</t>
    <phoneticPr fontId="1" type="noConversion"/>
  </si>
  <si>
    <t>산학협력 성과지수</t>
    <phoneticPr fontId="1" type="noConversion"/>
  </si>
  <si>
    <t>(취업률 * 0.4)
+
(학생창업실적 * 0.2)
+
(현장실습 강화지수 * 0.4)</t>
    <phoneticPr fontId="1" type="noConversion"/>
  </si>
  <si>
    <t>현장실습 강화지수</t>
    <phoneticPr fontId="1" type="noConversion"/>
  </si>
  <si>
    <t>평생교육 성과지수</t>
    <phoneticPr fontId="1" type="noConversion"/>
  </si>
  <si>
    <t>평생교육 프로그램 개발 운영지수</t>
    <phoneticPr fontId="1" type="noConversion"/>
  </si>
  <si>
    <t>학습활성화
지수</t>
    <phoneticPr fontId="1" type="noConversion"/>
  </si>
  <si>
    <t>(해외기관 MOU 체결 실적 * 0.3) 
+ 
(해외취업률 * 0.5) 
+ 
(글로벌 학습지원 성과지수 * 0.2)</t>
    <phoneticPr fontId="1" type="noConversion"/>
  </si>
  <si>
    <t>교육과정개발지원센터</t>
    <phoneticPr fontId="1" type="noConversion"/>
  </si>
  <si>
    <t>창의교양교육센터</t>
    <phoneticPr fontId="1" type="noConversion"/>
  </si>
  <si>
    <t>교무처</t>
    <phoneticPr fontId="1" type="noConversion"/>
  </si>
  <si>
    <t>교수학습지원센터</t>
    <phoneticPr fontId="1" type="noConversion"/>
  </si>
  <si>
    <t>기획조정실</t>
    <phoneticPr fontId="1" type="noConversion"/>
  </si>
  <si>
    <t>총무처</t>
    <phoneticPr fontId="1" type="noConversion"/>
  </si>
  <si>
    <t>전산정보센터</t>
    <phoneticPr fontId="1" type="noConversion"/>
  </si>
  <si>
    <t>DK성과관리센터</t>
    <phoneticPr fontId="1" type="noConversion"/>
  </si>
  <si>
    <t>학생진로심리상담센터</t>
    <phoneticPr fontId="1" type="noConversion"/>
  </si>
  <si>
    <t>글로벌협력처</t>
    <phoneticPr fontId="1" type="noConversion"/>
  </si>
  <si>
    <t>CO-OP현장실습지원센터</t>
    <phoneticPr fontId="1" type="noConversion"/>
  </si>
  <si>
    <t>평생교육원</t>
    <phoneticPr fontId="1" type="noConversion"/>
  </si>
  <si>
    <t>대학조직운영 교직원만족도</t>
    <phoneticPr fontId="1" type="noConversion"/>
  </si>
  <si>
    <t>R&amp;BD 지원실적</t>
    <phoneticPr fontId="1" type="noConversion"/>
  </si>
  <si>
    <t>교육환경 
선진화지수</t>
    <phoneticPr fontId="1" type="noConversion"/>
  </si>
  <si>
    <t>대학 인프라 
강화지수</t>
    <phoneticPr fontId="1" type="noConversion"/>
  </si>
  <si>
    <t>번호</t>
    <phoneticPr fontId="1" type="noConversion"/>
  </si>
  <si>
    <t>전공 교육만족도</t>
  </si>
  <si>
    <t>전공 교육품질관리 점수</t>
  </si>
  <si>
    <t>{(맥락평가 평점-1)x25} + {(투입평가 평점-1)x25} + {(과정평가 평점-1)x25} + {(결과평가 평점-1)x25} / 4</t>
  </si>
  <si>
    <t xml:space="preserve">전공 교육 학업성취도 </t>
  </si>
  <si>
    <t>(전공 교육 직무역량 성취도 점수)</t>
  </si>
  <si>
    <t>전공 교육과정 개선율</t>
  </si>
  <si>
    <t>교양 교육만족도</t>
  </si>
  <si>
    <t>교양 교육품질관리 점수</t>
  </si>
  <si>
    <t xml:space="preserve">교양 교육 학업성취도 </t>
  </si>
  <si>
    <t>(교양 교육 직무역량 성취도 점수)</t>
  </si>
  <si>
    <t>교양 교육과정 개선율</t>
  </si>
  <si>
    <t>(국내 현장실습 만족도*0.5) +
(국내 현장실습 산업체 만족도*0.5)</t>
    <phoneticPr fontId="1" type="noConversion"/>
  </si>
  <si>
    <t>1.1 사회맞춤형 현장실무 중심 교육과정 심화</t>
    <phoneticPr fontId="1" type="noConversion"/>
  </si>
  <si>
    <t>학사제도 
선진화지수</t>
    <phoneticPr fontId="1" type="noConversion"/>
  </si>
  <si>
    <t xml:space="preserve"> 교육품질 관리지수</t>
    <phoneticPr fontId="1" type="noConversion"/>
  </si>
  <si>
    <t>글로벌역량 
강화지수</t>
    <phoneticPr fontId="1" type="noConversion"/>
  </si>
  <si>
    <t>장학금 지급률</t>
    <phoneticPr fontId="1" type="noConversion"/>
  </si>
  <si>
    <t>(복지지원 학생만족도 * 0.1) 
+ 
(교육비 환원율 * 0.3) 
+ 
(장학금지급률 * 0.3)
+
(학생활동지원 만족도 * 0.1)
+ 
(학생활동지원 실적 * 0.2)</t>
    <phoneticPr fontId="1" type="noConversion"/>
  </si>
  <si>
    <t>(당해년도 실적개선 지표 수 / 전년도 부진 성과지표 수) * 100</t>
    <phoneticPr fontId="1" type="noConversion"/>
  </si>
  <si>
    <t>산학 비즈니스 모델 지수</t>
    <phoneticPr fontId="1" type="noConversion"/>
  </si>
  <si>
    <t>연도별 목표값</t>
    <phoneticPr fontId="1" type="noConversion"/>
  </si>
  <si>
    <t>학생 충원율</t>
    <phoneticPr fontId="1" type="noConversion"/>
  </si>
  <si>
    <t>(교직원만족도 평균점수-1)*25</t>
    <phoneticPr fontId="1" type="noConversion"/>
  </si>
  <si>
    <t>교직원만족도</t>
    <phoneticPr fontId="1" type="noConversion"/>
  </si>
  <si>
    <t>(학생 충원율 * 0.4)
+
((1-중도 탈락율) * 0.3)
+
(교직원 만족도 * 0.3)</t>
    <phoneticPr fontId="1" type="noConversion"/>
  </si>
  <si>
    <t>30대 세부실행과제</t>
    <phoneticPr fontId="1" type="noConversion"/>
  </si>
  <si>
    <t>(산학협력활동지수 * 0.4)
+
(산학 비즈니스 모델지수 * 0.3)
+
(ExpUp Station 매출실적 * 0.3)</t>
    <phoneticPr fontId="1" type="noConversion"/>
  </si>
  <si>
    <t>교수학습방법 개발실적률</t>
    <phoneticPr fontId="1" type="noConversion"/>
  </si>
  <si>
    <t>개발 교수학습방법 활용실적률</t>
    <phoneticPr fontId="1" type="noConversion"/>
  </si>
  <si>
    <t>전공 교재 및 지침서 개발 실적률</t>
    <phoneticPr fontId="1" type="noConversion"/>
  </si>
  <si>
    <t>평가점수 향상률</t>
    <phoneticPr fontId="1" type="noConversion"/>
  </si>
  <si>
    <t>출석점수 제외: /80점</t>
    <phoneticPr fontId="1" type="noConversion"/>
  </si>
  <si>
    <t>교양 교재 및 지침서 개발 실적률</t>
    <phoneticPr fontId="1" type="noConversion"/>
  </si>
  <si>
    <t>창의융복합 교과목: 역량기반 교육 교과목
(※도입률 산출시, 학점인정 교과목 제외)</t>
    <phoneticPr fontId="1" type="noConversion"/>
  </si>
  <si>
    <t>교재 및 지침서 개발 실적률</t>
    <phoneticPr fontId="1" type="noConversion"/>
  </si>
  <si>
    <t>(재정지원사업 유치실적 * 0.4) 
+
 (1-등록금 의존율 * 0.4) 
+ 
(교육이수율 * 0.2)</t>
    <phoneticPr fontId="1" type="noConversion"/>
  </si>
  <si>
    <t>(전산서비스만족도 평균점수-1)*25</t>
    <phoneticPr fontId="1" type="noConversion"/>
  </si>
  <si>
    <t>(전공 교육만족도*0.2) + (전공 교육품질관리점수*0.3) + (전공 교육 학업성취도*0.3) + (전공 교육과정 개선율 * 0.2)</t>
    <phoneticPr fontId="1" type="noConversion"/>
  </si>
  <si>
    <t>(비즈니스 수익향상률*0.5) + (R&amp;BD 지원실적*0.5</t>
    <phoneticPr fontId="1" type="noConversion"/>
  </si>
  <si>
    <t>(자체,국고지원 교육과정 프로그램 운영실적 * 0.6) + (자체,국고지원 교육과정 프로그램 개발 실적 * 0.4)</t>
    <phoneticPr fontId="1" type="noConversion"/>
  </si>
  <si>
    <t>(학습지원 프로그램 만족도 평균점수-1)*25</t>
    <phoneticPr fontId="1" type="noConversion"/>
  </si>
  <si>
    <t>(가족회사 유치실적*0.3) + (기업지원실적*0.3) + (산학협력 중점교수 확보실적*0.4)</t>
    <phoneticPr fontId="1" type="noConversion"/>
  </si>
  <si>
    <t>평생교육 활성화지수</t>
    <phoneticPr fontId="1" type="noConversion"/>
  </si>
  <si>
    <t>(장학금 지급액/총 등록금수입) * 100</t>
    <phoneticPr fontId="1" type="noConversion"/>
  </si>
  <si>
    <t>(2차 핵심역량진단 전체 평균 점수-1)*25</t>
    <phoneticPr fontId="1" type="noConversion"/>
  </si>
  <si>
    <t>ExpUp 교과목 강의평가 점수</t>
    <phoneticPr fontId="1" type="noConversion"/>
  </si>
  <si>
    <t>[(건강보험 직장가입자+해외취업자+농림어업종사자+개인창작활동 종사자+1인(창)사업자+프리랜서)/{졸업자-(진학자+입대자+취업불가능자+외국인유학생+제외인정자)}]×100</t>
    <phoneticPr fontId="1" type="noConversion"/>
  </si>
  <si>
    <t>(총교육비/총 등록금수입) * 100</t>
    <phoneticPr fontId="1" type="noConversion"/>
  </si>
  <si>
    <t>(글로벌 역량강화 프로그램 만족도 * 0.4) + (글로벌 역량강화 해외연수 프로그램 만족도 * 0.4) + (초청방문실적*0.2)</t>
    <phoneticPr fontId="1" type="noConversion"/>
  </si>
  <si>
    <t>취창업역량강화본부</t>
    <phoneticPr fontId="1" type="noConversion"/>
  </si>
  <si>
    <t>입학처</t>
    <phoneticPr fontId="1" type="noConversion"/>
  </si>
  <si>
    <t>비고</t>
    <phoneticPr fontId="1" type="noConversion"/>
  </si>
  <si>
    <t>창의융복합 교과목: NCS기반 및 현장중심, 역량기반 융복합 교육 교과목</t>
    <phoneticPr fontId="1" type="noConversion"/>
  </si>
  <si>
    <t>(창의융복합 교과목 도입률 x 0.4) 
+ 
(강의평가지수 x 0.3)
+
(교재 및 지침서 개발실적률 x 0.1) 
+  
(ExpUp 교육 선진화 지수 x 0.2)</t>
    <phoneticPr fontId="1" type="noConversion"/>
  </si>
  <si>
    <t>창의융복합 교과목 강의평가 점수</t>
    <phoneticPr fontId="1" type="noConversion"/>
  </si>
  <si>
    <t>액티브 러닝 교과목 강의평가 점수</t>
    <phoneticPr fontId="1" type="noConversion"/>
  </si>
  <si>
    <t>(교수학습방법 개발실적률 * 0.3)
 + 
(개발 교수학습방법 활용실적률 * 0.4) +
(교수지원프로그램 만족도 * 0.3)</t>
    <phoneticPr fontId="1" type="noConversion"/>
  </si>
  <si>
    <t>(교수학습방법 개발 건수 / 목표건수 )* 100</t>
    <phoneticPr fontId="1" type="noConversion"/>
  </si>
  <si>
    <t>(개발 교수학습방법 활용 건수 / 목표건수) * 100</t>
    <phoneticPr fontId="1" type="noConversion"/>
  </si>
  <si>
    <t>{연구개발 누적 실적/ 전임교원수}*100</t>
    <phoneticPr fontId="1" type="noConversion"/>
  </si>
  <si>
    <t>0.2
(100)</t>
    <phoneticPr fontId="1" type="noConversion"/>
  </si>
  <si>
    <t>(학사제도 재학생 만족도 * 0.5) 
+
 (학사제도 개편반영 실적 * 0.5)</t>
    <phoneticPr fontId="1" type="noConversion"/>
  </si>
  <si>
    <t>학사제도 개편반영 실적</t>
    <phoneticPr fontId="1" type="noConversion"/>
  </si>
  <si>
    <t>(강의환경 개선 건수 / 목표건수) * 100</t>
    <phoneticPr fontId="1" type="noConversion"/>
  </si>
  <si>
    <t>홈페이지 월별 개발의뢰 추진실적</t>
    <phoneticPr fontId="1" type="noConversion"/>
  </si>
  <si>
    <t>(홈페이지 개선 건수 / 목표건수) * 100</t>
    <phoneticPr fontId="1" type="noConversion"/>
  </si>
  <si>
    <t>학생역량 인증지수</t>
    <phoneticPr fontId="1" type="noConversion"/>
  </si>
  <si>
    <t>비교과 CQI 지수
 - 학생진로심리상담센터</t>
    <phoneticPr fontId="1" type="noConversion"/>
  </si>
  <si>
    <t>(CQI 개선결과 건수 / CQI 개선 요청 건수) * 100</t>
    <phoneticPr fontId="1" type="noConversion"/>
  </si>
  <si>
    <t>(대학 CQI점수 평균-1)*25</t>
    <phoneticPr fontId="1" type="noConversion"/>
  </si>
  <si>
    <t>(가족회사 누적건수 / 목표건수) * 100</t>
    <phoneticPr fontId="1" type="noConversion"/>
  </si>
  <si>
    <t>(기업지원 누적건수 / 목표건수) * 100</t>
    <phoneticPr fontId="1" type="noConversion"/>
  </si>
  <si>
    <t>(산학협력 중점교수 확보수 / 목표수)* 100</t>
    <phoneticPr fontId="1" type="noConversion"/>
  </si>
  <si>
    <t>((당기 비즈니스 수익금액 - 전기 비즈니스 수익금액) / 전기 비즈니스 수익금액}*100</t>
    <phoneticPr fontId="1" type="noConversion"/>
  </si>
  <si>
    <t>(지역사회 및 사업 연계 R&amp;BD지원 누적 건수 / 목표건수) * 100</t>
    <phoneticPr fontId="1" type="noConversion"/>
  </si>
  <si>
    <t>(ExpUp Station 누적 매출액 / 목표금액)*100</t>
    <phoneticPr fontId="1" type="noConversion"/>
  </si>
  <si>
    <t>(학생창업건수 / 목표건수) * 100</t>
    <phoneticPr fontId="1" type="noConversion"/>
  </si>
  <si>
    <t>(2차 유지취업자 / 당해년도 12월말 건강보험 직장가입자) * 100</t>
    <phoneticPr fontId="1" type="noConversion"/>
  </si>
  <si>
    <t>(평생교육 활성화지수 * 0.5) 
+ 
(평생교육 프로그램 개발 운영지수 * 0.5)</t>
    <phoneticPr fontId="1" type="noConversion"/>
  </si>
  <si>
    <t>(교욱생 누적수 / 목표수) * 100</t>
    <phoneticPr fontId="1" type="noConversion"/>
  </si>
  <si>
    <t>(수강료 누적 수입액 / 목표금액) * 100</t>
    <phoneticPr fontId="1" type="noConversion"/>
  </si>
  <si>
    <t>(자체,국고지원 교육과정 프로그램 운영 누적 건수 / 목표건수) * 100</t>
    <phoneticPr fontId="1" type="noConversion"/>
  </si>
  <si>
    <t>(자체,국고지원 교육과정 프로그램 개발 누적 건수 / 목표건수) * 100</t>
    <phoneticPr fontId="1" type="noConversion"/>
  </si>
  <si>
    <t>(학습지원 프로그램 참여자수 / 총 소수집단 수) * 100</t>
    <phoneticPr fontId="1" type="noConversion"/>
  </si>
  <si>
    <t>{(프로그램 이수 후 결과 - 프로그램 이수 전 결과) / 프로그램 이수 전 결과} * 100</t>
    <phoneticPr fontId="1" type="noConversion"/>
  </si>
  <si>
    <t>(해외기관 신규 MOU 체결 누적건수) / 목표건수) * 100</t>
    <phoneticPr fontId="1" type="noConversion"/>
  </si>
  <si>
    <t>{해외취업자 / (졸업자 - (진학자+입대자+취업불가능자+외국인유학생+건강보험직장가입제외대상))} * 100</t>
    <phoneticPr fontId="1" type="noConversion"/>
  </si>
  <si>
    <t>(초청방문건수 / 목표건수) * 100</t>
    <phoneticPr fontId="1" type="noConversion"/>
  </si>
  <si>
    <t>대학정보공시 기준</t>
    <phoneticPr fontId="1" type="noConversion"/>
  </si>
  <si>
    <t>(등록금 수입 / 총 수입금) * 100</t>
    <phoneticPr fontId="1" type="noConversion"/>
  </si>
  <si>
    <t>(재정지원사업 유치건수 / 목표건수) * 100</t>
    <phoneticPr fontId="1" type="noConversion"/>
  </si>
  <si>
    <t>(재정지원사업 유치금액 / 목표금액) * 100</t>
    <phoneticPr fontId="1" type="noConversion"/>
  </si>
  <si>
    <t>(이수인원수 / 총 직원수) * 100</t>
    <phoneticPr fontId="1" type="noConversion"/>
  </si>
  <si>
    <t>담당부서</t>
    <phoneticPr fontId="1" type="noConversion"/>
  </si>
  <si>
    <t>하위지표명</t>
    <phoneticPr fontId="1" type="noConversion"/>
  </si>
  <si>
    <t>학생핵심역량점수</t>
    <phoneticPr fontId="1" type="noConversion"/>
  </si>
  <si>
    <t>(개편된 학사제도 반영건수 / 목표건수) * 100</t>
    <phoneticPr fontId="1" type="noConversion"/>
  </si>
  <si>
    <t>(개편된 학사제도 반영건수 / 목표건수) *100</t>
    <phoneticPr fontId="1" type="noConversion"/>
  </si>
  <si>
    <t>※ 학사제도 개편 예시:
- 수강신청제도 변경(오프라인 -&gt; 온라인), 수강신청가능 학점 수 변경, 전과제도 변경, 졸업학점 변경, 중간,기말 점수에서 수시시험 점수 포함, 현장실습제도 변경, 교양이수 최저학점 변경, 수업시간 변경, 집중이수제 변경, 휴학제도 변경(창업, 육아휴학 등)
※ 학칙 및 학칙시행세칙 개정은학사제도 개정만 반영, 명칭변경, 중복삭제항목 등은 제외</t>
    <phoneticPr fontId="1" type="noConversion"/>
  </si>
  <si>
    <t>(창의 융복합 전공 교과목 도입률 * 0.5) + (창의융복합 교양 교과목 도입률 * 0.5)</t>
    <phoneticPr fontId="1" type="noConversion"/>
  </si>
  <si>
    <t>(창의 융복합 교과목 강의평가 점수 * 0.5) + 
(액티브러닝 적용 교과목 강의평가 점수 * 0.5)</t>
    <phoneticPr fontId="1" type="noConversion"/>
  </si>
  <si>
    <t>(전공 교재 및 지침서 개발 실적률 * 0.5) + (교양 교재 및 지침서 개발 실적률 * 0.5)</t>
    <phoneticPr fontId="1" type="noConversion"/>
  </si>
  <si>
    <t>(ExpUp 교육과정 교과목 도입률 * 0.6) + (ExpUp 교과목 강의평가 점수 * 0.4)</t>
    <phoneticPr fontId="1" type="noConversion"/>
  </si>
  <si>
    <t>(재학생만족도 * 0.4) 
+ 
(강의환경개선실적 * 0.3) 
+ 
(실습실 환경 개선율 * 0.3)</t>
    <phoneticPr fontId="1" type="noConversion"/>
  </si>
  <si>
    <t>(전산서비스만족도 * 0.6)
 + 
(홈페이지 월별 개발의뢰 추진실적 * 0.4)</t>
    <phoneticPr fontId="1" type="noConversion"/>
  </si>
  <si>
    <t>(이러닝 만족도 * 0.6) 
+ 
(스마트 환경개선율 * 0.4)</t>
    <phoneticPr fontId="1" type="noConversion"/>
  </si>
  <si>
    <t>(PC보안 패치 완료 실적 * 0.5) 
+ 
(내PC지킴이 보안점검 조치 이행률 * 0.5)</t>
    <phoneticPr fontId="1" type="noConversion"/>
  </si>
  <si>
    <t>(학생핵심역량점수 * 0.5) 
+ 
(핵심역량 인증지수 * 0.5)</t>
    <phoneticPr fontId="1" type="noConversion"/>
  </si>
  <si>
    <t xml:space="preserve">(비교과 프로그램 CQI 지수(산학협력단) * 0.4) + (비교과 프로그램 CQI 지수(학생진로심리상담센터) * 0.3) + (비교과 프로그램 CQI 지수(교수학습지원센터) * 0.3) </t>
    <phoneticPr fontId="1" type="noConversion"/>
  </si>
  <si>
    <t>(교양 교육만족도 * 0.2) + (교양 교육품질관리 점수 * 0.3) + (교양 교육 학업성취도x 0.3) + (교양 교육과정 개선율 * 0.2)</t>
    <phoneticPr fontId="1" type="noConversion"/>
  </si>
  <si>
    <t>(창의 융복합 전공 운영 교과목 수 ÷ 전체 전공 교과목 수) * 100</t>
    <phoneticPr fontId="1" type="noConversion"/>
  </si>
  <si>
    <t>(창의 융복합 교양 운영 교과목 수 ÷ 전체 교양 교과목 수) * 100</t>
    <phoneticPr fontId="1" type="noConversion"/>
  </si>
  <si>
    <t>(창의 융복합 교과목 강의평가 평균점수-1) * 25</t>
    <phoneticPr fontId="1" type="noConversion"/>
  </si>
  <si>
    <t>(액티브러닝 교과목 강의평가 평균점수-1) * 25</t>
    <phoneticPr fontId="1" type="noConversion"/>
  </si>
  <si>
    <t>(창의 융복합 전공 교재 및 지침서 개발 건수 / 목표 개발 건수) * 100</t>
    <phoneticPr fontId="1" type="noConversion"/>
  </si>
  <si>
    <t>(창의 융복합 교양 교재 및 지침서 개발 건수 / 목표 개발 건수) * 100</t>
    <phoneticPr fontId="1" type="noConversion"/>
  </si>
  <si>
    <t>(ExpUp 교육과정 도입 교과목 수 ÷ 전체 교과목 수) * 100</t>
    <phoneticPr fontId="1" type="noConversion"/>
  </si>
  <si>
    <t>(ExpUp 교과목 강의평가 평균점수 -1) * 25</t>
    <phoneticPr fontId="1" type="noConversion"/>
  </si>
  <si>
    <t>(교수지원 프로그램 만족도 평균점수 -1) * 25</t>
    <phoneticPr fontId="1" type="noConversion"/>
  </si>
  <si>
    <t>(강의환경에 대한 재학생 만족도 평균점수-1) * 25</t>
    <phoneticPr fontId="1" type="noConversion"/>
  </si>
  <si>
    <t>(냉난방기 설치대수 / 목표 설치대수) * 100</t>
    <phoneticPr fontId="1" type="noConversion"/>
  </si>
  <si>
    <t>(계획완료 건수/전체 개선계획 건수) *100</t>
    <phoneticPr fontId="1" type="noConversion"/>
  </si>
  <si>
    <t>(운영체제 보안패치 완료PC수 / 전체 PC수)*50 + (백신최신업데이트 완료PC수 / 전체PC수) * 50</t>
    <phoneticPr fontId="1" type="noConversion"/>
  </si>
  <si>
    <t>(내PC지킴이 보안완료 평균 이행자수 / 내PC지킴이 실행 대상자수) * 100</t>
    <phoneticPr fontId="1" type="noConversion"/>
  </si>
  <si>
    <t>(학생역량 인증률 * 0.6) 
+ 
(학생역량인증제 만족도 * 0.4)</t>
    <phoneticPr fontId="1" type="noConversion"/>
  </si>
  <si>
    <t>(개선실적건수 / 전체 환류계획 건수) * 100</t>
    <phoneticPr fontId="1" type="noConversion"/>
  </si>
  <si>
    <t>(프로그램 만족도 * 0.3) + (프로그램 참여율 * 0.3) + (프로그램 개선율 * 0.4)</t>
    <phoneticPr fontId="1" type="noConversion"/>
  </si>
  <si>
    <t>(전공 교육만족도-1)*25</t>
    <phoneticPr fontId="1" type="noConversion"/>
  </si>
  <si>
    <t>(교양 교육만족도-1)*25</t>
    <phoneticPr fontId="1" type="noConversion"/>
  </si>
  <si>
    <t>전략과제별 핵심성과지표(KPI)</t>
    <phoneticPr fontId="1" type="noConversion"/>
  </si>
  <si>
    <t>실행과제별 핵심성과지표(KPI)</t>
    <phoneticPr fontId="1" type="noConversion"/>
  </si>
  <si>
    <t>(학습역량 프로그램 참여자수 / 총 재학생수) * 100</t>
    <phoneticPr fontId="1" type="noConversion"/>
  </si>
  <si>
    <t>(복지혜택 수혜 교·직원 수 / 총 교·직원 수) * 100</t>
    <phoneticPr fontId="1" type="noConversion"/>
  </si>
  <si>
    <t>(교·직원 복지에 대한 만족도 점수-1)*25</t>
    <phoneticPr fontId="1" type="noConversion"/>
  </si>
  <si>
    <t>(복지수혜율 * 0.5) + (교·직원 복지 만족도 * 0.5)</t>
    <phoneticPr fontId="1" type="noConversion"/>
  </si>
  <si>
    <t>교·직원 복지 만족도</t>
    <phoneticPr fontId="1" type="noConversion"/>
  </si>
  <si>
    <t>강의환경 개선지수</t>
    <phoneticPr fontId="1" type="noConversion"/>
  </si>
  <si>
    <t>(강의환경 개선지수 x 0.3)
+
(전산서비스 운영성과지수 x 0.2)
+
(스마트 환경지수 x 0.3)
+
(정보보호 강화지수 x 0.2)</t>
    <phoneticPr fontId="1" type="noConversion"/>
  </si>
  <si>
    <t>ExpUp교육 종합지원단</t>
    <phoneticPr fontId="1" type="noConversion"/>
  </si>
  <si>
    <t>산학협력처·단</t>
  </si>
  <si>
    <t>원격교육지원센터</t>
    <phoneticPr fontId="1" type="noConversion"/>
  </si>
  <si>
    <t>(교수학습방법 성과지수 * 0.7) 
+ 
(전임교원 1인당 연구개발실적 * 0.3)</t>
    <phoneticPr fontId="1" type="noConversion"/>
  </si>
  <si>
    <t>1.2.2 교원 역량 강화</t>
    <phoneticPr fontId="1" type="noConversion"/>
  </si>
  <si>
    <t>NEW대경비전 2025+ 중장기발전계획 핵심성과지표(KPI) _ 2022.4.1.자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</si>
</sst>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vertical="center" wrapText="1"/>
    </xf>
    <xf numFmtId="0" fontId="8" fillId="0" borderId="0" xfId="0" applyFont="1" applyBorder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2" fontId="9" fillId="4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2:AB102"/>
  <sheetViews>
    <sheetView tabSelected="1" zoomScale="70" zoomScaleNormal="70" workbookViewId="0">
      <selection activeCell="B4" sqref="B4:B7"/>
    </sheetView>
  </sheetViews>
  <sheetFormatPr defaultColWidth="9" defaultRowHeight="20.25" x14ac:dyDescent="0.3"/>
  <cols>
    <col min="1" max="1" width="4.375" style="5" customWidth="1"/>
    <col min="2" max="2" width="18.625" style="1" customWidth="1"/>
    <col min="3" max="3" width="9.625" style="1" customWidth="1"/>
    <col min="4" max="4" width="19.375" style="3" customWidth="1"/>
    <col min="5" max="8" width="12.125" style="3" bestFit="1" customWidth="1"/>
    <col min="9" max="9" width="29.125" style="3" bestFit="1" customWidth="1"/>
    <col min="10" max="10" width="24.625" style="3" customWidth="1"/>
    <col min="11" max="11" width="6.75" style="3" bestFit="1" customWidth="1"/>
    <col min="12" max="12" width="25.375" style="11" customWidth="1"/>
    <col min="13" max="13" width="9.75" style="5" customWidth="1"/>
    <col min="14" max="14" width="31.5" style="11" customWidth="1"/>
    <col min="15" max="18" width="9.75" style="5" customWidth="1"/>
    <col min="19" max="19" width="9.75" style="4" customWidth="1"/>
    <col min="20" max="20" width="21.5" style="5" customWidth="1"/>
    <col min="21" max="21" width="29.75" style="5" customWidth="1"/>
    <col min="22" max="22" width="9.75" style="11" customWidth="1"/>
    <col min="23" max="23" width="31.75" style="5" customWidth="1"/>
    <col min="24" max="24" width="12.125" style="5" customWidth="1"/>
    <col min="25" max="27" width="7.75" style="5" customWidth="1"/>
    <col min="28" max="28" width="27.5" style="5" customWidth="1"/>
    <col min="29" max="16384" width="9" style="5"/>
  </cols>
  <sheetData>
    <row r="2" spans="2:28" ht="39.75" customHeight="1" thickBot="1" x14ac:dyDescent="0.35">
      <c r="B2" s="35" t="s">
        <v>331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 spans="2:28" ht="21" thickTop="1" x14ac:dyDescent="0.3"/>
    <row r="4" spans="2:28" s="11" customFormat="1" ht="27" customHeight="1" x14ac:dyDescent="0.3">
      <c r="B4" s="36" t="s">
        <v>28</v>
      </c>
      <c r="C4" s="36" t="s">
        <v>317</v>
      </c>
      <c r="D4" s="36"/>
      <c r="E4" s="36"/>
      <c r="F4" s="36"/>
      <c r="G4" s="36"/>
      <c r="H4" s="36"/>
      <c r="I4" s="36"/>
      <c r="J4" s="36" t="s">
        <v>213</v>
      </c>
      <c r="K4" s="36" t="s">
        <v>318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8" t="s">
        <v>239</v>
      </c>
    </row>
    <row r="5" spans="2:28" s="11" customFormat="1" ht="23.25" customHeight="1" x14ac:dyDescent="0.3">
      <c r="B5" s="37"/>
      <c r="C5" s="36"/>
      <c r="D5" s="36"/>
      <c r="E5" s="36"/>
      <c r="F5" s="36"/>
      <c r="G5" s="36"/>
      <c r="H5" s="36"/>
      <c r="I5" s="36"/>
      <c r="J5" s="36"/>
      <c r="K5" s="39" t="s">
        <v>32</v>
      </c>
      <c r="L5" s="39"/>
      <c r="M5" s="39"/>
      <c r="N5" s="39"/>
      <c r="O5" s="39"/>
      <c r="P5" s="39"/>
      <c r="Q5" s="39"/>
      <c r="R5" s="39"/>
      <c r="S5" s="40" t="s">
        <v>31</v>
      </c>
      <c r="T5" s="40"/>
      <c r="U5" s="40"/>
      <c r="V5" s="40"/>
      <c r="W5" s="40"/>
      <c r="X5" s="40"/>
      <c r="Y5" s="40"/>
      <c r="Z5" s="40"/>
      <c r="AA5" s="40"/>
      <c r="AB5" s="38"/>
    </row>
    <row r="6" spans="2:28" s="11" customFormat="1" ht="24" customHeight="1" x14ac:dyDescent="0.3">
      <c r="B6" s="36"/>
      <c r="C6" s="36" t="s">
        <v>187</v>
      </c>
      <c r="D6" s="36" t="s">
        <v>52</v>
      </c>
      <c r="E6" s="36" t="s">
        <v>208</v>
      </c>
      <c r="F6" s="36"/>
      <c r="G6" s="36"/>
      <c r="H6" s="36"/>
      <c r="I6" s="36" t="s">
        <v>21</v>
      </c>
      <c r="J6" s="36"/>
      <c r="K6" s="39" t="s">
        <v>187</v>
      </c>
      <c r="L6" s="39" t="s">
        <v>33</v>
      </c>
      <c r="M6" s="39" t="s">
        <v>30</v>
      </c>
      <c r="N6" s="39" t="s">
        <v>21</v>
      </c>
      <c r="O6" s="39" t="s">
        <v>208</v>
      </c>
      <c r="P6" s="39"/>
      <c r="Q6" s="39"/>
      <c r="R6" s="39"/>
      <c r="S6" s="41" t="s">
        <v>187</v>
      </c>
      <c r="T6" s="40" t="s">
        <v>281</v>
      </c>
      <c r="U6" s="40" t="s">
        <v>282</v>
      </c>
      <c r="V6" s="40" t="s">
        <v>30</v>
      </c>
      <c r="W6" s="40" t="s">
        <v>21</v>
      </c>
      <c r="X6" s="40" t="s">
        <v>208</v>
      </c>
      <c r="Y6" s="40"/>
      <c r="Z6" s="40"/>
      <c r="AA6" s="40"/>
      <c r="AB6" s="38"/>
    </row>
    <row r="7" spans="2:28" s="11" customFormat="1" ht="21.75" customHeight="1" x14ac:dyDescent="0.3">
      <c r="B7" s="36"/>
      <c r="C7" s="36"/>
      <c r="D7" s="36"/>
      <c r="E7" s="12">
        <v>2022</v>
      </c>
      <c r="F7" s="12">
        <v>2023</v>
      </c>
      <c r="G7" s="12">
        <v>2024</v>
      </c>
      <c r="H7" s="12">
        <v>2025</v>
      </c>
      <c r="I7" s="36"/>
      <c r="J7" s="36"/>
      <c r="K7" s="39"/>
      <c r="L7" s="39"/>
      <c r="M7" s="39"/>
      <c r="N7" s="39"/>
      <c r="O7" s="19">
        <v>2022</v>
      </c>
      <c r="P7" s="19">
        <v>2023</v>
      </c>
      <c r="Q7" s="19">
        <v>2024</v>
      </c>
      <c r="R7" s="19">
        <v>2025</v>
      </c>
      <c r="S7" s="41"/>
      <c r="T7" s="40"/>
      <c r="U7" s="40"/>
      <c r="V7" s="40"/>
      <c r="W7" s="40"/>
      <c r="X7" s="18">
        <v>2022</v>
      </c>
      <c r="Y7" s="18">
        <v>2023</v>
      </c>
      <c r="Z7" s="18">
        <v>2024</v>
      </c>
      <c r="AA7" s="18">
        <v>2025</v>
      </c>
      <c r="AB7" s="38"/>
    </row>
    <row r="8" spans="2:28" ht="33" customHeight="1" x14ac:dyDescent="0.3">
      <c r="B8" s="42" t="s">
        <v>200</v>
      </c>
      <c r="C8" s="43">
        <v>1</v>
      </c>
      <c r="D8" s="44" t="s">
        <v>156</v>
      </c>
      <c r="E8" s="45">
        <f>($M$8*O8)+($M$10*O10)+($M$12*O12)+($M$14*O14)</f>
        <v>76.893000000000001</v>
      </c>
      <c r="F8" s="45">
        <f t="shared" ref="F8:H8" si="0">($M$8*P8)+($M$10*P10)+($M$12*P12)+($M$14*P14)</f>
        <v>79.470999999999989</v>
      </c>
      <c r="G8" s="45">
        <f t="shared" si="0"/>
        <v>79.754999999999995</v>
      </c>
      <c r="H8" s="45">
        <f t="shared" si="0"/>
        <v>79.945999999999998</v>
      </c>
      <c r="I8" s="44" t="s">
        <v>241</v>
      </c>
      <c r="J8" s="42" t="s">
        <v>18</v>
      </c>
      <c r="K8" s="48">
        <v>1</v>
      </c>
      <c r="L8" s="50" t="s">
        <v>29</v>
      </c>
      <c r="M8" s="46">
        <v>0.4</v>
      </c>
      <c r="N8" s="50" t="s">
        <v>287</v>
      </c>
      <c r="O8" s="46">
        <f>($V$8*X8)+($V$9*X9)</f>
        <v>83.89500000000001</v>
      </c>
      <c r="P8" s="46">
        <f t="shared" ref="P8:R8" si="1">($V$8*Y8)+($V$9*Y9)</f>
        <v>89.97999999999999</v>
      </c>
      <c r="Q8" s="46">
        <f t="shared" si="1"/>
        <v>90.63</v>
      </c>
      <c r="R8" s="46">
        <f t="shared" si="1"/>
        <v>90.784999999999997</v>
      </c>
      <c r="S8" s="26">
        <v>1</v>
      </c>
      <c r="T8" s="27" t="s">
        <v>171</v>
      </c>
      <c r="U8" s="29" t="s">
        <v>22</v>
      </c>
      <c r="V8" s="29">
        <v>0.5</v>
      </c>
      <c r="W8" s="9" t="s">
        <v>298</v>
      </c>
      <c r="X8" s="25">
        <v>72.790000000000006</v>
      </c>
      <c r="Y8" s="25">
        <v>79.959999999999994</v>
      </c>
      <c r="Z8" s="25">
        <v>81.260000000000005</v>
      </c>
      <c r="AA8" s="25">
        <v>81.569999999999993</v>
      </c>
      <c r="AB8" s="47" t="s">
        <v>221</v>
      </c>
    </row>
    <row r="9" spans="2:28" ht="33" customHeight="1" x14ac:dyDescent="0.3">
      <c r="B9" s="42"/>
      <c r="C9" s="43"/>
      <c r="D9" s="44"/>
      <c r="E9" s="45"/>
      <c r="F9" s="45"/>
      <c r="G9" s="45"/>
      <c r="H9" s="45"/>
      <c r="I9" s="44"/>
      <c r="J9" s="42"/>
      <c r="K9" s="48"/>
      <c r="L9" s="50"/>
      <c r="M9" s="46"/>
      <c r="N9" s="50"/>
      <c r="O9" s="46"/>
      <c r="P9" s="46"/>
      <c r="Q9" s="46"/>
      <c r="R9" s="46"/>
      <c r="S9" s="26">
        <v>2</v>
      </c>
      <c r="T9" s="27" t="s">
        <v>172</v>
      </c>
      <c r="U9" s="29" t="s">
        <v>23</v>
      </c>
      <c r="V9" s="29">
        <v>0.5</v>
      </c>
      <c r="W9" s="9" t="s">
        <v>299</v>
      </c>
      <c r="X9" s="25">
        <v>95</v>
      </c>
      <c r="Y9" s="25">
        <v>100</v>
      </c>
      <c r="Z9" s="25">
        <v>100</v>
      </c>
      <c r="AA9" s="25">
        <v>100</v>
      </c>
      <c r="AB9" s="47"/>
    </row>
    <row r="10" spans="2:28" ht="49.5" x14ac:dyDescent="0.3">
      <c r="B10" s="42"/>
      <c r="C10" s="43"/>
      <c r="D10" s="44"/>
      <c r="E10" s="45"/>
      <c r="F10" s="45"/>
      <c r="G10" s="45"/>
      <c r="H10" s="45"/>
      <c r="I10" s="44"/>
      <c r="J10" s="42"/>
      <c r="K10" s="48">
        <v>2</v>
      </c>
      <c r="L10" s="49" t="s">
        <v>24</v>
      </c>
      <c r="M10" s="46">
        <v>0.3</v>
      </c>
      <c r="N10" s="49" t="s">
        <v>288</v>
      </c>
      <c r="O10" s="46">
        <f>($V$10*X10)+($V$11*X11)</f>
        <v>86.05</v>
      </c>
      <c r="P10" s="46">
        <f t="shared" ref="P10:R10" si="2">($V$10*Y10)+($V$11*Y11)</f>
        <v>86.45</v>
      </c>
      <c r="Q10" s="46">
        <f t="shared" si="2"/>
        <v>86.45</v>
      </c>
      <c r="R10" s="46">
        <f t="shared" si="2"/>
        <v>86.8</v>
      </c>
      <c r="S10" s="26">
        <v>1</v>
      </c>
      <c r="T10" s="28" t="s">
        <v>173</v>
      </c>
      <c r="U10" s="23" t="s">
        <v>242</v>
      </c>
      <c r="V10" s="23">
        <v>0.5</v>
      </c>
      <c r="W10" s="23" t="s">
        <v>300</v>
      </c>
      <c r="X10" s="24">
        <v>86.3</v>
      </c>
      <c r="Y10" s="24">
        <v>86.7</v>
      </c>
      <c r="Z10" s="24">
        <v>86.7</v>
      </c>
      <c r="AA10" s="24">
        <v>87</v>
      </c>
      <c r="AB10" s="6" t="s">
        <v>240</v>
      </c>
    </row>
    <row r="11" spans="2:28" ht="66" x14ac:dyDescent="0.3">
      <c r="B11" s="42"/>
      <c r="C11" s="43"/>
      <c r="D11" s="44"/>
      <c r="E11" s="45"/>
      <c r="F11" s="45"/>
      <c r="G11" s="45"/>
      <c r="H11" s="45"/>
      <c r="I11" s="44"/>
      <c r="J11" s="42"/>
      <c r="K11" s="48"/>
      <c r="L11" s="49"/>
      <c r="M11" s="46"/>
      <c r="N11" s="49"/>
      <c r="O11" s="46"/>
      <c r="P11" s="46"/>
      <c r="Q11" s="46"/>
      <c r="R11" s="46"/>
      <c r="S11" s="26">
        <v>2</v>
      </c>
      <c r="T11" s="28" t="s">
        <v>173</v>
      </c>
      <c r="U11" s="23" t="s">
        <v>243</v>
      </c>
      <c r="V11" s="23">
        <v>0.5</v>
      </c>
      <c r="W11" s="23" t="s">
        <v>301</v>
      </c>
      <c r="X11" s="24">
        <v>85.8</v>
      </c>
      <c r="Y11" s="24">
        <v>86.2</v>
      </c>
      <c r="Z11" s="24">
        <v>86.2</v>
      </c>
      <c r="AA11" s="24">
        <v>86.6</v>
      </c>
      <c r="AB11" s="6" t="s">
        <v>34</v>
      </c>
    </row>
    <row r="12" spans="2:28" ht="33" customHeight="1" x14ac:dyDescent="0.3">
      <c r="B12" s="42"/>
      <c r="C12" s="43"/>
      <c r="D12" s="44"/>
      <c r="E12" s="45"/>
      <c r="F12" s="45"/>
      <c r="G12" s="45"/>
      <c r="H12" s="45"/>
      <c r="I12" s="44"/>
      <c r="J12" s="42"/>
      <c r="K12" s="48">
        <v>3</v>
      </c>
      <c r="L12" s="49" t="s">
        <v>222</v>
      </c>
      <c r="M12" s="51">
        <v>0.1</v>
      </c>
      <c r="N12" s="49" t="s">
        <v>289</v>
      </c>
      <c r="O12" s="51">
        <v>100</v>
      </c>
      <c r="P12" s="51">
        <v>100</v>
      </c>
      <c r="Q12" s="51">
        <v>100</v>
      </c>
      <c r="R12" s="51">
        <v>100</v>
      </c>
      <c r="S12" s="26">
        <v>1</v>
      </c>
      <c r="T12" s="28" t="s">
        <v>171</v>
      </c>
      <c r="U12" s="23" t="s">
        <v>217</v>
      </c>
      <c r="V12" s="23">
        <v>0.5</v>
      </c>
      <c r="W12" s="23" t="s">
        <v>302</v>
      </c>
      <c r="X12" s="25">
        <v>100</v>
      </c>
      <c r="Y12" s="25">
        <v>100</v>
      </c>
      <c r="Z12" s="25">
        <v>100</v>
      </c>
      <c r="AA12" s="25">
        <v>100</v>
      </c>
      <c r="AB12" s="6"/>
    </row>
    <row r="13" spans="2:28" ht="33" x14ac:dyDescent="0.3">
      <c r="B13" s="42"/>
      <c r="C13" s="43"/>
      <c r="D13" s="44"/>
      <c r="E13" s="45"/>
      <c r="F13" s="45"/>
      <c r="G13" s="45"/>
      <c r="H13" s="45"/>
      <c r="I13" s="44"/>
      <c r="J13" s="42"/>
      <c r="K13" s="48"/>
      <c r="L13" s="49"/>
      <c r="M13" s="51"/>
      <c r="N13" s="49"/>
      <c r="O13" s="51"/>
      <c r="P13" s="51"/>
      <c r="Q13" s="51"/>
      <c r="R13" s="51"/>
      <c r="S13" s="26">
        <v>2</v>
      </c>
      <c r="T13" s="28" t="s">
        <v>172</v>
      </c>
      <c r="U13" s="23" t="s">
        <v>220</v>
      </c>
      <c r="V13" s="23">
        <v>0.5</v>
      </c>
      <c r="W13" s="10" t="s">
        <v>303</v>
      </c>
      <c r="X13" s="25">
        <v>100</v>
      </c>
      <c r="Y13" s="25">
        <v>100</v>
      </c>
      <c r="Z13" s="25">
        <v>100</v>
      </c>
      <c r="AA13" s="25">
        <v>100</v>
      </c>
      <c r="AB13" s="6"/>
    </row>
    <row r="14" spans="2:28" ht="33" customHeight="1" x14ac:dyDescent="0.3">
      <c r="B14" s="42"/>
      <c r="C14" s="43"/>
      <c r="D14" s="44"/>
      <c r="E14" s="45"/>
      <c r="F14" s="45"/>
      <c r="G14" s="45"/>
      <c r="H14" s="45"/>
      <c r="I14" s="44"/>
      <c r="J14" s="42" t="s">
        <v>0</v>
      </c>
      <c r="K14" s="48">
        <v>4</v>
      </c>
      <c r="L14" s="49" t="s">
        <v>162</v>
      </c>
      <c r="M14" s="51">
        <v>0.2</v>
      </c>
      <c r="N14" s="49" t="s">
        <v>290</v>
      </c>
      <c r="O14" s="51">
        <f>($V$14*X14)+($V$15*X15)</f>
        <v>37.6</v>
      </c>
      <c r="P14" s="51">
        <f t="shared" ref="P14:R14" si="3">($V$14*Y14)+($V$15*Y15)</f>
        <v>37.72</v>
      </c>
      <c r="Q14" s="51">
        <f t="shared" si="3"/>
        <v>37.840000000000003</v>
      </c>
      <c r="R14" s="51">
        <f t="shared" si="3"/>
        <v>37.96</v>
      </c>
      <c r="S14" s="26">
        <v>1</v>
      </c>
      <c r="T14" s="28" t="s">
        <v>173</v>
      </c>
      <c r="U14" s="23" t="s">
        <v>35</v>
      </c>
      <c r="V14" s="23">
        <v>0.6</v>
      </c>
      <c r="W14" s="23" t="s">
        <v>304</v>
      </c>
      <c r="X14" s="24">
        <v>3.8</v>
      </c>
      <c r="Y14" s="24">
        <v>3.8</v>
      </c>
      <c r="Z14" s="24">
        <v>3.8</v>
      </c>
      <c r="AA14" s="24">
        <v>3.8</v>
      </c>
      <c r="AB14" s="6"/>
    </row>
    <row r="15" spans="2:28" ht="33" x14ac:dyDescent="0.3">
      <c r="B15" s="42"/>
      <c r="C15" s="43"/>
      <c r="D15" s="44"/>
      <c r="E15" s="45"/>
      <c r="F15" s="45"/>
      <c r="G15" s="45"/>
      <c r="H15" s="45"/>
      <c r="I15" s="44"/>
      <c r="J15" s="42"/>
      <c r="K15" s="48"/>
      <c r="L15" s="49"/>
      <c r="M15" s="51"/>
      <c r="N15" s="49"/>
      <c r="O15" s="51"/>
      <c r="P15" s="51"/>
      <c r="Q15" s="51"/>
      <c r="R15" s="51"/>
      <c r="S15" s="26">
        <v>2</v>
      </c>
      <c r="T15" s="28" t="s">
        <v>173</v>
      </c>
      <c r="U15" s="23" t="s">
        <v>233</v>
      </c>
      <c r="V15" s="23">
        <v>0.4</v>
      </c>
      <c r="W15" s="23" t="s">
        <v>305</v>
      </c>
      <c r="X15" s="24">
        <v>88.3</v>
      </c>
      <c r="Y15" s="24">
        <v>88.6</v>
      </c>
      <c r="Z15" s="24">
        <v>88.9</v>
      </c>
      <c r="AA15" s="24">
        <v>89.2</v>
      </c>
      <c r="AB15" s="6"/>
    </row>
    <row r="16" spans="2:28" ht="33" customHeight="1" x14ac:dyDescent="0.3">
      <c r="B16" s="42" t="s">
        <v>48</v>
      </c>
      <c r="C16" s="43">
        <v>2</v>
      </c>
      <c r="D16" s="44" t="s">
        <v>163</v>
      </c>
      <c r="E16" s="44">
        <f>($M$16*O16)+($M$19*100)</f>
        <v>95.8</v>
      </c>
      <c r="F16" s="45">
        <f t="shared" ref="F16:H16" si="4">($M$16*P16)+($M$19*100)</f>
        <v>95.905000000000001</v>
      </c>
      <c r="G16" s="45">
        <f t="shared" si="4"/>
        <v>95.905000000000001</v>
      </c>
      <c r="H16" s="44">
        <f t="shared" si="4"/>
        <v>96.009999999999991</v>
      </c>
      <c r="I16" s="44" t="s">
        <v>329</v>
      </c>
      <c r="J16" s="42" t="s">
        <v>1</v>
      </c>
      <c r="K16" s="48">
        <v>1</v>
      </c>
      <c r="L16" s="49" t="s">
        <v>45</v>
      </c>
      <c r="M16" s="49">
        <v>0.7</v>
      </c>
      <c r="N16" s="49" t="s">
        <v>244</v>
      </c>
      <c r="O16" s="49">
        <f>($V$16*X16)+($V$17*X17)+($V$18*X18)</f>
        <v>94</v>
      </c>
      <c r="P16" s="49">
        <f t="shared" ref="P16:R16" si="5">($V$16*Y16)+($V$17*Y17)+($V$18*Y18)</f>
        <v>94.15</v>
      </c>
      <c r="Q16" s="49">
        <f t="shared" si="5"/>
        <v>94.15</v>
      </c>
      <c r="R16" s="49">
        <f t="shared" si="5"/>
        <v>94.3</v>
      </c>
      <c r="S16" s="26">
        <v>1</v>
      </c>
      <c r="T16" s="23" t="s">
        <v>174</v>
      </c>
      <c r="U16" s="23" t="s">
        <v>215</v>
      </c>
      <c r="V16" s="23">
        <v>0.3</v>
      </c>
      <c r="W16" s="23" t="s">
        <v>245</v>
      </c>
      <c r="X16" s="25">
        <v>100</v>
      </c>
      <c r="Y16" s="25">
        <v>100</v>
      </c>
      <c r="Z16" s="25">
        <v>100</v>
      </c>
      <c r="AA16" s="25">
        <v>100</v>
      </c>
      <c r="AB16" s="6"/>
    </row>
    <row r="17" spans="2:28" ht="33" x14ac:dyDescent="0.3">
      <c r="B17" s="42"/>
      <c r="C17" s="43"/>
      <c r="D17" s="44"/>
      <c r="E17" s="44"/>
      <c r="F17" s="45"/>
      <c r="G17" s="45"/>
      <c r="H17" s="44"/>
      <c r="I17" s="44"/>
      <c r="J17" s="42"/>
      <c r="K17" s="48"/>
      <c r="L17" s="49"/>
      <c r="M17" s="49"/>
      <c r="N17" s="49"/>
      <c r="O17" s="49"/>
      <c r="P17" s="49"/>
      <c r="Q17" s="49"/>
      <c r="R17" s="49"/>
      <c r="S17" s="26">
        <v>2</v>
      </c>
      <c r="T17" s="23" t="s">
        <v>174</v>
      </c>
      <c r="U17" s="23" t="s">
        <v>216</v>
      </c>
      <c r="V17" s="23">
        <v>0.4</v>
      </c>
      <c r="W17" s="23" t="s">
        <v>246</v>
      </c>
      <c r="X17" s="25">
        <v>100</v>
      </c>
      <c r="Y17" s="25">
        <v>100</v>
      </c>
      <c r="Z17" s="25">
        <v>100</v>
      </c>
      <c r="AA17" s="25">
        <v>100</v>
      </c>
      <c r="AB17" s="6"/>
    </row>
    <row r="18" spans="2:28" ht="33" x14ac:dyDescent="0.3">
      <c r="B18" s="42"/>
      <c r="C18" s="43"/>
      <c r="D18" s="44"/>
      <c r="E18" s="44"/>
      <c r="F18" s="45"/>
      <c r="G18" s="45"/>
      <c r="H18" s="44"/>
      <c r="I18" s="44"/>
      <c r="J18" s="42"/>
      <c r="K18" s="48"/>
      <c r="L18" s="49"/>
      <c r="M18" s="49"/>
      <c r="N18" s="49"/>
      <c r="O18" s="49"/>
      <c r="P18" s="49"/>
      <c r="Q18" s="49"/>
      <c r="R18" s="49"/>
      <c r="S18" s="26">
        <v>3</v>
      </c>
      <c r="T18" s="23" t="s">
        <v>174</v>
      </c>
      <c r="U18" s="23" t="s">
        <v>46</v>
      </c>
      <c r="V18" s="23">
        <v>0.3</v>
      </c>
      <c r="W18" s="23" t="s">
        <v>306</v>
      </c>
      <c r="X18" s="25">
        <v>80</v>
      </c>
      <c r="Y18" s="25">
        <v>80.5</v>
      </c>
      <c r="Z18" s="25">
        <v>80.5</v>
      </c>
      <c r="AA18" s="25">
        <v>81</v>
      </c>
      <c r="AB18" s="6"/>
    </row>
    <row r="19" spans="2:28" ht="34.5" x14ac:dyDescent="0.3">
      <c r="B19" s="42"/>
      <c r="C19" s="43"/>
      <c r="D19" s="44"/>
      <c r="E19" s="44"/>
      <c r="F19" s="45"/>
      <c r="G19" s="45"/>
      <c r="H19" s="44"/>
      <c r="I19" s="44"/>
      <c r="J19" s="30" t="s">
        <v>330</v>
      </c>
      <c r="K19" s="20">
        <v>2</v>
      </c>
      <c r="L19" s="23" t="s">
        <v>47</v>
      </c>
      <c r="M19" s="23">
        <v>0.3</v>
      </c>
      <c r="N19" s="23" t="s">
        <v>247</v>
      </c>
      <c r="O19" s="24" t="s">
        <v>248</v>
      </c>
      <c r="P19" s="24" t="s">
        <v>248</v>
      </c>
      <c r="Q19" s="24" t="s">
        <v>248</v>
      </c>
      <c r="R19" s="24" t="s">
        <v>248</v>
      </c>
      <c r="S19" s="26">
        <v>1</v>
      </c>
      <c r="T19" s="24" t="s">
        <v>175</v>
      </c>
      <c r="U19" s="23" t="s">
        <v>47</v>
      </c>
      <c r="V19" s="28">
        <v>1</v>
      </c>
      <c r="W19" s="23" t="s">
        <v>247</v>
      </c>
      <c r="X19" s="24" t="s">
        <v>248</v>
      </c>
      <c r="Y19" s="24" t="s">
        <v>248</v>
      </c>
      <c r="Z19" s="24" t="s">
        <v>248</v>
      </c>
      <c r="AA19" s="24" t="s">
        <v>248</v>
      </c>
      <c r="AB19" s="6"/>
    </row>
    <row r="20" spans="2:28" ht="117.75" customHeight="1" x14ac:dyDescent="0.3">
      <c r="B20" s="42" t="s">
        <v>49</v>
      </c>
      <c r="C20" s="43">
        <v>3</v>
      </c>
      <c r="D20" s="44" t="s">
        <v>201</v>
      </c>
      <c r="E20" s="44">
        <f>($M$20*O20)+($M$21*O21)</f>
        <v>81</v>
      </c>
      <c r="F20" s="44">
        <f t="shared" ref="F20:H20" si="6">($M$20*P20)+($M$21*P21)</f>
        <v>81.150000000000006</v>
      </c>
      <c r="G20" s="44">
        <f t="shared" si="6"/>
        <v>81.3</v>
      </c>
      <c r="H20" s="44">
        <f t="shared" si="6"/>
        <v>81.5</v>
      </c>
      <c r="I20" s="44" t="s">
        <v>249</v>
      </c>
      <c r="J20" s="13" t="s">
        <v>2</v>
      </c>
      <c r="K20" s="20">
        <v>1</v>
      </c>
      <c r="L20" s="23" t="s">
        <v>74</v>
      </c>
      <c r="M20" s="23">
        <v>0.5</v>
      </c>
      <c r="N20" s="23" t="s">
        <v>75</v>
      </c>
      <c r="O20" s="24">
        <f>X20</f>
        <v>62</v>
      </c>
      <c r="P20" s="24">
        <f t="shared" ref="P20:R20" si="7">Y20</f>
        <v>62.3</v>
      </c>
      <c r="Q20" s="24">
        <f t="shared" si="7"/>
        <v>62.6</v>
      </c>
      <c r="R20" s="24">
        <f t="shared" si="7"/>
        <v>63</v>
      </c>
      <c r="S20" s="26">
        <v>1</v>
      </c>
      <c r="T20" s="23" t="s">
        <v>173</v>
      </c>
      <c r="U20" s="23" t="s">
        <v>74</v>
      </c>
      <c r="V20" s="28">
        <v>1</v>
      </c>
      <c r="W20" s="23" t="s">
        <v>75</v>
      </c>
      <c r="X20" s="24">
        <v>62</v>
      </c>
      <c r="Y20" s="24">
        <v>62.3</v>
      </c>
      <c r="Z20" s="24">
        <v>62.6</v>
      </c>
      <c r="AA20" s="24">
        <v>63</v>
      </c>
      <c r="AB20" s="52" t="s">
        <v>286</v>
      </c>
    </row>
    <row r="21" spans="2:28" ht="113.25" customHeight="1" x14ac:dyDescent="0.3">
      <c r="B21" s="42"/>
      <c r="C21" s="43"/>
      <c r="D21" s="44"/>
      <c r="E21" s="44"/>
      <c r="F21" s="44"/>
      <c r="G21" s="44"/>
      <c r="H21" s="44"/>
      <c r="I21" s="44"/>
      <c r="J21" s="13" t="s">
        <v>4</v>
      </c>
      <c r="K21" s="20">
        <v>2</v>
      </c>
      <c r="L21" s="23" t="s">
        <v>250</v>
      </c>
      <c r="M21" s="23">
        <v>0.5</v>
      </c>
      <c r="N21" s="23" t="s">
        <v>284</v>
      </c>
      <c r="O21" s="23">
        <v>100</v>
      </c>
      <c r="P21" s="23">
        <v>100</v>
      </c>
      <c r="Q21" s="23">
        <v>100</v>
      </c>
      <c r="R21" s="23">
        <v>100</v>
      </c>
      <c r="S21" s="26">
        <v>1</v>
      </c>
      <c r="T21" s="23" t="s">
        <v>173</v>
      </c>
      <c r="U21" s="23" t="s">
        <v>250</v>
      </c>
      <c r="V21" s="28">
        <v>1</v>
      </c>
      <c r="W21" s="23" t="s">
        <v>285</v>
      </c>
      <c r="X21" s="24">
        <v>100</v>
      </c>
      <c r="Y21" s="24">
        <v>100</v>
      </c>
      <c r="Z21" s="24">
        <v>100</v>
      </c>
      <c r="AA21" s="24">
        <v>100</v>
      </c>
      <c r="AB21" s="52"/>
    </row>
    <row r="22" spans="2:28" ht="33" customHeight="1" x14ac:dyDescent="0.3">
      <c r="B22" s="42" t="s">
        <v>50</v>
      </c>
      <c r="C22" s="43">
        <v>4</v>
      </c>
      <c r="D22" s="44" t="s">
        <v>185</v>
      </c>
      <c r="E22" s="44">
        <f>($M$22*O22)+($M$25*O25)+($M$27*O27)+($M$29*O29)</f>
        <v>85.24</v>
      </c>
      <c r="F22" s="44">
        <f t="shared" ref="F22:H22" si="8">($M$22*P22)+($M$25*P25)+($M$27*P27)+($M$29*P29)</f>
        <v>85.475999999999999</v>
      </c>
      <c r="G22" s="44">
        <f t="shared" si="8"/>
        <v>85.742000000000004</v>
      </c>
      <c r="H22" s="44">
        <f t="shared" si="8"/>
        <v>85.99</v>
      </c>
      <c r="I22" s="44" t="s">
        <v>325</v>
      </c>
      <c r="J22" s="42" t="s">
        <v>5</v>
      </c>
      <c r="K22" s="48">
        <v>1</v>
      </c>
      <c r="L22" s="49" t="s">
        <v>324</v>
      </c>
      <c r="M22" s="49">
        <v>0.3</v>
      </c>
      <c r="N22" s="49" t="s">
        <v>291</v>
      </c>
      <c r="O22" s="49">
        <f>($V$22*X22)+($V$23*X23)+($V$24*X24)</f>
        <v>86</v>
      </c>
      <c r="P22" s="49">
        <f t="shared" ref="P22:R22" si="9">($V$22*Y22)+($V$23*Y23)+($V$24*Y24)</f>
        <v>86.12</v>
      </c>
      <c r="Q22" s="49">
        <f t="shared" si="9"/>
        <v>86.24</v>
      </c>
      <c r="R22" s="49">
        <f t="shared" si="9"/>
        <v>86.4</v>
      </c>
      <c r="S22" s="26">
        <v>1</v>
      </c>
      <c r="T22" s="23" t="s">
        <v>173</v>
      </c>
      <c r="U22" s="23" t="s">
        <v>3</v>
      </c>
      <c r="V22" s="23">
        <v>0.4</v>
      </c>
      <c r="W22" s="23" t="s">
        <v>307</v>
      </c>
      <c r="X22" s="24">
        <v>65</v>
      </c>
      <c r="Y22" s="24">
        <v>65.3</v>
      </c>
      <c r="Z22" s="24">
        <v>65.599999999999994</v>
      </c>
      <c r="AA22" s="24">
        <v>66</v>
      </c>
      <c r="AB22" s="6"/>
    </row>
    <row r="23" spans="2:28" ht="33" x14ac:dyDescent="0.3">
      <c r="B23" s="42"/>
      <c r="C23" s="43"/>
      <c r="D23" s="44"/>
      <c r="E23" s="44"/>
      <c r="F23" s="44"/>
      <c r="G23" s="44"/>
      <c r="H23" s="44"/>
      <c r="I23" s="44"/>
      <c r="J23" s="42"/>
      <c r="K23" s="48"/>
      <c r="L23" s="49"/>
      <c r="M23" s="49"/>
      <c r="N23" s="49"/>
      <c r="O23" s="49"/>
      <c r="P23" s="49"/>
      <c r="Q23" s="49"/>
      <c r="R23" s="49"/>
      <c r="S23" s="26">
        <v>2</v>
      </c>
      <c r="T23" s="23" t="s">
        <v>173</v>
      </c>
      <c r="U23" s="23" t="s">
        <v>76</v>
      </c>
      <c r="V23" s="23">
        <v>0.3</v>
      </c>
      <c r="W23" s="23" t="s">
        <v>251</v>
      </c>
      <c r="X23" s="24">
        <v>100</v>
      </c>
      <c r="Y23" s="24">
        <v>100</v>
      </c>
      <c r="Z23" s="24">
        <v>100</v>
      </c>
      <c r="AA23" s="24">
        <v>100</v>
      </c>
      <c r="AB23" s="6"/>
    </row>
    <row r="24" spans="2:28" ht="33" x14ac:dyDescent="0.3">
      <c r="B24" s="42"/>
      <c r="C24" s="43"/>
      <c r="D24" s="44"/>
      <c r="E24" s="44"/>
      <c r="F24" s="44"/>
      <c r="G24" s="44"/>
      <c r="H24" s="44"/>
      <c r="I24" s="44"/>
      <c r="J24" s="42"/>
      <c r="K24" s="48"/>
      <c r="L24" s="49"/>
      <c r="M24" s="49"/>
      <c r="N24" s="49"/>
      <c r="O24" s="49"/>
      <c r="P24" s="49"/>
      <c r="Q24" s="49"/>
      <c r="R24" s="49"/>
      <c r="S24" s="26">
        <v>3</v>
      </c>
      <c r="T24" s="23" t="s">
        <v>176</v>
      </c>
      <c r="U24" s="23" t="s">
        <v>36</v>
      </c>
      <c r="V24" s="23">
        <v>0.3</v>
      </c>
      <c r="W24" s="23" t="s">
        <v>308</v>
      </c>
      <c r="X24" s="24">
        <v>100</v>
      </c>
      <c r="Y24" s="24">
        <v>100</v>
      </c>
      <c r="Z24" s="24">
        <v>100</v>
      </c>
      <c r="AA24" s="24">
        <v>100</v>
      </c>
      <c r="AB24" s="6"/>
    </row>
    <row r="25" spans="2:28" ht="33.75" customHeight="1" x14ac:dyDescent="0.3">
      <c r="B25" s="42"/>
      <c r="C25" s="43"/>
      <c r="D25" s="44"/>
      <c r="E25" s="44"/>
      <c r="F25" s="44"/>
      <c r="G25" s="44"/>
      <c r="H25" s="44"/>
      <c r="I25" s="44"/>
      <c r="J25" s="42" t="s">
        <v>6</v>
      </c>
      <c r="K25" s="48">
        <v>2</v>
      </c>
      <c r="L25" s="49" t="s">
        <v>40</v>
      </c>
      <c r="M25" s="49">
        <v>0.2</v>
      </c>
      <c r="N25" s="49" t="s">
        <v>292</v>
      </c>
      <c r="O25" s="49">
        <f>($V$25*X25)+($V$26*X26)</f>
        <v>79</v>
      </c>
      <c r="P25" s="49">
        <f t="shared" ref="P25:R25" si="10">($V$25*Y25)+($V$26*Y26)</f>
        <v>79</v>
      </c>
      <c r="Q25" s="49">
        <f t="shared" si="10"/>
        <v>79.150000000000006</v>
      </c>
      <c r="R25" s="49">
        <f t="shared" si="10"/>
        <v>79.150000000000006</v>
      </c>
      <c r="S25" s="26">
        <v>1</v>
      </c>
      <c r="T25" s="23" t="s">
        <v>177</v>
      </c>
      <c r="U25" s="23" t="s">
        <v>7</v>
      </c>
      <c r="V25" s="23">
        <v>0.6</v>
      </c>
      <c r="W25" s="23" t="s">
        <v>224</v>
      </c>
      <c r="X25" s="24">
        <v>65</v>
      </c>
      <c r="Y25" s="24">
        <v>65</v>
      </c>
      <c r="Z25" s="24">
        <v>65.25</v>
      </c>
      <c r="AA25" s="24">
        <v>65.25</v>
      </c>
      <c r="AB25" s="6"/>
    </row>
    <row r="26" spans="2:28" ht="33" x14ac:dyDescent="0.3">
      <c r="B26" s="42"/>
      <c r="C26" s="43"/>
      <c r="D26" s="44"/>
      <c r="E26" s="44"/>
      <c r="F26" s="44"/>
      <c r="G26" s="44"/>
      <c r="H26" s="44"/>
      <c r="I26" s="44"/>
      <c r="J26" s="42"/>
      <c r="K26" s="48"/>
      <c r="L26" s="49"/>
      <c r="M26" s="49"/>
      <c r="N26" s="49"/>
      <c r="O26" s="49"/>
      <c r="P26" s="49"/>
      <c r="Q26" s="49"/>
      <c r="R26" s="49"/>
      <c r="S26" s="26">
        <v>2</v>
      </c>
      <c r="T26" s="23" t="s">
        <v>177</v>
      </c>
      <c r="U26" s="23" t="s">
        <v>252</v>
      </c>
      <c r="V26" s="23">
        <v>0.4</v>
      </c>
      <c r="W26" s="10" t="s">
        <v>253</v>
      </c>
      <c r="X26" s="24">
        <v>100</v>
      </c>
      <c r="Y26" s="24">
        <v>100</v>
      </c>
      <c r="Z26" s="24">
        <v>100</v>
      </c>
      <c r="AA26" s="24">
        <v>100</v>
      </c>
      <c r="AB26" s="31"/>
    </row>
    <row r="27" spans="2:28" ht="49.5" x14ac:dyDescent="0.3">
      <c r="B27" s="42"/>
      <c r="C27" s="43"/>
      <c r="D27" s="44"/>
      <c r="E27" s="44"/>
      <c r="F27" s="44"/>
      <c r="G27" s="44"/>
      <c r="H27" s="44"/>
      <c r="I27" s="44"/>
      <c r="J27" s="42"/>
      <c r="K27" s="48">
        <v>3</v>
      </c>
      <c r="L27" s="49" t="s">
        <v>38</v>
      </c>
      <c r="M27" s="49">
        <v>0.3</v>
      </c>
      <c r="N27" s="49" t="s">
        <v>293</v>
      </c>
      <c r="O27" s="49">
        <f>($V$27*X27)+($V$28*X28)</f>
        <v>82.6</v>
      </c>
      <c r="P27" s="49">
        <f t="shared" ref="P27:R27" si="11">($V$27*Y27)+($V$28*Y28)</f>
        <v>83.199999999999989</v>
      </c>
      <c r="Q27" s="49">
        <f t="shared" si="11"/>
        <v>83.8</v>
      </c>
      <c r="R27" s="49">
        <f t="shared" si="11"/>
        <v>84.4</v>
      </c>
      <c r="S27" s="26">
        <v>1</v>
      </c>
      <c r="T27" s="23" t="s">
        <v>328</v>
      </c>
      <c r="U27" s="23" t="s">
        <v>19</v>
      </c>
      <c r="V27" s="23">
        <v>0.6</v>
      </c>
      <c r="W27" s="10" t="s">
        <v>37</v>
      </c>
      <c r="X27" s="25">
        <v>71</v>
      </c>
      <c r="Y27" s="25">
        <v>72</v>
      </c>
      <c r="Z27" s="25">
        <v>73</v>
      </c>
      <c r="AA27" s="25">
        <v>74</v>
      </c>
      <c r="AB27" s="31"/>
    </row>
    <row r="28" spans="2:28" ht="33" x14ac:dyDescent="0.3">
      <c r="B28" s="42"/>
      <c r="C28" s="43"/>
      <c r="D28" s="44"/>
      <c r="E28" s="44"/>
      <c r="F28" s="44"/>
      <c r="G28" s="44"/>
      <c r="H28" s="44"/>
      <c r="I28" s="44"/>
      <c r="J28" s="42"/>
      <c r="K28" s="48"/>
      <c r="L28" s="49"/>
      <c r="M28" s="49"/>
      <c r="N28" s="49"/>
      <c r="O28" s="49"/>
      <c r="P28" s="49"/>
      <c r="Q28" s="49"/>
      <c r="R28" s="49"/>
      <c r="S28" s="26">
        <v>2</v>
      </c>
      <c r="T28" s="34" t="s">
        <v>328</v>
      </c>
      <c r="U28" s="23" t="s">
        <v>25</v>
      </c>
      <c r="V28" s="23">
        <v>0.4</v>
      </c>
      <c r="W28" s="23" t="s">
        <v>309</v>
      </c>
      <c r="X28" s="25">
        <v>100</v>
      </c>
      <c r="Y28" s="25">
        <v>100</v>
      </c>
      <c r="Z28" s="25">
        <v>100</v>
      </c>
      <c r="AA28" s="25">
        <v>100</v>
      </c>
      <c r="AB28" s="6"/>
    </row>
    <row r="29" spans="2:28" ht="49.5" x14ac:dyDescent="0.3">
      <c r="B29" s="42"/>
      <c r="C29" s="43"/>
      <c r="D29" s="44"/>
      <c r="E29" s="44"/>
      <c r="F29" s="44"/>
      <c r="G29" s="44"/>
      <c r="H29" s="44"/>
      <c r="I29" s="44"/>
      <c r="J29" s="42"/>
      <c r="K29" s="48">
        <v>4</v>
      </c>
      <c r="L29" s="49" t="s">
        <v>39</v>
      </c>
      <c r="M29" s="49">
        <v>0.2</v>
      </c>
      <c r="N29" s="49" t="s">
        <v>294</v>
      </c>
      <c r="O29" s="49">
        <f>($V$29*X29)+($V$30*X30)</f>
        <v>94.3</v>
      </c>
      <c r="P29" s="49">
        <f t="shared" ref="P29:R29" si="12">($V$29*Y29)+($V$30*Y30)</f>
        <v>94.4</v>
      </c>
      <c r="Q29" s="49">
        <f t="shared" si="12"/>
        <v>94.5</v>
      </c>
      <c r="R29" s="49">
        <f t="shared" si="12"/>
        <v>94.6</v>
      </c>
      <c r="S29" s="26">
        <v>1</v>
      </c>
      <c r="T29" s="23" t="s">
        <v>177</v>
      </c>
      <c r="U29" s="23" t="s">
        <v>26</v>
      </c>
      <c r="V29" s="23">
        <v>0.5</v>
      </c>
      <c r="W29" s="23" t="s">
        <v>310</v>
      </c>
      <c r="X29" s="24">
        <v>95.5</v>
      </c>
      <c r="Y29" s="24">
        <v>95.6</v>
      </c>
      <c r="Z29" s="24">
        <v>95.7</v>
      </c>
      <c r="AA29" s="24">
        <v>95.8</v>
      </c>
      <c r="AB29" s="6"/>
    </row>
    <row r="30" spans="2:28" ht="33" x14ac:dyDescent="0.3">
      <c r="B30" s="42"/>
      <c r="C30" s="43"/>
      <c r="D30" s="44"/>
      <c r="E30" s="44"/>
      <c r="F30" s="44"/>
      <c r="G30" s="44"/>
      <c r="H30" s="44"/>
      <c r="I30" s="44"/>
      <c r="J30" s="42"/>
      <c r="K30" s="48"/>
      <c r="L30" s="49"/>
      <c r="M30" s="49"/>
      <c r="N30" s="49"/>
      <c r="O30" s="49"/>
      <c r="P30" s="49"/>
      <c r="Q30" s="49"/>
      <c r="R30" s="49"/>
      <c r="S30" s="26">
        <v>2</v>
      </c>
      <c r="T30" s="23" t="s">
        <v>177</v>
      </c>
      <c r="U30" s="23" t="s">
        <v>27</v>
      </c>
      <c r="V30" s="23">
        <v>0.5</v>
      </c>
      <c r="W30" s="23" t="s">
        <v>311</v>
      </c>
      <c r="X30" s="24">
        <v>93.1</v>
      </c>
      <c r="Y30" s="24">
        <v>93.2</v>
      </c>
      <c r="Z30" s="24">
        <v>93.3</v>
      </c>
      <c r="AA30" s="24">
        <v>93.4</v>
      </c>
      <c r="AB30" s="6"/>
    </row>
    <row r="31" spans="2:28" ht="33" x14ac:dyDescent="0.3">
      <c r="B31" s="42" t="s">
        <v>51</v>
      </c>
      <c r="C31" s="43">
        <v>5</v>
      </c>
      <c r="D31" s="44" t="s">
        <v>202</v>
      </c>
      <c r="E31" s="45">
        <f>($M$31*O31)+($M$34*O34)+($M$39*O39)+($M$43*O43)+($M$47*O47)</f>
        <v>75.07820000000001</v>
      </c>
      <c r="F31" s="45">
        <f t="shared" ref="F31:H31" si="13">($M$31*P31)+($M$34*P34)+($M$39*P39)+($M$43*P43)+($M$47*P47)</f>
        <v>75.796999999999997</v>
      </c>
      <c r="G31" s="45">
        <f t="shared" si="13"/>
        <v>77.267300000000006</v>
      </c>
      <c r="H31" s="45">
        <f t="shared" si="13"/>
        <v>78.990000000000009</v>
      </c>
      <c r="I31" s="44" t="s">
        <v>157</v>
      </c>
      <c r="J31" s="42" t="s">
        <v>8</v>
      </c>
      <c r="K31" s="48">
        <v>1</v>
      </c>
      <c r="L31" s="49" t="s">
        <v>9</v>
      </c>
      <c r="M31" s="49">
        <v>0.2</v>
      </c>
      <c r="N31" s="49" t="s">
        <v>295</v>
      </c>
      <c r="O31" s="49">
        <f>($V$31*X31)+($V$32*X32)</f>
        <v>49.55</v>
      </c>
      <c r="P31" s="49">
        <f t="shared" ref="P31:R31" si="14">($V$31*Y31)+($V$32*Y32)</f>
        <v>51.33</v>
      </c>
      <c r="Q31" s="49">
        <f t="shared" si="14"/>
        <v>51.86</v>
      </c>
      <c r="R31" s="49">
        <f t="shared" si="14"/>
        <v>53.64</v>
      </c>
      <c r="S31" s="26">
        <v>1</v>
      </c>
      <c r="T31" s="23" t="s">
        <v>178</v>
      </c>
      <c r="U31" s="23" t="s">
        <v>283</v>
      </c>
      <c r="V31" s="23">
        <v>0.5</v>
      </c>
      <c r="W31" s="23" t="s">
        <v>232</v>
      </c>
      <c r="X31" s="24">
        <v>70</v>
      </c>
      <c r="Y31" s="24">
        <v>72.5</v>
      </c>
      <c r="Z31" s="24">
        <v>72.5</v>
      </c>
      <c r="AA31" s="24">
        <v>75</v>
      </c>
      <c r="AB31" s="6"/>
    </row>
    <row r="32" spans="2:28" ht="32.25" customHeight="1" x14ac:dyDescent="0.3">
      <c r="B32" s="42"/>
      <c r="C32" s="43"/>
      <c r="D32" s="44"/>
      <c r="E32" s="45"/>
      <c r="F32" s="45"/>
      <c r="G32" s="45"/>
      <c r="H32" s="45"/>
      <c r="I32" s="44"/>
      <c r="J32" s="42"/>
      <c r="K32" s="48"/>
      <c r="L32" s="49"/>
      <c r="M32" s="49"/>
      <c r="N32" s="49"/>
      <c r="O32" s="49"/>
      <c r="P32" s="49"/>
      <c r="Q32" s="49"/>
      <c r="R32" s="49"/>
      <c r="S32" s="26">
        <v>2</v>
      </c>
      <c r="T32" s="23" t="s">
        <v>178</v>
      </c>
      <c r="U32" s="49" t="s">
        <v>254</v>
      </c>
      <c r="V32" s="49">
        <v>0.5</v>
      </c>
      <c r="W32" s="49" t="s">
        <v>312</v>
      </c>
      <c r="X32" s="53">
        <v>29.1</v>
      </c>
      <c r="Y32" s="53">
        <v>30.16</v>
      </c>
      <c r="Z32" s="53">
        <v>31.22</v>
      </c>
      <c r="AA32" s="53">
        <v>32.28</v>
      </c>
      <c r="AB32" s="6"/>
    </row>
    <row r="33" spans="2:28" ht="36" customHeight="1" x14ac:dyDescent="0.3">
      <c r="B33" s="42"/>
      <c r="C33" s="43"/>
      <c r="D33" s="44"/>
      <c r="E33" s="45"/>
      <c r="F33" s="45"/>
      <c r="G33" s="45"/>
      <c r="H33" s="45"/>
      <c r="I33" s="44"/>
      <c r="J33" s="42"/>
      <c r="K33" s="48"/>
      <c r="L33" s="49"/>
      <c r="M33" s="49"/>
      <c r="N33" s="49"/>
      <c r="O33" s="49"/>
      <c r="P33" s="49"/>
      <c r="Q33" s="49"/>
      <c r="R33" s="49"/>
      <c r="S33" s="26">
        <v>3</v>
      </c>
      <c r="T33" s="23" t="s">
        <v>178</v>
      </c>
      <c r="U33" s="49"/>
      <c r="V33" s="49"/>
      <c r="W33" s="49"/>
      <c r="X33" s="53"/>
      <c r="Y33" s="53"/>
      <c r="Z33" s="53"/>
      <c r="AA33" s="53"/>
      <c r="AB33" s="6"/>
    </row>
    <row r="34" spans="2:28" ht="33" customHeight="1" x14ac:dyDescent="0.3">
      <c r="B34" s="42"/>
      <c r="C34" s="43"/>
      <c r="D34" s="44"/>
      <c r="E34" s="45"/>
      <c r="F34" s="45"/>
      <c r="G34" s="45"/>
      <c r="H34" s="45"/>
      <c r="I34" s="44"/>
      <c r="J34" s="42" t="s">
        <v>10</v>
      </c>
      <c r="K34" s="48">
        <v>2</v>
      </c>
      <c r="L34" s="49" t="s">
        <v>41</v>
      </c>
      <c r="M34" s="49">
        <v>0.1</v>
      </c>
      <c r="N34" s="49" t="s">
        <v>296</v>
      </c>
      <c r="O34" s="49">
        <f>($V$34*X34)+($V$35*X35)+($V$36*X36)</f>
        <v>89.5</v>
      </c>
      <c r="P34" s="49">
        <f t="shared" ref="P34:R34" si="15">($V$34*Y34)+($V$35*Y35)+($V$36*Y36)</f>
        <v>90.1</v>
      </c>
      <c r="Q34" s="49">
        <f t="shared" si="15"/>
        <v>90.7</v>
      </c>
      <c r="R34" s="49">
        <f t="shared" si="15"/>
        <v>91.3</v>
      </c>
      <c r="S34" s="26">
        <v>1</v>
      </c>
      <c r="T34" s="34" t="s">
        <v>327</v>
      </c>
      <c r="U34" s="23" t="s">
        <v>152</v>
      </c>
      <c r="V34" s="23">
        <v>0.4</v>
      </c>
      <c r="W34" s="23" t="s">
        <v>313</v>
      </c>
      <c r="X34" s="24">
        <v>100</v>
      </c>
      <c r="Y34" s="24">
        <v>100</v>
      </c>
      <c r="Z34" s="24">
        <v>100</v>
      </c>
      <c r="AA34" s="24">
        <v>100</v>
      </c>
      <c r="AB34" s="6"/>
    </row>
    <row r="35" spans="2:28" s="7" customFormat="1" ht="33" x14ac:dyDescent="0.3">
      <c r="B35" s="42"/>
      <c r="C35" s="43"/>
      <c r="D35" s="44"/>
      <c r="E35" s="45"/>
      <c r="F35" s="45"/>
      <c r="G35" s="45"/>
      <c r="H35" s="45"/>
      <c r="I35" s="44"/>
      <c r="J35" s="42"/>
      <c r="K35" s="48"/>
      <c r="L35" s="49"/>
      <c r="M35" s="49"/>
      <c r="N35" s="49"/>
      <c r="O35" s="49"/>
      <c r="P35" s="49"/>
      <c r="Q35" s="49"/>
      <c r="R35" s="49"/>
      <c r="S35" s="26">
        <v>2</v>
      </c>
      <c r="T35" s="23" t="s">
        <v>179</v>
      </c>
      <c r="U35" s="23" t="s">
        <v>255</v>
      </c>
      <c r="V35" s="23">
        <v>0.3</v>
      </c>
      <c r="W35" s="23" t="s">
        <v>313</v>
      </c>
      <c r="X35" s="24">
        <v>90</v>
      </c>
      <c r="Y35" s="24">
        <v>90</v>
      </c>
      <c r="Z35" s="24">
        <v>90</v>
      </c>
      <c r="AA35" s="24">
        <v>90</v>
      </c>
      <c r="AB35" s="6"/>
    </row>
    <row r="36" spans="2:28" ht="49.5" customHeight="1" x14ac:dyDescent="0.3">
      <c r="B36" s="42"/>
      <c r="C36" s="43"/>
      <c r="D36" s="44"/>
      <c r="E36" s="45"/>
      <c r="F36" s="45"/>
      <c r="G36" s="45"/>
      <c r="H36" s="45"/>
      <c r="I36" s="44"/>
      <c r="J36" s="42"/>
      <c r="K36" s="48"/>
      <c r="L36" s="49"/>
      <c r="M36" s="49"/>
      <c r="N36" s="49"/>
      <c r="O36" s="49"/>
      <c r="P36" s="49"/>
      <c r="Q36" s="49"/>
      <c r="R36" s="49"/>
      <c r="S36" s="56">
        <v>3</v>
      </c>
      <c r="T36" s="49" t="s">
        <v>174</v>
      </c>
      <c r="U36" s="49" t="s">
        <v>153</v>
      </c>
      <c r="V36" s="49">
        <v>0.3</v>
      </c>
      <c r="W36" s="49" t="s">
        <v>314</v>
      </c>
      <c r="X36" s="54">
        <v>75</v>
      </c>
      <c r="Y36" s="54">
        <v>77</v>
      </c>
      <c r="Z36" s="54">
        <v>79</v>
      </c>
      <c r="AA36" s="54">
        <v>81</v>
      </c>
      <c r="AB36" s="6"/>
    </row>
    <row r="37" spans="2:28" ht="16.5" x14ac:dyDescent="0.3">
      <c r="B37" s="42"/>
      <c r="C37" s="43"/>
      <c r="D37" s="44"/>
      <c r="E37" s="45"/>
      <c r="F37" s="45"/>
      <c r="G37" s="45"/>
      <c r="H37" s="45"/>
      <c r="I37" s="44"/>
      <c r="J37" s="42"/>
      <c r="K37" s="48"/>
      <c r="L37" s="49"/>
      <c r="M37" s="49"/>
      <c r="N37" s="49"/>
      <c r="O37" s="49"/>
      <c r="P37" s="49"/>
      <c r="Q37" s="49"/>
      <c r="R37" s="49"/>
      <c r="S37" s="56"/>
      <c r="T37" s="49"/>
      <c r="U37" s="49"/>
      <c r="V37" s="49"/>
      <c r="W37" s="49"/>
      <c r="X37" s="54"/>
      <c r="Y37" s="54"/>
      <c r="Z37" s="54"/>
      <c r="AA37" s="54"/>
      <c r="AB37" s="6"/>
    </row>
    <row r="38" spans="2:28" ht="16.5" x14ac:dyDescent="0.3">
      <c r="B38" s="42"/>
      <c r="C38" s="43"/>
      <c r="D38" s="44"/>
      <c r="E38" s="45"/>
      <c r="F38" s="45"/>
      <c r="G38" s="45"/>
      <c r="H38" s="45"/>
      <c r="I38" s="44"/>
      <c r="J38" s="42"/>
      <c r="K38" s="48"/>
      <c r="L38" s="49"/>
      <c r="M38" s="49"/>
      <c r="N38" s="49"/>
      <c r="O38" s="49"/>
      <c r="P38" s="49"/>
      <c r="Q38" s="49"/>
      <c r="R38" s="49"/>
      <c r="S38" s="56"/>
      <c r="T38" s="49"/>
      <c r="U38" s="49"/>
      <c r="V38" s="49"/>
      <c r="W38" s="49"/>
      <c r="X38" s="54"/>
      <c r="Y38" s="54"/>
      <c r="Z38" s="54"/>
      <c r="AA38" s="54"/>
      <c r="AB38" s="6"/>
    </row>
    <row r="39" spans="2:28" ht="33" customHeight="1" x14ac:dyDescent="0.3">
      <c r="B39" s="42"/>
      <c r="C39" s="43"/>
      <c r="D39" s="44"/>
      <c r="E39" s="45"/>
      <c r="F39" s="45"/>
      <c r="G39" s="45"/>
      <c r="H39" s="45"/>
      <c r="I39" s="44"/>
      <c r="J39" s="42"/>
      <c r="K39" s="48">
        <v>3</v>
      </c>
      <c r="L39" s="49" t="s">
        <v>42</v>
      </c>
      <c r="M39" s="49">
        <v>0.3</v>
      </c>
      <c r="N39" s="49" t="s">
        <v>225</v>
      </c>
      <c r="O39" s="55">
        <f>($V$39*X39)+($V$40*X40)+($V$41*X41)+($V$42*X42)</f>
        <v>76.914000000000001</v>
      </c>
      <c r="P39" s="55">
        <f t="shared" ref="P39:R39" si="16">($V$39*Y39)+($V$40*Y40)+($V$41*Y41)+($V$42*Y42)</f>
        <v>77.489999999999995</v>
      </c>
      <c r="Q39" s="55">
        <f t="shared" si="16"/>
        <v>78.069000000000003</v>
      </c>
      <c r="R39" s="55">
        <f t="shared" si="16"/>
        <v>78.656000000000006</v>
      </c>
      <c r="S39" s="26">
        <v>1</v>
      </c>
      <c r="T39" s="23" t="s">
        <v>171</v>
      </c>
      <c r="U39" s="23" t="s">
        <v>188</v>
      </c>
      <c r="V39" s="23">
        <v>0.2</v>
      </c>
      <c r="W39" s="23" t="s">
        <v>315</v>
      </c>
      <c r="X39" s="25">
        <v>83.6</v>
      </c>
      <c r="Y39" s="25">
        <v>84.44</v>
      </c>
      <c r="Z39" s="25">
        <v>85.28</v>
      </c>
      <c r="AA39" s="25">
        <v>86.13</v>
      </c>
      <c r="AB39" s="6"/>
    </row>
    <row r="40" spans="2:28" ht="49.5" x14ac:dyDescent="0.3">
      <c r="B40" s="42"/>
      <c r="C40" s="43"/>
      <c r="D40" s="44"/>
      <c r="E40" s="45"/>
      <c r="F40" s="45"/>
      <c r="G40" s="45"/>
      <c r="H40" s="45"/>
      <c r="I40" s="44"/>
      <c r="J40" s="42"/>
      <c r="K40" s="48"/>
      <c r="L40" s="49"/>
      <c r="M40" s="49"/>
      <c r="N40" s="49"/>
      <c r="O40" s="55"/>
      <c r="P40" s="55"/>
      <c r="Q40" s="55"/>
      <c r="R40" s="55"/>
      <c r="S40" s="26">
        <v>2</v>
      </c>
      <c r="T40" s="23" t="s">
        <v>171</v>
      </c>
      <c r="U40" s="23" t="s">
        <v>189</v>
      </c>
      <c r="V40" s="23">
        <v>0.3</v>
      </c>
      <c r="W40" s="23" t="s">
        <v>190</v>
      </c>
      <c r="X40" s="25">
        <v>85.98</v>
      </c>
      <c r="Y40" s="25">
        <v>86.84</v>
      </c>
      <c r="Z40" s="25">
        <v>87.7</v>
      </c>
      <c r="AA40" s="25">
        <v>88.58</v>
      </c>
      <c r="AB40" s="6"/>
    </row>
    <row r="41" spans="2:28" ht="19.5" customHeight="1" x14ac:dyDescent="0.3">
      <c r="B41" s="42"/>
      <c r="C41" s="43"/>
      <c r="D41" s="44"/>
      <c r="E41" s="45"/>
      <c r="F41" s="45"/>
      <c r="G41" s="45"/>
      <c r="H41" s="45"/>
      <c r="I41" s="44"/>
      <c r="J41" s="42"/>
      <c r="K41" s="48"/>
      <c r="L41" s="49"/>
      <c r="M41" s="49"/>
      <c r="N41" s="49"/>
      <c r="O41" s="55"/>
      <c r="P41" s="55"/>
      <c r="Q41" s="55"/>
      <c r="R41" s="55"/>
      <c r="S41" s="26">
        <v>3</v>
      </c>
      <c r="T41" s="23" t="s">
        <v>171</v>
      </c>
      <c r="U41" s="23" t="s">
        <v>191</v>
      </c>
      <c r="V41" s="23">
        <v>0.3</v>
      </c>
      <c r="W41" s="23" t="s">
        <v>192</v>
      </c>
      <c r="X41" s="25">
        <v>50</v>
      </c>
      <c r="Y41" s="25">
        <v>50.5</v>
      </c>
      <c r="Z41" s="25">
        <v>51.01</v>
      </c>
      <c r="AA41" s="25">
        <v>51.52</v>
      </c>
      <c r="AB41" s="6" t="s">
        <v>219</v>
      </c>
    </row>
    <row r="42" spans="2:28" ht="33" customHeight="1" x14ac:dyDescent="0.3">
      <c r="B42" s="42"/>
      <c r="C42" s="43"/>
      <c r="D42" s="44"/>
      <c r="E42" s="45"/>
      <c r="F42" s="45"/>
      <c r="G42" s="45"/>
      <c r="H42" s="45"/>
      <c r="I42" s="44"/>
      <c r="J42" s="42"/>
      <c r="K42" s="48"/>
      <c r="L42" s="49"/>
      <c r="M42" s="49"/>
      <c r="N42" s="49"/>
      <c r="O42" s="55"/>
      <c r="P42" s="55"/>
      <c r="Q42" s="55"/>
      <c r="R42" s="55"/>
      <c r="S42" s="26">
        <v>4</v>
      </c>
      <c r="T42" s="23" t="s">
        <v>171</v>
      </c>
      <c r="U42" s="23" t="s">
        <v>193</v>
      </c>
      <c r="V42" s="23">
        <v>0.2</v>
      </c>
      <c r="W42" s="23" t="s">
        <v>256</v>
      </c>
      <c r="X42" s="25">
        <v>97</v>
      </c>
      <c r="Y42" s="25">
        <v>97</v>
      </c>
      <c r="Z42" s="25">
        <v>97</v>
      </c>
      <c r="AA42" s="25">
        <v>97</v>
      </c>
      <c r="AB42" s="6"/>
    </row>
    <row r="43" spans="2:28" ht="19.5" customHeight="1" x14ac:dyDescent="0.3">
      <c r="B43" s="42"/>
      <c r="C43" s="43"/>
      <c r="D43" s="44"/>
      <c r="E43" s="45"/>
      <c r="F43" s="45"/>
      <c r="G43" s="45"/>
      <c r="H43" s="45"/>
      <c r="I43" s="44"/>
      <c r="J43" s="42"/>
      <c r="K43" s="48">
        <v>4</v>
      </c>
      <c r="L43" s="49" t="s">
        <v>43</v>
      </c>
      <c r="M43" s="49">
        <v>0.2</v>
      </c>
      <c r="N43" s="49" t="s">
        <v>297</v>
      </c>
      <c r="O43" s="55">
        <f>($V$43*X43)+($V$44*X44)+($V$45*X45)+($V$46*X46)</f>
        <v>75.72</v>
      </c>
      <c r="P43" s="55">
        <f t="shared" ref="P43:R43" si="17">($V$43*Y43)+($V$44*Y44)+($V$45*Y45)+($V$46*Y46)</f>
        <v>76.36999999999999</v>
      </c>
      <c r="Q43" s="55">
        <f t="shared" si="17"/>
        <v>77.022999999999996</v>
      </c>
      <c r="R43" s="55">
        <f t="shared" si="17"/>
        <v>77.676000000000002</v>
      </c>
      <c r="S43" s="26">
        <v>1</v>
      </c>
      <c r="T43" s="23" t="s">
        <v>172</v>
      </c>
      <c r="U43" s="23" t="s">
        <v>194</v>
      </c>
      <c r="V43" s="23">
        <v>0.2</v>
      </c>
      <c r="W43" s="23" t="s">
        <v>316</v>
      </c>
      <c r="X43" s="25">
        <v>83.6</v>
      </c>
      <c r="Y43" s="25">
        <v>84.6</v>
      </c>
      <c r="Z43" s="25">
        <v>85.6</v>
      </c>
      <c r="AA43" s="25">
        <v>86.6</v>
      </c>
      <c r="AB43" s="6"/>
    </row>
    <row r="44" spans="2:28" ht="49.5" x14ac:dyDescent="0.3">
      <c r="B44" s="42"/>
      <c r="C44" s="43"/>
      <c r="D44" s="44"/>
      <c r="E44" s="45"/>
      <c r="F44" s="45"/>
      <c r="G44" s="45"/>
      <c r="H44" s="45"/>
      <c r="I44" s="44"/>
      <c r="J44" s="42"/>
      <c r="K44" s="48"/>
      <c r="L44" s="49"/>
      <c r="M44" s="49"/>
      <c r="N44" s="49"/>
      <c r="O44" s="55"/>
      <c r="P44" s="55"/>
      <c r="Q44" s="55"/>
      <c r="R44" s="55"/>
      <c r="S44" s="26">
        <v>2</v>
      </c>
      <c r="T44" s="23" t="s">
        <v>172</v>
      </c>
      <c r="U44" s="23" t="s">
        <v>195</v>
      </c>
      <c r="V44" s="23">
        <v>0.3</v>
      </c>
      <c r="W44" s="23" t="s">
        <v>190</v>
      </c>
      <c r="X44" s="25">
        <v>82</v>
      </c>
      <c r="Y44" s="25">
        <v>83</v>
      </c>
      <c r="Z44" s="25">
        <v>84</v>
      </c>
      <c r="AA44" s="25">
        <v>85</v>
      </c>
      <c r="AB44" s="6"/>
    </row>
    <row r="45" spans="2:28" ht="17.25" customHeight="1" x14ac:dyDescent="0.3">
      <c r="B45" s="42"/>
      <c r="C45" s="43"/>
      <c r="D45" s="44"/>
      <c r="E45" s="45"/>
      <c r="F45" s="45"/>
      <c r="G45" s="45"/>
      <c r="H45" s="45"/>
      <c r="I45" s="44"/>
      <c r="J45" s="42"/>
      <c r="K45" s="48"/>
      <c r="L45" s="49"/>
      <c r="M45" s="49"/>
      <c r="N45" s="49"/>
      <c r="O45" s="55"/>
      <c r="P45" s="55"/>
      <c r="Q45" s="55"/>
      <c r="R45" s="55"/>
      <c r="S45" s="26">
        <v>3</v>
      </c>
      <c r="T45" s="23" t="s">
        <v>172</v>
      </c>
      <c r="U45" s="23" t="s">
        <v>196</v>
      </c>
      <c r="V45" s="23">
        <v>0.3</v>
      </c>
      <c r="W45" s="23" t="s">
        <v>197</v>
      </c>
      <c r="X45" s="25">
        <v>50</v>
      </c>
      <c r="Y45" s="25">
        <v>50.5</v>
      </c>
      <c r="Z45" s="25">
        <v>51.01</v>
      </c>
      <c r="AA45" s="25">
        <v>51.52</v>
      </c>
      <c r="AB45" s="6" t="s">
        <v>219</v>
      </c>
    </row>
    <row r="46" spans="2:28" ht="33" x14ac:dyDescent="0.3">
      <c r="B46" s="42"/>
      <c r="C46" s="43"/>
      <c r="D46" s="44"/>
      <c r="E46" s="45"/>
      <c r="F46" s="45"/>
      <c r="G46" s="45"/>
      <c r="H46" s="45"/>
      <c r="I46" s="44"/>
      <c r="J46" s="42"/>
      <c r="K46" s="48"/>
      <c r="L46" s="49"/>
      <c r="M46" s="49"/>
      <c r="N46" s="49"/>
      <c r="O46" s="55"/>
      <c r="P46" s="55"/>
      <c r="Q46" s="55"/>
      <c r="R46" s="55"/>
      <c r="S46" s="26">
        <v>4</v>
      </c>
      <c r="T46" s="23" t="s">
        <v>172</v>
      </c>
      <c r="U46" s="23" t="s">
        <v>198</v>
      </c>
      <c r="V46" s="23">
        <v>0.2</v>
      </c>
      <c r="W46" s="23" t="s">
        <v>256</v>
      </c>
      <c r="X46" s="25">
        <v>97</v>
      </c>
      <c r="Y46" s="25">
        <v>97</v>
      </c>
      <c r="Z46" s="25">
        <v>97</v>
      </c>
      <c r="AA46" s="25">
        <v>97</v>
      </c>
      <c r="AB46" s="6"/>
    </row>
    <row r="47" spans="2:28" ht="19.5" x14ac:dyDescent="0.3">
      <c r="B47" s="42"/>
      <c r="C47" s="43"/>
      <c r="D47" s="44"/>
      <c r="E47" s="45"/>
      <c r="F47" s="45"/>
      <c r="G47" s="45"/>
      <c r="H47" s="45"/>
      <c r="I47" s="44"/>
      <c r="J47" s="42"/>
      <c r="K47" s="20">
        <v>5</v>
      </c>
      <c r="L47" s="23" t="s">
        <v>44</v>
      </c>
      <c r="M47" s="23">
        <v>0.2</v>
      </c>
      <c r="N47" s="23" t="s">
        <v>257</v>
      </c>
      <c r="O47" s="24">
        <v>90</v>
      </c>
      <c r="P47" s="24">
        <v>90</v>
      </c>
      <c r="Q47" s="24">
        <v>95</v>
      </c>
      <c r="R47" s="24">
        <v>100</v>
      </c>
      <c r="S47" s="26">
        <v>1</v>
      </c>
      <c r="T47" s="23" t="s">
        <v>178</v>
      </c>
      <c r="U47" s="23" t="s">
        <v>44</v>
      </c>
      <c r="V47" s="28">
        <v>1</v>
      </c>
      <c r="W47" s="23" t="s">
        <v>257</v>
      </c>
      <c r="X47" s="24">
        <v>90</v>
      </c>
      <c r="Y47" s="24">
        <v>90</v>
      </c>
      <c r="Z47" s="24">
        <v>95</v>
      </c>
      <c r="AA47" s="24">
        <v>100</v>
      </c>
      <c r="AB47" s="6"/>
    </row>
    <row r="48" spans="2:28" ht="33" customHeight="1" x14ac:dyDescent="0.3">
      <c r="B48" s="42" t="s">
        <v>53</v>
      </c>
      <c r="C48" s="43">
        <v>6</v>
      </c>
      <c r="D48" s="44" t="s">
        <v>164</v>
      </c>
      <c r="E48" s="44">
        <f>($M$48*O48)+($M$51*O51)+($M$53*O53)</f>
        <v>85.75</v>
      </c>
      <c r="F48" s="44">
        <f t="shared" ref="F48:H48" si="18">($M$48*P48)+($M$51*P51)+($M$53*P53)</f>
        <v>85.9</v>
      </c>
      <c r="G48" s="44">
        <f t="shared" si="18"/>
        <v>86.2</v>
      </c>
      <c r="H48" s="44">
        <f t="shared" si="18"/>
        <v>86.5</v>
      </c>
      <c r="I48" s="44" t="s">
        <v>214</v>
      </c>
      <c r="J48" s="42" t="s">
        <v>11</v>
      </c>
      <c r="K48" s="48">
        <v>1</v>
      </c>
      <c r="L48" s="57" t="s">
        <v>20</v>
      </c>
      <c r="M48" s="49">
        <v>0.4</v>
      </c>
      <c r="N48" s="58" t="s">
        <v>229</v>
      </c>
      <c r="O48" s="49">
        <f>($V$48*X48)+($V$49*X49)+($V$50*X50)</f>
        <v>100</v>
      </c>
      <c r="P48" s="49">
        <f t="shared" ref="P48:R48" si="19">($V$48*Y48)+($V$49*Y49)+($V$50*Y50)</f>
        <v>100</v>
      </c>
      <c r="Q48" s="49">
        <f t="shared" si="19"/>
        <v>100</v>
      </c>
      <c r="R48" s="49">
        <f t="shared" si="19"/>
        <v>100</v>
      </c>
      <c r="S48" s="26">
        <v>1</v>
      </c>
      <c r="T48" s="34" t="s">
        <v>327</v>
      </c>
      <c r="U48" s="23" t="s">
        <v>54</v>
      </c>
      <c r="V48" s="23">
        <v>0.3</v>
      </c>
      <c r="W48" s="23" t="s">
        <v>258</v>
      </c>
      <c r="X48" s="24">
        <v>100</v>
      </c>
      <c r="Y48" s="24">
        <v>100</v>
      </c>
      <c r="Z48" s="24">
        <v>100</v>
      </c>
      <c r="AA48" s="24">
        <v>100</v>
      </c>
      <c r="AB48" s="6"/>
    </row>
    <row r="49" spans="2:28" ht="33" x14ac:dyDescent="0.3">
      <c r="B49" s="42"/>
      <c r="C49" s="43"/>
      <c r="D49" s="44"/>
      <c r="E49" s="44"/>
      <c r="F49" s="44"/>
      <c r="G49" s="44"/>
      <c r="H49" s="44"/>
      <c r="I49" s="44"/>
      <c r="J49" s="42"/>
      <c r="K49" s="48"/>
      <c r="L49" s="50"/>
      <c r="M49" s="49"/>
      <c r="N49" s="53"/>
      <c r="O49" s="49"/>
      <c r="P49" s="49"/>
      <c r="Q49" s="49"/>
      <c r="R49" s="49"/>
      <c r="S49" s="26">
        <v>2</v>
      </c>
      <c r="T49" s="34" t="s">
        <v>327</v>
      </c>
      <c r="U49" s="23" t="s">
        <v>55</v>
      </c>
      <c r="V49" s="23">
        <v>0.3</v>
      </c>
      <c r="W49" s="23" t="s">
        <v>259</v>
      </c>
      <c r="X49" s="24">
        <v>100</v>
      </c>
      <c r="Y49" s="24">
        <v>100</v>
      </c>
      <c r="Z49" s="24">
        <v>100</v>
      </c>
      <c r="AA49" s="24">
        <v>100</v>
      </c>
      <c r="AB49" s="6"/>
    </row>
    <row r="50" spans="2:28" ht="33" x14ac:dyDescent="0.3">
      <c r="B50" s="42"/>
      <c r="C50" s="43"/>
      <c r="D50" s="44"/>
      <c r="E50" s="44"/>
      <c r="F50" s="44"/>
      <c r="G50" s="44"/>
      <c r="H50" s="44"/>
      <c r="I50" s="44"/>
      <c r="J50" s="42"/>
      <c r="K50" s="48"/>
      <c r="L50" s="50"/>
      <c r="M50" s="49"/>
      <c r="N50" s="53"/>
      <c r="O50" s="49"/>
      <c r="P50" s="49"/>
      <c r="Q50" s="49"/>
      <c r="R50" s="49"/>
      <c r="S50" s="26">
        <v>3</v>
      </c>
      <c r="T50" s="34" t="s">
        <v>327</v>
      </c>
      <c r="U50" s="23" t="s">
        <v>56</v>
      </c>
      <c r="V50" s="23">
        <v>0.4</v>
      </c>
      <c r="W50" s="23" t="s">
        <v>260</v>
      </c>
      <c r="X50" s="24">
        <v>100</v>
      </c>
      <c r="Y50" s="24">
        <v>100</v>
      </c>
      <c r="Z50" s="24">
        <v>100</v>
      </c>
      <c r="AA50" s="24">
        <v>100</v>
      </c>
      <c r="AB50" s="6"/>
    </row>
    <row r="51" spans="2:28" ht="49.5" x14ac:dyDescent="0.3">
      <c r="B51" s="42"/>
      <c r="C51" s="43"/>
      <c r="D51" s="44"/>
      <c r="E51" s="44"/>
      <c r="F51" s="44"/>
      <c r="G51" s="44"/>
      <c r="H51" s="44"/>
      <c r="I51" s="44"/>
      <c r="J51" s="42" t="s">
        <v>12</v>
      </c>
      <c r="K51" s="48">
        <v>2</v>
      </c>
      <c r="L51" s="50" t="s">
        <v>207</v>
      </c>
      <c r="M51" s="49">
        <v>0.3</v>
      </c>
      <c r="N51" s="49" t="s">
        <v>226</v>
      </c>
      <c r="O51" s="49">
        <f>($V$51*X51)+($V$52*X52)</f>
        <v>52.5</v>
      </c>
      <c r="P51" s="49">
        <f t="shared" ref="P51:R51" si="20">($V$51*Y51)+($V$52*Y52)</f>
        <v>53</v>
      </c>
      <c r="Q51" s="49">
        <f t="shared" si="20"/>
        <v>54</v>
      </c>
      <c r="R51" s="49">
        <f t="shared" si="20"/>
        <v>55</v>
      </c>
      <c r="S51" s="26">
        <v>1</v>
      </c>
      <c r="T51" s="34" t="s">
        <v>327</v>
      </c>
      <c r="U51" s="23" t="s">
        <v>57</v>
      </c>
      <c r="V51" s="23">
        <v>0.5</v>
      </c>
      <c r="W51" s="23" t="s">
        <v>261</v>
      </c>
      <c r="X51" s="24">
        <v>5</v>
      </c>
      <c r="Y51" s="24">
        <v>6</v>
      </c>
      <c r="Z51" s="24">
        <v>8</v>
      </c>
      <c r="AA51" s="24">
        <v>10</v>
      </c>
      <c r="AB51" s="6"/>
    </row>
    <row r="52" spans="2:28" ht="33" x14ac:dyDescent="0.3">
      <c r="B52" s="42"/>
      <c r="C52" s="43"/>
      <c r="D52" s="44"/>
      <c r="E52" s="44"/>
      <c r="F52" s="44"/>
      <c r="G52" s="44"/>
      <c r="H52" s="44"/>
      <c r="I52" s="44"/>
      <c r="J52" s="42"/>
      <c r="K52" s="48"/>
      <c r="L52" s="50"/>
      <c r="M52" s="49"/>
      <c r="N52" s="49"/>
      <c r="O52" s="49"/>
      <c r="P52" s="49"/>
      <c r="Q52" s="49"/>
      <c r="R52" s="49"/>
      <c r="S52" s="26">
        <v>2</v>
      </c>
      <c r="T52" s="34" t="s">
        <v>327</v>
      </c>
      <c r="U52" s="23" t="s">
        <v>184</v>
      </c>
      <c r="V52" s="23">
        <v>0.5</v>
      </c>
      <c r="W52" s="23" t="s">
        <v>262</v>
      </c>
      <c r="X52" s="24">
        <v>100</v>
      </c>
      <c r="Y52" s="24">
        <v>100</v>
      </c>
      <c r="Z52" s="24">
        <v>100</v>
      </c>
      <c r="AA52" s="24">
        <v>100</v>
      </c>
      <c r="AB52" s="6"/>
    </row>
    <row r="53" spans="2:28" ht="33" x14ac:dyDescent="0.3">
      <c r="B53" s="42"/>
      <c r="C53" s="43"/>
      <c r="D53" s="44"/>
      <c r="E53" s="44"/>
      <c r="F53" s="44"/>
      <c r="G53" s="44"/>
      <c r="H53" s="44"/>
      <c r="I53" s="44"/>
      <c r="J53" s="42"/>
      <c r="K53" s="20">
        <v>3</v>
      </c>
      <c r="L53" s="29" t="s">
        <v>58</v>
      </c>
      <c r="M53" s="23">
        <v>0.3</v>
      </c>
      <c r="N53" s="23" t="s">
        <v>263</v>
      </c>
      <c r="O53" s="24">
        <v>100</v>
      </c>
      <c r="P53" s="24">
        <v>100</v>
      </c>
      <c r="Q53" s="24">
        <v>100</v>
      </c>
      <c r="R53" s="24">
        <v>100</v>
      </c>
      <c r="S53" s="26">
        <v>1</v>
      </c>
      <c r="T53" s="23" t="s">
        <v>326</v>
      </c>
      <c r="U53" s="23" t="s">
        <v>58</v>
      </c>
      <c r="V53" s="23">
        <v>1</v>
      </c>
      <c r="W53" s="23" t="s">
        <v>263</v>
      </c>
      <c r="X53" s="24">
        <v>100</v>
      </c>
      <c r="Y53" s="24">
        <v>100</v>
      </c>
      <c r="Z53" s="24">
        <v>100</v>
      </c>
      <c r="AA53" s="24">
        <v>100</v>
      </c>
      <c r="AB53" s="6"/>
    </row>
    <row r="54" spans="2:28" ht="82.5" x14ac:dyDescent="0.3">
      <c r="B54" s="42" t="s">
        <v>65</v>
      </c>
      <c r="C54" s="43">
        <v>7</v>
      </c>
      <c r="D54" s="44" t="s">
        <v>158</v>
      </c>
      <c r="E54" s="45">
        <f>($M$54*O54)+($M$56*O56)+($M$57*O57)</f>
        <v>77.456999999999994</v>
      </c>
      <c r="F54" s="45">
        <f t="shared" ref="F54:H54" si="21">($M$54*P54)+($M$56*P56)+($M$57*P57)</f>
        <v>78.056999999999988</v>
      </c>
      <c r="G54" s="45">
        <f t="shared" si="21"/>
        <v>78.337000000000003</v>
      </c>
      <c r="H54" s="45">
        <f t="shared" si="21"/>
        <v>78.897000000000006</v>
      </c>
      <c r="I54" s="44" t="s">
        <v>165</v>
      </c>
      <c r="J54" s="42" t="s">
        <v>13</v>
      </c>
      <c r="K54" s="48">
        <v>1</v>
      </c>
      <c r="L54" s="49" t="s">
        <v>59</v>
      </c>
      <c r="M54" s="49">
        <v>0.4</v>
      </c>
      <c r="N54" s="49" t="s">
        <v>67</v>
      </c>
      <c r="O54" s="49">
        <f>($V$54*X54)+($V$55*X55)</f>
        <v>72.7</v>
      </c>
      <c r="P54" s="49">
        <f t="shared" ref="P54:R54" si="22">($V$54*Y54)+($V$55*Y55)</f>
        <v>73.699999999999989</v>
      </c>
      <c r="Q54" s="49">
        <f t="shared" si="22"/>
        <v>74</v>
      </c>
      <c r="R54" s="49">
        <f t="shared" si="22"/>
        <v>75</v>
      </c>
      <c r="S54" s="26">
        <v>1</v>
      </c>
      <c r="T54" s="23" t="s">
        <v>237</v>
      </c>
      <c r="U54" s="23" t="s">
        <v>60</v>
      </c>
      <c r="V54" s="23">
        <v>0.7</v>
      </c>
      <c r="W54" s="23" t="s">
        <v>234</v>
      </c>
      <c r="X54" s="24">
        <v>70</v>
      </c>
      <c r="Y54" s="24">
        <v>71</v>
      </c>
      <c r="Z54" s="24">
        <v>71</v>
      </c>
      <c r="AA54" s="24">
        <v>72</v>
      </c>
      <c r="AB54" s="6"/>
    </row>
    <row r="55" spans="2:28" ht="47.25" customHeight="1" x14ac:dyDescent="0.3">
      <c r="B55" s="42"/>
      <c r="C55" s="43"/>
      <c r="D55" s="44"/>
      <c r="E55" s="45"/>
      <c r="F55" s="45"/>
      <c r="G55" s="45"/>
      <c r="H55" s="45"/>
      <c r="I55" s="44"/>
      <c r="J55" s="42"/>
      <c r="K55" s="48"/>
      <c r="L55" s="49"/>
      <c r="M55" s="49"/>
      <c r="N55" s="49"/>
      <c r="O55" s="49"/>
      <c r="P55" s="49"/>
      <c r="Q55" s="49"/>
      <c r="R55" s="49"/>
      <c r="S55" s="26">
        <v>2</v>
      </c>
      <c r="T55" s="23" t="s">
        <v>237</v>
      </c>
      <c r="U55" s="23" t="s">
        <v>61</v>
      </c>
      <c r="V55" s="23">
        <v>0.3</v>
      </c>
      <c r="W55" s="23" t="s">
        <v>265</v>
      </c>
      <c r="X55" s="24">
        <v>79</v>
      </c>
      <c r="Y55" s="24">
        <v>80</v>
      </c>
      <c r="Z55" s="24">
        <v>81</v>
      </c>
      <c r="AA55" s="24">
        <v>82</v>
      </c>
      <c r="AB55" s="6"/>
    </row>
    <row r="56" spans="2:28" ht="19.5" x14ac:dyDescent="0.3">
      <c r="B56" s="42"/>
      <c r="C56" s="43"/>
      <c r="D56" s="44"/>
      <c r="E56" s="45"/>
      <c r="F56" s="45"/>
      <c r="G56" s="45"/>
      <c r="H56" s="45"/>
      <c r="I56" s="44"/>
      <c r="J56" s="42"/>
      <c r="K56" s="20">
        <v>2</v>
      </c>
      <c r="L56" s="23" t="s">
        <v>62</v>
      </c>
      <c r="M56" s="23">
        <v>0.2</v>
      </c>
      <c r="N56" s="23" t="s">
        <v>264</v>
      </c>
      <c r="O56" s="24">
        <v>100</v>
      </c>
      <c r="P56" s="24">
        <v>100</v>
      </c>
      <c r="Q56" s="23">
        <v>100</v>
      </c>
      <c r="R56" s="23">
        <v>100</v>
      </c>
      <c r="S56" s="26">
        <v>1</v>
      </c>
      <c r="T56" s="34" t="s">
        <v>327</v>
      </c>
      <c r="U56" s="23" t="s">
        <v>62</v>
      </c>
      <c r="V56" s="28">
        <v>1</v>
      </c>
      <c r="W56" s="23" t="s">
        <v>264</v>
      </c>
      <c r="X56" s="24">
        <v>100</v>
      </c>
      <c r="Y56" s="24">
        <v>100</v>
      </c>
      <c r="Z56" s="24">
        <v>100</v>
      </c>
      <c r="AA56" s="24">
        <v>100</v>
      </c>
      <c r="AB56" s="6"/>
    </row>
    <row r="57" spans="2:28" ht="62.25" customHeight="1" x14ac:dyDescent="0.3">
      <c r="B57" s="42"/>
      <c r="C57" s="43"/>
      <c r="D57" s="44"/>
      <c r="E57" s="45"/>
      <c r="F57" s="45"/>
      <c r="G57" s="45"/>
      <c r="H57" s="45"/>
      <c r="I57" s="44"/>
      <c r="J57" s="42" t="s">
        <v>14</v>
      </c>
      <c r="K57" s="48">
        <v>3</v>
      </c>
      <c r="L57" s="49" t="s">
        <v>166</v>
      </c>
      <c r="M57" s="49">
        <v>0.4</v>
      </c>
      <c r="N57" s="49" t="s">
        <v>66</v>
      </c>
      <c r="O57" s="55">
        <f>($V$57*X57)+($V$60*X60)</f>
        <v>70.942499999999995</v>
      </c>
      <c r="P57" s="55">
        <f t="shared" ref="P57:R57" si="23">($V$57*Y57)+($V$60*Y60)</f>
        <v>71.442499999999995</v>
      </c>
      <c r="Q57" s="55">
        <f t="shared" si="23"/>
        <v>71.842500000000001</v>
      </c>
      <c r="R57" s="55">
        <f t="shared" si="23"/>
        <v>72.242500000000007</v>
      </c>
      <c r="S57" s="26">
        <v>1</v>
      </c>
      <c r="T57" s="23" t="s">
        <v>180</v>
      </c>
      <c r="U57" s="49" t="s">
        <v>64</v>
      </c>
      <c r="V57" s="49">
        <v>0.5</v>
      </c>
      <c r="W57" s="49" t="s">
        <v>93</v>
      </c>
      <c r="X57" s="53">
        <v>53.8</v>
      </c>
      <c r="Y57" s="53">
        <v>54.5</v>
      </c>
      <c r="Z57" s="53">
        <v>55</v>
      </c>
      <c r="AA57" s="53">
        <v>55.5</v>
      </c>
      <c r="AB57" s="6"/>
    </row>
    <row r="58" spans="2:28" ht="16.5" customHeight="1" x14ac:dyDescent="0.3">
      <c r="B58" s="42"/>
      <c r="C58" s="43"/>
      <c r="D58" s="44"/>
      <c r="E58" s="45"/>
      <c r="F58" s="45"/>
      <c r="G58" s="45"/>
      <c r="H58" s="45"/>
      <c r="I58" s="44"/>
      <c r="J58" s="42"/>
      <c r="K58" s="48"/>
      <c r="L58" s="49"/>
      <c r="M58" s="49"/>
      <c r="N58" s="49"/>
      <c r="O58" s="55"/>
      <c r="P58" s="55"/>
      <c r="Q58" s="55"/>
      <c r="R58" s="55"/>
      <c r="S58" s="26">
        <v>2</v>
      </c>
      <c r="T58" s="23" t="s">
        <v>180</v>
      </c>
      <c r="U58" s="49"/>
      <c r="V58" s="49"/>
      <c r="W58" s="49"/>
      <c r="X58" s="53"/>
      <c r="Y58" s="53"/>
      <c r="Z58" s="53"/>
      <c r="AA58" s="53"/>
      <c r="AB58" s="6"/>
    </row>
    <row r="59" spans="2:28" ht="16.5" customHeight="1" x14ac:dyDescent="0.3">
      <c r="B59" s="42"/>
      <c r="C59" s="43"/>
      <c r="D59" s="44"/>
      <c r="E59" s="45"/>
      <c r="F59" s="45"/>
      <c r="G59" s="45"/>
      <c r="H59" s="45"/>
      <c r="I59" s="44"/>
      <c r="J59" s="42"/>
      <c r="K59" s="48"/>
      <c r="L59" s="49"/>
      <c r="M59" s="49"/>
      <c r="N59" s="49"/>
      <c r="O59" s="55"/>
      <c r="P59" s="55"/>
      <c r="Q59" s="55"/>
      <c r="R59" s="55"/>
      <c r="S59" s="26">
        <v>3</v>
      </c>
      <c r="T59" s="23" t="s">
        <v>180</v>
      </c>
      <c r="U59" s="49"/>
      <c r="V59" s="49"/>
      <c r="W59" s="49"/>
      <c r="X59" s="53"/>
      <c r="Y59" s="53"/>
      <c r="Z59" s="53"/>
      <c r="AA59" s="53"/>
      <c r="AB59" s="6"/>
    </row>
    <row r="60" spans="2:28" ht="49.5" customHeight="1" x14ac:dyDescent="0.3">
      <c r="B60" s="42"/>
      <c r="C60" s="43"/>
      <c r="D60" s="44"/>
      <c r="E60" s="45"/>
      <c r="F60" s="45"/>
      <c r="G60" s="45"/>
      <c r="H60" s="45"/>
      <c r="I60" s="44"/>
      <c r="J60" s="42"/>
      <c r="K60" s="48"/>
      <c r="L60" s="49"/>
      <c r="M60" s="49"/>
      <c r="N60" s="49"/>
      <c r="O60" s="55"/>
      <c r="P60" s="55"/>
      <c r="Q60" s="55"/>
      <c r="R60" s="55"/>
      <c r="S60" s="26">
        <v>4</v>
      </c>
      <c r="T60" s="23" t="s">
        <v>181</v>
      </c>
      <c r="U60" s="49" t="s">
        <v>63</v>
      </c>
      <c r="V60" s="49">
        <v>0.5</v>
      </c>
      <c r="W60" s="57" t="s">
        <v>199</v>
      </c>
      <c r="X60" s="59">
        <v>88.085000000000008</v>
      </c>
      <c r="Y60" s="59">
        <v>88.385000000000005</v>
      </c>
      <c r="Z60" s="59">
        <v>88.685000000000002</v>
      </c>
      <c r="AA60" s="59">
        <v>88.984999999999999</v>
      </c>
      <c r="AB60" s="6"/>
    </row>
    <row r="61" spans="2:28" ht="33" x14ac:dyDescent="0.3">
      <c r="B61" s="42"/>
      <c r="C61" s="43"/>
      <c r="D61" s="44"/>
      <c r="E61" s="45"/>
      <c r="F61" s="45"/>
      <c r="G61" s="45"/>
      <c r="H61" s="45"/>
      <c r="I61" s="44"/>
      <c r="J61" s="42"/>
      <c r="K61" s="48"/>
      <c r="L61" s="49"/>
      <c r="M61" s="49"/>
      <c r="N61" s="49"/>
      <c r="O61" s="55"/>
      <c r="P61" s="55"/>
      <c r="Q61" s="55"/>
      <c r="R61" s="55"/>
      <c r="S61" s="26">
        <v>5</v>
      </c>
      <c r="T61" s="23" t="s">
        <v>181</v>
      </c>
      <c r="U61" s="49"/>
      <c r="V61" s="49"/>
      <c r="W61" s="57"/>
      <c r="X61" s="59"/>
      <c r="Y61" s="59"/>
      <c r="Z61" s="59"/>
      <c r="AA61" s="59"/>
      <c r="AB61" s="6"/>
    </row>
    <row r="62" spans="2:28" ht="33" customHeight="1" x14ac:dyDescent="0.3">
      <c r="B62" s="42" t="s">
        <v>71</v>
      </c>
      <c r="C62" s="43">
        <v>8</v>
      </c>
      <c r="D62" s="44" t="s">
        <v>167</v>
      </c>
      <c r="E62" s="45">
        <f>($M$62*O62)+($M$65*O65)</f>
        <v>97.075000000000003</v>
      </c>
      <c r="F62" s="45">
        <f t="shared" ref="F62:H62" si="24">($M$62*P62)+($M$65*P65)</f>
        <v>97.112499999999997</v>
      </c>
      <c r="G62" s="45">
        <f t="shared" si="24"/>
        <v>97.15</v>
      </c>
      <c r="H62" s="45">
        <f t="shared" si="24"/>
        <v>97.1875</v>
      </c>
      <c r="I62" s="44" t="s">
        <v>266</v>
      </c>
      <c r="J62" s="42" t="s">
        <v>15</v>
      </c>
      <c r="K62" s="48">
        <v>1</v>
      </c>
      <c r="L62" s="49" t="s">
        <v>230</v>
      </c>
      <c r="M62" s="49">
        <v>0.5</v>
      </c>
      <c r="N62" s="49" t="s">
        <v>72</v>
      </c>
      <c r="O62" s="49">
        <f>($V$62*X62)+($V$63*X63)+($V$64*X64)</f>
        <v>94.15</v>
      </c>
      <c r="P62" s="55">
        <f t="shared" ref="P62:R62" si="25">($V$62*Y62)+($V$63*Y63)+($V$64*Y64)</f>
        <v>94.224999999999994</v>
      </c>
      <c r="Q62" s="49">
        <f t="shared" si="25"/>
        <v>94.3</v>
      </c>
      <c r="R62" s="55">
        <f t="shared" si="25"/>
        <v>94.375</v>
      </c>
      <c r="S62" s="26">
        <v>1</v>
      </c>
      <c r="T62" s="23" t="s">
        <v>182</v>
      </c>
      <c r="U62" s="23" t="s">
        <v>68</v>
      </c>
      <c r="V62" s="23">
        <v>0.3</v>
      </c>
      <c r="W62" s="23" t="s">
        <v>73</v>
      </c>
      <c r="X62" s="24">
        <v>80.5</v>
      </c>
      <c r="Y62" s="24">
        <v>80.75</v>
      </c>
      <c r="Z62" s="24">
        <v>81</v>
      </c>
      <c r="AA62" s="24">
        <v>81.25</v>
      </c>
      <c r="AB62" s="6"/>
    </row>
    <row r="63" spans="2:28" ht="26.25" customHeight="1" x14ac:dyDescent="0.3">
      <c r="B63" s="42"/>
      <c r="C63" s="43"/>
      <c r="D63" s="44"/>
      <c r="E63" s="45"/>
      <c r="F63" s="45"/>
      <c r="G63" s="45"/>
      <c r="H63" s="45"/>
      <c r="I63" s="44"/>
      <c r="J63" s="42"/>
      <c r="K63" s="48"/>
      <c r="L63" s="49"/>
      <c r="M63" s="49"/>
      <c r="N63" s="49"/>
      <c r="O63" s="49"/>
      <c r="P63" s="55"/>
      <c r="Q63" s="49"/>
      <c r="R63" s="55"/>
      <c r="S63" s="26">
        <v>2</v>
      </c>
      <c r="T63" s="23" t="s">
        <v>182</v>
      </c>
      <c r="U63" s="23" t="s">
        <v>69</v>
      </c>
      <c r="V63" s="23">
        <v>0.3</v>
      </c>
      <c r="W63" s="23" t="s">
        <v>267</v>
      </c>
      <c r="X63" s="24">
        <v>100</v>
      </c>
      <c r="Y63" s="24">
        <v>100</v>
      </c>
      <c r="Z63" s="24">
        <v>100</v>
      </c>
      <c r="AA63" s="24">
        <v>100</v>
      </c>
      <c r="AB63" s="6"/>
    </row>
    <row r="64" spans="2:28" ht="33" x14ac:dyDescent="0.3">
      <c r="B64" s="42"/>
      <c r="C64" s="43"/>
      <c r="D64" s="44"/>
      <c r="E64" s="45"/>
      <c r="F64" s="45"/>
      <c r="G64" s="45"/>
      <c r="H64" s="45"/>
      <c r="I64" s="44"/>
      <c r="J64" s="42"/>
      <c r="K64" s="48"/>
      <c r="L64" s="49"/>
      <c r="M64" s="49"/>
      <c r="N64" s="49"/>
      <c r="O64" s="49"/>
      <c r="P64" s="55"/>
      <c r="Q64" s="49"/>
      <c r="R64" s="55"/>
      <c r="S64" s="26">
        <v>3</v>
      </c>
      <c r="T64" s="23" t="s">
        <v>182</v>
      </c>
      <c r="U64" s="23" t="s">
        <v>70</v>
      </c>
      <c r="V64" s="23">
        <v>0.4</v>
      </c>
      <c r="W64" s="23" t="s">
        <v>268</v>
      </c>
      <c r="X64" s="24">
        <v>100</v>
      </c>
      <c r="Y64" s="24">
        <v>100</v>
      </c>
      <c r="Z64" s="24">
        <v>100</v>
      </c>
      <c r="AA64" s="24">
        <v>100</v>
      </c>
      <c r="AB64" s="6"/>
    </row>
    <row r="65" spans="2:28" ht="33" x14ac:dyDescent="0.3">
      <c r="B65" s="42"/>
      <c r="C65" s="43"/>
      <c r="D65" s="44"/>
      <c r="E65" s="45"/>
      <c r="F65" s="45"/>
      <c r="G65" s="45"/>
      <c r="H65" s="45"/>
      <c r="I65" s="44"/>
      <c r="J65" s="42" t="s">
        <v>16</v>
      </c>
      <c r="K65" s="48">
        <v>2</v>
      </c>
      <c r="L65" s="49" t="s">
        <v>168</v>
      </c>
      <c r="M65" s="49">
        <v>0.5</v>
      </c>
      <c r="N65" s="49" t="s">
        <v>227</v>
      </c>
      <c r="O65" s="49">
        <f>($V$65*X65)+($V$66*X66)</f>
        <v>100</v>
      </c>
      <c r="P65" s="49">
        <f t="shared" ref="P65:R65" si="26">($V$65*Y65)+($V$66*Y66)</f>
        <v>100</v>
      </c>
      <c r="Q65" s="49">
        <f t="shared" si="26"/>
        <v>100</v>
      </c>
      <c r="R65" s="49">
        <f t="shared" si="26"/>
        <v>100</v>
      </c>
      <c r="S65" s="26">
        <v>1</v>
      </c>
      <c r="T65" s="23" t="s">
        <v>182</v>
      </c>
      <c r="U65" s="23" t="s">
        <v>89</v>
      </c>
      <c r="V65" s="23">
        <v>0.6</v>
      </c>
      <c r="W65" s="23" t="s">
        <v>269</v>
      </c>
      <c r="X65" s="24">
        <v>100</v>
      </c>
      <c r="Y65" s="24">
        <v>100</v>
      </c>
      <c r="Z65" s="24">
        <v>100</v>
      </c>
      <c r="AA65" s="24">
        <v>100</v>
      </c>
      <c r="AB65" s="6"/>
    </row>
    <row r="66" spans="2:28" ht="33" x14ac:dyDescent="0.3">
      <c r="B66" s="42"/>
      <c r="C66" s="43"/>
      <c r="D66" s="44"/>
      <c r="E66" s="45"/>
      <c r="F66" s="45"/>
      <c r="G66" s="45"/>
      <c r="H66" s="45"/>
      <c r="I66" s="44"/>
      <c r="J66" s="42"/>
      <c r="K66" s="48"/>
      <c r="L66" s="49"/>
      <c r="M66" s="49"/>
      <c r="N66" s="49"/>
      <c r="O66" s="49"/>
      <c r="P66" s="49"/>
      <c r="Q66" s="49"/>
      <c r="R66" s="49"/>
      <c r="S66" s="26">
        <v>2</v>
      </c>
      <c r="T66" s="23" t="s">
        <v>182</v>
      </c>
      <c r="U66" s="23" t="s">
        <v>90</v>
      </c>
      <c r="V66" s="23">
        <v>0.4</v>
      </c>
      <c r="W66" s="23" t="s">
        <v>270</v>
      </c>
      <c r="X66" s="24">
        <v>100</v>
      </c>
      <c r="Y66" s="24">
        <v>100</v>
      </c>
      <c r="Z66" s="24">
        <v>100</v>
      </c>
      <c r="AA66" s="24">
        <v>100</v>
      </c>
      <c r="AB66" s="6"/>
    </row>
    <row r="67" spans="2:28" ht="16.5" x14ac:dyDescent="0.3">
      <c r="B67" s="42" t="s">
        <v>85</v>
      </c>
      <c r="C67" s="43">
        <v>9</v>
      </c>
      <c r="D67" s="44" t="s">
        <v>149</v>
      </c>
      <c r="E67" s="45">
        <f>($M$67*O67)+($M$71*O71)</f>
        <v>66.275000000000006</v>
      </c>
      <c r="F67" s="45">
        <f t="shared" ref="F67:H67" si="27">($M$67*P67)+($M$71*P71)</f>
        <v>66.850000000000009</v>
      </c>
      <c r="G67" s="45">
        <f t="shared" si="27"/>
        <v>67.525000000000006</v>
      </c>
      <c r="H67" s="45">
        <f t="shared" si="27"/>
        <v>68</v>
      </c>
      <c r="I67" s="44" t="s">
        <v>159</v>
      </c>
      <c r="J67" s="42" t="s">
        <v>77</v>
      </c>
      <c r="K67" s="48">
        <v>1</v>
      </c>
      <c r="L67" s="60" t="s">
        <v>91</v>
      </c>
      <c r="M67" s="60">
        <v>0.5</v>
      </c>
      <c r="N67" s="49" t="s">
        <v>96</v>
      </c>
      <c r="O67" s="60">
        <f>($V$67*X67)+($V$69*X69)</f>
        <v>90</v>
      </c>
      <c r="P67" s="60">
        <f t="shared" ref="P67:R67" si="28">($V$67*Y67)+($V$69*Y69)</f>
        <v>90.800000000000011</v>
      </c>
      <c r="Q67" s="60">
        <f t="shared" si="28"/>
        <v>91.6</v>
      </c>
      <c r="R67" s="60">
        <f t="shared" si="28"/>
        <v>92</v>
      </c>
      <c r="S67" s="26">
        <v>1</v>
      </c>
      <c r="T67" s="23" t="s">
        <v>179</v>
      </c>
      <c r="U67" s="49" t="s">
        <v>94</v>
      </c>
      <c r="V67" s="60">
        <v>0.5</v>
      </c>
      <c r="W67" s="49" t="s">
        <v>97</v>
      </c>
      <c r="X67" s="53">
        <v>95</v>
      </c>
      <c r="Y67" s="53">
        <v>95.800000000000011</v>
      </c>
      <c r="Z67" s="53">
        <v>96.6</v>
      </c>
      <c r="AA67" s="53">
        <v>97</v>
      </c>
      <c r="AB67" s="32"/>
    </row>
    <row r="68" spans="2:28" ht="16.5" x14ac:dyDescent="0.3">
      <c r="B68" s="42"/>
      <c r="C68" s="43"/>
      <c r="D68" s="44"/>
      <c r="E68" s="45"/>
      <c r="F68" s="45"/>
      <c r="G68" s="45"/>
      <c r="H68" s="45"/>
      <c r="I68" s="44"/>
      <c r="J68" s="42"/>
      <c r="K68" s="48"/>
      <c r="L68" s="60"/>
      <c r="M68" s="60"/>
      <c r="N68" s="49"/>
      <c r="O68" s="60"/>
      <c r="P68" s="60"/>
      <c r="Q68" s="60"/>
      <c r="R68" s="60"/>
      <c r="S68" s="26">
        <v>2</v>
      </c>
      <c r="T68" s="23" t="s">
        <v>179</v>
      </c>
      <c r="U68" s="49"/>
      <c r="V68" s="60"/>
      <c r="W68" s="49"/>
      <c r="X68" s="53"/>
      <c r="Y68" s="53"/>
      <c r="Z68" s="53"/>
      <c r="AA68" s="53"/>
      <c r="AB68" s="32"/>
    </row>
    <row r="69" spans="2:28" ht="16.5" x14ac:dyDescent="0.3">
      <c r="B69" s="42"/>
      <c r="C69" s="43"/>
      <c r="D69" s="44"/>
      <c r="E69" s="45"/>
      <c r="F69" s="45"/>
      <c r="G69" s="45"/>
      <c r="H69" s="45"/>
      <c r="I69" s="44"/>
      <c r="J69" s="42"/>
      <c r="K69" s="48"/>
      <c r="L69" s="60"/>
      <c r="M69" s="60"/>
      <c r="N69" s="49"/>
      <c r="O69" s="60"/>
      <c r="P69" s="60"/>
      <c r="Q69" s="60"/>
      <c r="R69" s="60"/>
      <c r="S69" s="26">
        <v>3</v>
      </c>
      <c r="T69" s="23" t="s">
        <v>179</v>
      </c>
      <c r="U69" s="49" t="s">
        <v>95</v>
      </c>
      <c r="V69" s="60">
        <v>0.5</v>
      </c>
      <c r="W69" s="49" t="s">
        <v>98</v>
      </c>
      <c r="X69" s="53">
        <v>85</v>
      </c>
      <c r="Y69" s="53">
        <v>85.800000000000011</v>
      </c>
      <c r="Z69" s="53">
        <v>86.6</v>
      </c>
      <c r="AA69" s="53">
        <v>87</v>
      </c>
      <c r="AB69" s="32"/>
    </row>
    <row r="70" spans="2:28" ht="16.5" x14ac:dyDescent="0.3">
      <c r="B70" s="42"/>
      <c r="C70" s="43"/>
      <c r="D70" s="44"/>
      <c r="E70" s="45"/>
      <c r="F70" s="45"/>
      <c r="G70" s="45"/>
      <c r="H70" s="45"/>
      <c r="I70" s="44"/>
      <c r="J70" s="42"/>
      <c r="K70" s="48"/>
      <c r="L70" s="60"/>
      <c r="M70" s="60"/>
      <c r="N70" s="49"/>
      <c r="O70" s="60"/>
      <c r="P70" s="60"/>
      <c r="Q70" s="60"/>
      <c r="R70" s="60"/>
      <c r="S70" s="26">
        <v>4</v>
      </c>
      <c r="T70" s="23" t="s">
        <v>179</v>
      </c>
      <c r="U70" s="49"/>
      <c r="V70" s="60"/>
      <c r="W70" s="49"/>
      <c r="X70" s="53"/>
      <c r="Y70" s="53"/>
      <c r="Z70" s="53"/>
      <c r="AA70" s="53"/>
      <c r="AB70" s="32"/>
    </row>
    <row r="71" spans="2:28" ht="33" x14ac:dyDescent="0.3">
      <c r="B71" s="42"/>
      <c r="C71" s="43"/>
      <c r="D71" s="44"/>
      <c r="E71" s="45"/>
      <c r="F71" s="45"/>
      <c r="G71" s="45"/>
      <c r="H71" s="45"/>
      <c r="I71" s="44"/>
      <c r="J71" s="42" t="s">
        <v>78</v>
      </c>
      <c r="K71" s="48">
        <v>2</v>
      </c>
      <c r="L71" s="60" t="s">
        <v>92</v>
      </c>
      <c r="M71" s="60">
        <v>0.5</v>
      </c>
      <c r="N71" s="49" t="s">
        <v>101</v>
      </c>
      <c r="O71" s="60">
        <f>($V$71*X71)+($V$72*X72)</f>
        <v>42.55</v>
      </c>
      <c r="P71" s="60">
        <f t="shared" ref="P71:R71" si="29">($V$71*Y71)+($V$72*Y72)</f>
        <v>42.9</v>
      </c>
      <c r="Q71" s="60">
        <f t="shared" si="29"/>
        <v>43.45</v>
      </c>
      <c r="R71" s="60">
        <f t="shared" si="29"/>
        <v>44</v>
      </c>
      <c r="S71" s="26">
        <v>1</v>
      </c>
      <c r="T71" s="34" t="s">
        <v>327</v>
      </c>
      <c r="U71" s="23" t="s">
        <v>99</v>
      </c>
      <c r="V71" s="22">
        <v>0.5</v>
      </c>
      <c r="W71" s="23" t="s">
        <v>102</v>
      </c>
      <c r="X71" s="24">
        <v>82.5</v>
      </c>
      <c r="Y71" s="24">
        <v>83</v>
      </c>
      <c r="Z71" s="24">
        <v>84</v>
      </c>
      <c r="AA71" s="24">
        <v>85</v>
      </c>
      <c r="AB71" s="32"/>
    </row>
    <row r="72" spans="2:28" ht="33" x14ac:dyDescent="0.3">
      <c r="B72" s="42"/>
      <c r="C72" s="43"/>
      <c r="D72" s="44"/>
      <c r="E72" s="45"/>
      <c r="F72" s="45"/>
      <c r="G72" s="45"/>
      <c r="H72" s="45"/>
      <c r="I72" s="44"/>
      <c r="J72" s="42"/>
      <c r="K72" s="48"/>
      <c r="L72" s="60"/>
      <c r="M72" s="60"/>
      <c r="N72" s="49"/>
      <c r="O72" s="60"/>
      <c r="P72" s="60"/>
      <c r="Q72" s="60"/>
      <c r="R72" s="60"/>
      <c r="S72" s="26">
        <v>2</v>
      </c>
      <c r="T72" s="34" t="s">
        <v>327</v>
      </c>
      <c r="U72" s="23" t="s">
        <v>100</v>
      </c>
      <c r="V72" s="22">
        <v>0.5</v>
      </c>
      <c r="W72" s="23" t="s">
        <v>103</v>
      </c>
      <c r="X72" s="24">
        <v>2.6</v>
      </c>
      <c r="Y72" s="24">
        <v>2.8</v>
      </c>
      <c r="Z72" s="24">
        <v>2.9</v>
      </c>
      <c r="AA72" s="24">
        <v>3</v>
      </c>
      <c r="AB72" s="32"/>
    </row>
    <row r="73" spans="2:28" ht="52.5" customHeight="1" x14ac:dyDescent="0.3">
      <c r="B73" s="42" t="s">
        <v>86</v>
      </c>
      <c r="C73" s="43">
        <v>10</v>
      </c>
      <c r="D73" s="44" t="s">
        <v>104</v>
      </c>
      <c r="E73" s="45">
        <f>($M$73*O73)+($M$74*O74)+($M$75*O75)+($M$76*O76)+($M$77*O77)</f>
        <v>69.64</v>
      </c>
      <c r="F73" s="45">
        <f t="shared" ref="F73:H73" si="30">($M$73*P73)+($M$74*P74)+($M$75*P75)+($M$76*P76)+($M$77*P77)</f>
        <v>69.855000000000004</v>
      </c>
      <c r="G73" s="45">
        <f t="shared" si="30"/>
        <v>70.055000000000007</v>
      </c>
      <c r="H73" s="45">
        <f t="shared" si="30"/>
        <v>70.27000000000001</v>
      </c>
      <c r="I73" s="44" t="s">
        <v>205</v>
      </c>
      <c r="J73" s="42" t="s">
        <v>79</v>
      </c>
      <c r="K73" s="20">
        <v>1</v>
      </c>
      <c r="L73" s="22" t="s">
        <v>105</v>
      </c>
      <c r="M73" s="22">
        <v>0.1</v>
      </c>
      <c r="N73" s="23" t="s">
        <v>109</v>
      </c>
      <c r="O73" s="14">
        <v>69</v>
      </c>
      <c r="P73" s="14">
        <v>70</v>
      </c>
      <c r="Q73" s="14">
        <v>71</v>
      </c>
      <c r="R73" s="14">
        <v>72</v>
      </c>
      <c r="S73" s="26">
        <v>1</v>
      </c>
      <c r="T73" s="23" t="s">
        <v>238</v>
      </c>
      <c r="U73" s="22" t="s">
        <v>105</v>
      </c>
      <c r="V73" s="28">
        <v>1</v>
      </c>
      <c r="W73" s="10" t="s">
        <v>109</v>
      </c>
      <c r="X73" s="14">
        <v>69</v>
      </c>
      <c r="Y73" s="14">
        <v>70</v>
      </c>
      <c r="Z73" s="14">
        <v>71</v>
      </c>
      <c r="AA73" s="14">
        <v>72</v>
      </c>
      <c r="AB73" s="32"/>
    </row>
    <row r="74" spans="2:28" ht="48" customHeight="1" x14ac:dyDescent="0.3">
      <c r="B74" s="42"/>
      <c r="C74" s="43"/>
      <c r="D74" s="44"/>
      <c r="E74" s="45"/>
      <c r="F74" s="45"/>
      <c r="G74" s="45"/>
      <c r="H74" s="45"/>
      <c r="I74" s="44"/>
      <c r="J74" s="42"/>
      <c r="K74" s="20">
        <v>2</v>
      </c>
      <c r="L74" s="22" t="s">
        <v>106</v>
      </c>
      <c r="M74" s="22">
        <v>0.3</v>
      </c>
      <c r="N74" s="22" t="s">
        <v>235</v>
      </c>
      <c r="O74" s="14">
        <v>100</v>
      </c>
      <c r="P74" s="14">
        <v>100</v>
      </c>
      <c r="Q74" s="14">
        <v>100</v>
      </c>
      <c r="R74" s="14">
        <v>100</v>
      </c>
      <c r="S74" s="26">
        <v>1</v>
      </c>
      <c r="T74" s="23" t="s">
        <v>176</v>
      </c>
      <c r="U74" s="22" t="s">
        <v>106</v>
      </c>
      <c r="V74" s="28">
        <v>1</v>
      </c>
      <c r="W74" s="8" t="s">
        <v>235</v>
      </c>
      <c r="X74" s="14">
        <v>100</v>
      </c>
      <c r="Y74" s="14">
        <v>100</v>
      </c>
      <c r="Z74" s="14">
        <v>100</v>
      </c>
      <c r="AA74" s="14">
        <v>100</v>
      </c>
      <c r="AB74" s="32"/>
    </row>
    <row r="75" spans="2:28" ht="48" customHeight="1" x14ac:dyDescent="0.3">
      <c r="B75" s="42"/>
      <c r="C75" s="43"/>
      <c r="D75" s="44"/>
      <c r="E75" s="45"/>
      <c r="F75" s="45"/>
      <c r="G75" s="45"/>
      <c r="H75" s="45"/>
      <c r="I75" s="44"/>
      <c r="J75" s="42"/>
      <c r="K75" s="20">
        <v>3</v>
      </c>
      <c r="L75" s="22" t="s">
        <v>204</v>
      </c>
      <c r="M75" s="22">
        <v>0.3</v>
      </c>
      <c r="N75" s="22" t="s">
        <v>231</v>
      </c>
      <c r="O75" s="14">
        <v>16.8</v>
      </c>
      <c r="P75" s="14">
        <v>16.850000000000001</v>
      </c>
      <c r="Q75" s="14">
        <v>16.850000000000001</v>
      </c>
      <c r="R75" s="14">
        <v>16.899999999999999</v>
      </c>
      <c r="S75" s="26">
        <v>1</v>
      </c>
      <c r="T75" s="23" t="s">
        <v>238</v>
      </c>
      <c r="U75" s="22" t="s">
        <v>204</v>
      </c>
      <c r="V75" s="28">
        <v>1</v>
      </c>
      <c r="W75" s="10" t="s">
        <v>231</v>
      </c>
      <c r="X75" s="14">
        <v>16.8</v>
      </c>
      <c r="Y75" s="14">
        <v>16.850000000000001</v>
      </c>
      <c r="Z75" s="14">
        <v>16.850000000000001</v>
      </c>
      <c r="AA75" s="14">
        <v>16.899999999999999</v>
      </c>
      <c r="AB75" s="32"/>
    </row>
    <row r="76" spans="2:28" ht="43.5" customHeight="1" x14ac:dyDescent="0.3">
      <c r="B76" s="42"/>
      <c r="C76" s="43"/>
      <c r="D76" s="44"/>
      <c r="E76" s="45"/>
      <c r="F76" s="45"/>
      <c r="G76" s="45"/>
      <c r="H76" s="45"/>
      <c r="I76" s="44"/>
      <c r="J76" s="42" t="s">
        <v>80</v>
      </c>
      <c r="K76" s="20">
        <v>4</v>
      </c>
      <c r="L76" s="22" t="s">
        <v>107</v>
      </c>
      <c r="M76" s="22">
        <v>0.1</v>
      </c>
      <c r="N76" s="23" t="s">
        <v>110</v>
      </c>
      <c r="O76" s="14">
        <v>77</v>
      </c>
      <c r="P76" s="14">
        <v>78</v>
      </c>
      <c r="Q76" s="14">
        <v>79</v>
      </c>
      <c r="R76" s="14">
        <v>80</v>
      </c>
      <c r="S76" s="26">
        <v>1</v>
      </c>
      <c r="T76" s="23" t="s">
        <v>238</v>
      </c>
      <c r="U76" s="22" t="s">
        <v>107</v>
      </c>
      <c r="V76" s="28">
        <v>1</v>
      </c>
      <c r="W76" s="10" t="s">
        <v>110</v>
      </c>
      <c r="X76" s="14">
        <v>77</v>
      </c>
      <c r="Y76" s="14">
        <v>78</v>
      </c>
      <c r="Z76" s="14">
        <v>79</v>
      </c>
      <c r="AA76" s="14">
        <v>80</v>
      </c>
      <c r="AB76" s="32"/>
    </row>
    <row r="77" spans="2:28" ht="47.25" customHeight="1" x14ac:dyDescent="0.3">
      <c r="B77" s="42"/>
      <c r="C77" s="43"/>
      <c r="D77" s="44"/>
      <c r="E77" s="45"/>
      <c r="F77" s="45"/>
      <c r="G77" s="45"/>
      <c r="H77" s="45"/>
      <c r="I77" s="44"/>
      <c r="J77" s="42"/>
      <c r="K77" s="20">
        <v>5</v>
      </c>
      <c r="L77" s="33" t="s">
        <v>108</v>
      </c>
      <c r="M77" s="22">
        <v>0.2</v>
      </c>
      <c r="N77" s="23" t="s">
        <v>111</v>
      </c>
      <c r="O77" s="15">
        <v>100</v>
      </c>
      <c r="P77" s="15">
        <v>100</v>
      </c>
      <c r="Q77" s="15">
        <v>100</v>
      </c>
      <c r="R77" s="15">
        <v>100</v>
      </c>
      <c r="S77" s="26">
        <v>1</v>
      </c>
      <c r="T77" s="23" t="s">
        <v>238</v>
      </c>
      <c r="U77" s="16" t="s">
        <v>108</v>
      </c>
      <c r="V77" s="28">
        <v>1</v>
      </c>
      <c r="W77" s="10" t="s">
        <v>111</v>
      </c>
      <c r="X77" s="15">
        <v>100</v>
      </c>
      <c r="Y77" s="15">
        <v>100</v>
      </c>
      <c r="Z77" s="15">
        <v>100</v>
      </c>
      <c r="AA77" s="15">
        <v>100</v>
      </c>
      <c r="AB77" s="32"/>
    </row>
    <row r="78" spans="2:28" ht="33" x14ac:dyDescent="0.3">
      <c r="B78" s="42" t="s">
        <v>87</v>
      </c>
      <c r="C78" s="43">
        <v>11</v>
      </c>
      <c r="D78" s="44" t="s">
        <v>169</v>
      </c>
      <c r="E78" s="44">
        <f>($M$78*O78)+($M$80*O80)</f>
        <v>55.4</v>
      </c>
      <c r="F78" s="44">
        <f t="shared" ref="F78:H78" si="31">($M$78*P78)+($M$80*P80)</f>
        <v>55.769999999999996</v>
      </c>
      <c r="G78" s="44">
        <f t="shared" si="31"/>
        <v>55.929999999999993</v>
      </c>
      <c r="H78" s="44">
        <f t="shared" si="31"/>
        <v>56.300000000000004</v>
      </c>
      <c r="I78" s="44" t="s">
        <v>160</v>
      </c>
      <c r="J78" s="42" t="s">
        <v>81</v>
      </c>
      <c r="K78" s="48">
        <v>1</v>
      </c>
      <c r="L78" s="60" t="s">
        <v>113</v>
      </c>
      <c r="M78" s="60">
        <v>0.4</v>
      </c>
      <c r="N78" s="49" t="s">
        <v>118</v>
      </c>
      <c r="O78" s="60">
        <f>($V$78*X78)+($V$79*X79)</f>
        <v>80</v>
      </c>
      <c r="P78" s="60">
        <f t="shared" ref="P78:R78" si="32">($V$78*Y78)+($V$79*Y79)</f>
        <v>80.699999999999989</v>
      </c>
      <c r="Q78" s="60">
        <f t="shared" si="32"/>
        <v>81.099999999999994</v>
      </c>
      <c r="R78" s="60">
        <f t="shared" si="32"/>
        <v>81.800000000000011</v>
      </c>
      <c r="S78" s="26">
        <v>1</v>
      </c>
      <c r="T78" s="23" t="s">
        <v>174</v>
      </c>
      <c r="U78" s="22" t="s">
        <v>114</v>
      </c>
      <c r="V78" s="22">
        <v>0.4</v>
      </c>
      <c r="W78" s="17" t="s">
        <v>319</v>
      </c>
      <c r="X78" s="25">
        <v>80</v>
      </c>
      <c r="Y78" s="25">
        <v>81</v>
      </c>
      <c r="Z78" s="25">
        <v>82</v>
      </c>
      <c r="AA78" s="25">
        <v>83</v>
      </c>
      <c r="AB78" s="32"/>
    </row>
    <row r="79" spans="2:28" ht="33" x14ac:dyDescent="0.3">
      <c r="B79" s="42"/>
      <c r="C79" s="43"/>
      <c r="D79" s="44"/>
      <c r="E79" s="44"/>
      <c r="F79" s="44"/>
      <c r="G79" s="44"/>
      <c r="H79" s="44"/>
      <c r="I79" s="44"/>
      <c r="J79" s="42"/>
      <c r="K79" s="48"/>
      <c r="L79" s="60"/>
      <c r="M79" s="60"/>
      <c r="N79" s="49"/>
      <c r="O79" s="60"/>
      <c r="P79" s="60"/>
      <c r="Q79" s="60"/>
      <c r="R79" s="60"/>
      <c r="S79" s="26">
        <v>2</v>
      </c>
      <c r="T79" s="23" t="s">
        <v>174</v>
      </c>
      <c r="U79" s="22" t="s">
        <v>115</v>
      </c>
      <c r="V79" s="22">
        <v>0.6</v>
      </c>
      <c r="W79" s="10" t="s">
        <v>120</v>
      </c>
      <c r="X79" s="25">
        <v>80</v>
      </c>
      <c r="Y79" s="25">
        <v>80.5</v>
      </c>
      <c r="Z79" s="25">
        <v>80.5</v>
      </c>
      <c r="AA79" s="25">
        <v>81</v>
      </c>
      <c r="AB79" s="32"/>
    </row>
    <row r="80" spans="2:28" ht="33" customHeight="1" x14ac:dyDescent="0.3">
      <c r="B80" s="42"/>
      <c r="C80" s="43"/>
      <c r="D80" s="44"/>
      <c r="E80" s="44"/>
      <c r="F80" s="44"/>
      <c r="G80" s="44"/>
      <c r="H80" s="44"/>
      <c r="I80" s="44"/>
      <c r="J80" s="42" t="s">
        <v>82</v>
      </c>
      <c r="K80" s="48">
        <v>2</v>
      </c>
      <c r="L80" s="60" t="s">
        <v>112</v>
      </c>
      <c r="M80" s="60">
        <v>0.6</v>
      </c>
      <c r="N80" s="49" t="s">
        <v>119</v>
      </c>
      <c r="O80" s="60">
        <f>($V$80*X80)+($V$81*X81)+($V$82*X82)</f>
        <v>39</v>
      </c>
      <c r="P80" s="60">
        <f t="shared" ref="P80:R80" si="33">($V$80*Y80)+($V$81*Y81)+($V$82*Y82)</f>
        <v>39.15</v>
      </c>
      <c r="Q80" s="60">
        <f t="shared" si="33"/>
        <v>39.15</v>
      </c>
      <c r="R80" s="60">
        <f t="shared" si="33"/>
        <v>39.299999999999997</v>
      </c>
      <c r="S80" s="26">
        <v>1</v>
      </c>
      <c r="T80" s="23" t="s">
        <v>174</v>
      </c>
      <c r="U80" s="22" t="s">
        <v>116</v>
      </c>
      <c r="V80" s="22">
        <v>0.2</v>
      </c>
      <c r="W80" s="10" t="s">
        <v>271</v>
      </c>
      <c r="X80" s="25">
        <v>50</v>
      </c>
      <c r="Y80" s="25">
        <v>50</v>
      </c>
      <c r="Z80" s="25">
        <v>50</v>
      </c>
      <c r="AA80" s="25">
        <v>50</v>
      </c>
      <c r="AB80" s="32"/>
    </row>
    <row r="81" spans="2:28" ht="33" x14ac:dyDescent="0.3">
      <c r="B81" s="42"/>
      <c r="C81" s="43"/>
      <c r="D81" s="44"/>
      <c r="E81" s="44"/>
      <c r="F81" s="44"/>
      <c r="G81" s="44"/>
      <c r="H81" s="44"/>
      <c r="I81" s="44"/>
      <c r="J81" s="42"/>
      <c r="K81" s="48"/>
      <c r="L81" s="60"/>
      <c r="M81" s="60"/>
      <c r="N81" s="49"/>
      <c r="O81" s="60"/>
      <c r="P81" s="60"/>
      <c r="Q81" s="60"/>
      <c r="R81" s="60"/>
      <c r="S81" s="26">
        <v>2</v>
      </c>
      <c r="T81" s="23" t="s">
        <v>174</v>
      </c>
      <c r="U81" s="22" t="s">
        <v>117</v>
      </c>
      <c r="V81" s="22">
        <v>0.3</v>
      </c>
      <c r="W81" s="10" t="s">
        <v>228</v>
      </c>
      <c r="X81" s="25">
        <v>80</v>
      </c>
      <c r="Y81" s="25">
        <v>80.5</v>
      </c>
      <c r="Z81" s="25">
        <v>80.5</v>
      </c>
      <c r="AA81" s="25">
        <v>81</v>
      </c>
      <c r="AB81" s="32"/>
    </row>
    <row r="82" spans="2:28" ht="49.5" x14ac:dyDescent="0.3">
      <c r="B82" s="42"/>
      <c r="C82" s="43"/>
      <c r="D82" s="44"/>
      <c r="E82" s="44"/>
      <c r="F82" s="44"/>
      <c r="G82" s="44"/>
      <c r="H82" s="44"/>
      <c r="I82" s="44"/>
      <c r="J82" s="42"/>
      <c r="K82" s="48"/>
      <c r="L82" s="60"/>
      <c r="M82" s="60"/>
      <c r="N82" s="49"/>
      <c r="O82" s="60"/>
      <c r="P82" s="60"/>
      <c r="Q82" s="60"/>
      <c r="R82" s="60"/>
      <c r="S82" s="26">
        <v>3</v>
      </c>
      <c r="T82" s="23" t="s">
        <v>174</v>
      </c>
      <c r="U82" s="22" t="s">
        <v>218</v>
      </c>
      <c r="V82" s="22">
        <v>0.5</v>
      </c>
      <c r="W82" s="10" t="s">
        <v>272</v>
      </c>
      <c r="X82" s="25">
        <v>10</v>
      </c>
      <c r="Y82" s="25">
        <v>10</v>
      </c>
      <c r="Z82" s="25">
        <v>10</v>
      </c>
      <c r="AA82" s="25">
        <v>10</v>
      </c>
      <c r="AB82" s="32"/>
    </row>
    <row r="83" spans="2:28" ht="33" x14ac:dyDescent="0.3">
      <c r="B83" s="42" t="s">
        <v>88</v>
      </c>
      <c r="C83" s="43">
        <v>12</v>
      </c>
      <c r="D83" s="44" t="s">
        <v>203</v>
      </c>
      <c r="E83" s="44">
        <f>($M$83*O83)+($M$84*O84)+($M$85*O85)</f>
        <v>46</v>
      </c>
      <c r="F83" s="44">
        <f t="shared" ref="F83:H83" si="34">($M$83*P83)+($M$84*P84)+($M$85*P85)</f>
        <v>46.93</v>
      </c>
      <c r="G83" s="44">
        <f t="shared" si="34"/>
        <v>47.94</v>
      </c>
      <c r="H83" s="44">
        <f t="shared" si="34"/>
        <v>48.650000000000006</v>
      </c>
      <c r="I83" s="44" t="s">
        <v>170</v>
      </c>
      <c r="J83" s="42" t="s">
        <v>83</v>
      </c>
      <c r="K83" s="20">
        <v>1</v>
      </c>
      <c r="L83" s="22" t="s">
        <v>121</v>
      </c>
      <c r="M83" s="22">
        <v>0.3</v>
      </c>
      <c r="N83" s="23" t="s">
        <v>273</v>
      </c>
      <c r="O83" s="14">
        <v>90</v>
      </c>
      <c r="P83" s="14">
        <v>92</v>
      </c>
      <c r="Q83" s="14">
        <v>94</v>
      </c>
      <c r="R83" s="14">
        <v>95</v>
      </c>
      <c r="S83" s="26">
        <v>1</v>
      </c>
      <c r="T83" s="23" t="s">
        <v>180</v>
      </c>
      <c r="U83" s="22" t="s">
        <v>121</v>
      </c>
      <c r="V83" s="21">
        <v>1</v>
      </c>
      <c r="W83" s="10" t="s">
        <v>273</v>
      </c>
      <c r="X83" s="14">
        <v>90</v>
      </c>
      <c r="Y83" s="14">
        <v>92</v>
      </c>
      <c r="Z83" s="14">
        <v>94</v>
      </c>
      <c r="AA83" s="14">
        <v>95</v>
      </c>
      <c r="AB83" s="32"/>
    </row>
    <row r="84" spans="2:28" ht="49.5" x14ac:dyDescent="0.3">
      <c r="B84" s="42"/>
      <c r="C84" s="43"/>
      <c r="D84" s="44"/>
      <c r="E84" s="44"/>
      <c r="F84" s="44"/>
      <c r="G84" s="44"/>
      <c r="H84" s="44"/>
      <c r="I84" s="44"/>
      <c r="J84" s="42"/>
      <c r="K84" s="20">
        <v>2</v>
      </c>
      <c r="L84" s="22" t="s">
        <v>122</v>
      </c>
      <c r="M84" s="22">
        <v>0.5</v>
      </c>
      <c r="N84" s="23" t="s">
        <v>274</v>
      </c>
      <c r="O84" s="14">
        <v>2</v>
      </c>
      <c r="P84" s="14">
        <v>2.5</v>
      </c>
      <c r="Q84" s="14">
        <v>3</v>
      </c>
      <c r="R84" s="14">
        <v>3.5</v>
      </c>
      <c r="S84" s="26">
        <v>1</v>
      </c>
      <c r="T84" s="23" t="s">
        <v>180</v>
      </c>
      <c r="U84" s="22" t="s">
        <v>122</v>
      </c>
      <c r="V84" s="21">
        <v>1</v>
      </c>
      <c r="W84" s="10" t="s">
        <v>274</v>
      </c>
      <c r="X84" s="14">
        <v>2</v>
      </c>
      <c r="Y84" s="14">
        <v>2.5</v>
      </c>
      <c r="Z84" s="14">
        <v>3</v>
      </c>
      <c r="AA84" s="14">
        <v>3.5</v>
      </c>
      <c r="AB84" s="32"/>
    </row>
    <row r="85" spans="2:28" ht="33" customHeight="1" x14ac:dyDescent="0.3">
      <c r="B85" s="42"/>
      <c r="C85" s="43"/>
      <c r="D85" s="44"/>
      <c r="E85" s="44"/>
      <c r="F85" s="44"/>
      <c r="G85" s="44"/>
      <c r="H85" s="44"/>
      <c r="I85" s="44"/>
      <c r="J85" s="42" t="s">
        <v>84</v>
      </c>
      <c r="K85" s="48">
        <v>3</v>
      </c>
      <c r="L85" s="60" t="s">
        <v>123</v>
      </c>
      <c r="M85" s="60">
        <v>0.2</v>
      </c>
      <c r="N85" s="49" t="s">
        <v>236</v>
      </c>
      <c r="O85" s="60">
        <f>($V$85*X85)+($V$86*X86)+($V$87*X87)</f>
        <v>90</v>
      </c>
      <c r="P85" s="60">
        <f t="shared" ref="P85:R85" si="35">($V$85*Y85)+($V$86*Y86)+($V$87*Y87)</f>
        <v>90.4</v>
      </c>
      <c r="Q85" s="60">
        <f t="shared" si="35"/>
        <v>91.2</v>
      </c>
      <c r="R85" s="60">
        <f t="shared" si="35"/>
        <v>92</v>
      </c>
      <c r="S85" s="26">
        <v>1</v>
      </c>
      <c r="T85" s="23" t="s">
        <v>180</v>
      </c>
      <c r="U85" s="23" t="s">
        <v>124</v>
      </c>
      <c r="V85" s="22">
        <v>0.4</v>
      </c>
      <c r="W85" s="10" t="s">
        <v>126</v>
      </c>
      <c r="X85" s="24">
        <v>87.5</v>
      </c>
      <c r="Y85" s="24">
        <v>88</v>
      </c>
      <c r="Z85" s="24">
        <v>89</v>
      </c>
      <c r="AA85" s="24">
        <v>90</v>
      </c>
      <c r="AB85" s="32"/>
    </row>
    <row r="86" spans="2:28" ht="33" x14ac:dyDescent="0.3">
      <c r="B86" s="42"/>
      <c r="C86" s="43"/>
      <c r="D86" s="44"/>
      <c r="E86" s="44"/>
      <c r="F86" s="44"/>
      <c r="G86" s="44"/>
      <c r="H86" s="44"/>
      <c r="I86" s="44"/>
      <c r="J86" s="42"/>
      <c r="K86" s="48"/>
      <c r="L86" s="60"/>
      <c r="M86" s="60"/>
      <c r="N86" s="49"/>
      <c r="O86" s="60"/>
      <c r="P86" s="60"/>
      <c r="Q86" s="60"/>
      <c r="R86" s="60"/>
      <c r="S86" s="26">
        <v>2</v>
      </c>
      <c r="T86" s="23" t="s">
        <v>180</v>
      </c>
      <c r="U86" s="23" t="s">
        <v>125</v>
      </c>
      <c r="V86" s="22">
        <v>0.4</v>
      </c>
      <c r="W86" s="10" t="s">
        <v>127</v>
      </c>
      <c r="X86" s="24">
        <v>87.5</v>
      </c>
      <c r="Y86" s="24">
        <v>88</v>
      </c>
      <c r="Z86" s="24">
        <v>89</v>
      </c>
      <c r="AA86" s="24">
        <v>90</v>
      </c>
      <c r="AB86" s="32"/>
    </row>
    <row r="87" spans="2:28" ht="23.25" customHeight="1" x14ac:dyDescent="0.3">
      <c r="B87" s="42"/>
      <c r="C87" s="43"/>
      <c r="D87" s="44"/>
      <c r="E87" s="44"/>
      <c r="F87" s="44"/>
      <c r="G87" s="44"/>
      <c r="H87" s="44"/>
      <c r="I87" s="44"/>
      <c r="J87" s="42"/>
      <c r="K87" s="48"/>
      <c r="L87" s="60"/>
      <c r="M87" s="60"/>
      <c r="N87" s="49"/>
      <c r="O87" s="60"/>
      <c r="P87" s="60"/>
      <c r="Q87" s="60"/>
      <c r="R87" s="60"/>
      <c r="S87" s="26">
        <v>3</v>
      </c>
      <c r="T87" s="23" t="s">
        <v>180</v>
      </c>
      <c r="U87" s="23" t="s">
        <v>128</v>
      </c>
      <c r="V87" s="22">
        <v>0.2</v>
      </c>
      <c r="W87" s="10" t="s">
        <v>275</v>
      </c>
      <c r="X87" s="24">
        <v>100</v>
      </c>
      <c r="Y87" s="24">
        <v>100</v>
      </c>
      <c r="Z87" s="24">
        <v>100</v>
      </c>
      <c r="AA87" s="24">
        <v>100</v>
      </c>
      <c r="AB87" s="32"/>
    </row>
    <row r="88" spans="2:28" ht="39" customHeight="1" x14ac:dyDescent="0.3">
      <c r="B88" s="42" t="s">
        <v>131</v>
      </c>
      <c r="C88" s="43">
        <v>13</v>
      </c>
      <c r="D88" s="44" t="s">
        <v>186</v>
      </c>
      <c r="E88" s="44">
        <f>($M$88*O88)+($M$90*(1-O90))+($M$91*O91)</f>
        <v>51.66</v>
      </c>
      <c r="F88" s="44">
        <f t="shared" ref="F88:H88" si="36">($M$88*P88)+($M$90*(1-P90))+($M$91*P91)</f>
        <v>51.959999999999994</v>
      </c>
      <c r="G88" s="44">
        <f t="shared" si="36"/>
        <v>52.26</v>
      </c>
      <c r="H88" s="44">
        <f t="shared" si="36"/>
        <v>52.56</v>
      </c>
      <c r="I88" s="44" t="s">
        <v>212</v>
      </c>
      <c r="J88" s="42" t="s">
        <v>129</v>
      </c>
      <c r="K88" s="48">
        <v>1</v>
      </c>
      <c r="L88" s="60" t="s">
        <v>209</v>
      </c>
      <c r="M88" s="60">
        <v>0.4</v>
      </c>
      <c r="N88" s="49" t="s">
        <v>150</v>
      </c>
      <c r="O88" s="60">
        <f>($V$88*X88)+($V$89*X89)</f>
        <v>91.95</v>
      </c>
      <c r="P88" s="60">
        <f t="shared" ref="P88:R88" si="37">($V$88*Y88)+($V$89*Y89)</f>
        <v>91.95</v>
      </c>
      <c r="Q88" s="60">
        <f t="shared" si="37"/>
        <v>91.95</v>
      </c>
      <c r="R88" s="60">
        <f t="shared" si="37"/>
        <v>91.95</v>
      </c>
      <c r="S88" s="26">
        <v>1</v>
      </c>
      <c r="T88" s="23" t="s">
        <v>238</v>
      </c>
      <c r="U88" s="22" t="s">
        <v>17</v>
      </c>
      <c r="V88" s="22">
        <v>0.5</v>
      </c>
      <c r="W88" s="22" t="s">
        <v>276</v>
      </c>
      <c r="X88" s="14">
        <v>100</v>
      </c>
      <c r="Y88" s="14">
        <v>100</v>
      </c>
      <c r="Z88" s="14">
        <v>100</v>
      </c>
      <c r="AA88" s="14">
        <v>100</v>
      </c>
      <c r="AB88" s="32"/>
    </row>
    <row r="89" spans="2:28" ht="39" customHeight="1" x14ac:dyDescent="0.3">
      <c r="B89" s="42"/>
      <c r="C89" s="43"/>
      <c r="D89" s="44"/>
      <c r="E89" s="44"/>
      <c r="F89" s="44"/>
      <c r="G89" s="44"/>
      <c r="H89" s="44"/>
      <c r="I89" s="44"/>
      <c r="J89" s="42"/>
      <c r="K89" s="48"/>
      <c r="L89" s="60"/>
      <c r="M89" s="60"/>
      <c r="N89" s="49"/>
      <c r="O89" s="60"/>
      <c r="P89" s="60"/>
      <c r="Q89" s="60"/>
      <c r="R89" s="60"/>
      <c r="S89" s="26">
        <v>2</v>
      </c>
      <c r="T89" s="23" t="s">
        <v>173</v>
      </c>
      <c r="U89" s="22" t="s">
        <v>140</v>
      </c>
      <c r="V89" s="22">
        <v>0.5</v>
      </c>
      <c r="W89" s="22" t="s">
        <v>276</v>
      </c>
      <c r="X89" s="14">
        <v>83.9</v>
      </c>
      <c r="Y89" s="14">
        <v>83.9</v>
      </c>
      <c r="Z89" s="14">
        <v>83.9</v>
      </c>
      <c r="AA89" s="14">
        <v>83.9</v>
      </c>
      <c r="AB89" s="32"/>
    </row>
    <row r="90" spans="2:28" ht="33" x14ac:dyDescent="0.3">
      <c r="B90" s="42"/>
      <c r="C90" s="43"/>
      <c r="D90" s="44"/>
      <c r="E90" s="44"/>
      <c r="F90" s="44"/>
      <c r="G90" s="44"/>
      <c r="H90" s="44"/>
      <c r="I90" s="44"/>
      <c r="J90" s="42"/>
      <c r="K90" s="20">
        <v>2</v>
      </c>
      <c r="L90" s="22" t="s">
        <v>132</v>
      </c>
      <c r="M90" s="22">
        <v>0.3</v>
      </c>
      <c r="N90" s="23" t="s">
        <v>151</v>
      </c>
      <c r="O90" s="14">
        <v>12.4</v>
      </c>
      <c r="P90" s="14">
        <v>12.4</v>
      </c>
      <c r="Q90" s="14">
        <v>12.4</v>
      </c>
      <c r="R90" s="14">
        <v>12.4</v>
      </c>
      <c r="S90" s="26">
        <v>1</v>
      </c>
      <c r="T90" s="23" t="s">
        <v>173</v>
      </c>
      <c r="U90" s="22" t="s">
        <v>132</v>
      </c>
      <c r="V90" s="21">
        <v>1</v>
      </c>
      <c r="W90" s="10" t="s">
        <v>151</v>
      </c>
      <c r="X90" s="14">
        <v>12.4</v>
      </c>
      <c r="Y90" s="14">
        <v>12.4</v>
      </c>
      <c r="Z90" s="14">
        <v>12.4</v>
      </c>
      <c r="AA90" s="14">
        <v>12.4</v>
      </c>
      <c r="AB90" s="32"/>
    </row>
    <row r="91" spans="2:28" ht="33" x14ac:dyDescent="0.3">
      <c r="B91" s="42"/>
      <c r="C91" s="43"/>
      <c r="D91" s="44"/>
      <c r="E91" s="44"/>
      <c r="F91" s="44"/>
      <c r="G91" s="44"/>
      <c r="H91" s="44"/>
      <c r="I91" s="44"/>
      <c r="J91" s="2" t="s">
        <v>130</v>
      </c>
      <c r="K91" s="20">
        <v>3</v>
      </c>
      <c r="L91" s="22" t="s">
        <v>211</v>
      </c>
      <c r="M91" s="22">
        <v>0.3</v>
      </c>
      <c r="N91" s="23" t="s">
        <v>210</v>
      </c>
      <c r="O91" s="14">
        <v>61</v>
      </c>
      <c r="P91" s="14">
        <v>62</v>
      </c>
      <c r="Q91" s="14">
        <v>63</v>
      </c>
      <c r="R91" s="14">
        <v>64</v>
      </c>
      <c r="S91" s="26">
        <v>1</v>
      </c>
      <c r="T91" s="23" t="s">
        <v>175</v>
      </c>
      <c r="U91" s="22" t="s">
        <v>183</v>
      </c>
      <c r="V91" s="21">
        <v>1</v>
      </c>
      <c r="W91" s="10" t="s">
        <v>210</v>
      </c>
      <c r="X91" s="14">
        <v>61</v>
      </c>
      <c r="Y91" s="14">
        <v>62</v>
      </c>
      <c r="Z91" s="14">
        <v>63</v>
      </c>
      <c r="AA91" s="14">
        <v>64</v>
      </c>
      <c r="AB91" s="32"/>
    </row>
    <row r="92" spans="2:28" ht="33" x14ac:dyDescent="0.3">
      <c r="B92" s="42" t="s">
        <v>135</v>
      </c>
      <c r="C92" s="43">
        <v>14</v>
      </c>
      <c r="D92" s="44" t="s">
        <v>142</v>
      </c>
      <c r="E92" s="44">
        <f>($M$92*O92)+($M$98*(1-O98))+($M$99*O99)</f>
        <v>24</v>
      </c>
      <c r="F92" s="44">
        <f t="shared" ref="F92:H92" si="38">($M$92*P92)+($M$98*(1-P98))+($M$99*P99)</f>
        <v>24.099999999999998</v>
      </c>
      <c r="G92" s="44">
        <f t="shared" si="38"/>
        <v>24.6</v>
      </c>
      <c r="H92" s="44">
        <f t="shared" si="38"/>
        <v>24.700000000000003</v>
      </c>
      <c r="I92" s="44" t="s">
        <v>223</v>
      </c>
      <c r="J92" s="42" t="s">
        <v>133</v>
      </c>
      <c r="K92" s="48">
        <v>1</v>
      </c>
      <c r="L92" s="60" t="s">
        <v>136</v>
      </c>
      <c r="M92" s="60">
        <v>0.4</v>
      </c>
      <c r="N92" s="49" t="s">
        <v>143</v>
      </c>
      <c r="O92" s="60">
        <v>100</v>
      </c>
      <c r="P92" s="60">
        <v>100</v>
      </c>
      <c r="Q92" s="60">
        <v>100</v>
      </c>
      <c r="R92" s="60">
        <v>100</v>
      </c>
      <c r="S92" s="26">
        <v>1</v>
      </c>
      <c r="T92" s="23" t="s">
        <v>175</v>
      </c>
      <c r="U92" s="23" t="s">
        <v>137</v>
      </c>
      <c r="V92" s="60">
        <v>0.5</v>
      </c>
      <c r="W92" s="10" t="s">
        <v>278</v>
      </c>
      <c r="X92" s="14">
        <v>100</v>
      </c>
      <c r="Y92" s="14">
        <v>100</v>
      </c>
      <c r="Z92" s="14">
        <v>100</v>
      </c>
      <c r="AA92" s="14">
        <v>100</v>
      </c>
      <c r="AB92" s="32"/>
    </row>
    <row r="93" spans="2:28" ht="33" x14ac:dyDescent="0.3">
      <c r="B93" s="42"/>
      <c r="C93" s="43"/>
      <c r="D93" s="44"/>
      <c r="E93" s="44"/>
      <c r="F93" s="44"/>
      <c r="G93" s="44"/>
      <c r="H93" s="44"/>
      <c r="I93" s="44"/>
      <c r="J93" s="42"/>
      <c r="K93" s="48"/>
      <c r="L93" s="60"/>
      <c r="M93" s="60"/>
      <c r="N93" s="49"/>
      <c r="O93" s="60"/>
      <c r="P93" s="60"/>
      <c r="Q93" s="60"/>
      <c r="R93" s="60"/>
      <c r="S93" s="26">
        <v>2</v>
      </c>
      <c r="T93" s="34" t="s">
        <v>327</v>
      </c>
      <c r="U93" s="22" t="s">
        <v>137</v>
      </c>
      <c r="V93" s="60"/>
      <c r="W93" s="10" t="s">
        <v>278</v>
      </c>
      <c r="X93" s="14">
        <v>100</v>
      </c>
      <c r="Y93" s="14">
        <v>100</v>
      </c>
      <c r="Z93" s="14">
        <v>100</v>
      </c>
      <c r="AA93" s="14">
        <v>100</v>
      </c>
      <c r="AB93" s="32"/>
    </row>
    <row r="94" spans="2:28" ht="33" x14ac:dyDescent="0.3">
      <c r="B94" s="42"/>
      <c r="C94" s="43"/>
      <c r="D94" s="44"/>
      <c r="E94" s="44"/>
      <c r="F94" s="44"/>
      <c r="G94" s="44"/>
      <c r="H94" s="44"/>
      <c r="I94" s="44"/>
      <c r="J94" s="42"/>
      <c r="K94" s="48"/>
      <c r="L94" s="60"/>
      <c r="M94" s="60"/>
      <c r="N94" s="49"/>
      <c r="O94" s="60"/>
      <c r="P94" s="60"/>
      <c r="Q94" s="60"/>
      <c r="R94" s="60"/>
      <c r="S94" s="26">
        <v>3</v>
      </c>
      <c r="T94" s="23" t="s">
        <v>182</v>
      </c>
      <c r="U94" s="22" t="s">
        <v>137</v>
      </c>
      <c r="V94" s="60"/>
      <c r="W94" s="10" t="s">
        <v>278</v>
      </c>
      <c r="X94" s="14">
        <v>100</v>
      </c>
      <c r="Y94" s="14">
        <v>100</v>
      </c>
      <c r="Z94" s="14">
        <v>100</v>
      </c>
      <c r="AA94" s="14">
        <v>100</v>
      </c>
      <c r="AB94" s="32"/>
    </row>
    <row r="95" spans="2:28" ht="33" x14ac:dyDescent="0.3">
      <c r="B95" s="42"/>
      <c r="C95" s="43"/>
      <c r="D95" s="44"/>
      <c r="E95" s="44"/>
      <c r="F95" s="44"/>
      <c r="G95" s="44"/>
      <c r="H95" s="44"/>
      <c r="I95" s="44"/>
      <c r="J95" s="42"/>
      <c r="K95" s="48"/>
      <c r="L95" s="60"/>
      <c r="M95" s="60"/>
      <c r="N95" s="49"/>
      <c r="O95" s="60"/>
      <c r="P95" s="60"/>
      <c r="Q95" s="60"/>
      <c r="R95" s="60"/>
      <c r="S95" s="26">
        <v>4</v>
      </c>
      <c r="T95" s="23" t="s">
        <v>175</v>
      </c>
      <c r="U95" s="23" t="s">
        <v>138</v>
      </c>
      <c r="V95" s="60">
        <v>0.5</v>
      </c>
      <c r="W95" s="10" t="s">
        <v>279</v>
      </c>
      <c r="X95" s="14">
        <v>100</v>
      </c>
      <c r="Y95" s="14">
        <v>100</v>
      </c>
      <c r="Z95" s="14">
        <v>100</v>
      </c>
      <c r="AA95" s="14">
        <v>100</v>
      </c>
      <c r="AB95" s="32"/>
    </row>
    <row r="96" spans="2:28" ht="33" x14ac:dyDescent="0.3">
      <c r="B96" s="42"/>
      <c r="C96" s="43"/>
      <c r="D96" s="44"/>
      <c r="E96" s="44"/>
      <c r="F96" s="44"/>
      <c r="G96" s="44"/>
      <c r="H96" s="44"/>
      <c r="I96" s="44"/>
      <c r="J96" s="42"/>
      <c r="K96" s="48"/>
      <c r="L96" s="60"/>
      <c r="M96" s="60"/>
      <c r="N96" s="49"/>
      <c r="O96" s="60"/>
      <c r="P96" s="60"/>
      <c r="Q96" s="60"/>
      <c r="R96" s="60"/>
      <c r="S96" s="26">
        <v>5</v>
      </c>
      <c r="T96" s="34" t="s">
        <v>327</v>
      </c>
      <c r="U96" s="22" t="s">
        <v>138</v>
      </c>
      <c r="V96" s="60"/>
      <c r="W96" s="10" t="s">
        <v>279</v>
      </c>
      <c r="X96" s="14">
        <v>100</v>
      </c>
      <c r="Y96" s="14">
        <v>100</v>
      </c>
      <c r="Z96" s="14">
        <v>100</v>
      </c>
      <c r="AA96" s="14">
        <v>100</v>
      </c>
      <c r="AB96" s="32"/>
    </row>
    <row r="97" spans="2:28" ht="33" x14ac:dyDescent="0.3">
      <c r="B97" s="42"/>
      <c r="C97" s="43"/>
      <c r="D97" s="44"/>
      <c r="E97" s="44"/>
      <c r="F97" s="44"/>
      <c r="G97" s="44"/>
      <c r="H97" s="44"/>
      <c r="I97" s="44"/>
      <c r="J97" s="42"/>
      <c r="K97" s="48"/>
      <c r="L97" s="60"/>
      <c r="M97" s="60"/>
      <c r="N97" s="49"/>
      <c r="O97" s="60"/>
      <c r="P97" s="60"/>
      <c r="Q97" s="60"/>
      <c r="R97" s="60"/>
      <c r="S97" s="26">
        <v>6</v>
      </c>
      <c r="T97" s="23" t="s">
        <v>182</v>
      </c>
      <c r="U97" s="22" t="s">
        <v>138</v>
      </c>
      <c r="V97" s="60"/>
      <c r="W97" s="10" t="s">
        <v>279</v>
      </c>
      <c r="X97" s="14">
        <v>100</v>
      </c>
      <c r="Y97" s="14">
        <v>100</v>
      </c>
      <c r="Z97" s="14">
        <v>100</v>
      </c>
      <c r="AA97" s="14">
        <v>100</v>
      </c>
      <c r="AB97" s="32"/>
    </row>
    <row r="98" spans="2:28" ht="26.25" customHeight="1" x14ac:dyDescent="0.3">
      <c r="B98" s="42"/>
      <c r="C98" s="43"/>
      <c r="D98" s="44"/>
      <c r="E98" s="44"/>
      <c r="F98" s="44"/>
      <c r="G98" s="44"/>
      <c r="H98" s="44"/>
      <c r="I98" s="44"/>
      <c r="J98" s="42"/>
      <c r="K98" s="20">
        <v>2</v>
      </c>
      <c r="L98" s="22" t="s">
        <v>139</v>
      </c>
      <c r="M98" s="22">
        <v>0.4</v>
      </c>
      <c r="N98" s="22" t="s">
        <v>277</v>
      </c>
      <c r="O98" s="14">
        <v>62</v>
      </c>
      <c r="P98" s="14">
        <v>62</v>
      </c>
      <c r="Q98" s="14">
        <v>61</v>
      </c>
      <c r="R98" s="14">
        <v>61</v>
      </c>
      <c r="S98" s="26">
        <v>1</v>
      </c>
      <c r="T98" s="23" t="s">
        <v>176</v>
      </c>
      <c r="U98" s="22" t="s">
        <v>139</v>
      </c>
      <c r="V98" s="21">
        <v>1</v>
      </c>
      <c r="W98" s="8" t="s">
        <v>277</v>
      </c>
      <c r="X98" s="14">
        <v>62</v>
      </c>
      <c r="Y98" s="14">
        <v>62</v>
      </c>
      <c r="Z98" s="14">
        <v>61</v>
      </c>
      <c r="AA98" s="14">
        <v>61</v>
      </c>
      <c r="AB98" s="32"/>
    </row>
    <row r="99" spans="2:28" ht="28.5" customHeight="1" x14ac:dyDescent="0.3">
      <c r="B99" s="42"/>
      <c r="C99" s="43"/>
      <c r="D99" s="44"/>
      <c r="E99" s="44"/>
      <c r="F99" s="44"/>
      <c r="G99" s="44"/>
      <c r="H99" s="44"/>
      <c r="I99" s="44"/>
      <c r="J99" s="13" t="s">
        <v>134</v>
      </c>
      <c r="K99" s="20">
        <v>3</v>
      </c>
      <c r="L99" s="22" t="s">
        <v>141</v>
      </c>
      <c r="M99" s="22">
        <v>0.2</v>
      </c>
      <c r="N99" s="22" t="s">
        <v>280</v>
      </c>
      <c r="O99" s="14">
        <v>42</v>
      </c>
      <c r="P99" s="14">
        <v>42.5</v>
      </c>
      <c r="Q99" s="14">
        <v>43</v>
      </c>
      <c r="R99" s="14">
        <v>43.5</v>
      </c>
      <c r="S99" s="26">
        <v>1</v>
      </c>
      <c r="T99" s="23" t="s">
        <v>176</v>
      </c>
      <c r="U99" s="22" t="s">
        <v>141</v>
      </c>
      <c r="V99" s="21">
        <v>1</v>
      </c>
      <c r="W99" s="8" t="s">
        <v>280</v>
      </c>
      <c r="X99" s="14">
        <v>42</v>
      </c>
      <c r="Y99" s="14">
        <v>42.5</v>
      </c>
      <c r="Z99" s="14">
        <v>43</v>
      </c>
      <c r="AA99" s="14">
        <v>43.5</v>
      </c>
      <c r="AB99" s="32"/>
    </row>
    <row r="100" spans="2:28" ht="33" x14ac:dyDescent="0.3">
      <c r="B100" s="42" t="s">
        <v>144</v>
      </c>
      <c r="C100" s="43">
        <v>15</v>
      </c>
      <c r="D100" s="44" t="s">
        <v>155</v>
      </c>
      <c r="E100" s="44">
        <f>($M$100*O100)+($M$101*O101)</f>
        <v>47.5</v>
      </c>
      <c r="F100" s="44">
        <f t="shared" ref="F100:H100" si="39">($M$100*P100)+($M$101*P101)</f>
        <v>50.075000000000003</v>
      </c>
      <c r="G100" s="44">
        <f t="shared" si="39"/>
        <v>52.65</v>
      </c>
      <c r="H100" s="44">
        <f t="shared" si="39"/>
        <v>55.25</v>
      </c>
      <c r="I100" s="44" t="s">
        <v>161</v>
      </c>
      <c r="J100" s="13" t="s">
        <v>145</v>
      </c>
      <c r="K100" s="20">
        <v>1</v>
      </c>
      <c r="L100" s="23" t="s">
        <v>154</v>
      </c>
      <c r="M100" s="22">
        <v>0.5</v>
      </c>
      <c r="N100" s="23" t="s">
        <v>206</v>
      </c>
      <c r="O100" s="14">
        <v>70</v>
      </c>
      <c r="P100" s="14">
        <v>75</v>
      </c>
      <c r="Q100" s="14">
        <v>80</v>
      </c>
      <c r="R100" s="14">
        <v>85</v>
      </c>
      <c r="S100" s="26">
        <v>1</v>
      </c>
      <c r="T100" s="23" t="s">
        <v>178</v>
      </c>
      <c r="U100" s="22" t="s">
        <v>154</v>
      </c>
      <c r="V100" s="22">
        <v>1</v>
      </c>
      <c r="W100" s="10" t="s">
        <v>206</v>
      </c>
      <c r="X100" s="14">
        <v>70</v>
      </c>
      <c r="Y100" s="14">
        <v>75</v>
      </c>
      <c r="Z100" s="14">
        <v>80</v>
      </c>
      <c r="AA100" s="14">
        <v>85</v>
      </c>
      <c r="AB100" s="32"/>
    </row>
    <row r="101" spans="2:28" ht="33" x14ac:dyDescent="0.3">
      <c r="B101" s="42"/>
      <c r="C101" s="43"/>
      <c r="D101" s="44"/>
      <c r="E101" s="44"/>
      <c r="F101" s="44"/>
      <c r="G101" s="44"/>
      <c r="H101" s="44"/>
      <c r="I101" s="44"/>
      <c r="J101" s="42" t="s">
        <v>146</v>
      </c>
      <c r="K101" s="48">
        <v>2</v>
      </c>
      <c r="L101" s="60" t="s">
        <v>148</v>
      </c>
      <c r="M101" s="60">
        <v>0.5</v>
      </c>
      <c r="N101" s="49" t="s">
        <v>322</v>
      </c>
      <c r="O101" s="60">
        <f>($V$101*X101)+($V$102*X102)</f>
        <v>25</v>
      </c>
      <c r="P101" s="60">
        <f t="shared" ref="P101:R101" si="40">($V$101*Y101)+($V$102*Y102)</f>
        <v>25.15</v>
      </c>
      <c r="Q101" s="60">
        <f t="shared" si="40"/>
        <v>25.3</v>
      </c>
      <c r="R101" s="60">
        <f t="shared" si="40"/>
        <v>25.5</v>
      </c>
      <c r="S101" s="26">
        <v>1</v>
      </c>
      <c r="T101" s="23" t="s">
        <v>176</v>
      </c>
      <c r="U101" s="22" t="s">
        <v>147</v>
      </c>
      <c r="V101" s="22">
        <v>0.5</v>
      </c>
      <c r="W101" s="10" t="s">
        <v>320</v>
      </c>
      <c r="X101" s="14">
        <v>5</v>
      </c>
      <c r="Y101" s="14">
        <v>5</v>
      </c>
      <c r="Z101" s="14">
        <v>5</v>
      </c>
      <c r="AA101" s="14">
        <v>5</v>
      </c>
      <c r="AB101" s="32"/>
    </row>
    <row r="102" spans="2:28" ht="33" x14ac:dyDescent="0.3">
      <c r="B102" s="42"/>
      <c r="C102" s="43"/>
      <c r="D102" s="44"/>
      <c r="E102" s="44"/>
      <c r="F102" s="44"/>
      <c r="G102" s="44"/>
      <c r="H102" s="44"/>
      <c r="I102" s="44"/>
      <c r="J102" s="42"/>
      <c r="K102" s="48"/>
      <c r="L102" s="60"/>
      <c r="M102" s="60"/>
      <c r="N102" s="49"/>
      <c r="O102" s="60"/>
      <c r="P102" s="60"/>
      <c r="Q102" s="60"/>
      <c r="R102" s="60"/>
      <c r="S102" s="26">
        <v>2</v>
      </c>
      <c r="T102" s="23" t="s">
        <v>176</v>
      </c>
      <c r="U102" s="22" t="s">
        <v>323</v>
      </c>
      <c r="V102" s="22">
        <v>0.5</v>
      </c>
      <c r="W102" s="10" t="s">
        <v>321</v>
      </c>
      <c r="X102" s="14">
        <v>45</v>
      </c>
      <c r="Y102" s="14">
        <v>45.3</v>
      </c>
      <c r="Z102" s="14">
        <v>45.6</v>
      </c>
      <c r="AA102" s="14">
        <v>46</v>
      </c>
      <c r="AB102" s="32"/>
    </row>
  </sheetData>
  <autoFilter ref="B7:AB102"/>
  <mergeCells count="431">
    <mergeCell ref="R101:R102"/>
    <mergeCell ref="J101:J102"/>
    <mergeCell ref="K101:K102"/>
    <mergeCell ref="L101:L102"/>
    <mergeCell ref="M101:M102"/>
    <mergeCell ref="N101:N102"/>
    <mergeCell ref="O101:O102"/>
    <mergeCell ref="N88:N89"/>
    <mergeCell ref="O88:O89"/>
    <mergeCell ref="P88:P89"/>
    <mergeCell ref="Q88:Q89"/>
    <mergeCell ref="R88:R89"/>
    <mergeCell ref="L88:L89"/>
    <mergeCell ref="M88:M89"/>
    <mergeCell ref="P85:P87"/>
    <mergeCell ref="Q85:Q87"/>
    <mergeCell ref="R85:R87"/>
    <mergeCell ref="M80:M82"/>
    <mergeCell ref="N80:N82"/>
    <mergeCell ref="O80:O82"/>
    <mergeCell ref="M85:M87"/>
    <mergeCell ref="V92:V94"/>
    <mergeCell ref="V95:V97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M92:M97"/>
    <mergeCell ref="N92:N97"/>
    <mergeCell ref="O92:O97"/>
    <mergeCell ref="P92:P97"/>
    <mergeCell ref="Q92:Q97"/>
    <mergeCell ref="R92:R97"/>
    <mergeCell ref="G92:G99"/>
    <mergeCell ref="H92:H99"/>
    <mergeCell ref="I92:I99"/>
    <mergeCell ref="J92:J98"/>
    <mergeCell ref="K92:K97"/>
    <mergeCell ref="L92:L97"/>
    <mergeCell ref="P101:P102"/>
    <mergeCell ref="Q101:Q102"/>
    <mergeCell ref="H88:H91"/>
    <mergeCell ref="I88:I91"/>
    <mergeCell ref="J88:J90"/>
    <mergeCell ref="K88:K89"/>
    <mergeCell ref="B88:B91"/>
    <mergeCell ref="C88:C91"/>
    <mergeCell ref="D88:D91"/>
    <mergeCell ref="E88:E91"/>
    <mergeCell ref="F88:F91"/>
    <mergeCell ref="G88:G91"/>
    <mergeCell ref="B83:B87"/>
    <mergeCell ref="C83:C87"/>
    <mergeCell ref="D83:D87"/>
    <mergeCell ref="E83:E87"/>
    <mergeCell ref="F83:F87"/>
    <mergeCell ref="G83:G87"/>
    <mergeCell ref="B92:B99"/>
    <mergeCell ref="C92:C99"/>
    <mergeCell ref="D92:D99"/>
    <mergeCell ref="E92:E99"/>
    <mergeCell ref="F92:F99"/>
    <mergeCell ref="N85:N87"/>
    <mergeCell ref="O85:O87"/>
    <mergeCell ref="B78:B82"/>
    <mergeCell ref="C78:C82"/>
    <mergeCell ref="D78:D82"/>
    <mergeCell ref="E78:E82"/>
    <mergeCell ref="F78:F82"/>
    <mergeCell ref="P80:P82"/>
    <mergeCell ref="Q80:Q82"/>
    <mergeCell ref="G78:G82"/>
    <mergeCell ref="H78:H82"/>
    <mergeCell ref="I78:I82"/>
    <mergeCell ref="J78:J79"/>
    <mergeCell ref="K78:K79"/>
    <mergeCell ref="L78:L79"/>
    <mergeCell ref="J80:J82"/>
    <mergeCell ref="K80:K82"/>
    <mergeCell ref="L80:L82"/>
    <mergeCell ref="H83:H87"/>
    <mergeCell ref="I83:I87"/>
    <mergeCell ref="J83:J84"/>
    <mergeCell ref="J85:J87"/>
    <mergeCell ref="K85:K87"/>
    <mergeCell ref="L85:L87"/>
    <mergeCell ref="R80:R82"/>
    <mergeCell ref="M78:M79"/>
    <mergeCell ref="N78:N79"/>
    <mergeCell ref="O78:O79"/>
    <mergeCell ref="P78:P79"/>
    <mergeCell ref="Q78:Q79"/>
    <mergeCell ref="R78:R79"/>
    <mergeCell ref="B73:B77"/>
    <mergeCell ref="C73:C77"/>
    <mergeCell ref="D73:D77"/>
    <mergeCell ref="E73:E77"/>
    <mergeCell ref="F73:F77"/>
    <mergeCell ref="G73:G77"/>
    <mergeCell ref="H73:H77"/>
    <mergeCell ref="I73:I77"/>
    <mergeCell ref="J73:J75"/>
    <mergeCell ref="J76:J77"/>
    <mergeCell ref="V69:V70"/>
    <mergeCell ref="W69:W70"/>
    <mergeCell ref="X69:X70"/>
    <mergeCell ref="Y69:Y70"/>
    <mergeCell ref="Z69:Z70"/>
    <mergeCell ref="AA69:AA70"/>
    <mergeCell ref="V67:V68"/>
    <mergeCell ref="W67:W68"/>
    <mergeCell ref="X67:X68"/>
    <mergeCell ref="Y67:Y68"/>
    <mergeCell ref="Z67:Z68"/>
    <mergeCell ref="AA67:AA68"/>
    <mergeCell ref="N67:N70"/>
    <mergeCell ref="O67:O70"/>
    <mergeCell ref="P67:P70"/>
    <mergeCell ref="Q67:Q70"/>
    <mergeCell ref="R67:R70"/>
    <mergeCell ref="U67:U68"/>
    <mergeCell ref="U69:U70"/>
    <mergeCell ref="H67:H72"/>
    <mergeCell ref="I67:I72"/>
    <mergeCell ref="J67:J70"/>
    <mergeCell ref="K67:K70"/>
    <mergeCell ref="L67:L70"/>
    <mergeCell ref="M67:M70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B67:B72"/>
    <mergeCell ref="C67:C72"/>
    <mergeCell ref="D67:D72"/>
    <mergeCell ref="E67:E72"/>
    <mergeCell ref="F67:F72"/>
    <mergeCell ref="G67:G72"/>
    <mergeCell ref="H62:H66"/>
    <mergeCell ref="I62:I66"/>
    <mergeCell ref="B62:B66"/>
    <mergeCell ref="C62:C66"/>
    <mergeCell ref="D62:D66"/>
    <mergeCell ref="E62:E66"/>
    <mergeCell ref="F62:F66"/>
    <mergeCell ref="G62:G66"/>
    <mergeCell ref="N62:N64"/>
    <mergeCell ref="O62:O64"/>
    <mergeCell ref="P62:P64"/>
    <mergeCell ref="Q62:Q64"/>
    <mergeCell ref="R62:R64"/>
    <mergeCell ref="J65:J66"/>
    <mergeCell ref="K65:K66"/>
    <mergeCell ref="L65:L66"/>
    <mergeCell ref="M65:M66"/>
    <mergeCell ref="N65:N66"/>
    <mergeCell ref="J62:J64"/>
    <mergeCell ref="K62:K64"/>
    <mergeCell ref="L62:L64"/>
    <mergeCell ref="M62:M64"/>
    <mergeCell ref="O65:O66"/>
    <mergeCell ref="P65:P66"/>
    <mergeCell ref="Q65:Q66"/>
    <mergeCell ref="R65:R66"/>
    <mergeCell ref="Y57:Y59"/>
    <mergeCell ref="Z57:Z59"/>
    <mergeCell ref="AA57:AA59"/>
    <mergeCell ref="U60:U61"/>
    <mergeCell ref="V60:V61"/>
    <mergeCell ref="W60:W61"/>
    <mergeCell ref="X60:X61"/>
    <mergeCell ref="Y60:Y61"/>
    <mergeCell ref="Z60:Z61"/>
    <mergeCell ref="AA60:AA61"/>
    <mergeCell ref="Q57:Q61"/>
    <mergeCell ref="R57:R61"/>
    <mergeCell ref="U57:U59"/>
    <mergeCell ref="V57:V59"/>
    <mergeCell ref="W57:W59"/>
    <mergeCell ref="X57:X59"/>
    <mergeCell ref="P54:P55"/>
    <mergeCell ref="Q54:Q55"/>
    <mergeCell ref="R54:R55"/>
    <mergeCell ref="K57:K61"/>
    <mergeCell ref="L57:L61"/>
    <mergeCell ref="M57:M61"/>
    <mergeCell ref="N57:N61"/>
    <mergeCell ref="O57:O61"/>
    <mergeCell ref="P57:P61"/>
    <mergeCell ref="J54:J56"/>
    <mergeCell ref="K54:K55"/>
    <mergeCell ref="L54:L55"/>
    <mergeCell ref="M54:M55"/>
    <mergeCell ref="N54:N55"/>
    <mergeCell ref="O54:O55"/>
    <mergeCell ref="B54:B61"/>
    <mergeCell ref="C54:C61"/>
    <mergeCell ref="D54:D61"/>
    <mergeCell ref="E54:E61"/>
    <mergeCell ref="F54:F61"/>
    <mergeCell ref="G54:G61"/>
    <mergeCell ref="H54:H61"/>
    <mergeCell ref="I54:I61"/>
    <mergeCell ref="J57:J61"/>
    <mergeCell ref="M34:M38"/>
    <mergeCell ref="P48:P50"/>
    <mergeCell ref="Q48:Q50"/>
    <mergeCell ref="R48:R50"/>
    <mergeCell ref="J51:J53"/>
    <mergeCell ref="K51:K52"/>
    <mergeCell ref="L51:L52"/>
    <mergeCell ref="M51:M52"/>
    <mergeCell ref="N51:N52"/>
    <mergeCell ref="O51:O52"/>
    <mergeCell ref="P51:P52"/>
    <mergeCell ref="J48:J50"/>
    <mergeCell ref="K48:K50"/>
    <mergeCell ref="L48:L50"/>
    <mergeCell ref="M48:M50"/>
    <mergeCell ref="N48:N50"/>
    <mergeCell ref="O48:O50"/>
    <mergeCell ref="Q51:Q52"/>
    <mergeCell ref="R51:R52"/>
    <mergeCell ref="L34:L38"/>
    <mergeCell ref="Q43:Q46"/>
    <mergeCell ref="R43:R46"/>
    <mergeCell ref="B48:B53"/>
    <mergeCell ref="C48:C53"/>
    <mergeCell ref="D48:D53"/>
    <mergeCell ref="E48:E53"/>
    <mergeCell ref="F48:F53"/>
    <mergeCell ref="G48:G53"/>
    <mergeCell ref="H48:H53"/>
    <mergeCell ref="I48:I53"/>
    <mergeCell ref="K43:K46"/>
    <mergeCell ref="L43:L46"/>
    <mergeCell ref="M43:M46"/>
    <mergeCell ref="N43:N46"/>
    <mergeCell ref="O43:O46"/>
    <mergeCell ref="P43:P46"/>
    <mergeCell ref="H31:H47"/>
    <mergeCell ref="I31:I47"/>
    <mergeCell ref="J31:J33"/>
    <mergeCell ref="K31:K33"/>
    <mergeCell ref="L31:L33"/>
    <mergeCell ref="M31:M33"/>
    <mergeCell ref="J34:J47"/>
    <mergeCell ref="P27:P28"/>
    <mergeCell ref="Z36:Z38"/>
    <mergeCell ref="AA36:AA38"/>
    <mergeCell ref="K39:K42"/>
    <mergeCell ref="L39:L42"/>
    <mergeCell ref="M39:M42"/>
    <mergeCell ref="N39:N42"/>
    <mergeCell ref="O39:O42"/>
    <mergeCell ref="P39:P42"/>
    <mergeCell ref="Q39:Q42"/>
    <mergeCell ref="R39:R42"/>
    <mergeCell ref="T36:T38"/>
    <mergeCell ref="U36:U38"/>
    <mergeCell ref="V36:V38"/>
    <mergeCell ref="W36:W38"/>
    <mergeCell ref="X36:X38"/>
    <mergeCell ref="Y36:Y38"/>
    <mergeCell ref="N34:N38"/>
    <mergeCell ref="O34:O38"/>
    <mergeCell ref="P34:P38"/>
    <mergeCell ref="Q34:Q38"/>
    <mergeCell ref="R34:R38"/>
    <mergeCell ref="S36:S38"/>
    <mergeCell ref="K34:K38"/>
    <mergeCell ref="V32:V33"/>
    <mergeCell ref="W32:W33"/>
    <mergeCell ref="X32:X33"/>
    <mergeCell ref="Y32:Y33"/>
    <mergeCell ref="Z32:Z33"/>
    <mergeCell ref="AA32:AA33"/>
    <mergeCell ref="N31:N33"/>
    <mergeCell ref="O31:O33"/>
    <mergeCell ref="P31:P33"/>
    <mergeCell ref="Q31:Q33"/>
    <mergeCell ref="R31:R33"/>
    <mergeCell ref="U32:U33"/>
    <mergeCell ref="B31:B47"/>
    <mergeCell ref="C31:C47"/>
    <mergeCell ref="D31:D47"/>
    <mergeCell ref="E31:E47"/>
    <mergeCell ref="F31:F47"/>
    <mergeCell ref="G31:G47"/>
    <mergeCell ref="Q27:Q28"/>
    <mergeCell ref="R27:R28"/>
    <mergeCell ref="K29:K30"/>
    <mergeCell ref="L29:L30"/>
    <mergeCell ref="M29:M30"/>
    <mergeCell ref="N29:N30"/>
    <mergeCell ref="O29:O30"/>
    <mergeCell ref="P29:P30"/>
    <mergeCell ref="Q29:Q30"/>
    <mergeCell ref="R29:R30"/>
    <mergeCell ref="H22:H30"/>
    <mergeCell ref="I22:I30"/>
    <mergeCell ref="R25:R26"/>
    <mergeCell ref="K27:K28"/>
    <mergeCell ref="L27:L28"/>
    <mergeCell ref="M27:M28"/>
    <mergeCell ref="N27:N28"/>
    <mergeCell ref="O27:O28"/>
    <mergeCell ref="AB20:AB21"/>
    <mergeCell ref="B22:B30"/>
    <mergeCell ref="C22:C30"/>
    <mergeCell ref="D22:D30"/>
    <mergeCell ref="E22:E30"/>
    <mergeCell ref="F22:F30"/>
    <mergeCell ref="G22:G30"/>
    <mergeCell ref="N22:N24"/>
    <mergeCell ref="O22:O24"/>
    <mergeCell ref="P22:P24"/>
    <mergeCell ref="Q22:Q24"/>
    <mergeCell ref="R22:R24"/>
    <mergeCell ref="J25:J30"/>
    <mergeCell ref="K25:K26"/>
    <mergeCell ref="L25:L26"/>
    <mergeCell ref="M25:M26"/>
    <mergeCell ref="N25:N26"/>
    <mergeCell ref="J22:J24"/>
    <mergeCell ref="K22:K24"/>
    <mergeCell ref="L22:L24"/>
    <mergeCell ref="M22:M24"/>
    <mergeCell ref="O25:O26"/>
    <mergeCell ref="P25:P26"/>
    <mergeCell ref="Q25:Q26"/>
    <mergeCell ref="Q16:Q18"/>
    <mergeCell ref="R16:R18"/>
    <mergeCell ref="B20:B21"/>
    <mergeCell ref="C20:C21"/>
    <mergeCell ref="D20:D21"/>
    <mergeCell ref="E20:E21"/>
    <mergeCell ref="F20:F21"/>
    <mergeCell ref="I16:I19"/>
    <mergeCell ref="J16:J18"/>
    <mergeCell ref="K16:K18"/>
    <mergeCell ref="L16:L18"/>
    <mergeCell ref="M16:M18"/>
    <mergeCell ref="N16:N18"/>
    <mergeCell ref="G20:G21"/>
    <mergeCell ref="H20:H21"/>
    <mergeCell ref="I20:I21"/>
    <mergeCell ref="B16:B19"/>
    <mergeCell ref="C16:C19"/>
    <mergeCell ref="D16:D19"/>
    <mergeCell ref="E16:E19"/>
    <mergeCell ref="F16:F19"/>
    <mergeCell ref="G16:G19"/>
    <mergeCell ref="H16:H19"/>
    <mergeCell ref="J14:J15"/>
    <mergeCell ref="K14:K15"/>
    <mergeCell ref="K12:K13"/>
    <mergeCell ref="L12:L13"/>
    <mergeCell ref="M12:M13"/>
    <mergeCell ref="N12:N13"/>
    <mergeCell ref="O12:O13"/>
    <mergeCell ref="P12:P13"/>
    <mergeCell ref="O16:O18"/>
    <mergeCell ref="P16:P18"/>
    <mergeCell ref="Q12:Q13"/>
    <mergeCell ref="R12:R13"/>
    <mergeCell ref="P14:P15"/>
    <mergeCell ref="Q14:Q15"/>
    <mergeCell ref="R14:R15"/>
    <mergeCell ref="L14:L15"/>
    <mergeCell ref="M14:M15"/>
    <mergeCell ref="N14:N15"/>
    <mergeCell ref="O14:O15"/>
    <mergeCell ref="Q8:Q9"/>
    <mergeCell ref="R8:R9"/>
    <mergeCell ref="AB8:AB9"/>
    <mergeCell ref="K10:K11"/>
    <mergeCell ref="L10:L11"/>
    <mergeCell ref="M10:M11"/>
    <mergeCell ref="N10:N11"/>
    <mergeCell ref="O10:O11"/>
    <mergeCell ref="P10:P11"/>
    <mergeCell ref="Q10:Q11"/>
    <mergeCell ref="K8:K9"/>
    <mergeCell ref="L8:L9"/>
    <mergeCell ref="M8:M9"/>
    <mergeCell ref="N8:N9"/>
    <mergeCell ref="O8:O9"/>
    <mergeCell ref="P8:P9"/>
    <mergeCell ref="R10:R11"/>
    <mergeCell ref="B8:B15"/>
    <mergeCell ref="C8:C15"/>
    <mergeCell ref="D8:D15"/>
    <mergeCell ref="E8:E15"/>
    <mergeCell ref="F8:F15"/>
    <mergeCell ref="G8:G15"/>
    <mergeCell ref="H8:H15"/>
    <mergeCell ref="I8:I15"/>
    <mergeCell ref="J8:J13"/>
    <mergeCell ref="B2:AB2"/>
    <mergeCell ref="B4:B7"/>
    <mergeCell ref="C4:I5"/>
    <mergeCell ref="J4:J7"/>
    <mergeCell ref="K4:AA4"/>
    <mergeCell ref="AB4:AB7"/>
    <mergeCell ref="K5:R5"/>
    <mergeCell ref="S5:AA5"/>
    <mergeCell ref="C6:C7"/>
    <mergeCell ref="D6:D7"/>
    <mergeCell ref="X6:AA6"/>
    <mergeCell ref="O6:R6"/>
    <mergeCell ref="S6:S7"/>
    <mergeCell ref="T6:T7"/>
    <mergeCell ref="U6:U7"/>
    <mergeCell ref="V6:V7"/>
    <mergeCell ref="W6:W7"/>
    <mergeCell ref="E6:H6"/>
    <mergeCell ref="I6:I7"/>
    <mergeCell ref="K6:K7"/>
    <mergeCell ref="L6:L7"/>
    <mergeCell ref="M6:M7"/>
    <mergeCell ref="N6:N7"/>
  </mergeCells>
  <phoneticPr fontId="1" type="noConversion"/>
  <printOptions horizontalCentered="1"/>
  <pageMargins left="0.25" right="0.25" top="0.75" bottom="0.75" header="0.3" footer="0.3"/>
  <pageSetup paperSize="9" scale="37" fitToHeight="0" orientation="landscape" cellComments="asDisplayed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핵심성과지표 개선안(220324)</vt:lpstr>
      <vt:lpstr>'핵심성과지표 개선안(220324)'!Print_Titles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CODE119</dc:creator>
  <cp:lastModifiedBy>CODE119</cp:lastModifiedBy>
  <cp:lastPrinted>2022-03-08T06:14:56Z</cp:lastPrinted>
  <dcterms:created xsi:type="dcterms:W3CDTF">2021-03-30T00:11:38Z</dcterms:created>
  <dcterms:modified xsi:type="dcterms:W3CDTF">2022-06-09T05:51:11Z</dcterms:modified>
</cp:coreProperties>
</file>