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schedule" sheetId="1" r:id="rId3"/>
    <sheet state="visible" name="Sprint 1" sheetId="2" r:id="rId4"/>
  </sheets>
  <definedNames/>
  <calcPr/>
</workbook>
</file>

<file path=xl/sharedStrings.xml><?xml version="1.0" encoding="utf-8"?>
<sst xmlns="http://schemas.openxmlformats.org/spreadsheetml/2006/main" count="160" uniqueCount="84">
  <si>
    <t>Mobile Ryokou Traveling</t>
  </si>
  <si>
    <t>Project start:</t>
  </si>
  <si>
    <t>Mon, 09/12/2024</t>
  </si>
  <si>
    <t>PROJECT LEADER</t>
  </si>
  <si>
    <t>Vũ Trần Kim Oanh</t>
  </si>
  <si>
    <t>MEMBER</t>
  </si>
  <si>
    <t>Nguyễn Hữu Niên</t>
  </si>
  <si>
    <t>TASK</t>
  </si>
  <si>
    <t>JOB</t>
  </si>
  <si>
    <t>ASSIGNED TO</t>
  </si>
  <si>
    <t>START</t>
  </si>
  <si>
    <t>END</t>
  </si>
  <si>
    <t>DURATION</t>
  </si>
  <si>
    <t>PROGRESS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</si>
  <si>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</si>
  <si>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</si>
  <si>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</si>
  <si>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</si>
  <si>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</si>
  <si>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</si>
  <si>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</si>
  <si>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</si>
  <si>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</si>
  <si>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</si>
  <si>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</si>
  <si>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</si>
  <si>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T2</t>
  </si>
  <si>
    <t>T3</t>
  </si>
  <si>
    <t>T4</t>
  </si>
  <si>
    <t>T5</t>
  </si>
  <si>
    <t>T6</t>
  </si>
  <si>
    <t>T7</t>
  </si>
  <si>
    <t>CN</t>
  </si>
  <si>
    <t>Khởi tạo dự án</t>
  </si>
  <si>
    <t>Xác định và phân tích yêu cầu dự án</t>
  </si>
  <si>
    <t>Niên</t>
  </si>
  <si>
    <t>1.2</t>
  </si>
  <si>
    <t>Plan</t>
  </si>
  <si>
    <t>Oanh</t>
  </si>
  <si>
    <t>Phân rã chức năng</t>
  </si>
  <si>
    <t>Xây dựng Use Case tổng quan và chi tiết cho  từng chức năng</t>
  </si>
  <si>
    <t>Đặc tả Use Case</t>
  </si>
  <si>
    <t>Tạo git, quản lý và update các file trong git theo yêu cầu BTL</t>
  </si>
  <si>
    <t>Phân tích và thiết kế hệ thống</t>
  </si>
  <si>
    <t>Thiết kế các Sequence diagrams</t>
  </si>
  <si>
    <t>Thiết kế State diagrams</t>
  </si>
  <si>
    <t>Thiết kế mô hình quan hệ</t>
  </si>
  <si>
    <t>Thiết kế database</t>
  </si>
  <si>
    <t>Thiết kế giao diện bằng figma</t>
  </si>
  <si>
    <t>Thực thi xây dựng chương trình (chi tiết về task và chức năng)</t>
  </si>
  <si>
    <t>3.1</t>
  </si>
  <si>
    <t>Fontend dev</t>
  </si>
  <si>
    <t>Niên + Oanh</t>
  </si>
  <si>
    <t>3.2</t>
  </si>
  <si>
    <t>Backend dev</t>
  </si>
  <si>
    <t>Quản lý source code</t>
  </si>
  <si>
    <t>3.4</t>
  </si>
  <si>
    <t>Thực hiện kiểm thử theo tài liệu đặc tả, tài liệu phân tích &amp; thiết kế</t>
  </si>
  <si>
    <t>Đánh giá</t>
  </si>
  <si>
    <t>Hoàn thiện chương trình</t>
  </si>
  <si>
    <t>Hoàn thiện báo cáo</t>
  </si>
  <si>
    <t xml:space="preserve"> Task Name</t>
  </si>
  <si>
    <t xml:space="preserve">Responsible </t>
  </si>
  <si>
    <t>Estimate Time (Hour)</t>
  </si>
  <si>
    <t>Day 1</t>
  </si>
  <si>
    <t>Day 2</t>
  </si>
  <si>
    <t>Day 3</t>
  </si>
  <si>
    <t>Day 4</t>
  </si>
  <si>
    <t>Day 5</t>
  </si>
  <si>
    <t>Day 6</t>
  </si>
  <si>
    <t>Status</t>
  </si>
  <si>
    <t>Completed</t>
  </si>
  <si>
    <t>Phân rã chức năng hệ thống</t>
  </si>
  <si>
    <t>Tạo git dự án cho nhóm</t>
  </si>
  <si>
    <t>Thực hiện update các file Document, Design, Report lên source git</t>
  </si>
  <si>
    <t>Lập plan dự án bằng Gantt Chart</t>
  </si>
  <si>
    <t>Vẽ UC tổng quát</t>
  </si>
  <si>
    <t>Vẽ UC chi tiết cho từng đối tượng</t>
  </si>
  <si>
    <t>Đặc tả UC chức năng</t>
  </si>
  <si>
    <t>Viết báo cáo Tuần 1</t>
  </si>
  <si>
    <t>Real time effort</t>
  </si>
  <si>
    <t>Total estimated time</t>
  </si>
  <si>
    <t>Total real time for each member</t>
  </si>
  <si>
    <t xml:space="preserve">Total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</si>
</sst>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d/m/yy"/>
  </numFmts>
  <fonts count="36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10.0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</font>
    <font>
      <sz val="10.0"/>
      <color rgb="FF000000"/>
      <name val="Roboto"/>
    </font>
    <font>
      <color rgb="FF434343"/>
      <name val="Roboto"/>
    </font>
    <font>
      <b/>
      <sz val="12.0"/>
      <name val="Poppins"/>
    </font>
    <font>
      <name val="Roboto"/>
    </font>
    <font>
      <b/>
      <i/>
      <name val="Roboto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73C79E"/>
        <bgColor rgb="FF73C79E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2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right style="thin">
        <color rgb="FFB7B7B7"/>
      </right>
    </border>
    <border>
      <top style="thin">
        <color rgb="FFCCCCCC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17" numFmtId="164" xfId="0" applyAlignment="1" applyFont="1" applyNumberFormat="1">
      <alignment horizontal="left" readingOrder="0" vertical="center"/>
    </xf>
    <xf borderId="0" fillId="0" fontId="17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0" fillId="0" fontId="30" numFmtId="0" xfId="0" applyAlignment="1" applyBorder="1" applyFont="1">
      <alignment readingOrder="0"/>
    </xf>
    <xf borderId="13" fillId="17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13" fillId="0" fontId="29" numFmtId="9" xfId="0" applyAlignment="1" applyBorder="1" applyFont="1" applyNumberFormat="1">
      <alignment horizontal="center" shrinkToFit="0" vertical="center" wrapText="0"/>
    </xf>
    <xf borderId="14" fillId="17" fontId="29" numFmtId="165" xfId="0" applyAlignment="1" applyBorder="1" applyFont="1" applyNumberFormat="1">
      <alignment horizontal="center" shrinkToFit="0" vertical="center" wrapText="0"/>
    </xf>
    <xf borderId="0" fillId="19" fontId="28" numFmtId="9" xfId="0" applyAlignment="1" applyFill="1" applyFont="1" applyNumberFormat="1">
      <alignment horizontal="center" readingOrder="0" shrinkToFit="0" vertical="center" wrapText="1"/>
    </xf>
    <xf borderId="14" fillId="17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5" fillId="0" fontId="28" numFmtId="9" xfId="0" applyAlignment="1" applyBorder="1" applyFont="1" applyNumberFormat="1">
      <alignment horizontal="center"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7" fillId="0" fontId="29" numFmtId="165" xfId="0" applyAlignment="1" applyBorder="1" applyFont="1" applyNumberForma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7" fillId="20" fontId="31" numFmtId="9" xfId="0" applyAlignment="1" applyBorder="1" applyFill="1" applyFont="1" applyNumberFormat="1">
      <alignment horizontal="center" readingOrder="0" shrinkToFit="0" vertical="center" wrapText="0"/>
    </xf>
    <xf borderId="17" fillId="21" fontId="29" numFmtId="9" xfId="0" applyAlignment="1" applyBorder="1" applyFill="1" applyFont="1" applyNumberFormat="1">
      <alignment horizontal="center" readingOrder="0" shrinkToFit="0" vertical="center" wrapText="0"/>
    </xf>
    <xf borderId="17" fillId="22" fontId="29" numFmtId="0" xfId="0" applyAlignment="1" applyBorder="1" applyFill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7" fillId="18" fontId="29" numFmtId="0" xfId="0" applyAlignment="1" applyBorder="1" applyFont="1">
      <alignment horizontal="center" shrinkToFit="0" vertical="center" wrapText="0"/>
    </xf>
    <xf borderId="17" fillId="2" fontId="29" numFmtId="0" xfId="0" applyAlignment="1" applyBorder="1" applyFont="1">
      <alignment horizontal="center" shrinkToFit="0" vertical="center" wrapText="0"/>
    </xf>
    <xf borderId="0" fillId="0" fontId="28" numFmtId="166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18" fillId="0" fontId="29" numFmtId="9" xfId="0" applyAlignment="1" applyBorder="1" applyFont="1" applyNumberForma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4" fillId="17" fontId="29" numFmtId="9" xfId="0" applyAlignment="1" applyBorder="1" applyFont="1" applyNumberFormat="1">
      <alignment horizontal="center" shrinkToFit="0" vertical="center" wrapText="0"/>
    </xf>
    <xf borderId="14" fillId="18" fontId="29" numFmtId="9" xfId="0" applyAlignment="1" applyBorder="1" applyFont="1" applyNumberFormat="1">
      <alignment horizontal="center" shrinkToFit="0" vertical="center" wrapText="0"/>
    </xf>
    <xf borderId="10" fillId="16" fontId="28" numFmtId="0" xfId="0" applyAlignment="1" applyBorder="1" applyFont="1">
      <alignment readingOrder="0" shrinkToFit="0" vertical="center" wrapText="1"/>
    </xf>
    <xf borderId="9" fillId="16" fontId="26" numFmtId="164" xfId="0" applyAlignment="1" applyBorder="1" applyFont="1" applyNumberFormat="1">
      <alignment readingOrder="0" shrinkToFit="0" vertical="center" wrapText="1"/>
    </xf>
    <xf borderId="10" fillId="16" fontId="28" numFmtId="0" xfId="0" applyAlignment="1" applyBorder="1" applyFon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14" fillId="23" fontId="29" numFmtId="0" xfId="0" applyAlignment="1" applyBorder="1" applyFont="1">
      <alignment horizontal="center" shrinkToFit="0" vertical="center" wrapText="0"/>
    </xf>
    <xf borderId="10" fillId="19" fontId="28" numFmtId="9" xfId="0" applyAlignment="1" applyBorder="1" applyFont="1" applyNumberFormat="1">
      <alignment horizontal="center" readingOrder="0" shrinkToFit="0" vertical="center" wrapText="1"/>
    </xf>
    <xf borderId="19" fillId="0" fontId="29" numFmtId="9" xfId="0" applyAlignment="1" applyBorder="1" applyFont="1" applyNumberFormat="1">
      <alignment horizontal="center" shrinkToFit="0" vertical="center" wrapText="0"/>
    </xf>
    <xf borderId="17" fillId="2" fontId="29" numFmtId="0" xfId="0" applyAlignment="1" applyBorder="1" applyFont="1">
      <alignment horizontal="center" shrinkToFit="0" vertical="center" wrapText="0"/>
    </xf>
    <xf borderId="17" fillId="23" fontId="29" numFmtId="0" xfId="0" applyAlignment="1" applyBorder="1" applyFont="1">
      <alignment horizontal="center" shrinkToFit="0" vertical="center" wrapText="0"/>
    </xf>
    <xf borderId="20" fillId="19" fontId="28" numFmtId="9" xfId="0" applyAlignment="1" applyBorder="1" applyFont="1" applyNumberFormat="1">
      <alignment horizontal="center" readingOrder="0" shrinkToFit="0" vertical="center" wrapText="1"/>
    </xf>
    <xf borderId="21" fillId="0" fontId="32" numFmtId="0" xfId="0" applyAlignment="1" applyBorder="1" applyFont="1">
      <alignment shrinkToFit="0" vertical="center" wrapText="1"/>
    </xf>
    <xf borderId="10" fillId="0" fontId="32" numFmtId="0" xfId="0" applyAlignment="1" applyBorder="1" applyFont="1">
      <alignment shrinkToFit="0" vertical="center" wrapText="1"/>
    </xf>
    <xf borderId="10" fillId="0" fontId="32" numFmtId="166" xfId="0" applyAlignment="1" applyBorder="1" applyFont="1" applyNumberFormat="1">
      <alignment horizontal="left" readingOrder="0" shrinkToFit="0" vertical="center" wrapText="1"/>
    </xf>
    <xf borderId="10" fillId="0" fontId="32" numFmtId="49" xfId="0" applyAlignment="1" applyBorder="1" applyFont="1" applyNumberFormat="1">
      <alignment readingOrder="0" shrinkToFit="0" vertical="center" wrapText="1"/>
    </xf>
    <xf borderId="0" fillId="0" fontId="19" numFmtId="0" xfId="0" applyAlignment="1" applyFont="1">
      <alignment horizontal="center" vertical="center"/>
    </xf>
    <xf borderId="22" fillId="24" fontId="4" numFmtId="0" xfId="0" applyAlignment="1" applyBorder="1" applyFill="1" applyFont="1">
      <alignment horizontal="center" vertical="bottom"/>
    </xf>
    <xf borderId="22" fillId="24" fontId="4" numFmtId="0" xfId="0" applyAlignment="1" applyBorder="1" applyFont="1">
      <alignment horizontal="center" readingOrder="0" vertical="bottom"/>
    </xf>
    <xf borderId="22" fillId="25" fontId="33" numFmtId="0" xfId="0" applyAlignment="1" applyBorder="1" applyFill="1" applyFont="1">
      <alignment horizontal="center" vertical="bottom"/>
    </xf>
    <xf borderId="22" fillId="26" fontId="34" numFmtId="0" xfId="0" applyAlignment="1" applyBorder="1" applyFill="1" applyFont="1">
      <alignment readingOrder="0"/>
    </xf>
    <xf borderId="8" fillId="26" fontId="34" numFmtId="0" xfId="0" applyAlignment="1" applyBorder="1" applyFont="1">
      <alignment horizontal="left" readingOrder="0" vertical="center"/>
    </xf>
    <xf borderId="22" fillId="26" fontId="34" numFmtId="0" xfId="0" applyBorder="1" applyFont="1"/>
    <xf borderId="22" fillId="0" fontId="4" numFmtId="0" xfId="0" applyAlignment="1" applyBorder="1" applyFont="1">
      <alignment readingOrder="0"/>
    </xf>
    <xf borderId="23" fillId="0" fontId="8" numFmtId="0" xfId="0" applyBorder="1" applyFont="1"/>
    <xf borderId="24" fillId="0" fontId="8" numFmtId="0" xfId="0" applyBorder="1" applyFont="1"/>
    <xf borderId="22" fillId="27" fontId="34" numFmtId="0" xfId="0" applyAlignment="1" applyBorder="1" applyFill="1" applyFont="1">
      <alignment readingOrder="0"/>
    </xf>
    <xf borderId="8" fillId="27" fontId="34" numFmtId="0" xfId="0" applyAlignment="1" applyBorder="1" applyFont="1">
      <alignment readingOrder="0" vertical="center"/>
    </xf>
    <xf borderId="22" fillId="27" fontId="34" numFmtId="0" xfId="0" applyBorder="1" applyFont="1"/>
    <xf borderId="24" fillId="27" fontId="34" numFmtId="0" xfId="0" applyAlignment="1" applyBorder="1" applyFont="1">
      <alignment readingOrder="0" vertical="center"/>
    </xf>
    <xf borderId="22" fillId="0" fontId="34" numFmtId="0" xfId="0" applyAlignment="1" applyBorder="1" applyFont="1">
      <alignment readingOrder="0"/>
    </xf>
    <xf borderId="22" fillId="0" fontId="34" numFmtId="0" xfId="0" applyBorder="1" applyFont="1"/>
    <xf borderId="22" fillId="0" fontId="4" numFmtId="0" xfId="0" applyBorder="1" applyFont="1"/>
    <xf borderId="0" fillId="0" fontId="34" numFmtId="0" xfId="0" applyFont="1"/>
    <xf borderId="25" fillId="28" fontId="35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20" fontId="34" numFmtId="0" xfId="0" applyAlignment="1" applyBorder="1" applyFont="1">
      <alignment readingOrder="0"/>
    </xf>
    <xf borderId="27" fillId="20" fontId="34" numFmtId="0" xfId="0" applyBorder="1" applyFont="1"/>
    <xf borderId="27" fillId="28" fontId="3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1.63"/>
    <col customWidth="1" min="4" max="4" width="20.75"/>
    <col customWidth="1" min="5" max="6" width="10.5"/>
    <col customWidth="1" min="7" max="7" width="8.63"/>
    <col customWidth="1" min="9" max="64" width="3.0"/>
    <col customWidth="1" min="65" max="7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0"/>
      <c r="W1" s="10"/>
      <c r="X1" s="10"/>
      <c r="Y1" s="10"/>
      <c r="Z1" s="10"/>
      <c r="AA1" s="10"/>
      <c r="AB1" s="10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5"/>
      <c r="V2" s="15"/>
      <c r="W2" s="15"/>
      <c r="X2" s="15"/>
      <c r="Y2" s="15"/>
      <c r="Z2" s="15"/>
      <c r="AA2" s="15"/>
      <c r="AB2" s="15"/>
      <c r="AC2" s="1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0"/>
      <c r="W3" s="10"/>
      <c r="X3" s="10"/>
      <c r="Y3" s="10"/>
      <c r="Z3" s="10"/>
      <c r="AA3" s="10"/>
      <c r="AB3" s="10"/>
      <c r="AC3" s="1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21.0" customHeight="1">
      <c r="A4" s="1"/>
      <c r="B4" s="20" t="s">
        <v>3</v>
      </c>
      <c r="C4" s="21"/>
      <c r="D4" s="22" t="s">
        <v>4</v>
      </c>
      <c r="E4" s="21"/>
      <c r="F4" s="21"/>
      <c r="G4" s="21"/>
      <c r="H4" s="23"/>
      <c r="I4" s="24"/>
      <c r="P4" s="25"/>
      <c r="U4" s="26"/>
      <c r="V4" s="10"/>
      <c r="W4" s="10"/>
      <c r="X4" s="10"/>
      <c r="Y4" s="10"/>
      <c r="Z4" s="10"/>
      <c r="AA4" s="10"/>
      <c r="AB4" s="10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21.0" customHeight="1">
      <c r="A5" s="1"/>
      <c r="B5" s="20" t="s">
        <v>5</v>
      </c>
      <c r="C5" s="21"/>
      <c r="D5" s="27" t="s">
        <v>6</v>
      </c>
      <c r="E5" s="21"/>
      <c r="F5" s="21"/>
      <c r="G5" s="21"/>
      <c r="H5" s="28"/>
      <c r="I5" s="29"/>
      <c r="P5" s="30"/>
      <c r="T5" s="31"/>
      <c r="U5" s="2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ht="17.25" customHeight="1">
      <c r="A8" s="35"/>
      <c r="B8" s="36" t="s">
        <v>7</v>
      </c>
      <c r="C8" s="36" t="s">
        <v>8</v>
      </c>
      <c r="D8" s="36" t="s">
        <v>9</v>
      </c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P8" s="38" t="s">
        <v>15</v>
      </c>
      <c r="AD8" s="39" t="s">
        <v>16</v>
      </c>
      <c r="BF8" s="40" t="s">
        <v>17</v>
      </c>
      <c r="BL8" s="41"/>
      <c r="BM8" s="32"/>
      <c r="BN8" s="32"/>
      <c r="BO8" s="32"/>
      <c r="BP8" s="32"/>
      <c r="BQ8" s="32"/>
      <c r="BR8" s="32"/>
    </row>
    <row r="9" ht="17.25" customHeight="1">
      <c r="A9" s="42"/>
      <c r="I9" s="43" t="s">
        <v>18</v>
      </c>
      <c r="J9" s="44"/>
      <c r="K9" s="44"/>
      <c r="L9" s="44"/>
      <c r="M9" s="44"/>
      <c r="N9" s="44"/>
      <c r="O9" s="44"/>
      <c r="P9" s="45" t="s">
        <v>19</v>
      </c>
      <c r="Q9" s="44"/>
      <c r="R9" s="44"/>
      <c r="S9" s="44"/>
      <c r="T9" s="44"/>
      <c r="U9" s="44"/>
      <c r="V9" s="46"/>
      <c r="W9" s="45" t="s">
        <v>20</v>
      </c>
      <c r="X9" s="44"/>
      <c r="Y9" s="44"/>
      <c r="Z9" s="44"/>
      <c r="AA9" s="44"/>
      <c r="AB9" s="44"/>
      <c r="AC9" s="46"/>
      <c r="AD9" s="47" t="s">
        <v>21</v>
      </c>
      <c r="AE9" s="44"/>
      <c r="AF9" s="44"/>
      <c r="AG9" s="44"/>
      <c r="AH9" s="44"/>
      <c r="AI9" s="44"/>
      <c r="AJ9" s="44"/>
      <c r="AK9" s="47" t="s">
        <v>22</v>
      </c>
      <c r="AL9" s="44"/>
      <c r="AM9" s="44"/>
      <c r="AN9" s="44"/>
      <c r="AO9" s="44"/>
      <c r="AP9" s="44"/>
      <c r="AQ9" s="44"/>
      <c r="AR9" s="47" t="s">
        <v>23</v>
      </c>
      <c r="AS9" s="44"/>
      <c r="AT9" s="44"/>
      <c r="AU9" s="44"/>
      <c r="AV9" s="44"/>
      <c r="AW9" s="44"/>
      <c r="AX9" s="44"/>
      <c r="AY9" s="47" t="s">
        <v>24</v>
      </c>
      <c r="AZ9" s="44"/>
      <c r="BA9" s="44"/>
      <c r="BB9" s="44"/>
      <c r="BC9" s="44"/>
      <c r="BD9" s="44"/>
      <c r="BE9" s="44"/>
      <c r="BF9" s="48" t="s">
        <v>25</v>
      </c>
      <c r="BG9" s="44"/>
      <c r="BH9" s="44"/>
      <c r="BI9" s="44"/>
      <c r="BJ9" s="44"/>
      <c r="BK9" s="44"/>
      <c r="BL9" s="44"/>
      <c r="BM9" s="42"/>
      <c r="BN9" s="42"/>
      <c r="BO9" s="42"/>
      <c r="BP9" s="42"/>
      <c r="BQ9" s="42"/>
      <c r="BR9" s="42"/>
    </row>
    <row r="10" ht="17.25" customHeight="1">
      <c r="A10" s="49"/>
      <c r="I10" s="50" t="s">
        <v>26</v>
      </c>
      <c r="J10" s="50" t="s">
        <v>27</v>
      </c>
      <c r="K10" s="50" t="s">
        <v>28</v>
      </c>
      <c r="L10" s="50" t="s">
        <v>29</v>
      </c>
      <c r="M10" s="50" t="s">
        <v>30</v>
      </c>
      <c r="N10" s="50" t="s">
        <v>31</v>
      </c>
      <c r="O10" s="50" t="s">
        <v>32</v>
      </c>
      <c r="P10" s="51" t="s">
        <v>26</v>
      </c>
      <c r="Q10" s="51" t="s">
        <v>27</v>
      </c>
      <c r="R10" s="51" t="s">
        <v>28</v>
      </c>
      <c r="S10" s="51" t="s">
        <v>29</v>
      </c>
      <c r="T10" s="51" t="s">
        <v>30</v>
      </c>
      <c r="U10" s="51" t="s">
        <v>31</v>
      </c>
      <c r="V10" s="51" t="s">
        <v>32</v>
      </c>
      <c r="W10" s="51" t="s">
        <v>26</v>
      </c>
      <c r="X10" s="51" t="s">
        <v>27</v>
      </c>
      <c r="Y10" s="51" t="s">
        <v>28</v>
      </c>
      <c r="Z10" s="51" t="s">
        <v>29</v>
      </c>
      <c r="AA10" s="51" t="s">
        <v>30</v>
      </c>
      <c r="AB10" s="51" t="s">
        <v>31</v>
      </c>
      <c r="AC10" s="51" t="s">
        <v>32</v>
      </c>
      <c r="AD10" s="52" t="s">
        <v>26</v>
      </c>
      <c r="AE10" s="52" t="s">
        <v>27</v>
      </c>
      <c r="AF10" s="52" t="s">
        <v>28</v>
      </c>
      <c r="AG10" s="52" t="s">
        <v>29</v>
      </c>
      <c r="AH10" s="52" t="s">
        <v>30</v>
      </c>
      <c r="AI10" s="52" t="s">
        <v>31</v>
      </c>
      <c r="AJ10" s="52" t="s">
        <v>32</v>
      </c>
      <c r="AK10" s="52" t="s">
        <v>26</v>
      </c>
      <c r="AL10" s="52" t="s">
        <v>27</v>
      </c>
      <c r="AM10" s="52" t="s">
        <v>28</v>
      </c>
      <c r="AN10" s="52" t="s">
        <v>29</v>
      </c>
      <c r="AO10" s="52" t="s">
        <v>30</v>
      </c>
      <c r="AP10" s="52" t="s">
        <v>31</v>
      </c>
      <c r="AQ10" s="52" t="s">
        <v>32</v>
      </c>
      <c r="AR10" s="52" t="s">
        <v>26</v>
      </c>
      <c r="AS10" s="52" t="s">
        <v>27</v>
      </c>
      <c r="AT10" s="52" t="s">
        <v>28</v>
      </c>
      <c r="AU10" s="52" t="s">
        <v>29</v>
      </c>
      <c r="AV10" s="52" t="s">
        <v>30</v>
      </c>
      <c r="AW10" s="52" t="s">
        <v>31</v>
      </c>
      <c r="AX10" s="52" t="s">
        <v>32</v>
      </c>
      <c r="AY10" s="52" t="s">
        <v>26</v>
      </c>
      <c r="AZ10" s="52" t="s">
        <v>27</v>
      </c>
      <c r="BA10" s="52" t="s">
        <v>28</v>
      </c>
      <c r="BB10" s="52" t="s">
        <v>29</v>
      </c>
      <c r="BC10" s="52" t="s">
        <v>30</v>
      </c>
      <c r="BD10" s="52" t="s">
        <v>31</v>
      </c>
      <c r="BE10" s="52" t="s">
        <v>32</v>
      </c>
      <c r="BF10" s="53" t="s">
        <v>26</v>
      </c>
      <c r="BG10" s="53" t="s">
        <v>27</v>
      </c>
      <c r="BH10" s="53" t="s">
        <v>28</v>
      </c>
      <c r="BI10" s="53" t="s">
        <v>29</v>
      </c>
      <c r="BJ10" s="53" t="s">
        <v>30</v>
      </c>
      <c r="BK10" s="53" t="s">
        <v>31</v>
      </c>
      <c r="BL10" s="53" t="s">
        <v>32</v>
      </c>
      <c r="BM10" s="49"/>
      <c r="BN10" s="49"/>
      <c r="BO10" s="49"/>
      <c r="BP10" s="49"/>
      <c r="BQ10" s="49"/>
      <c r="BR10" s="49"/>
    </row>
    <row r="11" ht="21.0" customHeight="1">
      <c r="A11" s="32"/>
      <c r="B11" s="54">
        <v>1.0</v>
      </c>
      <c r="C11" s="55" t="s">
        <v>33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32"/>
      <c r="BN11" s="32"/>
      <c r="BO11" s="32"/>
      <c r="BP11" s="32"/>
      <c r="BQ11" s="32"/>
      <c r="BR11" s="32"/>
    </row>
    <row r="12" ht="17.25" customHeight="1" outlineLevel="1">
      <c r="A12" s="61"/>
      <c r="B12" s="62">
        <v>43101.0</v>
      </c>
      <c r="C12" s="63" t="s">
        <v>34</v>
      </c>
      <c r="D12" s="63" t="s">
        <v>35</v>
      </c>
      <c r="E12" s="64">
        <v>45635.0</v>
      </c>
      <c r="F12" s="64">
        <v>45635.0</v>
      </c>
      <c r="G12" s="65">
        <f t="shared" ref="G12:G17" si="1">DAYS360(E12,F12)+1</f>
        <v>1</v>
      </c>
      <c r="H12" s="66">
        <v>1.0</v>
      </c>
      <c r="I12" s="67"/>
      <c r="J12" s="68"/>
      <c r="K12" s="69"/>
      <c r="L12" s="70"/>
      <c r="M12" s="71"/>
      <c r="N12" s="70"/>
      <c r="O12" s="71"/>
      <c r="P12" s="72"/>
      <c r="Q12" s="72"/>
      <c r="R12" s="72"/>
      <c r="S12" s="72"/>
      <c r="T12" s="72"/>
      <c r="U12" s="72"/>
      <c r="V12" s="72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61"/>
      <c r="BN12" s="61"/>
      <c r="BO12" s="61"/>
      <c r="BP12" s="61"/>
      <c r="BQ12" s="61"/>
      <c r="BR12" s="61"/>
    </row>
    <row r="13" ht="17.25" customHeight="1" outlineLevel="1">
      <c r="A13" s="61"/>
      <c r="B13" s="73" t="s">
        <v>36</v>
      </c>
      <c r="C13" s="74" t="s">
        <v>37</v>
      </c>
      <c r="D13" s="63" t="s">
        <v>38</v>
      </c>
      <c r="E13" s="64">
        <v>45635.0</v>
      </c>
      <c r="F13" s="64">
        <v>45635.0</v>
      </c>
      <c r="G13" s="65">
        <f t="shared" si="1"/>
        <v>1</v>
      </c>
      <c r="H13" s="66">
        <v>1.0</v>
      </c>
      <c r="I13" s="75"/>
      <c r="J13" s="76"/>
      <c r="K13" s="77"/>
      <c r="L13" s="78"/>
      <c r="M13" s="79"/>
      <c r="N13" s="78"/>
      <c r="O13" s="79"/>
      <c r="P13" s="80"/>
      <c r="Q13" s="80"/>
      <c r="R13" s="80"/>
      <c r="S13" s="80"/>
      <c r="T13" s="80"/>
      <c r="U13" s="80"/>
      <c r="V13" s="80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61"/>
      <c r="BN13" s="61"/>
      <c r="BO13" s="61"/>
      <c r="BP13" s="61"/>
      <c r="BQ13" s="61"/>
      <c r="BR13" s="61"/>
    </row>
    <row r="14" ht="17.25" customHeight="1" outlineLevel="1">
      <c r="A14" s="61"/>
      <c r="B14" s="62">
        <v>45352.0</v>
      </c>
      <c r="C14" s="63" t="s">
        <v>39</v>
      </c>
      <c r="D14" s="63" t="s">
        <v>35</v>
      </c>
      <c r="E14" s="81">
        <v>45636.0</v>
      </c>
      <c r="F14" s="64">
        <v>45636.0</v>
      </c>
      <c r="G14" s="65">
        <f t="shared" si="1"/>
        <v>1</v>
      </c>
      <c r="H14" s="66">
        <v>1.0</v>
      </c>
      <c r="I14" s="82"/>
      <c r="J14" s="83"/>
      <c r="K14" s="77"/>
      <c r="L14" s="78"/>
      <c r="M14" s="79"/>
      <c r="N14" s="79"/>
      <c r="O14" s="79"/>
      <c r="P14" s="80"/>
      <c r="Q14" s="80"/>
      <c r="R14" s="80"/>
      <c r="S14" s="80"/>
      <c r="T14" s="80"/>
      <c r="U14" s="80"/>
      <c r="V14" s="80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61"/>
      <c r="BN14" s="61"/>
      <c r="BO14" s="61"/>
      <c r="BP14" s="61"/>
      <c r="BQ14" s="61"/>
      <c r="BR14" s="61"/>
    </row>
    <row r="15" ht="17.25" customHeight="1" outlineLevel="1">
      <c r="A15" s="61"/>
      <c r="B15" s="62">
        <v>45383.0</v>
      </c>
      <c r="C15" s="63" t="s">
        <v>40</v>
      </c>
      <c r="D15" s="63" t="s">
        <v>38</v>
      </c>
      <c r="E15" s="64">
        <v>45637.0</v>
      </c>
      <c r="F15" s="64">
        <v>45638.0</v>
      </c>
      <c r="G15" s="65">
        <f t="shared" si="1"/>
        <v>2</v>
      </c>
      <c r="H15" s="84">
        <v>1.0</v>
      </c>
      <c r="I15" s="82"/>
      <c r="J15" s="76"/>
      <c r="K15" s="85"/>
      <c r="L15" s="77"/>
      <c r="M15" s="86"/>
      <c r="N15" s="79"/>
      <c r="O15" s="79"/>
      <c r="P15" s="80"/>
      <c r="Q15" s="80"/>
      <c r="R15" s="80"/>
      <c r="S15" s="80"/>
      <c r="T15" s="80"/>
      <c r="U15" s="80"/>
      <c r="V15" s="80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61"/>
      <c r="BN15" s="61"/>
      <c r="BO15" s="61"/>
      <c r="BP15" s="61"/>
      <c r="BQ15" s="61"/>
      <c r="BR15" s="61"/>
    </row>
    <row r="16" ht="17.25" customHeight="1" outlineLevel="1">
      <c r="A16" s="61"/>
      <c r="B16" s="62">
        <v>45413.0</v>
      </c>
      <c r="C16" s="63" t="s">
        <v>41</v>
      </c>
      <c r="D16" s="63" t="s">
        <v>38</v>
      </c>
      <c r="E16" s="64">
        <v>45638.0</v>
      </c>
      <c r="F16" s="64">
        <v>45641.0</v>
      </c>
      <c r="G16" s="65">
        <f t="shared" si="1"/>
        <v>4</v>
      </c>
      <c r="H16" s="87">
        <v>1.0</v>
      </c>
      <c r="I16" s="88"/>
      <c r="J16" s="89"/>
      <c r="K16" s="90"/>
      <c r="L16" s="91"/>
      <c r="M16" s="92"/>
      <c r="N16" s="93"/>
      <c r="O16" s="94"/>
      <c r="P16" s="95"/>
      <c r="Q16" s="95"/>
      <c r="R16" s="95"/>
      <c r="S16" s="95"/>
      <c r="T16" s="95"/>
      <c r="U16" s="95"/>
      <c r="V16" s="95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61"/>
      <c r="BN16" s="61"/>
      <c r="BO16" s="61"/>
      <c r="BP16" s="61"/>
      <c r="BQ16" s="61"/>
      <c r="BR16" s="61"/>
    </row>
    <row r="17" ht="17.25" customHeight="1" outlineLevel="1">
      <c r="A17" s="61"/>
      <c r="B17" s="97">
        <v>45444.0</v>
      </c>
      <c r="C17" s="98" t="s">
        <v>42</v>
      </c>
      <c r="D17" s="63" t="s">
        <v>35</v>
      </c>
      <c r="E17" s="99">
        <v>45639.0</v>
      </c>
      <c r="F17" s="99">
        <v>45639.0</v>
      </c>
      <c r="G17" s="65">
        <f t="shared" si="1"/>
        <v>1</v>
      </c>
      <c r="H17" s="87">
        <v>1.0</v>
      </c>
      <c r="I17" s="100"/>
      <c r="J17" s="101"/>
      <c r="K17" s="101"/>
      <c r="L17" s="101"/>
      <c r="M17" s="102"/>
      <c r="N17" s="101"/>
      <c r="O17" s="101"/>
      <c r="P17" s="103"/>
      <c r="Q17" s="103"/>
      <c r="R17" s="103"/>
      <c r="S17" s="103"/>
      <c r="T17" s="103"/>
      <c r="U17" s="103"/>
      <c r="V17" s="103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61"/>
      <c r="BN17" s="61"/>
      <c r="BO17" s="61"/>
      <c r="BP17" s="61"/>
      <c r="BQ17" s="61"/>
      <c r="BR17" s="61"/>
    </row>
    <row r="18" ht="21.0" customHeight="1">
      <c r="A18" s="32"/>
      <c r="B18" s="54">
        <v>2.0</v>
      </c>
      <c r="C18" s="55" t="s">
        <v>43</v>
      </c>
      <c r="D18" s="104"/>
      <c r="E18" s="105"/>
      <c r="F18" s="105"/>
      <c r="G18" s="106"/>
      <c r="H18" s="56"/>
      <c r="I18" s="57"/>
      <c r="J18" s="58"/>
      <c r="K18" s="59"/>
      <c r="L18" s="59"/>
      <c r="M18" s="60"/>
      <c r="N18" s="57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32"/>
      <c r="BN18" s="32"/>
      <c r="BO18" s="32"/>
      <c r="BP18" s="32"/>
      <c r="BQ18" s="32"/>
      <c r="BR18" s="32"/>
    </row>
    <row r="19" ht="17.25" customHeight="1" outlineLevel="1">
      <c r="A19" s="61"/>
      <c r="B19" s="62">
        <v>43102.0</v>
      </c>
      <c r="C19" s="63" t="s">
        <v>44</v>
      </c>
      <c r="D19" s="63" t="s">
        <v>38</v>
      </c>
      <c r="E19" s="64">
        <v>45642.0</v>
      </c>
      <c r="F19" s="64">
        <v>45652.0</v>
      </c>
      <c r="G19" s="65">
        <f t="shared" ref="G19:G23" si="2">DAYS360(E19,F19)+1</f>
        <v>11</v>
      </c>
      <c r="H19" s="66">
        <v>0.0</v>
      </c>
      <c r="I19" s="107"/>
      <c r="J19" s="68"/>
      <c r="K19" s="69"/>
      <c r="L19" s="70"/>
      <c r="M19" s="70"/>
      <c r="N19" s="71"/>
      <c r="O19" s="71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61"/>
      <c r="BN19" s="61"/>
      <c r="BO19" s="61"/>
      <c r="BP19" s="61"/>
      <c r="BQ19" s="61"/>
      <c r="BR19" s="61"/>
    </row>
    <row r="20" ht="17.25" customHeight="1" outlineLevel="1">
      <c r="A20" s="61"/>
      <c r="B20" s="62">
        <v>43133.0</v>
      </c>
      <c r="C20" s="63" t="s">
        <v>45</v>
      </c>
      <c r="D20" s="63" t="s">
        <v>38</v>
      </c>
      <c r="E20" s="64">
        <v>45644.0</v>
      </c>
      <c r="F20" s="64">
        <v>45652.0</v>
      </c>
      <c r="G20" s="65">
        <f t="shared" si="2"/>
        <v>9</v>
      </c>
      <c r="H20" s="66">
        <v>0.0</v>
      </c>
      <c r="I20" s="82"/>
      <c r="J20" s="76"/>
      <c r="K20" s="77"/>
      <c r="L20" s="78"/>
      <c r="M20" s="79"/>
      <c r="N20" s="78"/>
      <c r="O20" s="79"/>
      <c r="P20" s="80"/>
      <c r="Q20" s="80"/>
      <c r="R20" s="109"/>
      <c r="S20" s="109"/>
      <c r="T20" s="108"/>
      <c r="U20" s="108"/>
      <c r="V20" s="108"/>
      <c r="W20" s="108"/>
      <c r="X20" s="108"/>
      <c r="Y20" s="108"/>
      <c r="Z20" s="108"/>
      <c r="AA20" s="71"/>
      <c r="AB20" s="71"/>
      <c r="AC20" s="71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61"/>
      <c r="BN20" s="61"/>
      <c r="BO20" s="61"/>
      <c r="BP20" s="61"/>
      <c r="BQ20" s="61"/>
      <c r="BR20" s="61"/>
    </row>
    <row r="21" ht="17.25" customHeight="1" outlineLevel="1">
      <c r="A21" s="61"/>
      <c r="B21" s="62">
        <v>43161.0</v>
      </c>
      <c r="C21" s="63" t="s">
        <v>46</v>
      </c>
      <c r="D21" s="63" t="s">
        <v>38</v>
      </c>
      <c r="E21" s="64">
        <v>45646.0</v>
      </c>
      <c r="F21" s="64">
        <v>45650.0</v>
      </c>
      <c r="G21" s="65">
        <f t="shared" si="2"/>
        <v>5</v>
      </c>
      <c r="H21" s="66">
        <v>0.0</v>
      </c>
      <c r="I21" s="82"/>
      <c r="J21" s="76"/>
      <c r="K21" s="77"/>
      <c r="L21" s="78"/>
      <c r="M21" s="79"/>
      <c r="N21" s="79"/>
      <c r="O21" s="79"/>
      <c r="P21" s="80"/>
      <c r="Q21" s="80"/>
      <c r="R21" s="80"/>
      <c r="S21" s="80"/>
      <c r="T21" s="109"/>
      <c r="U21" s="109"/>
      <c r="V21" s="10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61"/>
      <c r="BN21" s="61"/>
      <c r="BO21" s="61"/>
      <c r="BP21" s="61"/>
      <c r="BQ21" s="61"/>
      <c r="BR21" s="61"/>
    </row>
    <row r="22" ht="17.25" customHeight="1" outlineLevel="1">
      <c r="A22" s="61"/>
      <c r="B22" s="62">
        <v>43192.0</v>
      </c>
      <c r="C22" s="63" t="s">
        <v>47</v>
      </c>
      <c r="D22" s="63" t="s">
        <v>35</v>
      </c>
      <c r="E22" s="64">
        <v>45646.0</v>
      </c>
      <c r="F22" s="64">
        <v>45650.0</v>
      </c>
      <c r="G22" s="65">
        <f t="shared" si="2"/>
        <v>5</v>
      </c>
      <c r="H22" s="110">
        <v>0.0</v>
      </c>
      <c r="I22" s="111"/>
      <c r="J22" s="89"/>
      <c r="K22" s="90"/>
      <c r="L22" s="112"/>
      <c r="M22" s="96"/>
      <c r="N22" s="96"/>
      <c r="O22" s="96"/>
      <c r="P22" s="95"/>
      <c r="Q22" s="95"/>
      <c r="R22" s="95"/>
      <c r="S22" s="95"/>
      <c r="T22" s="113"/>
      <c r="U22" s="113"/>
      <c r="V22" s="113"/>
      <c r="W22" s="113"/>
      <c r="X22" s="113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61"/>
      <c r="BN22" s="61"/>
      <c r="BO22" s="61"/>
      <c r="BP22" s="61"/>
      <c r="BQ22" s="61"/>
      <c r="BR22" s="61"/>
    </row>
    <row r="23" ht="17.25" customHeight="1" outlineLevel="1">
      <c r="A23" s="61"/>
      <c r="B23" s="97">
        <v>45414.0</v>
      </c>
      <c r="C23" s="98" t="s">
        <v>48</v>
      </c>
      <c r="D23" s="63" t="s">
        <v>38</v>
      </c>
      <c r="E23" s="99">
        <v>45644.0</v>
      </c>
      <c r="F23" s="99">
        <v>45654.0</v>
      </c>
      <c r="G23" s="65">
        <f t="shared" si="2"/>
        <v>11</v>
      </c>
      <c r="H23" s="114">
        <v>0.0</v>
      </c>
      <c r="I23" s="100"/>
      <c r="J23" s="76"/>
      <c r="K23" s="77"/>
      <c r="L23" s="78"/>
      <c r="M23" s="79"/>
      <c r="N23" s="79"/>
      <c r="O23" s="79"/>
      <c r="P23" s="80"/>
      <c r="Q23" s="80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61"/>
      <c r="BN23" s="61"/>
      <c r="BO23" s="61"/>
      <c r="BP23" s="61"/>
      <c r="BQ23" s="61"/>
      <c r="BR23" s="61"/>
    </row>
    <row r="24" ht="21.0" customHeight="1">
      <c r="A24" s="32"/>
      <c r="B24" s="54">
        <v>3.0</v>
      </c>
      <c r="C24" s="55" t="s">
        <v>49</v>
      </c>
      <c r="D24" s="104"/>
      <c r="E24" s="105"/>
      <c r="F24" s="105"/>
      <c r="G24" s="106"/>
      <c r="H24" s="56"/>
      <c r="I24" s="57"/>
      <c r="J24" s="58"/>
      <c r="K24" s="59"/>
      <c r="L24" s="59"/>
      <c r="M24" s="60"/>
      <c r="N24" s="5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32"/>
      <c r="BN24" s="32"/>
      <c r="BO24" s="32"/>
      <c r="BP24" s="32"/>
      <c r="BQ24" s="32"/>
      <c r="BR24" s="32"/>
    </row>
    <row r="25" ht="17.25" customHeight="1" outlineLevel="1">
      <c r="A25" s="61"/>
      <c r="B25" s="115" t="s">
        <v>50</v>
      </c>
      <c r="C25" s="63" t="s">
        <v>51</v>
      </c>
      <c r="D25" s="63" t="s">
        <v>52</v>
      </c>
      <c r="E25" s="64">
        <v>45656.0</v>
      </c>
      <c r="F25" s="64">
        <v>45681.0</v>
      </c>
      <c r="G25" s="65">
        <f t="shared" ref="G25:G28" si="3">DAYS360(E25,F25)+1</f>
        <v>25</v>
      </c>
      <c r="H25" s="66">
        <v>0.0</v>
      </c>
      <c r="I25" s="107"/>
      <c r="J25" s="68"/>
      <c r="K25" s="69"/>
      <c r="L25" s="70"/>
      <c r="M25" s="70"/>
      <c r="N25" s="79"/>
      <c r="O25" s="79"/>
      <c r="P25" s="72"/>
      <c r="Q25" s="72"/>
      <c r="R25" s="72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61"/>
      <c r="BN25" s="61"/>
      <c r="BO25" s="61"/>
      <c r="BP25" s="61"/>
      <c r="BQ25" s="61"/>
      <c r="BR25" s="61"/>
    </row>
    <row r="26" ht="17.25" customHeight="1" outlineLevel="1">
      <c r="A26" s="61"/>
      <c r="B26" s="116" t="s">
        <v>53</v>
      </c>
      <c r="C26" s="63" t="s">
        <v>54</v>
      </c>
      <c r="D26" s="63" t="s">
        <v>35</v>
      </c>
      <c r="E26" s="64">
        <v>45656.0</v>
      </c>
      <c r="F26" s="64">
        <v>45681.0</v>
      </c>
      <c r="G26" s="65">
        <f t="shared" si="3"/>
        <v>25</v>
      </c>
      <c r="H26" s="66">
        <v>0.0</v>
      </c>
      <c r="I26" s="82"/>
      <c r="J26" s="76"/>
      <c r="K26" s="77"/>
      <c r="L26" s="78"/>
      <c r="M26" s="79"/>
      <c r="N26" s="79"/>
      <c r="O26" s="79"/>
      <c r="P26" s="80"/>
      <c r="Q26" s="80"/>
      <c r="R26" s="80"/>
      <c r="S26" s="80"/>
      <c r="T26" s="80"/>
      <c r="U26" s="80"/>
      <c r="V26" s="80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61"/>
      <c r="BN26" s="61"/>
      <c r="BO26" s="61"/>
      <c r="BP26" s="61"/>
      <c r="BQ26" s="61"/>
      <c r="BR26" s="61"/>
    </row>
    <row r="27" ht="17.25" customHeight="1" outlineLevel="1">
      <c r="A27" s="61"/>
      <c r="B27" s="117">
        <v>45354.0</v>
      </c>
      <c r="C27" s="63" t="s">
        <v>55</v>
      </c>
      <c r="D27" s="63" t="s">
        <v>35</v>
      </c>
      <c r="E27" s="64">
        <v>45656.0</v>
      </c>
      <c r="F27" s="64">
        <v>45681.0</v>
      </c>
      <c r="G27" s="65">
        <f t="shared" si="3"/>
        <v>25</v>
      </c>
      <c r="H27" s="66">
        <v>0.0</v>
      </c>
      <c r="I27" s="82"/>
      <c r="J27" s="76"/>
      <c r="K27" s="77"/>
      <c r="L27" s="78"/>
      <c r="M27" s="79"/>
      <c r="N27" s="79"/>
      <c r="O27" s="79"/>
      <c r="P27" s="80"/>
      <c r="Q27" s="80"/>
      <c r="R27" s="80"/>
      <c r="S27" s="80"/>
      <c r="T27" s="80"/>
      <c r="U27" s="80"/>
      <c r="V27" s="80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61"/>
      <c r="BN27" s="61"/>
      <c r="BO27" s="61"/>
      <c r="BP27" s="61"/>
      <c r="BQ27" s="61"/>
      <c r="BR27" s="61"/>
    </row>
    <row r="28" ht="17.25" customHeight="1" outlineLevel="1">
      <c r="A28" s="61"/>
      <c r="B28" s="118" t="s">
        <v>56</v>
      </c>
      <c r="C28" s="63" t="s">
        <v>57</v>
      </c>
      <c r="D28" s="63" t="s">
        <v>38</v>
      </c>
      <c r="E28" s="64">
        <v>45682.0</v>
      </c>
      <c r="F28" s="64">
        <v>45683.0</v>
      </c>
      <c r="G28" s="65">
        <f t="shared" si="3"/>
        <v>2</v>
      </c>
      <c r="H28" s="66">
        <v>0.0</v>
      </c>
      <c r="I28" s="82"/>
      <c r="J28" s="76"/>
      <c r="K28" s="77"/>
      <c r="L28" s="78"/>
      <c r="M28" s="79"/>
      <c r="N28" s="79"/>
      <c r="O28" s="79"/>
      <c r="P28" s="80"/>
      <c r="Q28" s="80"/>
      <c r="R28" s="80"/>
      <c r="S28" s="80"/>
      <c r="T28" s="80"/>
      <c r="U28" s="80"/>
      <c r="V28" s="80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61"/>
      <c r="BN28" s="61"/>
      <c r="BO28" s="61"/>
      <c r="BP28" s="61"/>
      <c r="BQ28" s="61"/>
      <c r="BR28" s="61"/>
    </row>
    <row r="29" ht="21.0" customHeight="1">
      <c r="A29" s="32"/>
      <c r="B29" s="54">
        <v>4.0</v>
      </c>
      <c r="C29" s="55" t="s">
        <v>58</v>
      </c>
      <c r="D29" s="104"/>
      <c r="E29" s="105"/>
      <c r="F29" s="105"/>
      <c r="G29" s="106"/>
      <c r="H29" s="56"/>
      <c r="I29" s="57"/>
      <c r="J29" s="58"/>
      <c r="K29" s="59"/>
      <c r="L29" s="59"/>
      <c r="M29" s="60"/>
      <c r="N29" s="5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32"/>
      <c r="BN29" s="32"/>
      <c r="BO29" s="32"/>
      <c r="BP29" s="32"/>
      <c r="BQ29" s="32"/>
      <c r="BR29" s="32"/>
    </row>
    <row r="30" ht="17.25" customHeight="1" outlineLevel="1">
      <c r="A30" s="61"/>
      <c r="B30" s="62">
        <v>43104.0</v>
      </c>
      <c r="C30" s="63" t="s">
        <v>59</v>
      </c>
      <c r="D30" s="63" t="s">
        <v>38</v>
      </c>
      <c r="E30" s="64">
        <v>45698.0</v>
      </c>
      <c r="F30" s="64">
        <v>45704.0</v>
      </c>
      <c r="G30" s="65">
        <f t="shared" ref="G30:G31" si="4">DAYS360(E30,F30)+1</f>
        <v>7</v>
      </c>
      <c r="H30" s="66">
        <v>0.0</v>
      </c>
      <c r="I30" s="107"/>
      <c r="J30" s="68"/>
      <c r="K30" s="69"/>
      <c r="L30" s="70"/>
      <c r="M30" s="70"/>
      <c r="N30" s="71"/>
      <c r="O30" s="71"/>
      <c r="P30" s="72"/>
      <c r="Q30" s="72"/>
      <c r="R30" s="72"/>
      <c r="S30" s="72"/>
      <c r="T30" s="72"/>
      <c r="U30" s="72"/>
      <c r="V30" s="72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61"/>
      <c r="BN30" s="61"/>
      <c r="BO30" s="61"/>
      <c r="BP30" s="61"/>
      <c r="BQ30" s="61"/>
      <c r="BR30" s="61"/>
    </row>
    <row r="31" ht="17.25" customHeight="1" outlineLevel="1">
      <c r="A31" s="61"/>
      <c r="B31" s="62">
        <v>43135.0</v>
      </c>
      <c r="C31" s="63" t="s">
        <v>60</v>
      </c>
      <c r="D31" s="63" t="s">
        <v>38</v>
      </c>
      <c r="E31" s="64">
        <v>45698.0</v>
      </c>
      <c r="F31" s="64">
        <v>45704.0</v>
      </c>
      <c r="G31" s="65">
        <f t="shared" si="4"/>
        <v>7</v>
      </c>
      <c r="H31" s="66">
        <v>0.0</v>
      </c>
      <c r="I31" s="82"/>
      <c r="J31" s="76"/>
      <c r="K31" s="77"/>
      <c r="L31" s="78"/>
      <c r="M31" s="79"/>
      <c r="N31" s="71"/>
      <c r="O31" s="71"/>
      <c r="P31" s="80"/>
      <c r="Q31" s="80"/>
      <c r="R31" s="80"/>
      <c r="S31" s="80"/>
      <c r="T31" s="80"/>
      <c r="U31" s="80"/>
      <c r="V31" s="80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61"/>
      <c r="BN31" s="61"/>
      <c r="BO31" s="61"/>
      <c r="BP31" s="61"/>
      <c r="BQ31" s="61"/>
      <c r="BR31" s="61"/>
    </row>
    <row r="32" ht="21.0" customHeight="1">
      <c r="A32" s="32"/>
      <c r="B32" s="32"/>
      <c r="C32" s="32"/>
      <c r="D32" s="32"/>
      <c r="E32" s="32"/>
      <c r="F32" s="32"/>
      <c r="G32" s="119"/>
      <c r="H32" s="119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</row>
    <row r="33" ht="21.0" customHeight="1">
      <c r="A33" s="32"/>
      <c r="B33" s="32"/>
      <c r="C33" s="32"/>
      <c r="D33" s="32"/>
      <c r="E33" s="32"/>
      <c r="F33" s="32"/>
      <c r="G33" s="119"/>
      <c r="H33" s="119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</row>
    <row r="34" ht="21.0" customHeight="1">
      <c r="A34" s="32"/>
      <c r="B34" s="32"/>
      <c r="C34" s="32"/>
      <c r="D34" s="32"/>
      <c r="E34" s="32"/>
      <c r="F34" s="32"/>
      <c r="G34" s="119"/>
      <c r="H34" s="119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</row>
  </sheetData>
  <mergeCells count="30">
    <mergeCell ref="B2:G2"/>
    <mergeCell ref="I2:N2"/>
    <mergeCell ref="O2:T2"/>
    <mergeCell ref="B4:C4"/>
    <mergeCell ref="D4:G4"/>
    <mergeCell ref="I4:O4"/>
    <mergeCell ref="P4:T4"/>
    <mergeCell ref="E8:E10"/>
    <mergeCell ref="F8:F10"/>
    <mergeCell ref="G8:G10"/>
    <mergeCell ref="H8:H10"/>
    <mergeCell ref="I8:O8"/>
    <mergeCell ref="P8:AC8"/>
    <mergeCell ref="AD8:BE8"/>
    <mergeCell ref="BF8:BL8"/>
    <mergeCell ref="I9:O9"/>
    <mergeCell ref="P9:V9"/>
    <mergeCell ref="W9:AC9"/>
    <mergeCell ref="AD9:AJ9"/>
    <mergeCell ref="AK9:AQ9"/>
    <mergeCell ref="AR9:AX9"/>
    <mergeCell ref="AY9:BE9"/>
    <mergeCell ref="BF9:BL9"/>
    <mergeCell ref="B5:C5"/>
    <mergeCell ref="D5:G5"/>
    <mergeCell ref="I5:O5"/>
    <mergeCell ref="P5:S5"/>
    <mergeCell ref="B8:B10"/>
    <mergeCell ref="C8:C10"/>
    <mergeCell ref="D8:D10"/>
  </mergeCells>
  <conditionalFormatting sqref="H12:H17 H19:H3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31">
    <cfRule type="colorScale" priority="2">
      <colorScale>
        <cfvo type="min"/>
        <cfvo type="max"/>
        <color rgb="FF57BB8A"/>
        <color rgb="FFFFFFFF"/>
      </colorScale>
    </cfRule>
  </conditionalFormatting>
  <conditionalFormatting sqref="L16">
    <cfRule type="colorScale" priority="3">
      <colorScale>
        <cfvo type="percent" val="0"/>
        <cfvo type="percent" val="50"/>
        <cfvo type="max"/>
        <color rgb="FFFFFFFF"/>
        <color rgb="FFABDDC5"/>
        <color rgb="FF57BB8A"/>
      </colorScale>
    </cfRule>
  </conditionalFormatting>
  <dataValidations>
    <dataValidation type="list" allowBlank="1" showErrorMessage="1" sqref="D12:D17 D19:D23 D25:D28 D30:D31">
      <formula1>"Niên,Oanh,Niên + Oanh"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17.88"/>
    <col customWidth="1" min="3" max="3" width="20.63"/>
    <col customWidth="1" min="10" max="10" width="30.38"/>
  </cols>
  <sheetData>
    <row r="1">
      <c r="A1" s="120" t="s">
        <v>61</v>
      </c>
      <c r="B1" s="120" t="s">
        <v>62</v>
      </c>
      <c r="C1" s="121" t="s">
        <v>63</v>
      </c>
      <c r="D1" s="120" t="s">
        <v>64</v>
      </c>
      <c r="E1" s="120" t="s">
        <v>65</v>
      </c>
      <c r="F1" s="120" t="s">
        <v>66</v>
      </c>
      <c r="G1" s="120" t="s">
        <v>67</v>
      </c>
      <c r="H1" s="120" t="s">
        <v>68</v>
      </c>
      <c r="I1" s="121" t="s">
        <v>69</v>
      </c>
      <c r="J1" s="122" t="s">
        <v>70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23" t="s">
        <v>34</v>
      </c>
      <c r="B2" s="124" t="s">
        <v>35</v>
      </c>
      <c r="C2" s="123">
        <v>12.0</v>
      </c>
      <c r="D2" s="123">
        <v>2.0</v>
      </c>
      <c r="E2" s="125"/>
      <c r="F2" s="125"/>
      <c r="G2" s="125"/>
      <c r="H2" s="125"/>
      <c r="I2" s="125"/>
      <c r="J2" s="126" t="s">
        <v>71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23" t="s">
        <v>72</v>
      </c>
      <c r="B3" s="127"/>
      <c r="C3" s="123">
        <v>12.0</v>
      </c>
      <c r="D3" s="125"/>
      <c r="E3" s="123">
        <v>3.0</v>
      </c>
      <c r="F3" s="125"/>
      <c r="G3" s="125"/>
      <c r="H3" s="125"/>
      <c r="I3" s="125"/>
      <c r="J3" s="126" t="s">
        <v>71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123" t="s">
        <v>73</v>
      </c>
      <c r="B4" s="127"/>
      <c r="C4" s="123">
        <v>12.0</v>
      </c>
      <c r="D4" s="125"/>
      <c r="E4" s="125"/>
      <c r="F4" s="125"/>
      <c r="G4" s="125"/>
      <c r="H4" s="123">
        <v>2.0</v>
      </c>
      <c r="I4" s="125"/>
      <c r="J4" s="126" t="s">
        <v>71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123" t="s">
        <v>74</v>
      </c>
      <c r="B5" s="128"/>
      <c r="C5" s="123">
        <v>12.0</v>
      </c>
      <c r="D5" s="125"/>
      <c r="E5" s="125"/>
      <c r="F5" s="125"/>
      <c r="G5" s="125"/>
      <c r="H5" s="123">
        <v>1.0</v>
      </c>
      <c r="I5" s="125"/>
      <c r="J5" s="126" t="s">
        <v>71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29" t="s">
        <v>75</v>
      </c>
      <c r="B6" s="130" t="s">
        <v>38</v>
      </c>
      <c r="C6" s="129">
        <v>12.0</v>
      </c>
      <c r="D6" s="129">
        <v>3.0</v>
      </c>
      <c r="E6" s="131"/>
      <c r="F6" s="131"/>
      <c r="G6" s="131"/>
      <c r="H6" s="131"/>
      <c r="I6" s="131"/>
      <c r="J6" s="126" t="s">
        <v>71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29" t="s">
        <v>76</v>
      </c>
      <c r="B7" s="127"/>
      <c r="C7" s="130">
        <v>24.0</v>
      </c>
      <c r="D7" s="131"/>
      <c r="E7" s="131"/>
      <c r="F7" s="130">
        <v>1.0</v>
      </c>
      <c r="G7" s="131"/>
      <c r="H7" s="131"/>
      <c r="I7" s="131"/>
      <c r="J7" s="126" t="s">
        <v>71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29" t="s">
        <v>77</v>
      </c>
      <c r="B8" s="127"/>
      <c r="C8" s="128"/>
      <c r="D8" s="131"/>
      <c r="E8" s="131"/>
      <c r="F8" s="132">
        <v>1.0</v>
      </c>
      <c r="G8" s="131"/>
      <c r="H8" s="131"/>
      <c r="I8" s="131"/>
      <c r="J8" s="126" t="s">
        <v>71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129" t="s">
        <v>78</v>
      </c>
      <c r="B9" s="127"/>
      <c r="C9" s="129">
        <v>36.0</v>
      </c>
      <c r="D9" s="131"/>
      <c r="E9" s="131"/>
      <c r="F9" s="129"/>
      <c r="G9" s="129">
        <v>3.0</v>
      </c>
      <c r="H9" s="129">
        <v>4.0</v>
      </c>
      <c r="I9" s="129">
        <v>2.0</v>
      </c>
      <c r="J9" s="126" t="s">
        <v>71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129" t="s">
        <v>79</v>
      </c>
      <c r="B10" s="128"/>
      <c r="C10" s="129">
        <v>10.0</v>
      </c>
      <c r="D10" s="131"/>
      <c r="E10" s="131"/>
      <c r="F10" s="131"/>
      <c r="G10" s="131"/>
      <c r="H10" s="131"/>
      <c r="I10" s="129">
        <v>1.0</v>
      </c>
      <c r="J10" s="126" t="s">
        <v>71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133" t="s">
        <v>80</v>
      </c>
      <c r="B11" s="134"/>
      <c r="C11" s="134">
        <f>SUM(D2:I10)</f>
        <v>23</v>
      </c>
      <c r="D11">
        <f t="shared" ref="D11:I11" si="1">C11-SUM(D2:D10)</f>
        <v>18</v>
      </c>
      <c r="E11">
        <f t="shared" si="1"/>
        <v>15</v>
      </c>
      <c r="F11">
        <f t="shared" si="1"/>
        <v>13</v>
      </c>
      <c r="G11">
        <f t="shared" si="1"/>
        <v>10</v>
      </c>
      <c r="H11">
        <f t="shared" si="1"/>
        <v>3</v>
      </c>
      <c r="I11">
        <f t="shared" si="1"/>
        <v>0</v>
      </c>
      <c r="J11" s="13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133" t="s">
        <v>81</v>
      </c>
      <c r="B12" s="134"/>
      <c r="C12" s="134">
        <f>SUM(C2:C10)</f>
        <v>130</v>
      </c>
      <c r="D12" s="134">
        <f>ROUNDUP($C$12-($C$12/6*1))</f>
        <v>109</v>
      </c>
      <c r="E12" s="134">
        <f>ROUNDUP($C$12-($C$12/6*2))</f>
        <v>87</v>
      </c>
      <c r="F12" s="134">
        <f>ROUNDUP($C$12-($C$12/6*3))</f>
        <v>65</v>
      </c>
      <c r="G12" s="134">
        <f>ROUNDUP($C$12-($C$12/6*4))</f>
        <v>44</v>
      </c>
      <c r="H12" s="134">
        <f>ROUNDUP($C$12-($C$12/6*5))</f>
        <v>22</v>
      </c>
      <c r="I12" s="134">
        <f>ROUNDUP($C$12-($C$12/6*6))</f>
        <v>0</v>
      </c>
      <c r="J12" s="13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136"/>
      <c r="B13" s="136"/>
      <c r="C13" s="136"/>
      <c r="D13" s="136"/>
      <c r="E13" s="136"/>
      <c r="F13" s="136"/>
      <c r="G13" s="136"/>
      <c r="H13" s="136"/>
      <c r="I13" s="13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136"/>
      <c r="B14" s="136"/>
      <c r="C14" s="136"/>
      <c r="D14" s="136"/>
      <c r="E14" s="136"/>
      <c r="F14" s="136"/>
      <c r="G14" s="136"/>
      <c r="H14" s="136"/>
      <c r="I14" s="13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36"/>
      <c r="B15" s="137" t="s">
        <v>82</v>
      </c>
      <c r="C15" s="138"/>
      <c r="D15" s="136"/>
      <c r="E15" s="136"/>
      <c r="F15" s="136"/>
      <c r="G15" s="136"/>
      <c r="H15" s="136"/>
      <c r="I15" s="13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36"/>
      <c r="B16" s="139" t="s">
        <v>38</v>
      </c>
      <c r="C16" s="140">
        <f>SUM(D6:I10)</f>
        <v>15</v>
      </c>
      <c r="D16" s="136"/>
      <c r="E16" s="136"/>
      <c r="F16" s="136"/>
      <c r="G16" s="136"/>
      <c r="H16" s="136"/>
      <c r="I16" s="13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36"/>
      <c r="B17" s="139" t="s">
        <v>35</v>
      </c>
      <c r="C17" s="140">
        <f>sum(D2:I5)</f>
        <v>8</v>
      </c>
      <c r="D17" s="136"/>
      <c r="E17" s="136"/>
      <c r="F17" s="136"/>
      <c r="G17" s="136"/>
      <c r="H17" s="136"/>
      <c r="I17" s="13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36"/>
      <c r="B18" s="141" t="s">
        <v>83</v>
      </c>
      <c r="C18" s="141">
        <v>23.0</v>
      </c>
      <c r="D18" s="136"/>
      <c r="E18" s="136"/>
      <c r="F18" s="136"/>
      <c r="G18" s="136"/>
      <c r="H18" s="136"/>
      <c r="I18" s="13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36"/>
      <c r="B19" s="136"/>
      <c r="C19" s="136"/>
      <c r="D19" s="136"/>
      <c r="E19" s="136"/>
      <c r="F19" s="136"/>
      <c r="G19" s="136"/>
      <c r="H19" s="136"/>
      <c r="I19" s="13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136"/>
      <c r="B20" s="136"/>
      <c r="C20" s="136"/>
      <c r="D20" s="136"/>
      <c r="E20" s="136"/>
      <c r="F20" s="136"/>
      <c r="G20" s="136"/>
      <c r="H20" s="136"/>
      <c r="I20" s="13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136"/>
      <c r="B21" s="136"/>
      <c r="C21" s="136"/>
      <c r="D21" s="136"/>
      <c r="E21" s="136"/>
      <c r="F21" s="136"/>
      <c r="G21" s="136"/>
      <c r="H21" s="136"/>
      <c r="I21" s="13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136"/>
      <c r="B22" s="136"/>
      <c r="C22" s="136"/>
      <c r="D22" s="136"/>
      <c r="E22" s="136"/>
      <c r="F22" s="136"/>
      <c r="G22" s="136"/>
      <c r="H22" s="136"/>
      <c r="I22" s="13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136"/>
      <c r="B23" s="136"/>
      <c r="C23" s="136"/>
      <c r="D23" s="136"/>
      <c r="E23" s="136"/>
      <c r="F23" s="136"/>
      <c r="G23" s="136"/>
      <c r="H23" s="136"/>
      <c r="I23" s="13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136"/>
      <c r="B24" s="136"/>
      <c r="C24" s="136"/>
      <c r="D24" s="136"/>
      <c r="E24" s="136"/>
      <c r="F24" s="136"/>
      <c r="G24" s="136"/>
      <c r="H24" s="136"/>
      <c r="I24" s="13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136"/>
      <c r="B25" s="136"/>
      <c r="C25" s="136"/>
      <c r="D25" s="136"/>
      <c r="E25" s="136"/>
      <c r="F25" s="136"/>
      <c r="G25" s="136"/>
      <c r="H25" s="136"/>
      <c r="I25" s="13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136"/>
      <c r="B26" s="136"/>
      <c r="C26" s="136"/>
      <c r="D26" s="136"/>
      <c r="E26" s="136"/>
      <c r="F26" s="136"/>
      <c r="G26" s="136"/>
      <c r="H26" s="136"/>
      <c r="I26" s="13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136"/>
      <c r="B27" s="136"/>
      <c r="C27" s="136"/>
      <c r="D27" s="136"/>
      <c r="E27" s="136"/>
      <c r="F27" s="136"/>
      <c r="G27" s="136"/>
      <c r="H27" s="136"/>
      <c r="I27" s="13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136"/>
      <c r="B28" s="136"/>
      <c r="C28" s="136"/>
      <c r="D28" s="136"/>
      <c r="E28" s="136"/>
      <c r="F28" s="136"/>
      <c r="G28" s="136"/>
      <c r="H28" s="136"/>
      <c r="I28" s="13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36"/>
      <c r="B29" s="136"/>
      <c r="C29" s="136"/>
      <c r="D29" s="136"/>
      <c r="E29" s="136"/>
      <c r="F29" s="136"/>
      <c r="G29" s="136"/>
      <c r="H29" s="136"/>
      <c r="I29" s="13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36"/>
      <c r="B30" s="136"/>
      <c r="C30" s="136"/>
      <c r="D30" s="136"/>
      <c r="E30" s="136"/>
      <c r="F30" s="136"/>
      <c r="G30" s="136"/>
      <c r="H30" s="136"/>
      <c r="I30" s="13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36"/>
      <c r="B31" s="136"/>
      <c r="C31" s="136"/>
      <c r="D31" s="136"/>
      <c r="E31" s="136"/>
      <c r="F31" s="136"/>
      <c r="G31" s="136"/>
      <c r="H31" s="136"/>
      <c r="I31" s="13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36"/>
      <c r="B32" s="136"/>
      <c r="C32" s="136"/>
      <c r="D32" s="136"/>
      <c r="E32" s="136"/>
      <c r="F32" s="136"/>
      <c r="G32" s="136"/>
      <c r="H32" s="136"/>
      <c r="I32" s="13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36"/>
      <c r="B33" s="136"/>
      <c r="C33" s="136"/>
      <c r="D33" s="136"/>
      <c r="E33" s="136"/>
      <c r="F33" s="136"/>
      <c r="G33" s="136"/>
      <c r="H33" s="136"/>
      <c r="I33" s="13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36"/>
      <c r="B34" s="136"/>
      <c r="C34" s="136"/>
      <c r="D34" s="136"/>
      <c r="E34" s="136"/>
      <c r="F34" s="136"/>
      <c r="G34" s="136"/>
      <c r="H34" s="136"/>
      <c r="I34" s="13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136"/>
      <c r="B35" s="136"/>
      <c r="C35" s="136"/>
      <c r="D35" s="136"/>
      <c r="E35" s="136"/>
      <c r="F35" s="136"/>
      <c r="G35" s="136"/>
      <c r="H35" s="136"/>
      <c r="I35" s="13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36"/>
      <c r="B36" s="136"/>
      <c r="C36" s="136"/>
      <c r="D36" s="136"/>
      <c r="E36" s="136"/>
      <c r="F36" s="136"/>
      <c r="G36" s="136"/>
      <c r="H36" s="136"/>
      <c r="I36" s="13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136"/>
      <c r="B37" s="136"/>
      <c r="C37" s="136"/>
      <c r="D37" s="136"/>
      <c r="E37" s="136"/>
      <c r="F37" s="136"/>
      <c r="G37" s="136"/>
      <c r="H37" s="136"/>
      <c r="I37" s="13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136"/>
      <c r="B38" s="136"/>
      <c r="C38" s="136"/>
      <c r="D38" s="136"/>
      <c r="E38" s="136"/>
      <c r="F38" s="136"/>
      <c r="G38" s="136"/>
      <c r="H38" s="136"/>
      <c r="I38" s="13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</sheetData>
  <mergeCells count="4">
    <mergeCell ref="B2:B5"/>
    <mergeCell ref="B6:B10"/>
    <mergeCell ref="C7:C8"/>
    <mergeCell ref="B15:C15"/>
  </mergeCells>
  <dataValidations>
    <dataValidation type="list" allowBlank="1" showErrorMessage="1" sqref="B2 B6">
      <formula1>"Oanh,Niên"</formula1>
    </dataValidation>
    <dataValidation type="list" allowBlank="1" showErrorMessage="1" sqref="J2:J10">
      <formula1>"Completed,Incomplete,Doing"</formula1>
    </dataValidation>
  </dataValidations>
  <drawing r:id="rId1"/>
</worksheet>
</file>