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Home" sheetId="1" r:id="rId1"/>
    <sheet name="P2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<sst xmlns="http://schemas.openxmlformats.org/spreadsheetml/2006/main" count="30" uniqueCount="29">
  <si>
    <t>质粒</t>
  </si>
  <si>
    <t>反质粒</t>
  </si>
  <si>
    <t>噬菌体</t>
  </si>
  <si>
    <t>裸精通</t>
  </si>
  <si>
    <t>当前精通等级</t>
  </si>
  <si>
    <t>期望精通等级</t>
  </si>
  <si>
    <t>产量变化</t>
  </si>
  <si>
    <t>挑战</t>
  </si>
  <si>
    <t>无</t>
  </si>
  <si>
    <t>注意事项</t>
  </si>
  <si>
    <t>质粒，反质粒，噬菌体，裸精通，精通等级等自填</t>
  </si>
  <si>
    <t>不在反物质宇宙中使用</t>
  </si>
  <si>
    <t>CRISPR点出出血2</t>
  </si>
  <si>
    <t>裸精通/精通底数，即数据统计脚本中显示的真实精通，打开成就选项即可看查看</t>
  </si>
  <si>
    <t>金星（关闭初始质粒）可在“挑战”选项中选择</t>
  </si>
  <si>
    <t>修改日志：2022.8.11 ver.2</t>
  </si>
  <si>
    <t>使计算结果更为直观，可直接看到提升到期望等级后，产量的直接变化，考虑质粒反质粒溢出所带来的产量加成。</t>
  </si>
  <si>
    <r>
      <t>源自“</t>
    </r>
    <r>
      <rPr>
        <b/>
        <sz val="11"/>
        <color rgb="FFFF0000"/>
        <rFont val="宋体"/>
        <charset val="134"/>
        <scheme val="minor"/>
      </rPr>
      <t>精通特质博弈</t>
    </r>
    <r>
      <rPr>
        <b/>
        <sz val="11"/>
        <rFont val="宋体"/>
        <charset val="134"/>
        <scheme val="minor"/>
      </rPr>
      <t>”计算器</t>
    </r>
  </si>
  <si>
    <t>实际精通</t>
  </si>
  <si>
    <t>次要特质等级</t>
  </si>
  <si>
    <t>该等级成本</t>
  </si>
  <si>
    <t>总成本</t>
  </si>
  <si>
    <t>关闭初始质粒</t>
  </si>
  <si>
    <t>质粒加成</t>
  </si>
  <si>
    <t>反质粒加成</t>
  </si>
  <si>
    <t>期望等级实际精通</t>
  </si>
  <si>
    <t>期望等级质粒加成</t>
  </si>
  <si>
    <t>消耗噬菌体</t>
  </si>
  <si>
    <t>期望等级反质粒加成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</si>
</sst>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&quot;%&quot;"/>
    <numFmt numFmtId="177" formatCode="\+0.00&quot;%&quot;;\-0.00&quot;%&quot;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827;&#2127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次要特质"/>
      <sheetName val="鲜血灌注"/>
      <sheetName val="奇异灌注"/>
      <sheetName val="金星奇异灌注"/>
      <sheetName val="反物质奇异灌注"/>
      <sheetName val="Shee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I26" sqref="I26"/>
    </sheetView>
  </sheetViews>
  <sheetFormatPr defaultColWidth="9" defaultRowHeight="13.5" outlineLevelCol="7"/>
  <cols>
    <col min="1" max="8" width="18.258333333333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3">
        <v>2715066</v>
      </c>
      <c r="B3" s="3">
        <v>106513</v>
      </c>
      <c r="C3" s="3">
        <v>110623</v>
      </c>
      <c r="D3" s="5">
        <v>220.2</v>
      </c>
      <c r="E3" s="3">
        <v>10</v>
      </c>
      <c r="F3" s="3">
        <v>15</v>
      </c>
      <c r="G3" s="6">
        <f ca="1">((('P2'!D5/100+1)*('P2'!D6/100+1)*('P2'!D8/100+1))/(('P2'!D1/100+1)*('P2'!D2/100+1)*('P2'!D3/100+1))-1)*100</f>
        <v>1.33363581393635</v>
      </c>
      <c r="H3" s="7" t="s">
        <v>8</v>
      </c>
    </row>
    <row r="11" spans="1:3">
      <c r="A11" s="8" t="s">
        <v>9</v>
      </c>
      <c r="B11" s="8"/>
      <c r="C11" s="8"/>
    </row>
    <row r="12" spans="1:3">
      <c r="A12" s="8"/>
      <c r="B12" s="8"/>
      <c r="C12" s="8"/>
    </row>
    <row r="13" spans="1:3">
      <c r="A13" s="9" t="s">
        <v>10</v>
      </c>
      <c r="B13" s="10"/>
      <c r="C13" s="10"/>
    </row>
    <row r="14" spans="1:3">
      <c r="A14" s="11" t="s">
        <v>11</v>
      </c>
      <c r="B14" s="11"/>
      <c r="C14" s="11"/>
    </row>
    <row r="15" spans="1:3">
      <c r="A15" s="11" t="s">
        <v>12</v>
      </c>
      <c r="B15" s="11"/>
      <c r="C15" s="11"/>
    </row>
    <row r="16" spans="1:3">
      <c r="A16" s="12" t="s">
        <v>13</v>
      </c>
      <c r="B16" s="12"/>
      <c r="C16" s="12"/>
    </row>
    <row r="17" spans="1:3">
      <c r="A17" s="12"/>
      <c r="B17" s="12"/>
      <c r="C17" s="12"/>
    </row>
    <row r="18" spans="1:3">
      <c r="A18" s="11" t="s">
        <v>14</v>
      </c>
      <c r="B18" s="11"/>
      <c r="C18" s="11"/>
    </row>
    <row r="19" spans="1:3">
      <c r="A19" s="13" t="s">
        <v>15</v>
      </c>
      <c r="B19" s="13"/>
      <c r="C19" s="13"/>
    </row>
    <row r="20" spans="1:3">
      <c r="A20" s="13"/>
      <c r="B20" s="13"/>
      <c r="C20" s="13"/>
    </row>
    <row r="21" spans="1:3">
      <c r="A21" s="12" t="s">
        <v>16</v>
      </c>
      <c r="B21" s="12"/>
      <c r="C21" s="12"/>
    </row>
    <row r="22" spans="1:3">
      <c r="A22" s="12"/>
      <c r="B22" s="12"/>
      <c r="C22" s="12"/>
    </row>
    <row r="23" spans="1:3">
      <c r="A23" s="12"/>
      <c r="B23" s="12"/>
      <c r="C23" s="12"/>
    </row>
    <row r="24" spans="1:3">
      <c r="A24" s="8" t="s">
        <v>17</v>
      </c>
      <c r="B24" s="8"/>
      <c r="C24" s="8"/>
    </row>
    <row r="25" spans="1:3">
      <c r="A25" s="8"/>
      <c r="B25" s="8"/>
      <c r="C25" s="8"/>
    </row>
    <row r="26" spans="2:2">
      <c r="B26" s="14"/>
    </row>
  </sheetData>
  <mergeCells count="17">
    <mergeCell ref="A13:C13"/>
    <mergeCell ref="A14:C14"/>
    <mergeCell ref="A15:C15"/>
    <mergeCell ref="A18:C18"/>
    <mergeCell ref="A1:A2"/>
    <mergeCell ref="B1:B2"/>
    <mergeCell ref="C1:C2"/>
    <mergeCell ref="D1:D2"/>
    <mergeCell ref="E1:E2"/>
    <mergeCell ref="F1:F2"/>
    <mergeCell ref="G1:G2"/>
    <mergeCell ref="H1:H2"/>
    <mergeCell ref="A11:C12"/>
    <mergeCell ref="A24:C25"/>
    <mergeCell ref="A19:C20"/>
    <mergeCell ref="A21:C23"/>
    <mergeCell ref="A16:C17"/>
  </mergeCells>
  <dataValidations count="1">
    <dataValidation type="list" allowBlank="1" showInputMessage="1" showErrorMessage="1" sqref="H3">
      <formula1>'P2'!$A$1:$A$2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E9" sqref="E9"/>
    </sheetView>
  </sheetViews>
  <sheetFormatPr defaultColWidth="9" defaultRowHeight="13.5" outlineLevelCol="7"/>
  <cols>
    <col min="1" max="1" width="12.875" style="1" customWidth="1"/>
    <col min="3" max="3" width="19.125" style="2" customWidth="1"/>
    <col min="4" max="4" width="12.625" style="2"/>
    <col min="6" max="6" width="13.75" customWidth="1"/>
    <col min="7" max="7" width="11.5" customWidth="1"/>
    <col min="8" max="8" width="7.375" customWidth="1"/>
  </cols>
  <sheetData>
    <row r="1" spans="1:8">
      <c r="A1" s="3" t="s">
        <v>8</v>
      </c>
      <c r="C1" s="3" t="s">
        <v>18</v>
      </c>
      <c r="D1" s="3">
        <f>IF(Home!H3="弱精通效果",(Home!D3*(1+Home!E3/100)/10),Home!D3*(1+Home!E3/100))</f>
        <v>242.22</v>
      </c>
      <c r="F1" s="4" t="s">
        <v>19</v>
      </c>
      <c r="G1" s="4" t="s">
        <v>20</v>
      </c>
      <c r="H1" s="4" t="s">
        <v>21</v>
      </c>
    </row>
    <row r="2" spans="1:8">
      <c r="A2" s="3" t="s">
        <v>22</v>
      </c>
      <c r="C2" s="3" t="s">
        <v>23</v>
      </c>
      <c r="D2" s="3">
        <f>IF(Home!H3="关闭初始质粒",0,IF(Home!A3&lt;Home!C3+250,(((LN(Home!A3+50)-3.91202)/2.888)*100),(((((LN(Home!C3+300)-3.91202))/2.888)+((LN((Home!A3)+1-(Home!C3+250))/LN(2)/250)))*100)))</f>
        <v>275.303755338312</v>
      </c>
      <c r="F2" s="4"/>
      <c r="G2" s="4"/>
      <c r="H2" s="4"/>
    </row>
    <row r="3" spans="3:8">
      <c r="C3" s="3" t="s">
        <v>24</v>
      </c>
      <c r="D3" s="3">
        <f>IF(Home!B3/4&lt;(Home!C3+250),(ROUND(((LN((Home!B3/4)+50)-3.91202)/2.888/3)*100,2)),(((((LN(Home!C3+300)-3.91202))/2.888)+((LN((Home!B3/4)+1-(Home!C3+250))/LN(2)/250)))/3)*100)</f>
        <v>72.48</v>
      </c>
      <c r="F3" s="3">
        <v>1</v>
      </c>
      <c r="G3" s="3">
        <v>5</v>
      </c>
      <c r="H3" s="3">
        <f>SUM(G3)</f>
        <v>5</v>
      </c>
    </row>
    <row r="4" spans="6:8">
      <c r="F4" s="3">
        <v>2</v>
      </c>
      <c r="G4" s="3">
        <v>8</v>
      </c>
      <c r="H4" s="3">
        <f>SUM(G3:G4)</f>
        <v>13</v>
      </c>
    </row>
    <row r="5" spans="3:8">
      <c r="C5" s="3" t="s">
        <v>25</v>
      </c>
      <c r="D5" s="3">
        <f>IF(Home!H3="弱精通效果",(Home!D3*(1+Home!F3/100)/10),Home!D3*(1+Home!F3/100))</f>
        <v>253.23</v>
      </c>
      <c r="F5" s="3">
        <v>3</v>
      </c>
      <c r="G5" s="3">
        <f t="shared" ref="G5:G24" si="0">SUM(G3:G4)</f>
        <v>13</v>
      </c>
      <c r="H5" s="3">
        <f>SUM(G3:G5)</f>
        <v>26</v>
      </c>
    </row>
    <row r="6" spans="3:8">
      <c r="C6" s="3" t="s">
        <v>26</v>
      </c>
      <c r="D6" s="3">
        <f ca="1">IF(Home!H3="关闭初始质粒",0,IF(Home!A3&lt;(Home!C3-D7)+250,(((LN(Home!A3+50)-3.91202)/2.888)*100),(((((LN((Home!C3-D7)+300)-3.91202))/2.888)+((LN((Home!A3)+1-((Home!C3-D7)+250))/LN(2)/250)))*100)))</f>
        <v>268.45490378107</v>
      </c>
      <c r="F6" s="3">
        <v>4</v>
      </c>
      <c r="G6" s="3">
        <f t="shared" si="0"/>
        <v>21</v>
      </c>
      <c r="H6" s="3">
        <f>SUM(G3:G6)</f>
        <v>47</v>
      </c>
    </row>
    <row r="7" spans="3:8">
      <c r="C7" s="3" t="s">
        <v>27</v>
      </c>
      <c r="D7" s="3">
        <f ca="1">IF(OR(Home!E3&gt;=Home!F3),0,SUM(INDIRECT("G"&amp;(Home!E3+3)):INDIRECT("G"&amp;(Home!F3+2)))*2)</f>
        <v>19918</v>
      </c>
      <c r="F7" s="3">
        <v>5</v>
      </c>
      <c r="G7" s="3">
        <f t="shared" si="0"/>
        <v>34</v>
      </c>
      <c r="H7" s="3">
        <f>SUM(G3:G7)</f>
        <v>81</v>
      </c>
    </row>
    <row r="8" spans="3:8">
      <c r="C8" s="3" t="s">
        <v>28</v>
      </c>
      <c r="D8" s="3">
        <f ca="1">IF(Home!B3/4&lt;((Home!C3-D7)+250),(ROUND(((LN((Home!B3/4)+50)-3.91202)/2.888/3)*100,2)),(((((LN((Home!C3-D7)+300)-3.91202))/2.888)+((LN((Home!B3/4)+1-((Home!C3-D7)+250))/LN(2)/250)))/3)*100)</f>
        <v>72.48</v>
      </c>
      <c r="F8" s="3">
        <v>6</v>
      </c>
      <c r="G8" s="3">
        <f t="shared" si="0"/>
        <v>55</v>
      </c>
      <c r="H8" s="3">
        <f>SUM(G3:G8)</f>
        <v>136</v>
      </c>
    </row>
    <row r="9" spans="6:8">
      <c r="F9" s="3">
        <v>7</v>
      </c>
      <c r="G9" s="3">
        <f t="shared" si="0"/>
        <v>89</v>
      </c>
      <c r="H9" s="3">
        <f>SUM(G3:G9)</f>
        <v>225</v>
      </c>
    </row>
    <row r="10" spans="6:8">
      <c r="F10" s="3">
        <v>8</v>
      </c>
      <c r="G10" s="3">
        <f t="shared" si="0"/>
        <v>144</v>
      </c>
      <c r="H10" s="3">
        <f>SUM(G3:G10)</f>
        <v>369</v>
      </c>
    </row>
    <row r="11" spans="6:8">
      <c r="F11" s="3">
        <v>9</v>
      </c>
      <c r="G11" s="3">
        <f t="shared" si="0"/>
        <v>233</v>
      </c>
      <c r="H11" s="3">
        <f>SUM(G3:G11)</f>
        <v>602</v>
      </c>
    </row>
    <row r="12" spans="6:8">
      <c r="F12" s="3">
        <v>10</v>
      </c>
      <c r="G12" s="3">
        <f t="shared" si="0"/>
        <v>377</v>
      </c>
      <c r="H12" s="3">
        <f>SUM(G3:G12)</f>
        <v>979</v>
      </c>
    </row>
    <row r="13" spans="6:8">
      <c r="F13" s="3">
        <v>11</v>
      </c>
      <c r="G13" s="3">
        <f t="shared" si="0"/>
        <v>610</v>
      </c>
      <c r="H13" s="3">
        <f>SUM(G3:G13)</f>
        <v>1589</v>
      </c>
    </row>
    <row r="14" spans="6:8">
      <c r="F14" s="3">
        <v>12</v>
      </c>
      <c r="G14" s="3">
        <f t="shared" si="0"/>
        <v>987</v>
      </c>
      <c r="H14" s="3">
        <f>SUM(G3:G14)</f>
        <v>2576</v>
      </c>
    </row>
    <row r="15" spans="6:8">
      <c r="F15" s="3">
        <v>13</v>
      </c>
      <c r="G15" s="3">
        <f t="shared" si="0"/>
        <v>1597</v>
      </c>
      <c r="H15" s="3">
        <f>SUM(G3:G15)</f>
        <v>4173</v>
      </c>
    </row>
    <row r="16" spans="6:8">
      <c r="F16" s="3">
        <v>14</v>
      </c>
      <c r="G16" s="3">
        <f t="shared" si="0"/>
        <v>2584</v>
      </c>
      <c r="H16" s="3">
        <f>SUM(G3:G16)</f>
        <v>6757</v>
      </c>
    </row>
    <row r="17" spans="6:8">
      <c r="F17" s="3">
        <v>15</v>
      </c>
      <c r="G17" s="3">
        <f t="shared" si="0"/>
        <v>4181</v>
      </c>
      <c r="H17" s="3">
        <f>SUM(G3:G17)</f>
        <v>10938</v>
      </c>
    </row>
    <row r="18" spans="6:8">
      <c r="F18" s="3">
        <v>16</v>
      </c>
      <c r="G18" s="3">
        <f t="shared" si="0"/>
        <v>6765</v>
      </c>
      <c r="H18" s="3">
        <f>SUM(G3:G18)</f>
        <v>17703</v>
      </c>
    </row>
    <row r="19" spans="6:8">
      <c r="F19" s="3">
        <v>17</v>
      </c>
      <c r="G19" s="3">
        <f t="shared" si="0"/>
        <v>10946</v>
      </c>
      <c r="H19" s="3">
        <f>SUM(G3:G19)</f>
        <v>28649</v>
      </c>
    </row>
    <row r="20" spans="6:8">
      <c r="F20" s="3">
        <v>18</v>
      </c>
      <c r="G20" s="3">
        <f t="shared" si="0"/>
        <v>17711</v>
      </c>
      <c r="H20" s="3">
        <f>SUM(G3:G20)</f>
        <v>46360</v>
      </c>
    </row>
    <row r="21" spans="6:8">
      <c r="F21" s="3">
        <v>19</v>
      </c>
      <c r="G21" s="3">
        <f t="shared" si="0"/>
        <v>28657</v>
      </c>
      <c r="H21" s="3">
        <f>SUM(G3:G21)</f>
        <v>75017</v>
      </c>
    </row>
    <row r="22" spans="6:8">
      <c r="F22" s="3">
        <v>20</v>
      </c>
      <c r="G22" s="3">
        <f t="shared" si="0"/>
        <v>46368</v>
      </c>
      <c r="H22" s="3">
        <f>SUM(G3:G22)</f>
        <v>121385</v>
      </c>
    </row>
    <row r="23" spans="6:8">
      <c r="F23" s="3">
        <v>21</v>
      </c>
      <c r="G23" s="3">
        <f t="shared" si="0"/>
        <v>75025</v>
      </c>
      <c r="H23" s="3">
        <f>SUM(G3:G23)</f>
        <v>196410</v>
      </c>
    </row>
    <row r="24" spans="6:8">
      <c r="F24" s="3">
        <v>22</v>
      </c>
      <c r="G24" s="3">
        <f t="shared" si="0"/>
        <v>121393</v>
      </c>
      <c r="H24" s="3">
        <f>SUM(G3:G24)</f>
        <v>317803</v>
      </c>
    </row>
  </sheetData>
  <mergeCells count="3">
    <mergeCell ref="F1:F2"/>
    <mergeCell ref="G1:G2"/>
    <mergeCell ref="H1:H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</vt:lpstr>
      <vt:lpstr>P2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</cp:lastModifiedBy>
  <dcterms:created xsi:type="dcterms:W3CDTF">2022-08-22T03:38:16Z</dcterms:created>
  <dcterms:modified xsi:type="dcterms:W3CDTF">2022-08-22T04:05:55Z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8065E2C05CF140F29E5DE8B9FE9D97C8</vt:lpwstr>
  </property>
  <property fmtid="{D5CDD505-2E9C-101B-9397-08002B2CF9AE}" pid="3" name="KSOProductBuildVer">
    <vt:lpwstr>2052-11.1.0.12302</vt:lpwstr>
  </property>
  <property fmtid="{D5CDD505-2E9C-101B-9397-08002B2CF9AE}" pid="4" name="KSOReadingLayout">
    <vt:bool>true</vt:bool>
  </property>
</Properties>
</file>