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xr:revisionPtr revIDLastSave="0" documentId="8_{204F7BA3-F0DA-4B44-88D5-2906FC8319C6}" xr6:coauthVersionLast="47" xr6:coauthVersionMax="47" xr10:uidLastSave="{00000000-0000-0000-0000-000000000000}"/>
  <bookViews>
    <workbookView xWindow="0" yWindow="0" windowWidth="0" windowHeight="0" xr2:uid="{00000000-000D-0000-FFFF-FFFF00000000}"/>
  </bookViews>
  <sheets>
    <sheet name="System Parameters" sheetId="1" r:id="rId1"/>
    <sheet name="Sensitivity Analysi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18" i="2" l="1"/>
  <c r="U118" i="2"/>
  <c r="T118" i="2"/>
  <c r="S118" i="2"/>
  <c r="R118" i="2"/>
  <c r="Q118" i="2"/>
  <c r="P118" i="2"/>
  <c r="O118" i="2"/>
  <c r="D118" i="2"/>
  <c r="C118" i="2"/>
  <c r="B118" i="2"/>
  <c r="A118" i="2"/>
  <c r="V117" i="2"/>
  <c r="U117" i="2"/>
  <c r="T117" i="2"/>
  <c r="S117" i="2"/>
  <c r="R117" i="2"/>
  <c r="Q117" i="2"/>
  <c r="P117" i="2"/>
  <c r="O117" i="2"/>
  <c r="D117" i="2"/>
  <c r="C117" i="2"/>
  <c r="B117" i="2"/>
  <c r="A117" i="2"/>
  <c r="V116" i="2"/>
  <c r="U116" i="2"/>
  <c r="T116" i="2"/>
  <c r="S116" i="2"/>
  <c r="R116" i="2"/>
  <c r="Q116" i="2"/>
  <c r="P116" i="2"/>
  <c r="O116" i="2"/>
  <c r="D116" i="2"/>
  <c r="C116" i="2"/>
  <c r="B116" i="2"/>
  <c r="A116" i="2"/>
  <c r="V115" i="2"/>
  <c r="U115" i="2"/>
  <c r="T115" i="2"/>
  <c r="S115" i="2"/>
  <c r="R115" i="2"/>
  <c r="Q115" i="2"/>
  <c r="P115" i="2"/>
  <c r="O115" i="2"/>
  <c r="D115" i="2"/>
  <c r="C115" i="2"/>
  <c r="B115" i="2"/>
  <c r="A115" i="2"/>
  <c r="V114" i="2"/>
  <c r="U114" i="2"/>
  <c r="T114" i="2"/>
  <c r="S114" i="2"/>
  <c r="R114" i="2"/>
  <c r="Q114" i="2"/>
  <c r="P114" i="2"/>
  <c r="O114" i="2"/>
  <c r="D114" i="2"/>
  <c r="C114" i="2"/>
  <c r="B114" i="2"/>
  <c r="A114" i="2"/>
  <c r="V113" i="2"/>
  <c r="U113" i="2"/>
  <c r="T113" i="2"/>
  <c r="S113" i="2"/>
  <c r="R113" i="2"/>
  <c r="Q113" i="2"/>
  <c r="P113" i="2"/>
  <c r="O113" i="2"/>
  <c r="D113" i="2"/>
  <c r="C113" i="2"/>
  <c r="B113" i="2"/>
  <c r="A113" i="2"/>
  <c r="V112" i="2"/>
  <c r="U112" i="2"/>
  <c r="T112" i="2"/>
  <c r="S112" i="2"/>
  <c r="R112" i="2"/>
  <c r="Q112" i="2"/>
  <c r="P112" i="2"/>
  <c r="O112" i="2"/>
  <c r="D112" i="2"/>
  <c r="C112" i="2"/>
  <c r="B112" i="2"/>
  <c r="A112" i="2"/>
  <c r="V111" i="2"/>
  <c r="U111" i="2"/>
  <c r="T111" i="2"/>
  <c r="S111" i="2"/>
  <c r="R111" i="2"/>
  <c r="Q111" i="2"/>
  <c r="P111" i="2"/>
  <c r="O111" i="2"/>
  <c r="D111" i="2"/>
  <c r="C111" i="2"/>
  <c r="B111" i="2"/>
  <c r="A111" i="2"/>
  <c r="V110" i="2"/>
  <c r="U110" i="2"/>
  <c r="T110" i="2"/>
  <c r="S110" i="2"/>
  <c r="R110" i="2"/>
  <c r="Q110" i="2"/>
  <c r="P110" i="2"/>
  <c r="O110" i="2"/>
  <c r="D110" i="2"/>
  <c r="C110" i="2"/>
  <c r="B110" i="2"/>
  <c r="A110" i="2"/>
  <c r="V109" i="2"/>
  <c r="U109" i="2"/>
  <c r="T109" i="2"/>
  <c r="S109" i="2"/>
  <c r="R109" i="2"/>
  <c r="Q109" i="2"/>
  <c r="P109" i="2"/>
  <c r="O109" i="2"/>
  <c r="D109" i="2"/>
  <c r="C109" i="2"/>
  <c r="B109" i="2"/>
  <c r="A109" i="2"/>
  <c r="V108" i="2"/>
  <c r="U108" i="2"/>
  <c r="T108" i="2"/>
  <c r="S108" i="2"/>
  <c r="R108" i="2"/>
  <c r="Q108" i="2"/>
  <c r="P108" i="2"/>
  <c r="O108" i="2"/>
  <c r="D108" i="2"/>
  <c r="C108" i="2"/>
  <c r="B108" i="2"/>
  <c r="A108" i="2"/>
  <c r="V107" i="2"/>
  <c r="U107" i="2"/>
  <c r="T107" i="2"/>
  <c r="S107" i="2"/>
  <c r="R107" i="2"/>
  <c r="Q107" i="2"/>
  <c r="P107" i="2"/>
  <c r="O107" i="2"/>
  <c r="D107" i="2"/>
  <c r="C107" i="2"/>
  <c r="B107" i="2"/>
  <c r="A107" i="2"/>
  <c r="V106" i="2"/>
  <c r="U106" i="2"/>
  <c r="T106" i="2"/>
  <c r="S106" i="2"/>
  <c r="R106" i="2"/>
  <c r="Q106" i="2"/>
  <c r="P106" i="2"/>
  <c r="O106" i="2"/>
  <c r="D106" i="2"/>
  <c r="C106" i="2"/>
  <c r="B106" i="2"/>
  <c r="A106" i="2"/>
  <c r="V105" i="2"/>
  <c r="U105" i="2"/>
  <c r="T105" i="2"/>
  <c r="S105" i="2"/>
  <c r="R105" i="2"/>
  <c r="Q105" i="2"/>
  <c r="P105" i="2"/>
  <c r="O105" i="2"/>
  <c r="D105" i="2"/>
  <c r="C105" i="2"/>
  <c r="B105" i="2"/>
  <c r="A105" i="2"/>
  <c r="V104" i="2"/>
  <c r="U104" i="2"/>
  <c r="T104" i="2"/>
  <c r="S104" i="2"/>
  <c r="R104" i="2"/>
  <c r="Q104" i="2"/>
  <c r="P104" i="2"/>
  <c r="O104" i="2"/>
  <c r="D104" i="2"/>
  <c r="C104" i="2"/>
  <c r="B104" i="2"/>
  <c r="A104" i="2"/>
  <c r="V103" i="2"/>
  <c r="U103" i="2"/>
  <c r="T103" i="2"/>
  <c r="S103" i="2"/>
  <c r="R103" i="2"/>
  <c r="Q103" i="2"/>
  <c r="P103" i="2"/>
  <c r="O103" i="2"/>
  <c r="D103" i="2"/>
  <c r="C103" i="2"/>
  <c r="B103" i="2"/>
  <c r="A103" i="2"/>
  <c r="V102" i="2"/>
  <c r="U102" i="2"/>
  <c r="T102" i="2"/>
  <c r="S102" i="2"/>
  <c r="R102" i="2"/>
  <c r="Q102" i="2"/>
  <c r="P102" i="2"/>
  <c r="O102" i="2"/>
  <c r="D102" i="2"/>
  <c r="C102" i="2"/>
  <c r="B102" i="2"/>
  <c r="A102" i="2"/>
  <c r="V101" i="2"/>
  <c r="U101" i="2"/>
  <c r="T101" i="2"/>
  <c r="S101" i="2"/>
  <c r="R101" i="2"/>
  <c r="Q101" i="2"/>
  <c r="P101" i="2"/>
  <c r="O101" i="2"/>
  <c r="D101" i="2"/>
  <c r="C101" i="2"/>
  <c r="B101" i="2"/>
  <c r="A101" i="2"/>
  <c r="V100" i="2"/>
  <c r="U100" i="2"/>
  <c r="T100" i="2"/>
  <c r="S100" i="2"/>
  <c r="R100" i="2"/>
  <c r="Q100" i="2"/>
  <c r="P100" i="2"/>
  <c r="O100" i="2"/>
  <c r="D100" i="2"/>
  <c r="C100" i="2"/>
  <c r="B100" i="2"/>
  <c r="A100" i="2"/>
  <c r="V99" i="2"/>
  <c r="U99" i="2"/>
  <c r="T99" i="2"/>
  <c r="S99" i="2"/>
  <c r="R99" i="2"/>
  <c r="Q99" i="2"/>
  <c r="P99" i="2"/>
  <c r="C99" i="2"/>
  <c r="B99" i="2"/>
  <c r="V98" i="2"/>
  <c r="U98" i="2"/>
  <c r="T98" i="2"/>
  <c r="S98" i="2"/>
  <c r="R98" i="2"/>
  <c r="Q98" i="2"/>
  <c r="P98" i="2"/>
  <c r="C98" i="2"/>
  <c r="B98" i="2"/>
  <c r="V97" i="2"/>
  <c r="U97" i="2"/>
  <c r="T97" i="2"/>
  <c r="S97" i="2"/>
  <c r="R97" i="2"/>
  <c r="Q97" i="2"/>
  <c r="P97" i="2"/>
  <c r="O97" i="2"/>
  <c r="D97" i="2"/>
  <c r="C97" i="2"/>
  <c r="B97" i="2"/>
  <c r="A97" i="2"/>
  <c r="V96" i="2"/>
  <c r="U96" i="2"/>
  <c r="T96" i="2"/>
  <c r="S96" i="2"/>
  <c r="R96" i="2"/>
  <c r="Q96" i="2"/>
  <c r="P96" i="2"/>
  <c r="C96" i="2"/>
  <c r="A96" i="2"/>
  <c r="V95" i="2"/>
  <c r="U95" i="2"/>
  <c r="T95" i="2"/>
  <c r="S95" i="2"/>
  <c r="R95" i="2"/>
  <c r="Q95" i="2"/>
  <c r="P95" i="2"/>
  <c r="C95" i="2"/>
  <c r="A95" i="2"/>
  <c r="V94" i="2"/>
  <c r="U94" i="2"/>
  <c r="T94" i="2"/>
  <c r="S94" i="2"/>
  <c r="R94" i="2"/>
  <c r="Q94" i="2"/>
  <c r="P94" i="2"/>
  <c r="O94" i="2"/>
  <c r="N94" i="2"/>
  <c r="M94" i="2"/>
  <c r="L94" i="2"/>
  <c r="K94" i="2"/>
  <c r="J94" i="2"/>
  <c r="I94" i="2"/>
  <c r="H94" i="2"/>
  <c r="G94" i="2"/>
  <c r="F94" i="2"/>
  <c r="E94" i="2"/>
  <c r="D94" i="2"/>
  <c r="C94" i="2"/>
  <c r="B94" i="2"/>
  <c r="A94" i="2"/>
  <c r="V93" i="2"/>
  <c r="U93" i="2"/>
  <c r="T93" i="2"/>
  <c r="S93" i="2"/>
  <c r="R93" i="2"/>
  <c r="Q93" i="2"/>
  <c r="P93" i="2"/>
  <c r="C93" i="2"/>
  <c r="A93" i="2"/>
  <c r="V92" i="2"/>
  <c r="U92" i="2"/>
  <c r="T92" i="2"/>
  <c r="S92" i="2"/>
  <c r="R92" i="2"/>
  <c r="Q92" i="2"/>
  <c r="P92" i="2"/>
  <c r="O92" i="2"/>
  <c r="N92" i="2"/>
  <c r="M92" i="2"/>
  <c r="L92" i="2"/>
  <c r="K92" i="2"/>
  <c r="J92" i="2"/>
  <c r="I92" i="2"/>
  <c r="H92" i="2"/>
  <c r="G92" i="2"/>
  <c r="F92" i="2"/>
  <c r="E92" i="2"/>
  <c r="D92" i="2"/>
  <c r="C92" i="2"/>
  <c r="B92" i="2"/>
  <c r="A92" i="2"/>
  <c r="V91" i="2"/>
  <c r="U91" i="2"/>
  <c r="T91" i="2"/>
  <c r="S91" i="2"/>
  <c r="R91" i="2"/>
  <c r="O91" i="2"/>
  <c r="N91" i="2"/>
  <c r="M91" i="2"/>
  <c r="L91" i="2"/>
  <c r="K91" i="2"/>
  <c r="J91" i="2"/>
  <c r="I91" i="2"/>
  <c r="H91" i="2"/>
  <c r="G91" i="2"/>
  <c r="F91" i="2"/>
  <c r="E91" i="2"/>
  <c r="D91" i="2"/>
  <c r="C91" i="2"/>
  <c r="B91" i="2"/>
  <c r="A91" i="2"/>
  <c r="V90" i="2"/>
  <c r="U90" i="2"/>
  <c r="T90" i="2"/>
  <c r="S90" i="2"/>
  <c r="R90" i="2"/>
  <c r="C90" i="2"/>
  <c r="V89" i="2"/>
  <c r="U89" i="2"/>
  <c r="T89" i="2"/>
  <c r="S89" i="2"/>
  <c r="R89" i="2"/>
  <c r="C89" i="2"/>
  <c r="V88" i="2"/>
  <c r="U88" i="2"/>
  <c r="T88" i="2"/>
  <c r="S88" i="2"/>
  <c r="R88" i="2"/>
  <c r="C88" i="2"/>
  <c r="V87" i="2"/>
  <c r="U87" i="2"/>
  <c r="T87" i="2"/>
  <c r="S87" i="2"/>
  <c r="R87" i="2"/>
  <c r="C87" i="2"/>
  <c r="B87" i="2"/>
  <c r="A87" i="2"/>
  <c r="V86" i="2"/>
  <c r="U86" i="2"/>
  <c r="T86" i="2"/>
  <c r="S86" i="2"/>
  <c r="R86" i="2"/>
  <c r="Q86" i="2"/>
  <c r="P86" i="2"/>
  <c r="O86" i="2"/>
  <c r="D86" i="2"/>
  <c r="C86" i="2"/>
  <c r="B86" i="2"/>
  <c r="A86" i="2"/>
  <c r="V85" i="2"/>
  <c r="U85" i="2"/>
  <c r="T85" i="2"/>
  <c r="S85" i="2"/>
  <c r="R85" i="2"/>
  <c r="Q85" i="2"/>
  <c r="P85" i="2"/>
  <c r="O85" i="2"/>
  <c r="D85" i="2"/>
  <c r="C85" i="2"/>
  <c r="B85" i="2"/>
  <c r="A85" i="2"/>
  <c r="V84" i="2"/>
  <c r="U84" i="2"/>
  <c r="T84" i="2"/>
  <c r="S84" i="2"/>
  <c r="R84" i="2"/>
  <c r="Q84" i="2"/>
  <c r="P84" i="2"/>
  <c r="O84" i="2"/>
  <c r="D84" i="2"/>
  <c r="C84" i="2"/>
  <c r="B84" i="2"/>
  <c r="A84" i="2"/>
  <c r="V83" i="2"/>
  <c r="U83" i="2"/>
  <c r="T83" i="2"/>
  <c r="S83" i="2"/>
  <c r="R83" i="2"/>
  <c r="Q83" i="2"/>
  <c r="P83" i="2"/>
  <c r="O83" i="2"/>
  <c r="D83" i="2"/>
  <c r="C83" i="2"/>
  <c r="B83" i="2"/>
  <c r="A83" i="2"/>
  <c r="W82" i="2"/>
  <c r="V82" i="2"/>
  <c r="U82" i="2"/>
  <c r="T82" i="2"/>
  <c r="D82" i="2"/>
  <c r="C82" i="2"/>
  <c r="B82" i="2"/>
  <c r="A82" i="2"/>
  <c r="W81" i="2"/>
  <c r="V81" i="2"/>
  <c r="U81" i="2"/>
  <c r="T81" i="2"/>
  <c r="D81" i="2"/>
  <c r="C81" i="2"/>
  <c r="B81" i="2"/>
  <c r="A81" i="2"/>
  <c r="W80" i="2"/>
  <c r="V80" i="2"/>
  <c r="U80" i="2"/>
  <c r="T80" i="2"/>
  <c r="D80" i="2"/>
  <c r="C80" i="2"/>
  <c r="B80" i="2"/>
  <c r="B93" i="2" s="1"/>
  <c r="A80" i="2"/>
  <c r="W79" i="2"/>
  <c r="V79" i="2"/>
  <c r="U79" i="2"/>
  <c r="T79" i="2"/>
  <c r="D79" i="2"/>
  <c r="C79" i="2"/>
  <c r="B79" i="2"/>
  <c r="A79" i="2"/>
  <c r="W78" i="2"/>
  <c r="V78" i="2"/>
  <c r="U78" i="2"/>
  <c r="T78" i="2"/>
  <c r="D78" i="2"/>
  <c r="C78" i="2"/>
  <c r="B78" i="2"/>
  <c r="A78" i="2"/>
  <c r="W77" i="2"/>
  <c r="V77" i="2"/>
  <c r="U77" i="2"/>
  <c r="T77" i="2"/>
  <c r="D77" i="2"/>
  <c r="C77" i="2"/>
  <c r="B77" i="2"/>
  <c r="A77" i="2"/>
  <c r="W76" i="2"/>
  <c r="V76" i="2"/>
  <c r="U76" i="2"/>
  <c r="T76" i="2"/>
  <c r="C76" i="2"/>
  <c r="B76" i="2"/>
  <c r="A76" i="2"/>
  <c r="W75" i="2"/>
  <c r="V75" i="2"/>
  <c r="U75" i="2"/>
  <c r="T75" i="2"/>
  <c r="C75" i="2"/>
  <c r="B75" i="2"/>
  <c r="A75" i="2"/>
  <c r="W74" i="2"/>
  <c r="V74" i="2"/>
  <c r="U74" i="2"/>
  <c r="T74" i="2"/>
  <c r="C74" i="2"/>
  <c r="B74" i="2"/>
  <c r="A74" i="2"/>
  <c r="W73" i="2"/>
  <c r="V73" i="2"/>
  <c r="U73" i="2"/>
  <c r="T73" i="2"/>
  <c r="C73" i="2"/>
  <c r="B73" i="2"/>
  <c r="A73" i="2"/>
  <c r="W72" i="2"/>
  <c r="V72" i="2"/>
  <c r="U72" i="2"/>
  <c r="T72" i="2"/>
  <c r="C72" i="2"/>
  <c r="B72" i="2"/>
  <c r="A72" i="2"/>
  <c r="W71" i="2"/>
  <c r="V71" i="2"/>
  <c r="U71" i="2"/>
  <c r="T71" i="2"/>
  <c r="C71" i="2"/>
  <c r="B71" i="2"/>
  <c r="A71" i="2"/>
  <c r="W70" i="2"/>
  <c r="V70" i="2"/>
  <c r="U70" i="2"/>
  <c r="T70" i="2"/>
  <c r="C70" i="2"/>
  <c r="B70" i="2"/>
  <c r="A70" i="2"/>
  <c r="W69" i="2"/>
  <c r="V69" i="2"/>
  <c r="U69" i="2"/>
  <c r="T69" i="2"/>
  <c r="C69" i="2"/>
  <c r="B69" i="2"/>
  <c r="A69" i="2"/>
  <c r="W68" i="2"/>
  <c r="V68" i="2"/>
  <c r="U68" i="2"/>
  <c r="T68" i="2"/>
  <c r="C68" i="2"/>
  <c r="B68" i="2"/>
  <c r="A68" i="2"/>
  <c r="W67" i="2"/>
  <c r="V67" i="2"/>
  <c r="U67" i="2"/>
  <c r="T67" i="2"/>
  <c r="C67" i="2"/>
  <c r="B67" i="2"/>
  <c r="A67" i="2"/>
  <c r="W66" i="2"/>
  <c r="V66" i="2"/>
  <c r="U66" i="2"/>
  <c r="T66" i="2"/>
  <c r="C66" i="2"/>
  <c r="B66" i="2"/>
  <c r="A66" i="2"/>
  <c r="W65" i="2"/>
  <c r="V65" i="2"/>
  <c r="U65" i="2"/>
  <c r="T65" i="2"/>
  <c r="C65" i="2"/>
  <c r="B65" i="2"/>
  <c r="A65" i="2"/>
  <c r="W64" i="2"/>
  <c r="V64" i="2"/>
  <c r="U64" i="2"/>
  <c r="T64" i="2"/>
  <c r="C64" i="2"/>
  <c r="B64" i="2"/>
  <c r="A64" i="2"/>
  <c r="W63" i="2"/>
  <c r="V63" i="2"/>
  <c r="U63" i="2"/>
  <c r="T63" i="2"/>
  <c r="C63" i="2"/>
  <c r="B63" i="2"/>
  <c r="A63" i="2"/>
  <c r="W62" i="2"/>
  <c r="V62" i="2"/>
  <c r="U62" i="2"/>
  <c r="T62" i="2"/>
  <c r="C62" i="2"/>
  <c r="B62" i="2"/>
  <c r="A62" i="2"/>
  <c r="W61" i="2"/>
  <c r="V61" i="2"/>
  <c r="U61" i="2"/>
  <c r="T61" i="2"/>
  <c r="C61" i="2"/>
  <c r="B61" i="2"/>
  <c r="A61" i="2"/>
  <c r="W60" i="2"/>
  <c r="V60" i="2"/>
  <c r="U60" i="2"/>
  <c r="T60" i="2"/>
  <c r="C60" i="2"/>
  <c r="B60" i="2"/>
  <c r="A60" i="2"/>
  <c r="W59" i="2"/>
  <c r="V59" i="2"/>
  <c r="U59" i="2"/>
  <c r="T59" i="2"/>
  <c r="C59" i="2"/>
  <c r="B59" i="2"/>
  <c r="A59" i="2"/>
  <c r="W58" i="2"/>
  <c r="V58" i="2"/>
  <c r="U58" i="2"/>
  <c r="T58" i="2"/>
  <c r="C58" i="2"/>
  <c r="B58" i="2"/>
  <c r="A58" i="2"/>
  <c r="W57" i="2"/>
  <c r="V57" i="2"/>
  <c r="U57" i="2"/>
  <c r="T57" i="2"/>
  <c r="C57" i="2"/>
  <c r="B57" i="2"/>
  <c r="A57" i="2"/>
  <c r="W56" i="2"/>
  <c r="V56" i="2"/>
  <c r="U56" i="2"/>
  <c r="T56" i="2"/>
  <c r="C56" i="2"/>
  <c r="B56" i="2"/>
  <c r="A56" i="2"/>
  <c r="W55" i="2"/>
  <c r="V55" i="2"/>
  <c r="U55" i="2"/>
  <c r="T55" i="2"/>
  <c r="D55" i="2"/>
  <c r="C55" i="2"/>
  <c r="B55" i="2"/>
  <c r="A55" i="2"/>
  <c r="W54" i="2"/>
  <c r="V54" i="2"/>
  <c r="U54" i="2"/>
  <c r="T54" i="2"/>
  <c r="D54" i="2"/>
  <c r="C54" i="2"/>
  <c r="B54" i="2"/>
  <c r="A54" i="2"/>
  <c r="W53" i="2"/>
  <c r="V53" i="2"/>
  <c r="U53" i="2"/>
  <c r="T53" i="2"/>
  <c r="D53" i="2"/>
  <c r="C53" i="2"/>
  <c r="B53" i="2"/>
  <c r="A53" i="2"/>
  <c r="W52" i="2"/>
  <c r="V52" i="2"/>
  <c r="U52" i="2"/>
  <c r="T52" i="2"/>
  <c r="D52" i="2"/>
  <c r="C52" i="2"/>
  <c r="B52" i="2"/>
  <c r="A52" i="2"/>
  <c r="M31" i="1"/>
  <c r="M28" i="1"/>
  <c r="O28" i="1" s="1"/>
  <c r="L28" i="1"/>
  <c r="A90" i="2" s="1"/>
  <c r="M27" i="1"/>
  <c r="O27" i="1" s="1"/>
  <c r="L27" i="1"/>
  <c r="A89" i="2" s="1"/>
  <c r="M26" i="1"/>
  <c r="O26" i="1" s="1"/>
  <c r="L26" i="1"/>
  <c r="A88" i="2" s="1"/>
  <c r="M33" i="1" l="1"/>
  <c r="M34" i="1" s="1"/>
  <c r="O56" i="2"/>
  <c r="N56" i="2"/>
  <c r="M56" i="2"/>
  <c r="L56" i="2"/>
  <c r="K56" i="2"/>
  <c r="J56" i="2"/>
  <c r="I56" i="2"/>
  <c r="H56" i="2"/>
  <c r="G56" i="2"/>
  <c r="F56" i="2"/>
  <c r="E56" i="2"/>
  <c r="D56" i="2"/>
  <c r="O57" i="2"/>
  <c r="N57" i="2"/>
  <c r="M57" i="2"/>
  <c r="L57" i="2"/>
  <c r="K57" i="2"/>
  <c r="J57" i="2"/>
  <c r="I57" i="2"/>
  <c r="H57" i="2"/>
  <c r="G57" i="2"/>
  <c r="F57" i="2"/>
  <c r="E57" i="2"/>
  <c r="D57" i="2"/>
  <c r="O58" i="2"/>
  <c r="N58" i="2"/>
  <c r="M58" i="2"/>
  <c r="L58" i="2"/>
  <c r="K58" i="2"/>
  <c r="J58" i="2"/>
  <c r="I58" i="2"/>
  <c r="H58" i="2"/>
  <c r="G58" i="2"/>
  <c r="F58" i="2"/>
  <c r="E58" i="2"/>
  <c r="D58" i="2"/>
  <c r="O59" i="2"/>
  <c r="N59" i="2"/>
  <c r="M59" i="2"/>
  <c r="L59" i="2"/>
  <c r="K59" i="2"/>
  <c r="J59" i="2"/>
  <c r="I59" i="2"/>
  <c r="H59" i="2"/>
  <c r="G59" i="2"/>
  <c r="F59" i="2"/>
  <c r="E59" i="2"/>
  <c r="D59" i="2"/>
  <c r="O60" i="2"/>
  <c r="N60" i="2"/>
  <c r="M60" i="2"/>
  <c r="L60" i="2"/>
  <c r="K60" i="2"/>
  <c r="J60" i="2"/>
  <c r="I60" i="2"/>
  <c r="H60" i="2"/>
  <c r="G60" i="2"/>
  <c r="F60" i="2"/>
  <c r="E60" i="2"/>
  <c r="D60" i="2"/>
  <c r="O61" i="2"/>
  <c r="N61" i="2"/>
  <c r="M61" i="2"/>
  <c r="L61" i="2"/>
  <c r="K61" i="2"/>
  <c r="J61" i="2"/>
  <c r="I61" i="2"/>
  <c r="H61" i="2"/>
  <c r="G61" i="2"/>
  <c r="F61" i="2"/>
  <c r="E61" i="2"/>
  <c r="D61" i="2"/>
  <c r="O62" i="2"/>
  <c r="N62" i="2"/>
  <c r="M62" i="2"/>
  <c r="L62" i="2"/>
  <c r="K62" i="2"/>
  <c r="J62" i="2"/>
  <c r="I62" i="2"/>
  <c r="H62" i="2"/>
  <c r="G62" i="2"/>
  <c r="F62" i="2"/>
  <c r="E62" i="2"/>
  <c r="D62" i="2"/>
  <c r="O63" i="2"/>
  <c r="N63" i="2"/>
  <c r="M63" i="2"/>
  <c r="L63" i="2"/>
  <c r="K63" i="2"/>
  <c r="J63" i="2"/>
  <c r="I63" i="2"/>
  <c r="H63" i="2"/>
  <c r="G63" i="2"/>
  <c r="F63" i="2"/>
  <c r="E63" i="2"/>
  <c r="D63" i="2"/>
  <c r="O64" i="2"/>
  <c r="N64" i="2"/>
  <c r="M64" i="2"/>
  <c r="L64" i="2"/>
  <c r="K64" i="2"/>
  <c r="J64" i="2"/>
  <c r="I64" i="2"/>
  <c r="H64" i="2"/>
  <c r="G64" i="2"/>
  <c r="F64" i="2"/>
  <c r="E64" i="2"/>
  <c r="D64" i="2"/>
  <c r="O65" i="2"/>
  <c r="N65" i="2"/>
  <c r="M65" i="2"/>
  <c r="L65" i="2"/>
  <c r="K65" i="2"/>
  <c r="J65" i="2"/>
  <c r="I65" i="2"/>
  <c r="H65" i="2"/>
  <c r="G65" i="2"/>
  <c r="F65" i="2"/>
  <c r="E65" i="2"/>
  <c r="D65" i="2"/>
  <c r="O66" i="2"/>
  <c r="N66" i="2"/>
  <c r="M66" i="2"/>
  <c r="L66" i="2"/>
  <c r="K66" i="2"/>
  <c r="J66" i="2"/>
  <c r="I66" i="2"/>
  <c r="H66" i="2"/>
  <c r="G66" i="2"/>
  <c r="F66" i="2"/>
  <c r="E66" i="2"/>
  <c r="D66" i="2"/>
  <c r="O67" i="2"/>
  <c r="N67" i="2"/>
  <c r="M67" i="2"/>
  <c r="L67" i="2"/>
  <c r="K67" i="2"/>
  <c r="J67" i="2"/>
  <c r="I67" i="2"/>
  <c r="H67" i="2"/>
  <c r="G67" i="2"/>
  <c r="F67" i="2"/>
  <c r="E67" i="2"/>
  <c r="D67" i="2"/>
  <c r="O68" i="2"/>
  <c r="N68" i="2"/>
  <c r="M68" i="2"/>
  <c r="L68" i="2"/>
  <c r="K68" i="2"/>
  <c r="J68" i="2"/>
  <c r="I68" i="2"/>
  <c r="H68" i="2"/>
  <c r="G68" i="2"/>
  <c r="F68" i="2"/>
  <c r="E68" i="2"/>
  <c r="D68" i="2"/>
  <c r="O69" i="2"/>
  <c r="N69" i="2"/>
  <c r="M69" i="2"/>
  <c r="L69" i="2"/>
  <c r="K69" i="2"/>
  <c r="J69" i="2"/>
  <c r="I69" i="2"/>
  <c r="H69" i="2"/>
  <c r="G69" i="2"/>
  <c r="F69" i="2"/>
  <c r="E69" i="2"/>
  <c r="D69" i="2"/>
  <c r="O70" i="2"/>
  <c r="N70" i="2"/>
  <c r="M70" i="2"/>
  <c r="L70" i="2"/>
  <c r="K70" i="2"/>
  <c r="J70" i="2"/>
  <c r="I70" i="2"/>
  <c r="H70" i="2"/>
  <c r="G70" i="2"/>
  <c r="F70" i="2"/>
  <c r="E70" i="2"/>
  <c r="D70" i="2"/>
  <c r="O71" i="2"/>
  <c r="N71" i="2"/>
  <c r="M71" i="2"/>
  <c r="L71" i="2"/>
  <c r="K71" i="2"/>
  <c r="J71" i="2"/>
  <c r="I71" i="2"/>
  <c r="H71" i="2"/>
  <c r="G71" i="2"/>
  <c r="F71" i="2"/>
  <c r="E71" i="2"/>
  <c r="D71" i="2"/>
  <c r="O72" i="2"/>
  <c r="N72" i="2"/>
  <c r="M72" i="2"/>
  <c r="L72" i="2"/>
  <c r="K72" i="2"/>
  <c r="J72" i="2"/>
  <c r="I72" i="2"/>
  <c r="H72" i="2"/>
  <c r="G72" i="2"/>
  <c r="F72" i="2"/>
  <c r="E72" i="2"/>
  <c r="D72" i="2"/>
  <c r="O73" i="2"/>
  <c r="N73" i="2"/>
  <c r="M73" i="2"/>
  <c r="L73" i="2"/>
  <c r="K73" i="2"/>
  <c r="J73" i="2"/>
  <c r="I73" i="2"/>
  <c r="H73" i="2"/>
  <c r="G73" i="2"/>
  <c r="F73" i="2"/>
  <c r="E73" i="2"/>
  <c r="D73" i="2"/>
  <c r="O74" i="2"/>
  <c r="N74" i="2"/>
  <c r="M74" i="2"/>
  <c r="L74" i="2"/>
  <c r="K74" i="2"/>
  <c r="J74" i="2"/>
  <c r="I74" i="2"/>
  <c r="H74" i="2"/>
  <c r="G74" i="2"/>
  <c r="F74" i="2"/>
  <c r="E74" i="2"/>
  <c r="D74" i="2"/>
  <c r="O75" i="2"/>
  <c r="N75" i="2"/>
  <c r="M75" i="2"/>
  <c r="L75" i="2"/>
  <c r="K75" i="2"/>
  <c r="J75" i="2"/>
  <c r="I75" i="2"/>
  <c r="H75" i="2"/>
  <c r="G75" i="2"/>
  <c r="F75" i="2"/>
  <c r="E75" i="2"/>
  <c r="D75" i="2"/>
  <c r="O76" i="2"/>
  <c r="N76" i="2"/>
  <c r="M76" i="2"/>
  <c r="L76" i="2"/>
  <c r="K76" i="2"/>
  <c r="J76" i="2"/>
  <c r="I76" i="2"/>
  <c r="H76" i="2"/>
  <c r="G76" i="2"/>
  <c r="F76" i="2"/>
  <c r="E76" i="2"/>
  <c r="D76" i="2"/>
  <c r="O93" i="2"/>
  <c r="N93" i="2"/>
  <c r="M93" i="2"/>
  <c r="L93" i="2"/>
  <c r="K93" i="2"/>
  <c r="J93" i="2"/>
  <c r="I93" i="2"/>
  <c r="H93" i="2"/>
  <c r="G93" i="2"/>
  <c r="F93" i="2"/>
  <c r="E93" i="2"/>
  <c r="D93" i="2"/>
  <c r="O90" i="2"/>
  <c r="N90" i="2"/>
  <c r="M90" i="2"/>
  <c r="L90" i="2"/>
  <c r="K90" i="2"/>
  <c r="J90" i="2"/>
  <c r="I90" i="2"/>
  <c r="H90" i="2"/>
  <c r="G90" i="2"/>
  <c r="F90" i="2"/>
  <c r="E90" i="2"/>
  <c r="D90" i="2"/>
  <c r="B90" i="2"/>
  <c r="O89" i="2"/>
  <c r="N89" i="2"/>
  <c r="M89" i="2"/>
  <c r="L89" i="2"/>
  <c r="K89" i="2"/>
  <c r="J89" i="2"/>
  <c r="I89" i="2"/>
  <c r="H89" i="2"/>
  <c r="G89" i="2"/>
  <c r="F89" i="2"/>
  <c r="E89" i="2"/>
  <c r="D89" i="2"/>
  <c r="B89" i="2"/>
  <c r="O88" i="2"/>
  <c r="N88" i="2"/>
  <c r="M88" i="2"/>
  <c r="L88" i="2"/>
  <c r="K88" i="2"/>
  <c r="J88" i="2"/>
  <c r="I88" i="2"/>
  <c r="H88" i="2"/>
  <c r="G88" i="2"/>
  <c r="F88" i="2"/>
  <c r="E88" i="2"/>
  <c r="D88" i="2"/>
  <c r="B88" i="2"/>
  <c r="B95" i="2"/>
  <c r="B96" i="2"/>
  <c r="O95" i="2"/>
  <c r="O96" i="2"/>
  <c r="O98" i="2"/>
  <c r="N95" i="2"/>
  <c r="N96" i="2"/>
  <c r="N98" i="2"/>
  <c r="M95" i="2"/>
  <c r="M96" i="2"/>
  <c r="M98" i="2"/>
  <c r="L95" i="2"/>
  <c r="L96" i="2"/>
  <c r="L98" i="2"/>
  <c r="K95" i="2"/>
  <c r="K96" i="2"/>
  <c r="K98" i="2"/>
  <c r="J95" i="2"/>
  <c r="J96" i="2"/>
  <c r="J98" i="2"/>
  <c r="I95" i="2"/>
  <c r="I96" i="2"/>
  <c r="I98" i="2"/>
  <c r="H95" i="2"/>
  <c r="H96" i="2"/>
  <c r="H98" i="2"/>
  <c r="G95" i="2"/>
  <c r="G96" i="2"/>
  <c r="G98" i="2"/>
  <c r="F95" i="2"/>
  <c r="F96" i="2"/>
  <c r="F98" i="2"/>
  <c r="E95" i="2"/>
  <c r="E96" i="2"/>
  <c r="E98" i="2"/>
  <c r="D95" i="2"/>
  <c r="D96" i="2"/>
  <c r="D98" i="2"/>
</calcChain>
</file>

<file path=xl/sharedStrings.xml><?xml version="1.0" encoding="utf-8"?>
<sst xmlns="http://schemas.openxmlformats.org/spreadsheetml/2006/main" count="74" uniqueCount="54">
  <si>
    <t>System Parameters (defined by hardware)</t>
  </si>
  <si>
    <t>Profiles (usage of each component mode - defined by software and usage)</t>
  </si>
  <si>
    <t>form the datasheets</t>
  </si>
  <si>
    <t>"off"</t>
  </si>
  <si>
    <t>"sensing"</t>
  </si>
  <si>
    <t>"interactive"</t>
  </si>
  <si>
    <t>Processor</t>
  </si>
  <si>
    <t>Active</t>
  </si>
  <si>
    <t>mW</t>
  </si>
  <si>
    <t>Idle</t>
  </si>
  <si>
    <t>Sleep</t>
  </si>
  <si>
    <t>LED</t>
  </si>
  <si>
    <t>On</t>
  </si>
  <si>
    <t>Sensor</t>
  </si>
  <si>
    <t>Off</t>
  </si>
  <si>
    <t>Display</t>
  </si>
  <si>
    <t>Off (leakage)</t>
  </si>
  <si>
    <t>Radio</t>
  </si>
  <si>
    <t>Data Rate</t>
  </si>
  <si>
    <t>bps</t>
  </si>
  <si>
    <t>Total power in profile (mw)</t>
  </si>
  <si>
    <t xml:space="preserve">Maximum Time </t>
  </si>
  <si>
    <t>Standby Power</t>
  </si>
  <si>
    <t>hours</t>
  </si>
  <si>
    <t>TX Power</t>
  </si>
  <si>
    <t>RX Power</t>
  </si>
  <si>
    <t>hours/day typical usage</t>
  </si>
  <si>
    <t>Effective Battery Capacity</t>
  </si>
  <si>
    <t>Battery</t>
  </si>
  <si>
    <t>mW*h</t>
  </si>
  <si>
    <t>Capacity</t>
  </si>
  <si>
    <t>mAh</t>
  </si>
  <si>
    <t>Nominal Voltage</t>
  </si>
  <si>
    <t>V</t>
  </si>
  <si>
    <t>Days of Use</t>
  </si>
  <si>
    <t>days</t>
  </si>
  <si>
    <t>Regulator Efficiency</t>
  </si>
  <si>
    <t>Hours of Use</t>
  </si>
  <si>
    <t xml:space="preserve">REFLECTIONS : WHAT DID YOU LEARN FROM ANALYZING YOUR POWER.  TALK ABOUT SOME POTENTIAL TRADEOFFS. </t>
  </si>
  <si>
    <t>Linked Data from First Page DO NOT EDIT</t>
  </si>
  <si>
    <t>% change</t>
  </si>
  <si>
    <t>Parameter Name</t>
  </si>
  <si>
    <t>ProcessorActive</t>
  </si>
  <si>
    <t>ProcessorIdle</t>
  </si>
  <si>
    <t>ProcessorOff</t>
  </si>
  <si>
    <t>LEDOn</t>
  </si>
  <si>
    <t>SensorOn</t>
  </si>
  <si>
    <t>SensorIdle</t>
  </si>
  <si>
    <t>SensorOff</t>
  </si>
  <si>
    <t>DisplayOn</t>
  </si>
  <si>
    <t>DisplayOff</t>
  </si>
  <si>
    <t>RadioStandby</t>
  </si>
  <si>
    <t>RadioTX</t>
  </si>
  <si>
    <t>RadioRX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</si>
</sst>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font>
      <sz val="10"/>
      <color rgb="FF000000"/>
      <name val="Arial"/>
      <scheme val="minor"/>
    </font>
    <font>
      <sz val="10"/>
      <color theme="1"/>
      <name val="Arial"/>
      <scheme val="minor"/>
    </font>
    <font>
      <b/>
      <sz val="10"/>
      <color theme="1"/>
      <name val="Arial"/>
      <scheme val="minor"/>
    </font>
    <font>
      <sz val="11"/>
      <color theme="1"/>
      <name val="Arial"/>
      <scheme val="minor"/>
    </font>
  </fonts>
  <fills count="5">
    <fill>
      <patternFill patternType="none"/>
    </fill>
    <fill>
      <patternFill patternType="gray125"/>
    </fill>
    <fill>
      <patternFill patternType="solid">
        <fgColor rgb="FFFFF2CC"/>
        <bgColor rgb="FFFFF2CC"/>
      </patternFill>
    </fill>
    <fill>
      <patternFill patternType="solid">
        <fgColor rgb="FFD9EAD3"/>
        <bgColor rgb="FFD9EAD3"/>
      </patternFill>
    </fill>
    <fill>
      <patternFill patternType="solid">
        <fgColor rgb="FFB6D7A8"/>
        <bgColor rgb="FFB6D7A8"/>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23">
    <xf numFmtId="0" fontId="0" fillId="0" borderId="0" xfId="0"/>
    <xf numFmtId="0" fontId="1" fillId="0" borderId="1" xfId="0" applyFont="1" applyBorder="1"/>
    <xf numFmtId="0" fontId="1" fillId="0" borderId="2" xfId="0" applyFont="1" applyBorder="1"/>
    <xf numFmtId="0" fontId="1" fillId="0" borderId="3" xfId="0" applyFont="1" applyBorder="1"/>
    <xf numFmtId="0" fontId="2" fillId="0" borderId="4" xfId="0" applyFont="1" applyBorder="1"/>
    <xf numFmtId="0" fontId="2" fillId="0" borderId="0" xfId="0" applyFont="1"/>
    <xf numFmtId="0" fontId="1" fillId="0" borderId="5" xfId="0" applyFont="1" applyBorder="1"/>
    <xf numFmtId="0" fontId="1" fillId="0" borderId="4" xfId="0" applyFont="1" applyBorder="1"/>
    <xf numFmtId="0" fontId="3" fillId="0" borderId="0" xfId="0" applyFont="1"/>
    <xf numFmtId="0" fontId="1" fillId="0" borderId="0" xfId="0" applyFont="1"/>
    <xf numFmtId="0" fontId="3" fillId="2" borderId="0" xfId="0" applyFont="1" applyFill="1"/>
    <xf numFmtId="9" fontId="1" fillId="2" borderId="0" xfId="0" applyNumberFormat="1" applyFont="1" applyFill="1"/>
    <xf numFmtId="9" fontId="3" fillId="2" borderId="0" xfId="0" applyNumberFormat="1" applyFont="1" applyFill="1"/>
    <xf numFmtId="0" fontId="1" fillId="2" borderId="0" xfId="0" applyFont="1" applyFill="1"/>
    <xf numFmtId="0" fontId="1" fillId="3" borderId="0" xfId="0" applyFont="1" applyFill="1"/>
    <xf numFmtId="164" fontId="1" fillId="3" borderId="0" xfId="0" applyNumberFormat="1" applyFont="1" applyFill="1"/>
    <xf numFmtId="0" fontId="2" fillId="4" borderId="0" xfId="0" applyFont="1" applyFill="1"/>
    <xf numFmtId="2" fontId="2" fillId="4" borderId="0" xfId="0" applyNumberFormat="1" applyFont="1" applyFill="1"/>
    <xf numFmtId="0" fontId="1" fillId="0" borderId="6" xfId="0" applyFont="1" applyBorder="1"/>
    <xf numFmtId="0" fontId="1" fillId="0" borderId="7" xfId="0" applyFont="1" applyBorder="1"/>
    <xf numFmtId="0" fontId="1" fillId="0" borderId="8" xfId="0" applyFont="1" applyBorder="1"/>
    <xf numFmtId="9" fontId="1" fillId="0" borderId="0" xfId="0" applyNumberFormat="1" applyFont="1"/>
    <xf numFmtId="10" fontId="1" fillId="0" borderId="0" xfId="0" applyNumberFormat="1" applyFo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1"/>
  <c:style val="2"/>
  <c:chart>
    <c:title>
      <c:tx>
        <c:rich>
          <a:bodyPr/>
          <a:lstStyle/>
          <a:p>
            <a:pPr lvl="0">
              <a:defRPr b="0">
                <a:solidFill>
                  <a:srgbClr val="757575"/>
                </a:solidFill>
                <a:latin typeface="+mn-lt"/>
              </a:defRPr>
            </a:pPr>
            <a:r>
              <a:rPr lang="en-US" b="0">
                <a:solidFill>
                  <a:srgbClr val="757575"/>
                </a:solidFill>
                <a:latin typeface="+mn-lt"/>
              </a:rPr>
              <a:t>Sensitivity Analysis</a:t>
            </a:r>
          </a:p>
        </c:rich>
      </c:tx>
      <c:overlay val="0"/>
    </c:title>
    <c:autoTitleDeleted val="0"/>
    <c:plotArea>
      <c:layout/>
      <c:barChart>
        <c:barDir val="col"/>
        <c:grouping val="clustered"/>
        <c:varyColors val="1"/>
        <c:ser>
          <c:idx val="0"/>
          <c:order val="0"/>
          <c:spPr>
            <a:solidFill>
              <a:srgbClr val="4285F4"/>
            </a:solidFill>
            <a:ln cmpd="sng">
              <a:solidFill>
                <a:srgbClr val="000000"/>
              </a:solidFill>
            </a:ln>
          </c:spPr>
          <c:invertIfNegative val="1"/>
          <c:cat>
            <c:strRef>
              <c:f>'Sensitivity Analysis'!$D$99:$O$99</c:f>
              <c:strCache>
                <c:ptCount val="12"/>
                <c:pt idx="0">
                  <c:v>ProcessorActive</c:v>
                </c:pt>
                <c:pt idx="1">
                  <c:v>ProcessorIdle</c:v>
                </c:pt>
                <c:pt idx="2">
                  <c:v>ProcessorOff</c:v>
                </c:pt>
                <c:pt idx="3">
                  <c:v>LEDOn</c:v>
                </c:pt>
                <c:pt idx="4">
                  <c:v>SensorOn</c:v>
                </c:pt>
                <c:pt idx="5">
                  <c:v>SensorIdle</c:v>
                </c:pt>
                <c:pt idx="6">
                  <c:v>SensorOff</c:v>
                </c:pt>
                <c:pt idx="7">
                  <c:v>DisplayOn</c:v>
                </c:pt>
                <c:pt idx="8">
                  <c:v>DisplayOff</c:v>
                </c:pt>
                <c:pt idx="9">
                  <c:v>RadioStandby</c:v>
                </c:pt>
                <c:pt idx="10">
                  <c:v>RadioTX</c:v>
                </c:pt>
                <c:pt idx="11">
                  <c:v>RadioRX</c:v>
                </c:pt>
              </c:strCache>
            </c:strRef>
          </c:cat>
          <c:val>
            <c:numRef>
              <c:f>'Sensitivity Analysis'!$D$98:$O$98</c:f>
              <c:numCache>
                <c:formatCode>0.00%</c:formatCode>
                <c:ptCount val="12"/>
                <c:pt idx="0">
                  <c:v>1.0504150241179344E-2</c:v>
                </c:pt>
                <c:pt idx="1">
                  <c:v>8.109824612829275E-3</c:v>
                </c:pt>
                <c:pt idx="2">
                  <c:v>9.7016735386845632E-4</c:v>
                </c:pt>
                <c:pt idx="3">
                  <c:v>4.8484848484853238E-4</c:v>
                </c:pt>
                <c:pt idx="4">
                  <c:v>1.2760736196319122E-2</c:v>
                </c:pt>
                <c:pt idx="5">
                  <c:v>4.8484848484853238E-4</c:v>
                </c:pt>
                <c:pt idx="6">
                  <c:v>9.7016735386845632E-4</c:v>
                </c:pt>
                <c:pt idx="7">
                  <c:v>4.2961839777609256E-2</c:v>
                </c:pt>
                <c:pt idx="8">
                  <c:v>1.4559572919194963E-3</c:v>
                </c:pt>
                <c:pt idx="9">
                  <c:v>2.102919346858001E-2</c:v>
                </c:pt>
                <c:pt idx="10">
                  <c:v>2.7212206618398849E-3</c:v>
                </c:pt>
                <c:pt idx="11">
                  <c:v>9.693209906469491E-5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672-456E-A273-C1A3CAD0E216}"/>
            </c:ext>
          </c:extLst>
        </c:ser>
        <c:dLbls>
          <c:showLegendKey val="0"/>
          <c:showVal val="0"/>
          <c:showCatName val="0"/>
          <c:showSerName val="0"/>
          <c:showPercent val="0"/>
          <c:showBubbleSize val="0"/>
        </c:dLbls>
        <c:gapWidth val="150"/>
        <c:axId val="1044070821"/>
        <c:axId val="1983179679"/>
      </c:barChart>
      <c:catAx>
        <c:axId val="1044070821"/>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983179679"/>
        <c:crosses val="autoZero"/>
        <c:auto val="1"/>
        <c:lblAlgn val="ctr"/>
        <c:lblOffset val="100"/>
        <c:noMultiLvlLbl val="1"/>
      </c:catAx>
      <c:valAx>
        <c:axId val="198317967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n-US"/>
          </a:p>
        </c:txPr>
        <c:crossAx val="1044070821"/>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1"/>
  <c:style val="2"/>
  <c:chart>
    <c:title>
      <c:tx>
        <c:rich>
          <a:bodyPr/>
          <a:lstStyle/>
          <a:p>
            <a:pPr lvl="0">
              <a:defRPr b="0">
                <a:solidFill>
                  <a:srgbClr val="757575"/>
                </a:solidFill>
                <a:latin typeface="+mn-lt"/>
              </a:defRPr>
            </a:pPr>
            <a:r>
              <a:rPr b="0">
                <a:solidFill>
                  <a:srgbClr val="757575"/>
                </a:solidFill>
                <a:latin typeface="+mn-lt"/>
              </a:rPr>
              <a:t>Sensitivity Analysis</a:t>
            </a:r>
          </a:p>
        </c:rich>
      </c:tx>
      <c:overlay val="0"/>
    </c:title>
    <c:autoTitleDeleted val="0"/>
    <c:plotArea>
      <c:layout/>
      <c:barChart>
        <c:barDir val="col"/>
        <c:grouping val="clustered"/>
        <c:varyColors val="1"/>
        <c:ser>
          <c:idx val="0"/>
          <c:order val="0"/>
          <c:spPr>
            <a:solidFill>
              <a:srgbClr val="4285F4"/>
            </a:solidFill>
            <a:ln cmpd="sng">
              <a:solidFill>
                <a:srgbClr val="000000"/>
              </a:solidFill>
            </a:ln>
          </c:spPr>
          <c:invertIfNegative val="1"/>
          <c:cat>
            <c:strRef>
              <c:f>'Sensitivity Analysis'!$D$99:$O$99</c:f>
              <c:strCache>
                <c:ptCount val="12"/>
                <c:pt idx="0">
                  <c:v>ProcessorActive</c:v>
                </c:pt>
                <c:pt idx="1">
                  <c:v>ProcessorIdle</c:v>
                </c:pt>
                <c:pt idx="2">
                  <c:v>ProcessorOff</c:v>
                </c:pt>
                <c:pt idx="3">
                  <c:v>LEDOn</c:v>
                </c:pt>
                <c:pt idx="4">
                  <c:v>SensorOn</c:v>
                </c:pt>
                <c:pt idx="5">
                  <c:v>SensorIdle</c:v>
                </c:pt>
                <c:pt idx="6">
                  <c:v>SensorOff</c:v>
                </c:pt>
                <c:pt idx="7">
                  <c:v>DisplayOn</c:v>
                </c:pt>
                <c:pt idx="8">
                  <c:v>DisplayOff</c:v>
                </c:pt>
                <c:pt idx="9">
                  <c:v>RadioStandby</c:v>
                </c:pt>
                <c:pt idx="10">
                  <c:v>RadioTX</c:v>
                </c:pt>
                <c:pt idx="11">
                  <c:v>RadioRX</c:v>
                </c:pt>
              </c:strCache>
            </c:strRef>
          </c:cat>
          <c:val>
            <c:numRef>
              <c:f>'Sensitivity Analysis'!$D$98:$O$98</c:f>
              <c:numCache>
                <c:formatCode>0.00%</c:formatCode>
                <c:ptCount val="12"/>
                <c:pt idx="0">
                  <c:v>1.0504150241179344E-2</c:v>
                </c:pt>
                <c:pt idx="1">
                  <c:v>8.109824612829275E-3</c:v>
                </c:pt>
                <c:pt idx="2">
                  <c:v>9.7016735386845632E-4</c:v>
                </c:pt>
                <c:pt idx="3">
                  <c:v>4.8484848484853238E-4</c:v>
                </c:pt>
                <c:pt idx="4">
                  <c:v>1.2760736196319122E-2</c:v>
                </c:pt>
                <c:pt idx="5">
                  <c:v>4.8484848484853238E-4</c:v>
                </c:pt>
                <c:pt idx="6">
                  <c:v>9.7016735386845632E-4</c:v>
                </c:pt>
                <c:pt idx="7">
                  <c:v>4.2961839777609256E-2</c:v>
                </c:pt>
                <c:pt idx="8">
                  <c:v>1.4559572919194963E-3</c:v>
                </c:pt>
                <c:pt idx="9">
                  <c:v>2.102919346858001E-2</c:v>
                </c:pt>
                <c:pt idx="10">
                  <c:v>2.7212206618398849E-3</c:v>
                </c:pt>
                <c:pt idx="11">
                  <c:v>9.693209906469491E-5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2BB-4988-BECB-BD80045FA814}"/>
            </c:ext>
          </c:extLst>
        </c:ser>
        <c:dLbls>
          <c:showLegendKey val="0"/>
          <c:showVal val="0"/>
          <c:showCatName val="0"/>
          <c:showSerName val="0"/>
          <c:showPercent val="0"/>
          <c:showBubbleSize val="0"/>
        </c:dLbls>
        <c:gapWidth val="150"/>
        <c:axId val="2021209165"/>
        <c:axId val="513593921"/>
      </c:barChart>
      <c:catAx>
        <c:axId val="2021209165"/>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513593921"/>
        <c:crosses val="autoZero"/>
        <c:auto val="1"/>
        <c:lblAlgn val="ctr"/>
        <c:lblOffset val="100"/>
        <c:noMultiLvlLbl val="1"/>
      </c:catAx>
      <c:valAx>
        <c:axId val="51359392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n-US"/>
          </a:p>
        </c:txPr>
        <c:crossAx val="2021209165"/>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10</xdr:col>
      <xdr:colOff>0</xdr:colOff>
      <xdr:row>0</xdr:row>
      <xdr:rowOff>180975</xdr:rowOff>
    </xdr:from>
    <xdr:ext cx="6743700" cy="4171950"/>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12</xdr:col>
      <xdr:colOff>361950</xdr:colOff>
      <xdr:row>7</xdr:row>
      <xdr:rowOff>95250</xdr:rowOff>
    </xdr:from>
    <xdr:ext cx="3086100" cy="638175"/>
    <xdr:sp macro="" textlink="">
      <xdr:nvSpPr>
        <xdr:cNvPr id="3" name="Shape 3">
          <a:extLst>
            <a:ext uri="{FF2B5EF4-FFF2-40B4-BE49-F238E27FC236}">
              <a16:creationId xmlns:a16="http://schemas.microsoft.com/office/drawing/2014/main" id="{00000000-0008-0000-0000-000003000000}"/>
            </a:ext>
          </a:extLst>
        </xdr:cNvPr>
        <xdr:cNvSpPr txBox="1"/>
      </xdr:nvSpPr>
      <xdr:spPr>
        <a:xfrm>
          <a:off x="3723525" y="2928400"/>
          <a:ext cx="3064200" cy="6156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1400"/>
            <a:t>If component changes by 10%...</a:t>
          </a:r>
          <a:endParaRPr sz="1400"/>
        </a:p>
        <a:p>
          <a:pPr marL="0" lvl="0" indent="0" algn="l" rtl="0">
            <a:spcBef>
              <a:spcPts val="0"/>
            </a:spcBef>
            <a:spcAft>
              <a:spcPts val="0"/>
            </a:spcAft>
            <a:buNone/>
          </a:pPr>
          <a:r>
            <a:rPr lang="en-US" sz="1400"/>
            <a:t>  “Days of use” changes by x %</a:t>
          </a:r>
          <a:endParaRPr sz="1400"/>
        </a:p>
      </xdr:txBody>
    </xdr:sp>
    <xdr:clientData fLocksWithSheet="0"/>
  </xdr:oneCellAnchor>
  <xdr:twoCellAnchor>
    <xdr:from>
      <xdr:col>0</xdr:col>
      <xdr:colOff>0</xdr:colOff>
      <xdr:row>38</xdr:row>
      <xdr:rowOff>57150</xdr:rowOff>
    </xdr:from>
    <xdr:to>
      <xdr:col>9</xdr:col>
      <xdr:colOff>495300</xdr:colOff>
      <xdr:row>54</xdr:row>
      <xdr:rowOff>28575</xdr:rowOff>
    </xdr:to>
    <xdr:sp macro="" textlink="">
      <xdr:nvSpPr>
        <xdr:cNvPr id="4" name="文本框 3">
          <a:extLst>
            <a:ext uri="{FF2B5EF4-FFF2-40B4-BE49-F238E27FC236}">
              <a16:creationId xmlns:a16="http://schemas.microsoft.com/office/drawing/2014/main" id="{C6CABB6D-8A4B-9444-CA33-5961D49822CF}"/>
            </a:ext>
            <a:ext uri="{147F2762-F138-4A5C-976F-8EAC2B608ADB}">
              <a16:predDERef xmlns:a16="http://schemas.microsoft.com/office/drawing/2014/main" pred="{00000000-0008-0000-0000-000003000000}"/>
            </a:ext>
          </a:extLst>
        </xdr:cNvPr>
        <xdr:cNvSpPr txBox="1"/>
      </xdr:nvSpPr>
      <xdr:spPr>
        <a:xfrm>
          <a:off x="0" y="7658100"/>
          <a:ext cx="8410575" cy="3171825"/>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a:latin typeface="+mn-lt"/>
              <a:ea typeface="+mn-lt"/>
              <a:cs typeface="+mn-lt"/>
            </a:rPr>
            <a:t>In determining the "days of use" metric for the succulent plant monitor, we based our calculations on the average daily power consumption of the device's components under hypothetical usage patterns. This involved estimating the time spent in active, standby, and sleep modes by each component, which then allowed us to calculate how long the battery would last before needing a recharge.</a:t>
          </a:r>
        </a:p>
        <a:p>
          <a:pPr marL="0" indent="0" algn="l"/>
          <a:endParaRPr lang="en-US" sz="1100">
            <a:latin typeface="+mn-lt"/>
            <a:ea typeface="+mn-lt"/>
            <a:cs typeface="+mn-lt"/>
          </a:endParaRPr>
        </a:p>
        <a:p>
          <a:pPr marL="0" indent="0" algn="l"/>
          <a:r>
            <a:rPr lang="en-US" sz="1100">
              <a:latin typeface="+mn-lt"/>
              <a:ea typeface="+mn-lt"/>
              <a:cs typeface="+mn-lt"/>
            </a:rPr>
            <a:t>The optimum size for the battery in the device would ideally balance between physical constraints, cost, longevity, and user convenience. Considering the current estimation points to a battery life of slightly over a day, this may not be optimal for users who prefer a low-maintenance solution. A larger capacity battery, such as 4000 mAh or higher, could extend the operational time significantly, perhaps making weekly charging sufficient, which would greatly enhance user experience.</a:t>
          </a:r>
        </a:p>
        <a:p>
          <a:pPr marL="0" indent="0" algn="l"/>
          <a:endParaRPr lang="en-US" sz="1100">
            <a:latin typeface="+mn-lt"/>
            <a:ea typeface="+mn-lt"/>
            <a:cs typeface="+mn-lt"/>
          </a:endParaRPr>
        </a:p>
        <a:p>
          <a:pPr marL="0" indent="0" algn="l"/>
          <a:r>
            <a:rPr lang="en-US" sz="1100">
              <a:latin typeface="+mn-lt"/>
              <a:ea typeface="+mn-lt"/>
              <a:cs typeface="+mn-lt"/>
            </a:rPr>
            <a:t>To improve the user experience through hardware/software trade-offs, one could consider:</a:t>
          </a:r>
        </a:p>
        <a:p>
          <a:pPr marL="0" indent="0" algn="l"/>
          <a:endParaRPr lang="en-US" sz="1100">
            <a:latin typeface="+mn-lt"/>
            <a:ea typeface="+mn-lt"/>
            <a:cs typeface="+mn-lt"/>
          </a:endParaRPr>
        </a:p>
        <a:p>
          <a:pPr marL="0" indent="0" algn="l"/>
          <a:r>
            <a:rPr lang="en-US" sz="1100">
              <a:latin typeface="+mn-lt"/>
              <a:ea typeface="+mn-lt"/>
              <a:cs typeface="+mn-lt"/>
            </a:rPr>
            <a:t>1</a:t>
          </a:r>
          <a:r>
            <a:rPr lang="en-US" sz="1100" b="0" i="0" u="none" strike="noStrike">
              <a:solidFill>
                <a:srgbClr val="000000"/>
              </a:solidFill>
              <a:latin typeface="Arial" panose="020B0604020202020204" pitchFamily="34" charset="0"/>
              <a:cs typeface="Arial" panose="020B0604020202020204" pitchFamily="34" charset="0"/>
            </a:rPr>
            <a:t>.</a:t>
          </a:r>
          <a:r>
            <a:rPr lang="en-US" sz="1100">
              <a:latin typeface="+mn-lt"/>
              <a:ea typeface="+mn-lt"/>
              <a:cs typeface="+mn-lt"/>
            </a:rPr>
            <a:t>Implementing more aggressive power-saving modes and reducing the frequency of readings and wireless transmissions during periods of inactivity or expected stability in plant conditions.</a:t>
          </a:r>
        </a:p>
        <a:p>
          <a:pPr marL="0" indent="0" algn="l"/>
          <a:r>
            <a:rPr lang="en-US" sz="1100">
              <a:latin typeface="+mn-lt"/>
              <a:ea typeface="+mn-lt"/>
              <a:cs typeface="+mn-lt"/>
            </a:rPr>
            <a:t>2</a:t>
          </a:r>
          <a:r>
            <a:rPr lang="en-US" sz="1100" b="0" i="0" u="none" strike="noStrike">
              <a:solidFill>
                <a:srgbClr val="000000"/>
              </a:solidFill>
              <a:latin typeface="Arial" panose="020B0604020202020204" pitchFamily="34" charset="0"/>
              <a:cs typeface="Arial" panose="020B0604020202020204" pitchFamily="34" charset="0"/>
            </a:rPr>
            <a:t>. </a:t>
          </a:r>
          <a:r>
            <a:rPr lang="en-US" sz="1100">
              <a:latin typeface="+mn-lt"/>
              <a:ea typeface="+mn-lt"/>
              <a:cs typeface="+mn-lt"/>
            </a:rPr>
            <a:t>Selecting low-power variants of sensors and microcontrollers, even if they come at a higher cost, could reduce the overall energy consumption.</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0</xdr:col>
      <xdr:colOff>657225</xdr:colOff>
      <xdr:row>2</xdr:row>
      <xdr:rowOff>171450</xdr:rowOff>
    </xdr:from>
    <xdr:ext cx="6743700" cy="4171950"/>
    <xdr:graphicFrame macro="">
      <xdr:nvGraphicFramePr>
        <xdr:cNvPr id="2" name="Chart 2" title="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3</xdr:col>
      <xdr:colOff>561975</xdr:colOff>
      <xdr:row>9</xdr:row>
      <xdr:rowOff>47625</xdr:rowOff>
    </xdr:from>
    <xdr:ext cx="3371850" cy="847725"/>
    <xdr:sp macro="" textlink="">
      <xdr:nvSpPr>
        <xdr:cNvPr id="4" name="Shape 4">
          <a:extLst>
            <a:ext uri="{FF2B5EF4-FFF2-40B4-BE49-F238E27FC236}">
              <a16:creationId xmlns:a16="http://schemas.microsoft.com/office/drawing/2014/main" id="{00000000-0008-0000-0100-000004000000}"/>
            </a:ext>
          </a:extLst>
        </xdr:cNvPr>
        <xdr:cNvSpPr txBox="1"/>
      </xdr:nvSpPr>
      <xdr:spPr>
        <a:xfrm>
          <a:off x="3355075" y="2317525"/>
          <a:ext cx="3355200" cy="8313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1400"/>
            <a:t>If component changes by 10%</a:t>
          </a:r>
          <a:endParaRPr sz="1400"/>
        </a:p>
        <a:p>
          <a:pPr marL="0" lvl="0" indent="0" algn="l" rtl="0">
            <a:spcBef>
              <a:spcPts val="0"/>
            </a:spcBef>
            <a:spcAft>
              <a:spcPts val="0"/>
            </a:spcAft>
            <a:buNone/>
          </a:pPr>
          <a:r>
            <a:rPr lang="en-US" sz="1400"/>
            <a:t>… “hours” of use changes by x%</a:t>
          </a:r>
          <a:endParaRPr sz="1400"/>
        </a:p>
        <a:p>
          <a:pPr marL="0" lvl="0" indent="0" algn="l" rtl="0">
            <a:spcBef>
              <a:spcPts val="0"/>
            </a:spcBef>
            <a:spcAft>
              <a:spcPts val="0"/>
            </a:spcAft>
            <a:buNone/>
          </a:pP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2:Q38"/>
  <sheetViews>
    <sheetView tabSelected="1" topLeftCell="A33" workbookViewId="0">
      <selection activeCell="K43" sqref="K43"/>
    </sheetView>
  </sheetViews>
  <sheetFormatPr defaultColWidth="12.5703125" defaultRowHeight="15.75" customHeight="1"/>
  <cols>
    <col min="1" max="1" width="18" customWidth="1"/>
    <col min="5" max="5" width="12.7109375" customWidth="1"/>
  </cols>
  <sheetData>
    <row r="2" spans="1:9">
      <c r="A2" s="1"/>
      <c r="B2" s="2"/>
      <c r="C2" s="2"/>
      <c r="D2" s="2"/>
      <c r="E2" s="2"/>
      <c r="F2" s="2"/>
      <c r="G2" s="2"/>
      <c r="H2" s="2"/>
      <c r="I2" s="3"/>
    </row>
    <row r="3" spans="1:9">
      <c r="A3" s="4" t="s">
        <v>0</v>
      </c>
      <c r="E3" s="5" t="s">
        <v>1</v>
      </c>
      <c r="I3" s="6"/>
    </row>
    <row r="4" spans="1:9">
      <c r="A4" s="7"/>
      <c r="B4" s="8" t="s">
        <v>2</v>
      </c>
      <c r="I4" s="6"/>
    </row>
    <row r="5" spans="1:9">
      <c r="A5" s="7"/>
      <c r="E5" s="9" t="s">
        <v>3</v>
      </c>
      <c r="F5" s="9" t="s">
        <v>4</v>
      </c>
      <c r="G5" s="9" t="s">
        <v>5</v>
      </c>
      <c r="I5" s="6"/>
    </row>
    <row r="6" spans="1:9">
      <c r="A6" s="4" t="s">
        <v>6</v>
      </c>
      <c r="I6" s="6"/>
    </row>
    <row r="7" spans="1:9">
      <c r="A7" s="7" t="s">
        <v>7</v>
      </c>
      <c r="B7" s="10">
        <v>65</v>
      </c>
      <c r="C7" s="9" t="s">
        <v>8</v>
      </c>
      <c r="E7" s="11">
        <v>0</v>
      </c>
      <c r="F7" s="12">
        <v>0.08</v>
      </c>
      <c r="G7" s="11">
        <v>0.25</v>
      </c>
      <c r="I7" s="6"/>
    </row>
    <row r="8" spans="1:9">
      <c r="A8" s="7" t="s">
        <v>9</v>
      </c>
      <c r="B8" s="13">
        <v>10</v>
      </c>
      <c r="C8" s="9" t="s">
        <v>8</v>
      </c>
      <c r="E8" s="11">
        <v>0</v>
      </c>
      <c r="F8" s="12">
        <v>0.91</v>
      </c>
      <c r="G8" s="11">
        <v>0.75</v>
      </c>
      <c r="I8" s="6"/>
    </row>
    <row r="9" spans="1:9">
      <c r="A9" s="7" t="s">
        <v>10</v>
      </c>
      <c r="B9" s="13">
        <v>1</v>
      </c>
      <c r="C9" s="9" t="s">
        <v>8</v>
      </c>
      <c r="E9" s="11">
        <v>1</v>
      </c>
      <c r="F9" s="11">
        <v>0</v>
      </c>
      <c r="G9" s="11">
        <v>0</v>
      </c>
      <c r="I9" s="6"/>
    </row>
    <row r="10" spans="1:9">
      <c r="A10" s="7"/>
      <c r="I10" s="6"/>
    </row>
    <row r="11" spans="1:9">
      <c r="A11" s="4" t="s">
        <v>11</v>
      </c>
      <c r="I11" s="6"/>
    </row>
    <row r="12" spans="1:9">
      <c r="A12" s="7" t="s">
        <v>12</v>
      </c>
      <c r="B12" s="13">
        <v>5</v>
      </c>
      <c r="C12" s="9" t="s">
        <v>8</v>
      </c>
      <c r="E12" s="11">
        <v>0</v>
      </c>
      <c r="F12" s="11">
        <v>0.1</v>
      </c>
      <c r="G12" s="11">
        <v>0.1</v>
      </c>
      <c r="I12" s="6"/>
    </row>
    <row r="13" spans="1:9">
      <c r="A13" s="7"/>
      <c r="I13" s="6"/>
    </row>
    <row r="14" spans="1:9">
      <c r="A14" s="7"/>
      <c r="I14" s="6"/>
    </row>
    <row r="15" spans="1:9">
      <c r="A15" s="4" t="s">
        <v>13</v>
      </c>
      <c r="I15" s="6"/>
    </row>
    <row r="16" spans="1:9">
      <c r="A16" s="7" t="s">
        <v>12</v>
      </c>
      <c r="B16" s="13">
        <v>26</v>
      </c>
      <c r="C16" s="9" t="s">
        <v>8</v>
      </c>
      <c r="E16" s="11">
        <v>0</v>
      </c>
      <c r="F16" s="11">
        <v>0.5</v>
      </c>
      <c r="G16" s="11">
        <v>0.5</v>
      </c>
      <c r="I16" s="6"/>
    </row>
    <row r="17" spans="1:17">
      <c r="A17" s="7" t="s">
        <v>9</v>
      </c>
      <c r="B17" s="13">
        <v>1</v>
      </c>
      <c r="C17" s="9" t="s">
        <v>8</v>
      </c>
      <c r="E17" s="11">
        <v>0</v>
      </c>
      <c r="F17" s="11">
        <v>0.5</v>
      </c>
      <c r="G17" s="11">
        <v>0.5</v>
      </c>
      <c r="I17" s="6"/>
    </row>
    <row r="18" spans="1:17">
      <c r="A18" s="7" t="s">
        <v>14</v>
      </c>
      <c r="B18" s="13">
        <v>1</v>
      </c>
      <c r="C18" s="9" t="s">
        <v>8</v>
      </c>
      <c r="E18" s="11">
        <v>1</v>
      </c>
      <c r="F18" s="11">
        <v>0</v>
      </c>
      <c r="G18" s="11">
        <v>0</v>
      </c>
      <c r="I18" s="6"/>
    </row>
    <row r="19" spans="1:17">
      <c r="A19" s="7"/>
      <c r="I19" s="6"/>
    </row>
    <row r="20" spans="1:17">
      <c r="A20" s="4" t="s">
        <v>15</v>
      </c>
      <c r="I20" s="6"/>
    </row>
    <row r="21" spans="1:17">
      <c r="A21" s="7" t="s">
        <v>12</v>
      </c>
      <c r="B21" s="13">
        <v>85</v>
      </c>
      <c r="C21" s="9" t="s">
        <v>8</v>
      </c>
      <c r="E21" s="11">
        <v>0</v>
      </c>
      <c r="F21" s="11">
        <v>0</v>
      </c>
      <c r="G21" s="11">
        <v>1</v>
      </c>
      <c r="I21" s="6"/>
    </row>
    <row r="22" spans="1:17">
      <c r="A22" s="7" t="s">
        <v>16</v>
      </c>
      <c r="B22" s="13">
        <v>1</v>
      </c>
      <c r="C22" s="9" t="s">
        <v>8</v>
      </c>
      <c r="E22" s="11">
        <v>1</v>
      </c>
      <c r="F22" s="11">
        <v>1</v>
      </c>
      <c r="G22" s="11">
        <v>0</v>
      </c>
      <c r="I22" s="6"/>
    </row>
    <row r="23" spans="1:17">
      <c r="A23" s="7"/>
      <c r="I23" s="6"/>
    </row>
    <row r="24" spans="1:17">
      <c r="A24" s="4" t="s">
        <v>17</v>
      </c>
      <c r="I24" s="6"/>
      <c r="K24" s="1"/>
      <c r="L24" s="2"/>
      <c r="M24" s="2"/>
      <c r="N24" s="2"/>
      <c r="O24" s="2"/>
      <c r="P24" s="2"/>
      <c r="Q24" s="3"/>
    </row>
    <row r="25" spans="1:17">
      <c r="A25" s="7" t="s">
        <v>18</v>
      </c>
      <c r="B25" s="13">
        <v>300</v>
      </c>
      <c r="C25" s="9" t="s">
        <v>19</v>
      </c>
      <c r="E25" s="11">
        <v>0</v>
      </c>
      <c r="F25" s="11">
        <v>0</v>
      </c>
      <c r="G25" s="11">
        <v>0</v>
      </c>
      <c r="I25" s="6"/>
      <c r="K25" s="7"/>
      <c r="L25" s="14" t="s">
        <v>20</v>
      </c>
      <c r="M25" s="14"/>
      <c r="N25" s="14"/>
      <c r="O25" s="14" t="s">
        <v>21</v>
      </c>
      <c r="P25" s="14"/>
      <c r="Q25" s="6"/>
    </row>
    <row r="26" spans="1:17">
      <c r="A26" s="7" t="s">
        <v>22</v>
      </c>
      <c r="B26" s="13">
        <v>25</v>
      </c>
      <c r="C26" s="9" t="s">
        <v>8</v>
      </c>
      <c r="E26" s="11">
        <v>0</v>
      </c>
      <c r="F26" s="11">
        <v>0.85</v>
      </c>
      <c r="G26" s="11">
        <v>0.85</v>
      </c>
      <c r="I26" s="6"/>
      <c r="K26" s="7"/>
      <c r="L26" s="14" t="str">
        <f>E5</f>
        <v>"off"</v>
      </c>
      <c r="M26" s="14">
        <f>SUMPRODUCT(B7:B28, E7:E28)</f>
        <v>3</v>
      </c>
      <c r="N26" s="14" t="s">
        <v>8</v>
      </c>
      <c r="O26" s="15">
        <f t="shared" ref="O26:O28" si="0">$M$31/M26</f>
        <v>1444.8</v>
      </c>
      <c r="P26" s="14" t="s">
        <v>23</v>
      </c>
      <c r="Q26" s="6"/>
    </row>
    <row r="27" spans="1:17">
      <c r="A27" s="7" t="s">
        <v>24</v>
      </c>
      <c r="B27" s="13">
        <v>20</v>
      </c>
      <c r="C27" s="9" t="s">
        <v>8</v>
      </c>
      <c r="E27" s="11">
        <v>0</v>
      </c>
      <c r="F27" s="11">
        <v>0.14000000000000001</v>
      </c>
      <c r="G27" s="11">
        <v>0.14000000000000001</v>
      </c>
      <c r="I27" s="6"/>
      <c r="K27" s="7"/>
      <c r="L27" s="14" t="str">
        <f>F5</f>
        <v>"sensing"</v>
      </c>
      <c r="M27" s="14">
        <f>SUMPRODUCT(B7:B28, F7:F28)</f>
        <v>53.449999999999996</v>
      </c>
      <c r="N27" s="14" t="s">
        <v>8</v>
      </c>
      <c r="O27" s="15">
        <f t="shared" si="0"/>
        <v>81.092609915809163</v>
      </c>
      <c r="P27" s="14" t="s">
        <v>23</v>
      </c>
      <c r="Q27" s="6"/>
    </row>
    <row r="28" spans="1:17">
      <c r="A28" s="7" t="s">
        <v>25</v>
      </c>
      <c r="B28" s="13">
        <v>10</v>
      </c>
      <c r="C28" s="9" t="s">
        <v>8</v>
      </c>
      <c r="E28" s="11">
        <v>0</v>
      </c>
      <c r="F28" s="11">
        <v>0.01</v>
      </c>
      <c r="G28" s="11">
        <v>0.01</v>
      </c>
      <c r="I28" s="6"/>
      <c r="K28" s="7"/>
      <c r="L28" s="14" t="str">
        <f>G5</f>
        <v>"interactive"</v>
      </c>
      <c r="M28" s="14">
        <f>SUMPRODUCT(B7:B28, G7:G28)</f>
        <v>146.9</v>
      </c>
      <c r="N28" s="14" t="s">
        <v>8</v>
      </c>
      <c r="O28" s="15">
        <f t="shared" si="0"/>
        <v>29.505786249149079</v>
      </c>
      <c r="P28" s="14" t="s">
        <v>23</v>
      </c>
      <c r="Q28" s="6"/>
    </row>
    <row r="29" spans="1:17">
      <c r="A29" s="7"/>
      <c r="I29" s="6"/>
      <c r="K29" s="7"/>
      <c r="Q29" s="6"/>
    </row>
    <row r="30" spans="1:17">
      <c r="A30" s="4"/>
      <c r="E30" s="13">
        <v>12</v>
      </c>
      <c r="F30" s="13">
        <v>6</v>
      </c>
      <c r="G30" s="13">
        <v>6</v>
      </c>
      <c r="H30" s="9" t="s">
        <v>26</v>
      </c>
      <c r="I30" s="6"/>
      <c r="K30" s="7"/>
      <c r="L30" s="9" t="s">
        <v>27</v>
      </c>
      <c r="Q30" s="6"/>
    </row>
    <row r="31" spans="1:17">
      <c r="A31" s="4" t="s">
        <v>28</v>
      </c>
      <c r="I31" s="6"/>
      <c r="K31" s="7"/>
      <c r="M31" s="9">
        <f>B32*B33*B34</f>
        <v>4334.3999999999996</v>
      </c>
      <c r="N31" s="9" t="s">
        <v>29</v>
      </c>
      <c r="Q31" s="6"/>
    </row>
    <row r="32" spans="1:17">
      <c r="A32" s="7" t="s">
        <v>30</v>
      </c>
      <c r="B32" s="13">
        <v>210</v>
      </c>
      <c r="C32" s="9" t="s">
        <v>31</v>
      </c>
      <c r="I32" s="6"/>
      <c r="K32" s="7"/>
      <c r="Q32" s="6"/>
    </row>
    <row r="33" spans="1:17">
      <c r="A33" s="7" t="s">
        <v>32</v>
      </c>
      <c r="B33" s="13">
        <v>24</v>
      </c>
      <c r="C33" s="9" t="s">
        <v>33</v>
      </c>
      <c r="I33" s="6"/>
      <c r="K33" s="7"/>
      <c r="L33" s="16" t="s">
        <v>34</v>
      </c>
      <c r="M33" s="17">
        <f>M31/(E30*M26+F30*M27+G30*M28)</f>
        <v>3.5008480736612544</v>
      </c>
      <c r="N33" s="16" t="s">
        <v>35</v>
      </c>
      <c r="Q33" s="6"/>
    </row>
    <row r="34" spans="1:17">
      <c r="A34" s="7" t="s">
        <v>36</v>
      </c>
      <c r="B34" s="11">
        <v>0.86</v>
      </c>
      <c r="I34" s="6"/>
      <c r="K34" s="7"/>
      <c r="L34" s="16" t="s">
        <v>37</v>
      </c>
      <c r="M34" s="17">
        <f>M33*24</f>
        <v>84.020353767870105</v>
      </c>
      <c r="N34" s="16" t="s">
        <v>23</v>
      </c>
      <c r="Q34" s="6"/>
    </row>
    <row r="35" spans="1:17">
      <c r="A35" s="18"/>
      <c r="B35" s="19"/>
      <c r="C35" s="19"/>
      <c r="D35" s="19"/>
      <c r="E35" s="19"/>
      <c r="F35" s="19"/>
      <c r="G35" s="19"/>
      <c r="H35" s="19"/>
      <c r="I35" s="20"/>
      <c r="K35" s="18"/>
      <c r="L35" s="19"/>
      <c r="M35" s="19"/>
      <c r="N35" s="19"/>
      <c r="O35" s="19"/>
      <c r="P35" s="19"/>
      <c r="Q35" s="20"/>
    </row>
    <row r="38" spans="1:17">
      <c r="A38" s="5" t="s">
        <v>38</v>
      </c>
    </row>
  </sheetData>
  <pageMargins left="0" right="0" top="0" bottom="0" header="0" footer="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50:W118"/>
  <sheetViews>
    <sheetView workbookViewId="0"/>
  </sheetViews>
  <sheetFormatPr defaultColWidth="12.5703125" defaultRowHeight="15.75" customHeight="1"/>
  <sheetData>
    <row r="50" spans="1:23">
      <c r="A50" s="9" t="s">
        <v>39</v>
      </c>
    </row>
    <row r="52" spans="1:23">
      <c r="A52" s="9" t="str">
        <f>'System Parameters'!A3</f>
        <v>System Parameters (defined by hardware)</v>
      </c>
      <c r="B52" s="9">
        <f>'System Parameters'!B3</f>
        <v>0</v>
      </c>
      <c r="C52" s="9">
        <f>'System Parameters'!C3</f>
        <v>0</v>
      </c>
      <c r="D52" s="9">
        <f>'System Parameters'!D3</f>
        <v>0</v>
      </c>
      <c r="T52" s="9" t="str">
        <f>'System Parameters'!E3</f>
        <v>Profiles (usage of each component mode - defined by software and usage)</v>
      </c>
      <c r="U52" s="9">
        <f>'System Parameters'!F3</f>
        <v>0</v>
      </c>
      <c r="V52" s="9">
        <f>'System Parameters'!G3</f>
        <v>0</v>
      </c>
      <c r="W52" s="9">
        <f>'System Parameters'!H3</f>
        <v>0</v>
      </c>
    </row>
    <row r="53" spans="1:23">
      <c r="A53" s="9">
        <f>'System Parameters'!A4</f>
        <v>0</v>
      </c>
      <c r="B53" s="9" t="str">
        <f>'System Parameters'!B4</f>
        <v>form the datasheets</v>
      </c>
      <c r="C53" s="9">
        <f>'System Parameters'!C4</f>
        <v>0</v>
      </c>
      <c r="D53" s="9">
        <f>'System Parameters'!D4</f>
        <v>0</v>
      </c>
      <c r="T53" s="9">
        <f>'System Parameters'!E4</f>
        <v>0</v>
      </c>
      <c r="U53" s="9">
        <f>'System Parameters'!F4</f>
        <v>0</v>
      </c>
      <c r="V53" s="9">
        <f>'System Parameters'!G4</f>
        <v>0</v>
      </c>
      <c r="W53" s="9">
        <f>'System Parameters'!H4</f>
        <v>0</v>
      </c>
    </row>
    <row r="54" spans="1:23">
      <c r="A54" s="9">
        <f>'System Parameters'!A5</f>
        <v>0</v>
      </c>
      <c r="B54" s="9">
        <f>'System Parameters'!B5</f>
        <v>0</v>
      </c>
      <c r="C54" s="9">
        <f>'System Parameters'!C5</f>
        <v>0</v>
      </c>
      <c r="D54" s="9">
        <f>'System Parameters'!D5</f>
        <v>0</v>
      </c>
      <c r="T54" s="9" t="str">
        <f>'System Parameters'!E5</f>
        <v>"off"</v>
      </c>
      <c r="U54" s="9" t="str">
        <f>'System Parameters'!F5</f>
        <v>"sensing"</v>
      </c>
      <c r="V54" s="9" t="str">
        <f>'System Parameters'!G5</f>
        <v>"interactive"</v>
      </c>
      <c r="W54" s="9">
        <f>'System Parameters'!H5</f>
        <v>0</v>
      </c>
    </row>
    <row r="55" spans="1:23">
      <c r="A55" s="9" t="str">
        <f>'System Parameters'!A6</f>
        <v>Processor</v>
      </c>
      <c r="B55" s="9">
        <f>'System Parameters'!B6</f>
        <v>0</v>
      </c>
      <c r="C55" s="9">
        <f>'System Parameters'!C6</f>
        <v>0</v>
      </c>
      <c r="D55" s="9">
        <f>'System Parameters'!D6</f>
        <v>0</v>
      </c>
      <c r="T55" s="9">
        <f>'System Parameters'!E6</f>
        <v>0</v>
      </c>
      <c r="U55" s="9">
        <f>'System Parameters'!F6</f>
        <v>0</v>
      </c>
      <c r="V55" s="9">
        <f>'System Parameters'!G6</f>
        <v>0</v>
      </c>
      <c r="W55" s="9">
        <f>'System Parameters'!H6</f>
        <v>0</v>
      </c>
    </row>
    <row r="56" spans="1:23">
      <c r="A56" s="9" t="str">
        <f>'System Parameters'!A7</f>
        <v>Active</v>
      </c>
      <c r="B56" s="9">
        <f>'System Parameters'!B7</f>
        <v>65</v>
      </c>
      <c r="C56" s="9" t="str">
        <f>'System Parameters'!C7</f>
        <v>mW</v>
      </c>
      <c r="D56" s="9">
        <f>$B56*0.9</f>
        <v>58.5</v>
      </c>
      <c r="E56" s="9">
        <f t="shared" ref="E56:O56" si="0">$B56</f>
        <v>65</v>
      </c>
      <c r="F56" s="9">
        <f t="shared" si="0"/>
        <v>65</v>
      </c>
      <c r="G56" s="9">
        <f t="shared" si="0"/>
        <v>65</v>
      </c>
      <c r="H56" s="9">
        <f t="shared" si="0"/>
        <v>65</v>
      </c>
      <c r="I56" s="9">
        <f t="shared" si="0"/>
        <v>65</v>
      </c>
      <c r="J56" s="9">
        <f t="shared" si="0"/>
        <v>65</v>
      </c>
      <c r="K56" s="9">
        <f t="shared" si="0"/>
        <v>65</v>
      </c>
      <c r="L56" s="9">
        <f t="shared" si="0"/>
        <v>65</v>
      </c>
      <c r="M56" s="9">
        <f t="shared" si="0"/>
        <v>65</v>
      </c>
      <c r="N56" s="9">
        <f t="shared" si="0"/>
        <v>65</v>
      </c>
      <c r="O56" s="9">
        <f t="shared" si="0"/>
        <v>65</v>
      </c>
      <c r="T56" s="21">
        <f>'System Parameters'!E7</f>
        <v>0</v>
      </c>
      <c r="U56" s="21">
        <f>'System Parameters'!F7</f>
        <v>0.08</v>
      </c>
      <c r="V56" s="21">
        <f>'System Parameters'!G7</f>
        <v>0.25</v>
      </c>
      <c r="W56" s="9">
        <f>'System Parameters'!H7</f>
        <v>0</v>
      </c>
    </row>
    <row r="57" spans="1:23">
      <c r="A57" s="9" t="str">
        <f>'System Parameters'!A8</f>
        <v>Idle</v>
      </c>
      <c r="B57" s="9">
        <f>'System Parameters'!B8</f>
        <v>10</v>
      </c>
      <c r="C57" s="9" t="str">
        <f>'System Parameters'!C8</f>
        <v>mW</v>
      </c>
      <c r="D57" s="9">
        <f t="shared" ref="D57:D76" si="1">$B57</f>
        <v>10</v>
      </c>
      <c r="E57" s="9">
        <f>$B57*0.9</f>
        <v>9</v>
      </c>
      <c r="F57" s="9">
        <f t="shared" ref="F57:O57" si="2">$B57</f>
        <v>10</v>
      </c>
      <c r="G57" s="9">
        <f t="shared" si="2"/>
        <v>10</v>
      </c>
      <c r="H57" s="9">
        <f t="shared" si="2"/>
        <v>10</v>
      </c>
      <c r="I57" s="9">
        <f t="shared" si="2"/>
        <v>10</v>
      </c>
      <c r="J57" s="9">
        <f t="shared" si="2"/>
        <v>10</v>
      </c>
      <c r="K57" s="9">
        <f t="shared" si="2"/>
        <v>10</v>
      </c>
      <c r="L57" s="9">
        <f t="shared" si="2"/>
        <v>10</v>
      </c>
      <c r="M57" s="9">
        <f t="shared" si="2"/>
        <v>10</v>
      </c>
      <c r="N57" s="9">
        <f t="shared" si="2"/>
        <v>10</v>
      </c>
      <c r="O57" s="9">
        <f t="shared" si="2"/>
        <v>10</v>
      </c>
      <c r="T57" s="21">
        <f>'System Parameters'!E8</f>
        <v>0</v>
      </c>
      <c r="U57" s="21">
        <f>'System Parameters'!F8</f>
        <v>0.91</v>
      </c>
      <c r="V57" s="21">
        <f>'System Parameters'!G8</f>
        <v>0.75</v>
      </c>
      <c r="W57" s="9">
        <f>'System Parameters'!H9</f>
        <v>0</v>
      </c>
    </row>
    <row r="58" spans="1:23">
      <c r="A58" s="9" t="str">
        <f>'System Parameters'!A9</f>
        <v>Sleep</v>
      </c>
      <c r="B58" s="9">
        <f>'System Parameters'!B9</f>
        <v>1</v>
      </c>
      <c r="C58" s="9" t="str">
        <f>'System Parameters'!C9</f>
        <v>mW</v>
      </c>
      <c r="D58" s="9">
        <f t="shared" si="1"/>
        <v>1</v>
      </c>
      <c r="E58" s="9">
        <f t="shared" ref="E58:E76" si="3">$B58</f>
        <v>1</v>
      </c>
      <c r="F58" s="9">
        <f>$B58*0.9</f>
        <v>0.9</v>
      </c>
      <c r="G58" s="9">
        <f t="shared" ref="G58:O58" si="4">$B58</f>
        <v>1</v>
      </c>
      <c r="H58" s="9">
        <f t="shared" si="4"/>
        <v>1</v>
      </c>
      <c r="I58" s="9">
        <f t="shared" si="4"/>
        <v>1</v>
      </c>
      <c r="J58" s="9">
        <f t="shared" si="4"/>
        <v>1</v>
      </c>
      <c r="K58" s="9">
        <f t="shared" si="4"/>
        <v>1</v>
      </c>
      <c r="L58" s="9">
        <f t="shared" si="4"/>
        <v>1</v>
      </c>
      <c r="M58" s="9">
        <f t="shared" si="4"/>
        <v>1</v>
      </c>
      <c r="N58" s="9">
        <f t="shared" si="4"/>
        <v>1</v>
      </c>
      <c r="O58" s="9">
        <f t="shared" si="4"/>
        <v>1</v>
      </c>
      <c r="T58" s="21">
        <f>'System Parameters'!E9</f>
        <v>1</v>
      </c>
      <c r="U58" s="21">
        <f>'System Parameters'!F9</f>
        <v>0</v>
      </c>
      <c r="V58" s="21">
        <f>'System Parameters'!G9</f>
        <v>0</v>
      </c>
      <c r="W58" s="9" t="e">
        <f>'System Parameters'!#REF!</f>
        <v>#REF!</v>
      </c>
    </row>
    <row r="59" spans="1:23">
      <c r="A59" s="9">
        <f>'System Parameters'!A10</f>
        <v>0</v>
      </c>
      <c r="B59" s="9">
        <f>'System Parameters'!B10</f>
        <v>0</v>
      </c>
      <c r="C59" s="9">
        <f>'System Parameters'!C10</f>
        <v>0</v>
      </c>
      <c r="D59" s="9">
        <f t="shared" si="1"/>
        <v>0</v>
      </c>
      <c r="E59" s="9">
        <f t="shared" si="3"/>
        <v>0</v>
      </c>
      <c r="F59" s="9">
        <f t="shared" ref="F59:O59" si="5">$B59</f>
        <v>0</v>
      </c>
      <c r="G59" s="9">
        <f t="shared" si="5"/>
        <v>0</v>
      </c>
      <c r="H59" s="9">
        <f t="shared" si="5"/>
        <v>0</v>
      </c>
      <c r="I59" s="9">
        <f t="shared" si="5"/>
        <v>0</v>
      </c>
      <c r="J59" s="9">
        <f t="shared" si="5"/>
        <v>0</v>
      </c>
      <c r="K59" s="9">
        <f t="shared" si="5"/>
        <v>0</v>
      </c>
      <c r="L59" s="9">
        <f t="shared" si="5"/>
        <v>0</v>
      </c>
      <c r="M59" s="9">
        <f t="shared" si="5"/>
        <v>0</v>
      </c>
      <c r="N59" s="9">
        <f t="shared" si="5"/>
        <v>0</v>
      </c>
      <c r="O59" s="9">
        <f t="shared" si="5"/>
        <v>0</v>
      </c>
      <c r="T59" s="9">
        <f>'System Parameters'!E10</f>
        <v>0</v>
      </c>
      <c r="U59" s="9">
        <f>'System Parameters'!F10</f>
        <v>0</v>
      </c>
      <c r="V59" s="9">
        <f>'System Parameters'!G10</f>
        <v>0</v>
      </c>
      <c r="W59" s="9">
        <f>'System Parameters'!H10</f>
        <v>0</v>
      </c>
    </row>
    <row r="60" spans="1:23">
      <c r="A60" s="9" t="str">
        <f>'System Parameters'!A11</f>
        <v>LED</v>
      </c>
      <c r="B60" s="9">
        <f>'System Parameters'!B11</f>
        <v>0</v>
      </c>
      <c r="C60" s="9">
        <f>'System Parameters'!C11</f>
        <v>0</v>
      </c>
      <c r="D60" s="9">
        <f t="shared" si="1"/>
        <v>0</v>
      </c>
      <c r="E60" s="9">
        <f t="shared" si="3"/>
        <v>0</v>
      </c>
      <c r="F60" s="9">
        <f t="shared" ref="F60:O60" si="6">$B60</f>
        <v>0</v>
      </c>
      <c r="G60" s="9">
        <f t="shared" si="6"/>
        <v>0</v>
      </c>
      <c r="H60" s="9">
        <f t="shared" si="6"/>
        <v>0</v>
      </c>
      <c r="I60" s="9">
        <f t="shared" si="6"/>
        <v>0</v>
      </c>
      <c r="J60" s="9">
        <f t="shared" si="6"/>
        <v>0</v>
      </c>
      <c r="K60" s="9">
        <f t="shared" si="6"/>
        <v>0</v>
      </c>
      <c r="L60" s="9">
        <f t="shared" si="6"/>
        <v>0</v>
      </c>
      <c r="M60" s="9">
        <f t="shared" si="6"/>
        <v>0</v>
      </c>
      <c r="N60" s="9">
        <f t="shared" si="6"/>
        <v>0</v>
      </c>
      <c r="O60" s="9">
        <f t="shared" si="6"/>
        <v>0</v>
      </c>
      <c r="T60" s="9">
        <f>'System Parameters'!E11</f>
        <v>0</v>
      </c>
      <c r="U60" s="9">
        <f>'System Parameters'!F11</f>
        <v>0</v>
      </c>
      <c r="V60" s="9">
        <f>'System Parameters'!G11</f>
        <v>0</v>
      </c>
      <c r="W60" s="9">
        <f>'System Parameters'!H11</f>
        <v>0</v>
      </c>
    </row>
    <row r="61" spans="1:23">
      <c r="A61" s="9" t="str">
        <f>'System Parameters'!A12</f>
        <v>On</v>
      </c>
      <c r="B61" s="9">
        <f>'System Parameters'!B12</f>
        <v>5</v>
      </c>
      <c r="C61" s="9" t="str">
        <f>'System Parameters'!C12</f>
        <v>mW</v>
      </c>
      <c r="D61" s="9">
        <f t="shared" si="1"/>
        <v>5</v>
      </c>
      <c r="E61" s="9">
        <f t="shared" si="3"/>
        <v>5</v>
      </c>
      <c r="F61" s="9">
        <f t="shared" ref="F61:F76" si="7">$B61</f>
        <v>5</v>
      </c>
      <c r="G61" s="9">
        <f>$B61*0.9</f>
        <v>4.5</v>
      </c>
      <c r="H61" s="9">
        <f t="shared" ref="H61:O61" si="8">$B61</f>
        <v>5</v>
      </c>
      <c r="I61" s="9">
        <f t="shared" si="8"/>
        <v>5</v>
      </c>
      <c r="J61" s="9">
        <f t="shared" si="8"/>
        <v>5</v>
      </c>
      <c r="K61" s="9">
        <f t="shared" si="8"/>
        <v>5</v>
      </c>
      <c r="L61" s="9">
        <f t="shared" si="8"/>
        <v>5</v>
      </c>
      <c r="M61" s="9">
        <f t="shared" si="8"/>
        <v>5</v>
      </c>
      <c r="N61" s="9">
        <f t="shared" si="8"/>
        <v>5</v>
      </c>
      <c r="O61" s="9">
        <f t="shared" si="8"/>
        <v>5</v>
      </c>
      <c r="T61" s="21">
        <f>'System Parameters'!E12</f>
        <v>0</v>
      </c>
      <c r="U61" s="21">
        <f>'System Parameters'!F12</f>
        <v>0.1</v>
      </c>
      <c r="V61" s="21">
        <f>'System Parameters'!G12</f>
        <v>0.1</v>
      </c>
      <c r="W61" s="9">
        <f>'System Parameters'!H12</f>
        <v>0</v>
      </c>
    </row>
    <row r="62" spans="1:23">
      <c r="A62" s="9">
        <f>'System Parameters'!A13</f>
        <v>0</v>
      </c>
      <c r="B62" s="9">
        <f>'System Parameters'!B13</f>
        <v>0</v>
      </c>
      <c r="C62" s="9">
        <f>'System Parameters'!C13</f>
        <v>0</v>
      </c>
      <c r="D62" s="9">
        <f t="shared" si="1"/>
        <v>0</v>
      </c>
      <c r="E62" s="9">
        <f t="shared" si="3"/>
        <v>0</v>
      </c>
      <c r="F62" s="9">
        <f t="shared" si="7"/>
        <v>0</v>
      </c>
      <c r="G62" s="9">
        <f t="shared" ref="G62:O62" si="9">$B62</f>
        <v>0</v>
      </c>
      <c r="H62" s="9">
        <f t="shared" si="9"/>
        <v>0</v>
      </c>
      <c r="I62" s="9">
        <f t="shared" si="9"/>
        <v>0</v>
      </c>
      <c r="J62" s="9">
        <f t="shared" si="9"/>
        <v>0</v>
      </c>
      <c r="K62" s="9">
        <f t="shared" si="9"/>
        <v>0</v>
      </c>
      <c r="L62" s="9">
        <f t="shared" si="9"/>
        <v>0</v>
      </c>
      <c r="M62" s="9">
        <f t="shared" si="9"/>
        <v>0</v>
      </c>
      <c r="N62" s="9">
        <f t="shared" si="9"/>
        <v>0</v>
      </c>
      <c r="O62" s="9">
        <f t="shared" si="9"/>
        <v>0</v>
      </c>
      <c r="T62" s="9">
        <f>'System Parameters'!E13</f>
        <v>0</v>
      </c>
      <c r="U62" s="9">
        <f>'System Parameters'!F13</f>
        <v>0</v>
      </c>
      <c r="V62" s="9">
        <f>'System Parameters'!G13</f>
        <v>0</v>
      </c>
      <c r="W62" s="9">
        <f>'System Parameters'!H13</f>
        <v>0</v>
      </c>
    </row>
    <row r="63" spans="1:23">
      <c r="A63" s="9">
        <f>'System Parameters'!A14</f>
        <v>0</v>
      </c>
      <c r="B63" s="9">
        <f>'System Parameters'!B14</f>
        <v>0</v>
      </c>
      <c r="C63" s="9">
        <f>'System Parameters'!C14</f>
        <v>0</v>
      </c>
      <c r="D63" s="9">
        <f t="shared" si="1"/>
        <v>0</v>
      </c>
      <c r="E63" s="9">
        <f t="shared" si="3"/>
        <v>0</v>
      </c>
      <c r="F63" s="9">
        <f t="shared" si="7"/>
        <v>0</v>
      </c>
      <c r="G63" s="9">
        <f t="shared" ref="G63:O63" si="10">$B63</f>
        <v>0</v>
      </c>
      <c r="H63" s="9">
        <f t="shared" si="10"/>
        <v>0</v>
      </c>
      <c r="I63" s="9">
        <f t="shared" si="10"/>
        <v>0</v>
      </c>
      <c r="J63" s="9">
        <f t="shared" si="10"/>
        <v>0</v>
      </c>
      <c r="K63" s="9">
        <f t="shared" si="10"/>
        <v>0</v>
      </c>
      <c r="L63" s="9">
        <f t="shared" si="10"/>
        <v>0</v>
      </c>
      <c r="M63" s="9">
        <f t="shared" si="10"/>
        <v>0</v>
      </c>
      <c r="N63" s="9">
        <f t="shared" si="10"/>
        <v>0</v>
      </c>
      <c r="O63" s="9">
        <f t="shared" si="10"/>
        <v>0</v>
      </c>
      <c r="T63" s="9">
        <f>'System Parameters'!E14</f>
        <v>0</v>
      </c>
      <c r="U63" s="9">
        <f>'System Parameters'!F14</f>
        <v>0</v>
      </c>
      <c r="V63" s="9">
        <f>'System Parameters'!G14</f>
        <v>0</v>
      </c>
      <c r="W63" s="9">
        <f>'System Parameters'!H14</f>
        <v>0</v>
      </c>
    </row>
    <row r="64" spans="1:23">
      <c r="A64" s="9" t="str">
        <f>'System Parameters'!A15</f>
        <v>Sensor</v>
      </c>
      <c r="B64" s="9">
        <f>'System Parameters'!B15</f>
        <v>0</v>
      </c>
      <c r="C64" s="9">
        <f>'System Parameters'!C15</f>
        <v>0</v>
      </c>
      <c r="D64" s="9">
        <f t="shared" si="1"/>
        <v>0</v>
      </c>
      <c r="E64" s="9">
        <f t="shared" si="3"/>
        <v>0</v>
      </c>
      <c r="F64" s="9">
        <f t="shared" si="7"/>
        <v>0</v>
      </c>
      <c r="G64" s="9">
        <f t="shared" ref="G64:O64" si="11">$B64</f>
        <v>0</v>
      </c>
      <c r="H64" s="9">
        <f t="shared" si="11"/>
        <v>0</v>
      </c>
      <c r="I64" s="9">
        <f t="shared" si="11"/>
        <v>0</v>
      </c>
      <c r="J64" s="9">
        <f t="shared" si="11"/>
        <v>0</v>
      </c>
      <c r="K64" s="9">
        <f t="shared" si="11"/>
        <v>0</v>
      </c>
      <c r="L64" s="9">
        <f t="shared" si="11"/>
        <v>0</v>
      </c>
      <c r="M64" s="9">
        <f t="shared" si="11"/>
        <v>0</v>
      </c>
      <c r="N64" s="9">
        <f t="shared" si="11"/>
        <v>0</v>
      </c>
      <c r="O64" s="9">
        <f t="shared" si="11"/>
        <v>0</v>
      </c>
      <c r="T64" s="9">
        <f>'System Parameters'!E15</f>
        <v>0</v>
      </c>
      <c r="U64" s="9">
        <f>'System Parameters'!F15</f>
        <v>0</v>
      </c>
      <c r="V64" s="9">
        <f>'System Parameters'!G15</f>
        <v>0</v>
      </c>
      <c r="W64" s="9">
        <f>'System Parameters'!H15</f>
        <v>0</v>
      </c>
    </row>
    <row r="65" spans="1:23">
      <c r="A65" s="9" t="str">
        <f>'System Parameters'!A16</f>
        <v>On</v>
      </c>
      <c r="B65" s="9">
        <f>'System Parameters'!B16</f>
        <v>26</v>
      </c>
      <c r="C65" s="9" t="str">
        <f>'System Parameters'!C16</f>
        <v>mW</v>
      </c>
      <c r="D65" s="9">
        <f t="shared" si="1"/>
        <v>26</v>
      </c>
      <c r="E65" s="9">
        <f t="shared" si="3"/>
        <v>26</v>
      </c>
      <c r="F65" s="9">
        <f t="shared" si="7"/>
        <v>26</v>
      </c>
      <c r="G65" s="9">
        <f t="shared" ref="G65:G76" si="12">$B65</f>
        <v>26</v>
      </c>
      <c r="H65" s="9">
        <f>$B65*0.9</f>
        <v>23.400000000000002</v>
      </c>
      <c r="I65" s="9">
        <f t="shared" ref="I65:O65" si="13">$B65</f>
        <v>26</v>
      </c>
      <c r="J65" s="9">
        <f t="shared" si="13"/>
        <v>26</v>
      </c>
      <c r="K65" s="9">
        <f t="shared" si="13"/>
        <v>26</v>
      </c>
      <c r="L65" s="9">
        <f t="shared" si="13"/>
        <v>26</v>
      </c>
      <c r="M65" s="9">
        <f t="shared" si="13"/>
        <v>26</v>
      </c>
      <c r="N65" s="9">
        <f t="shared" si="13"/>
        <v>26</v>
      </c>
      <c r="O65" s="9">
        <f t="shared" si="13"/>
        <v>26</v>
      </c>
      <c r="T65" s="21">
        <f>'System Parameters'!E16</f>
        <v>0</v>
      </c>
      <c r="U65" s="21">
        <f>'System Parameters'!F16</f>
        <v>0.5</v>
      </c>
      <c r="V65" s="21">
        <f>'System Parameters'!G16</f>
        <v>0.5</v>
      </c>
      <c r="W65" s="9">
        <f>'System Parameters'!H16</f>
        <v>0</v>
      </c>
    </row>
    <row r="66" spans="1:23">
      <c r="A66" s="9" t="str">
        <f>'System Parameters'!A17</f>
        <v>Idle</v>
      </c>
      <c r="B66" s="9">
        <f>'System Parameters'!B17</f>
        <v>1</v>
      </c>
      <c r="C66" s="9" t="str">
        <f>'System Parameters'!C17</f>
        <v>mW</v>
      </c>
      <c r="D66" s="9">
        <f t="shared" si="1"/>
        <v>1</v>
      </c>
      <c r="E66" s="9">
        <f t="shared" si="3"/>
        <v>1</v>
      </c>
      <c r="F66" s="9">
        <f t="shared" si="7"/>
        <v>1</v>
      </c>
      <c r="G66" s="9">
        <f t="shared" si="12"/>
        <v>1</v>
      </c>
      <c r="H66" s="9">
        <f t="shared" ref="H66:H76" si="14">$B66</f>
        <v>1</v>
      </c>
      <c r="I66" s="9">
        <f>$B66*0.9</f>
        <v>0.9</v>
      </c>
      <c r="J66" s="9">
        <f t="shared" ref="J66:O66" si="15">$B66</f>
        <v>1</v>
      </c>
      <c r="K66" s="9">
        <f t="shared" si="15"/>
        <v>1</v>
      </c>
      <c r="L66" s="9">
        <f t="shared" si="15"/>
        <v>1</v>
      </c>
      <c r="M66" s="9">
        <f t="shared" si="15"/>
        <v>1</v>
      </c>
      <c r="N66" s="9">
        <f t="shared" si="15"/>
        <v>1</v>
      </c>
      <c r="O66" s="9">
        <f t="shared" si="15"/>
        <v>1</v>
      </c>
      <c r="T66" s="21">
        <f>'System Parameters'!E17</f>
        <v>0</v>
      </c>
      <c r="U66" s="21">
        <f>'System Parameters'!F17</f>
        <v>0.5</v>
      </c>
      <c r="V66" s="21">
        <f>'System Parameters'!G17</f>
        <v>0.5</v>
      </c>
      <c r="W66" s="9">
        <f>'System Parameters'!H17</f>
        <v>0</v>
      </c>
    </row>
    <row r="67" spans="1:23">
      <c r="A67" s="9" t="str">
        <f>'System Parameters'!A18</f>
        <v>Off</v>
      </c>
      <c r="B67" s="9">
        <f>'System Parameters'!B18</f>
        <v>1</v>
      </c>
      <c r="C67" s="9" t="str">
        <f>'System Parameters'!C18</f>
        <v>mW</v>
      </c>
      <c r="D67" s="9">
        <f t="shared" si="1"/>
        <v>1</v>
      </c>
      <c r="E67" s="9">
        <f t="shared" si="3"/>
        <v>1</v>
      </c>
      <c r="F67" s="9">
        <f t="shared" si="7"/>
        <v>1</v>
      </c>
      <c r="G67" s="9">
        <f t="shared" si="12"/>
        <v>1</v>
      </c>
      <c r="H67" s="9">
        <f t="shared" si="14"/>
        <v>1</v>
      </c>
      <c r="I67" s="9">
        <f t="shared" ref="I67:I76" si="16">$B67</f>
        <v>1</v>
      </c>
      <c r="J67" s="9">
        <f>$B67*0.9</f>
        <v>0.9</v>
      </c>
      <c r="K67" s="9">
        <f t="shared" ref="K67:O67" si="17">$B67</f>
        <v>1</v>
      </c>
      <c r="L67" s="9">
        <f t="shared" si="17"/>
        <v>1</v>
      </c>
      <c r="M67" s="9">
        <f t="shared" si="17"/>
        <v>1</v>
      </c>
      <c r="N67" s="9">
        <f t="shared" si="17"/>
        <v>1</v>
      </c>
      <c r="O67" s="9">
        <f t="shared" si="17"/>
        <v>1</v>
      </c>
      <c r="T67" s="21">
        <f>'System Parameters'!E18</f>
        <v>1</v>
      </c>
      <c r="U67" s="21">
        <f>'System Parameters'!F18</f>
        <v>0</v>
      </c>
      <c r="V67" s="21">
        <f>'System Parameters'!G18</f>
        <v>0</v>
      </c>
      <c r="W67" s="9">
        <f>'System Parameters'!H18</f>
        <v>0</v>
      </c>
    </row>
    <row r="68" spans="1:23">
      <c r="A68" s="9">
        <f>'System Parameters'!A19</f>
        <v>0</v>
      </c>
      <c r="B68" s="9">
        <f>'System Parameters'!B19</f>
        <v>0</v>
      </c>
      <c r="C68" s="9">
        <f>'System Parameters'!C19</f>
        <v>0</v>
      </c>
      <c r="D68" s="9">
        <f t="shared" si="1"/>
        <v>0</v>
      </c>
      <c r="E68" s="9">
        <f t="shared" si="3"/>
        <v>0</v>
      </c>
      <c r="F68" s="9">
        <f t="shared" si="7"/>
        <v>0</v>
      </c>
      <c r="G68" s="9">
        <f t="shared" si="12"/>
        <v>0</v>
      </c>
      <c r="H68" s="9">
        <f t="shared" si="14"/>
        <v>0</v>
      </c>
      <c r="I68" s="9">
        <f t="shared" si="16"/>
        <v>0</v>
      </c>
      <c r="J68" s="9">
        <f t="shared" ref="J68:O68" si="18">$B68</f>
        <v>0</v>
      </c>
      <c r="K68" s="9">
        <f t="shared" si="18"/>
        <v>0</v>
      </c>
      <c r="L68" s="9">
        <f t="shared" si="18"/>
        <v>0</v>
      </c>
      <c r="M68" s="9">
        <f t="shared" si="18"/>
        <v>0</v>
      </c>
      <c r="N68" s="9">
        <f t="shared" si="18"/>
        <v>0</v>
      </c>
      <c r="O68" s="9">
        <f t="shared" si="18"/>
        <v>0</v>
      </c>
      <c r="T68" s="9">
        <f>'System Parameters'!E19</f>
        <v>0</v>
      </c>
      <c r="U68" s="9">
        <f>'System Parameters'!F19</f>
        <v>0</v>
      </c>
      <c r="V68" s="9">
        <f>'System Parameters'!G19</f>
        <v>0</v>
      </c>
      <c r="W68" s="9">
        <f>'System Parameters'!H19</f>
        <v>0</v>
      </c>
    </row>
    <row r="69" spans="1:23">
      <c r="A69" s="9" t="str">
        <f>'System Parameters'!A20</f>
        <v>Display</v>
      </c>
      <c r="B69" s="9">
        <f>'System Parameters'!B20</f>
        <v>0</v>
      </c>
      <c r="C69" s="9">
        <f>'System Parameters'!C20</f>
        <v>0</v>
      </c>
      <c r="D69" s="9">
        <f t="shared" si="1"/>
        <v>0</v>
      </c>
      <c r="E69" s="9">
        <f t="shared" si="3"/>
        <v>0</v>
      </c>
      <c r="F69" s="9">
        <f t="shared" si="7"/>
        <v>0</v>
      </c>
      <c r="G69" s="9">
        <f t="shared" si="12"/>
        <v>0</v>
      </c>
      <c r="H69" s="9">
        <f t="shared" si="14"/>
        <v>0</v>
      </c>
      <c r="I69" s="9">
        <f t="shared" si="16"/>
        <v>0</v>
      </c>
      <c r="J69" s="9">
        <f t="shared" ref="J69:O69" si="19">$B69</f>
        <v>0</v>
      </c>
      <c r="K69" s="9">
        <f t="shared" si="19"/>
        <v>0</v>
      </c>
      <c r="L69" s="9">
        <f t="shared" si="19"/>
        <v>0</v>
      </c>
      <c r="M69" s="9">
        <f t="shared" si="19"/>
        <v>0</v>
      </c>
      <c r="N69" s="9">
        <f t="shared" si="19"/>
        <v>0</v>
      </c>
      <c r="O69" s="9">
        <f t="shared" si="19"/>
        <v>0</v>
      </c>
      <c r="T69" s="9">
        <f>'System Parameters'!E20</f>
        <v>0</v>
      </c>
      <c r="U69" s="9">
        <f>'System Parameters'!F20</f>
        <v>0</v>
      </c>
      <c r="V69" s="9">
        <f>'System Parameters'!G20</f>
        <v>0</v>
      </c>
      <c r="W69" s="9">
        <f>'System Parameters'!H20</f>
        <v>0</v>
      </c>
    </row>
    <row r="70" spans="1:23">
      <c r="A70" s="9" t="str">
        <f>'System Parameters'!A21</f>
        <v>On</v>
      </c>
      <c r="B70" s="9">
        <f>'System Parameters'!B21</f>
        <v>85</v>
      </c>
      <c r="C70" s="9" t="str">
        <f>'System Parameters'!C21</f>
        <v>mW</v>
      </c>
      <c r="D70" s="9">
        <f t="shared" si="1"/>
        <v>85</v>
      </c>
      <c r="E70" s="9">
        <f t="shared" si="3"/>
        <v>85</v>
      </c>
      <c r="F70" s="9">
        <f t="shared" si="7"/>
        <v>85</v>
      </c>
      <c r="G70" s="9">
        <f t="shared" si="12"/>
        <v>85</v>
      </c>
      <c r="H70" s="9">
        <f t="shared" si="14"/>
        <v>85</v>
      </c>
      <c r="I70" s="9">
        <f t="shared" si="16"/>
        <v>85</v>
      </c>
      <c r="J70" s="9">
        <f t="shared" ref="J70:J76" si="20">$B70</f>
        <v>85</v>
      </c>
      <c r="K70" s="9">
        <f>$B70*0.9</f>
        <v>76.5</v>
      </c>
      <c r="L70" s="9">
        <f t="shared" ref="L70:O70" si="21">$B70</f>
        <v>85</v>
      </c>
      <c r="M70" s="9">
        <f t="shared" si="21"/>
        <v>85</v>
      </c>
      <c r="N70" s="9">
        <f t="shared" si="21"/>
        <v>85</v>
      </c>
      <c r="O70" s="9">
        <f t="shared" si="21"/>
        <v>85</v>
      </c>
      <c r="T70" s="21">
        <f>'System Parameters'!E21</f>
        <v>0</v>
      </c>
      <c r="U70" s="21">
        <f>'System Parameters'!F21</f>
        <v>0</v>
      </c>
      <c r="V70" s="21">
        <f>'System Parameters'!G21</f>
        <v>1</v>
      </c>
      <c r="W70" s="9">
        <f>'System Parameters'!H21</f>
        <v>0</v>
      </c>
    </row>
    <row r="71" spans="1:23">
      <c r="A71" s="9" t="str">
        <f>'System Parameters'!A22</f>
        <v>Off (leakage)</v>
      </c>
      <c r="B71" s="9">
        <f>'System Parameters'!B22</f>
        <v>1</v>
      </c>
      <c r="C71" s="9" t="str">
        <f>'System Parameters'!C22</f>
        <v>mW</v>
      </c>
      <c r="D71" s="9">
        <f t="shared" si="1"/>
        <v>1</v>
      </c>
      <c r="E71" s="9">
        <f t="shared" si="3"/>
        <v>1</v>
      </c>
      <c r="F71" s="9">
        <f t="shared" si="7"/>
        <v>1</v>
      </c>
      <c r="G71" s="9">
        <f t="shared" si="12"/>
        <v>1</v>
      </c>
      <c r="H71" s="9">
        <f t="shared" si="14"/>
        <v>1</v>
      </c>
      <c r="I71" s="9">
        <f t="shared" si="16"/>
        <v>1</v>
      </c>
      <c r="J71" s="9">
        <f t="shared" si="20"/>
        <v>1</v>
      </c>
      <c r="K71" s="9">
        <f t="shared" ref="K71:K76" si="22">$B71</f>
        <v>1</v>
      </c>
      <c r="L71" s="9">
        <f>$B71*0.9</f>
        <v>0.9</v>
      </c>
      <c r="M71" s="9">
        <f t="shared" ref="M71:O71" si="23">$B71</f>
        <v>1</v>
      </c>
      <c r="N71" s="9">
        <f t="shared" si="23"/>
        <v>1</v>
      </c>
      <c r="O71" s="9">
        <f t="shared" si="23"/>
        <v>1</v>
      </c>
      <c r="T71" s="21">
        <f>'System Parameters'!E22</f>
        <v>1</v>
      </c>
      <c r="U71" s="21">
        <f>'System Parameters'!F22</f>
        <v>1</v>
      </c>
      <c r="V71" s="21">
        <f>'System Parameters'!G22</f>
        <v>0</v>
      </c>
      <c r="W71" s="9">
        <f>'System Parameters'!H22</f>
        <v>0</v>
      </c>
    </row>
    <row r="72" spans="1:23">
      <c r="A72" s="9">
        <f>'System Parameters'!A23</f>
        <v>0</v>
      </c>
      <c r="B72" s="9">
        <f>'System Parameters'!B23</f>
        <v>0</v>
      </c>
      <c r="C72" s="9">
        <f>'System Parameters'!C23</f>
        <v>0</v>
      </c>
      <c r="D72" s="9">
        <f t="shared" si="1"/>
        <v>0</v>
      </c>
      <c r="E72" s="9">
        <f t="shared" si="3"/>
        <v>0</v>
      </c>
      <c r="F72" s="9">
        <f t="shared" si="7"/>
        <v>0</v>
      </c>
      <c r="G72" s="9">
        <f t="shared" si="12"/>
        <v>0</v>
      </c>
      <c r="H72" s="9">
        <f t="shared" si="14"/>
        <v>0</v>
      </c>
      <c r="I72" s="9">
        <f t="shared" si="16"/>
        <v>0</v>
      </c>
      <c r="J72" s="9">
        <f t="shared" si="20"/>
        <v>0</v>
      </c>
      <c r="K72" s="9">
        <f t="shared" si="22"/>
        <v>0</v>
      </c>
      <c r="L72" s="9">
        <f t="shared" ref="L72:O72" si="24">$B72</f>
        <v>0</v>
      </c>
      <c r="M72" s="9">
        <f t="shared" si="24"/>
        <v>0</v>
      </c>
      <c r="N72" s="9">
        <f t="shared" si="24"/>
        <v>0</v>
      </c>
      <c r="O72" s="9">
        <f t="shared" si="24"/>
        <v>0</v>
      </c>
      <c r="T72" s="9">
        <f>'System Parameters'!E23</f>
        <v>0</v>
      </c>
      <c r="U72" s="9">
        <f>'System Parameters'!F23</f>
        <v>0</v>
      </c>
      <c r="V72" s="9">
        <f>'System Parameters'!G23</f>
        <v>0</v>
      </c>
      <c r="W72" s="9">
        <f>'System Parameters'!H23</f>
        <v>0</v>
      </c>
    </row>
    <row r="73" spans="1:23">
      <c r="A73" s="9" t="str">
        <f>'System Parameters'!A24</f>
        <v>Radio</v>
      </c>
      <c r="B73" s="9">
        <f>'System Parameters'!B24</f>
        <v>0</v>
      </c>
      <c r="C73" s="9">
        <f>'System Parameters'!C24</f>
        <v>0</v>
      </c>
      <c r="D73" s="9">
        <f t="shared" si="1"/>
        <v>0</v>
      </c>
      <c r="E73" s="9">
        <f t="shared" si="3"/>
        <v>0</v>
      </c>
      <c r="F73" s="9">
        <f t="shared" si="7"/>
        <v>0</v>
      </c>
      <c r="G73" s="9">
        <f t="shared" si="12"/>
        <v>0</v>
      </c>
      <c r="H73" s="9">
        <f t="shared" si="14"/>
        <v>0</v>
      </c>
      <c r="I73" s="9">
        <f t="shared" si="16"/>
        <v>0</v>
      </c>
      <c r="J73" s="9">
        <f t="shared" si="20"/>
        <v>0</v>
      </c>
      <c r="K73" s="9">
        <f t="shared" si="22"/>
        <v>0</v>
      </c>
      <c r="L73" s="9">
        <f t="shared" ref="L73:O73" si="25">$B73</f>
        <v>0</v>
      </c>
      <c r="M73" s="9">
        <f t="shared" si="25"/>
        <v>0</v>
      </c>
      <c r="N73" s="9">
        <f t="shared" si="25"/>
        <v>0</v>
      </c>
      <c r="O73" s="9">
        <f t="shared" si="25"/>
        <v>0</v>
      </c>
      <c r="T73" s="9">
        <f>'System Parameters'!E24</f>
        <v>0</v>
      </c>
      <c r="U73" s="9">
        <f>'System Parameters'!F24</f>
        <v>0</v>
      </c>
      <c r="V73" s="9">
        <f>'System Parameters'!G24</f>
        <v>0</v>
      </c>
      <c r="W73" s="9">
        <f>'System Parameters'!H24</f>
        <v>0</v>
      </c>
    </row>
    <row r="74" spans="1:23">
      <c r="A74" s="9" t="str">
        <f>'System Parameters'!A26</f>
        <v>Standby Power</v>
      </c>
      <c r="B74" s="9">
        <f>'System Parameters'!B26</f>
        <v>25</v>
      </c>
      <c r="C74" s="9" t="str">
        <f>'System Parameters'!C26</f>
        <v>mW</v>
      </c>
      <c r="D74" s="9">
        <f t="shared" si="1"/>
        <v>25</v>
      </c>
      <c r="E74" s="9">
        <f t="shared" si="3"/>
        <v>25</v>
      </c>
      <c r="F74" s="9">
        <f t="shared" si="7"/>
        <v>25</v>
      </c>
      <c r="G74" s="9">
        <f t="shared" si="12"/>
        <v>25</v>
      </c>
      <c r="H74" s="9">
        <f t="shared" si="14"/>
        <v>25</v>
      </c>
      <c r="I74" s="9">
        <f t="shared" si="16"/>
        <v>25</v>
      </c>
      <c r="J74" s="9">
        <f t="shared" si="20"/>
        <v>25</v>
      </c>
      <c r="K74" s="9">
        <f t="shared" si="22"/>
        <v>25</v>
      </c>
      <c r="L74" s="9">
        <f t="shared" ref="L74:L76" si="26">$B74</f>
        <v>25</v>
      </c>
      <c r="M74" s="9">
        <f>$B74*0.9</f>
        <v>22.5</v>
      </c>
      <c r="N74" s="9">
        <f t="shared" ref="N74:O74" si="27">$B74</f>
        <v>25</v>
      </c>
      <c r="O74" s="9">
        <f t="shared" si="27"/>
        <v>25</v>
      </c>
      <c r="T74" s="21">
        <f>'System Parameters'!E26</f>
        <v>0</v>
      </c>
      <c r="U74" s="21">
        <f>'System Parameters'!F26</f>
        <v>0.85</v>
      </c>
      <c r="V74" s="21">
        <f>'System Parameters'!G26</f>
        <v>0.85</v>
      </c>
      <c r="W74" s="9">
        <f>'System Parameters'!H26</f>
        <v>0</v>
      </c>
    </row>
    <row r="75" spans="1:23">
      <c r="A75" s="9" t="str">
        <f>'System Parameters'!A27</f>
        <v>TX Power</v>
      </c>
      <c r="B75" s="9">
        <f>'System Parameters'!B27</f>
        <v>20</v>
      </c>
      <c r="C75" s="9" t="str">
        <f>'System Parameters'!C27</f>
        <v>mW</v>
      </c>
      <c r="D75" s="9">
        <f t="shared" si="1"/>
        <v>20</v>
      </c>
      <c r="E75" s="9">
        <f t="shared" si="3"/>
        <v>20</v>
      </c>
      <c r="F75" s="9">
        <f t="shared" si="7"/>
        <v>20</v>
      </c>
      <c r="G75" s="9">
        <f t="shared" si="12"/>
        <v>20</v>
      </c>
      <c r="H75" s="9">
        <f t="shared" si="14"/>
        <v>20</v>
      </c>
      <c r="I75" s="9">
        <f t="shared" si="16"/>
        <v>20</v>
      </c>
      <c r="J75" s="9">
        <f t="shared" si="20"/>
        <v>20</v>
      </c>
      <c r="K75" s="9">
        <f t="shared" si="22"/>
        <v>20</v>
      </c>
      <c r="L75" s="9">
        <f t="shared" si="26"/>
        <v>20</v>
      </c>
      <c r="M75" s="9">
        <f t="shared" ref="M75:M76" si="28">$B75</f>
        <v>20</v>
      </c>
      <c r="N75" s="9">
        <f>$B75*0.9</f>
        <v>18</v>
      </c>
      <c r="O75" s="9">
        <f>$B75</f>
        <v>20</v>
      </c>
      <c r="T75" s="21">
        <f>'System Parameters'!E27</f>
        <v>0</v>
      </c>
      <c r="U75" s="21">
        <f>'System Parameters'!F27</f>
        <v>0.14000000000000001</v>
      </c>
      <c r="V75" s="21">
        <f>'System Parameters'!G27</f>
        <v>0.14000000000000001</v>
      </c>
      <c r="W75" s="9">
        <f>'System Parameters'!H27</f>
        <v>0</v>
      </c>
    </row>
    <row r="76" spans="1:23">
      <c r="A76" s="9" t="str">
        <f>'System Parameters'!A28</f>
        <v>RX Power</v>
      </c>
      <c r="B76" s="9">
        <f>'System Parameters'!B28</f>
        <v>10</v>
      </c>
      <c r="C76" s="9" t="str">
        <f>'System Parameters'!C28</f>
        <v>mW</v>
      </c>
      <c r="D76" s="9">
        <f t="shared" si="1"/>
        <v>10</v>
      </c>
      <c r="E76" s="9">
        <f t="shared" si="3"/>
        <v>10</v>
      </c>
      <c r="F76" s="9">
        <f t="shared" si="7"/>
        <v>10</v>
      </c>
      <c r="G76" s="9">
        <f t="shared" si="12"/>
        <v>10</v>
      </c>
      <c r="H76" s="9">
        <f t="shared" si="14"/>
        <v>10</v>
      </c>
      <c r="I76" s="9">
        <f t="shared" si="16"/>
        <v>10</v>
      </c>
      <c r="J76" s="9">
        <f t="shared" si="20"/>
        <v>10</v>
      </c>
      <c r="K76" s="9">
        <f t="shared" si="22"/>
        <v>10</v>
      </c>
      <c r="L76" s="9">
        <f t="shared" si="26"/>
        <v>10</v>
      </c>
      <c r="M76" s="9">
        <f t="shared" si="28"/>
        <v>10</v>
      </c>
      <c r="N76" s="9">
        <f>$B76</f>
        <v>10</v>
      </c>
      <c r="O76" s="9">
        <f>$B76*0.9</f>
        <v>9</v>
      </c>
      <c r="T76" s="21">
        <f>'System Parameters'!E28</f>
        <v>0</v>
      </c>
      <c r="U76" s="21">
        <f>'System Parameters'!F28</f>
        <v>0.01</v>
      </c>
      <c r="V76" s="21">
        <f>'System Parameters'!G28</f>
        <v>0.01</v>
      </c>
      <c r="W76" s="9">
        <f>'System Parameters'!H28</f>
        <v>0</v>
      </c>
    </row>
    <row r="77" spans="1:23">
      <c r="A77" s="9">
        <f>'System Parameters'!A29</f>
        <v>0</v>
      </c>
      <c r="B77" s="9">
        <f>'System Parameters'!B29</f>
        <v>0</v>
      </c>
      <c r="C77" s="9">
        <f>'System Parameters'!C29</f>
        <v>0</v>
      </c>
      <c r="D77" s="9">
        <f>'System Parameters'!D29</f>
        <v>0</v>
      </c>
      <c r="T77" s="9">
        <f>'System Parameters'!E29</f>
        <v>0</v>
      </c>
      <c r="U77" s="9">
        <f>'System Parameters'!F29</f>
        <v>0</v>
      </c>
      <c r="V77" s="9">
        <f>'System Parameters'!G29</f>
        <v>0</v>
      </c>
      <c r="W77" s="9">
        <f>'System Parameters'!H29</f>
        <v>0</v>
      </c>
    </row>
    <row r="78" spans="1:23">
      <c r="A78" s="9">
        <f>'System Parameters'!A30</f>
        <v>0</v>
      </c>
      <c r="B78" s="9">
        <f>'System Parameters'!B30</f>
        <v>0</v>
      </c>
      <c r="C78" s="9">
        <f>'System Parameters'!C30</f>
        <v>0</v>
      </c>
      <c r="D78" s="9">
        <f>'System Parameters'!D30</f>
        <v>0</v>
      </c>
      <c r="T78" s="9">
        <f>'System Parameters'!E30</f>
        <v>12</v>
      </c>
      <c r="U78" s="9">
        <f>'System Parameters'!F30</f>
        <v>6</v>
      </c>
      <c r="V78" s="9">
        <f>'System Parameters'!G30</f>
        <v>6</v>
      </c>
      <c r="W78" s="9" t="str">
        <f>'System Parameters'!H30</f>
        <v>hours/day typical usage</v>
      </c>
    </row>
    <row r="79" spans="1:23">
      <c r="A79" s="9" t="str">
        <f>'System Parameters'!A31</f>
        <v>Battery</v>
      </c>
      <c r="B79" s="9">
        <f>'System Parameters'!B31</f>
        <v>0</v>
      </c>
      <c r="C79" s="9">
        <f>'System Parameters'!C31</f>
        <v>0</v>
      </c>
      <c r="D79" s="9">
        <f>'System Parameters'!D31</f>
        <v>0</v>
      </c>
      <c r="T79" s="9">
        <f>'System Parameters'!E31</f>
        <v>0</v>
      </c>
      <c r="U79" s="9">
        <f>'System Parameters'!F31</f>
        <v>0</v>
      </c>
      <c r="V79" s="9">
        <f>'System Parameters'!G31</f>
        <v>0</v>
      </c>
      <c r="W79" s="9">
        <f>'System Parameters'!H31</f>
        <v>0</v>
      </c>
    </row>
    <row r="80" spans="1:23">
      <c r="A80" s="9" t="str">
        <f>'System Parameters'!A32</f>
        <v>Capacity</v>
      </c>
      <c r="B80" s="9">
        <f>'System Parameters'!B32</f>
        <v>210</v>
      </c>
      <c r="C80" s="9" t="str">
        <f>'System Parameters'!C32</f>
        <v>mAh</v>
      </c>
      <c r="D80" s="9">
        <f>'System Parameters'!D32</f>
        <v>0</v>
      </c>
      <c r="T80" s="9">
        <f>'System Parameters'!E32</f>
        <v>0</v>
      </c>
      <c r="U80" s="9">
        <f>'System Parameters'!F32</f>
        <v>0</v>
      </c>
      <c r="V80" s="9">
        <f>'System Parameters'!G32</f>
        <v>0</v>
      </c>
      <c r="W80" s="9">
        <f>'System Parameters'!H32</f>
        <v>0</v>
      </c>
    </row>
    <row r="81" spans="1:23">
      <c r="A81" s="9" t="str">
        <f>'System Parameters'!A33</f>
        <v>Nominal Voltage</v>
      </c>
      <c r="B81" s="9">
        <f>'System Parameters'!B33</f>
        <v>24</v>
      </c>
      <c r="C81" s="9" t="str">
        <f>'System Parameters'!C33</f>
        <v>V</v>
      </c>
      <c r="D81" s="9">
        <f>'System Parameters'!D33</f>
        <v>0</v>
      </c>
      <c r="T81" s="9">
        <f>'System Parameters'!E33</f>
        <v>0</v>
      </c>
      <c r="U81" s="9">
        <f>'System Parameters'!F33</f>
        <v>0</v>
      </c>
      <c r="V81" s="9">
        <f>'System Parameters'!G33</f>
        <v>0</v>
      </c>
      <c r="W81" s="9">
        <f>'System Parameters'!H33</f>
        <v>0</v>
      </c>
    </row>
    <row r="82" spans="1:23">
      <c r="A82" s="9" t="str">
        <f>'System Parameters'!A34</f>
        <v>Regulator Efficiency</v>
      </c>
      <c r="B82" s="21">
        <f>'System Parameters'!B34</f>
        <v>0.86</v>
      </c>
      <c r="C82" s="9">
        <f>'System Parameters'!C34</f>
        <v>0</v>
      </c>
      <c r="D82" s="9">
        <f>'System Parameters'!D34</f>
        <v>0</v>
      </c>
      <c r="T82" s="9">
        <f>'System Parameters'!E34</f>
        <v>0</v>
      </c>
      <c r="U82" s="9">
        <f>'System Parameters'!F34</f>
        <v>0</v>
      </c>
      <c r="V82" s="9">
        <f>'System Parameters'!G34</f>
        <v>0</v>
      </c>
      <c r="W82" s="9">
        <f>'System Parameters'!H34</f>
        <v>0</v>
      </c>
    </row>
    <row r="83" spans="1:23">
      <c r="A83" s="9">
        <f>'System Parameters'!A35</f>
        <v>0</v>
      </c>
      <c r="B83" s="9">
        <f>'System Parameters'!B35</f>
        <v>0</v>
      </c>
      <c r="C83" s="9">
        <f>'System Parameters'!C35</f>
        <v>0</v>
      </c>
      <c r="D83" s="9">
        <f>'System Parameters'!D35</f>
        <v>0</v>
      </c>
      <c r="O83" s="9">
        <f>'System Parameters'!E35</f>
        <v>0</v>
      </c>
      <c r="P83" s="9">
        <f>'System Parameters'!F35</f>
        <v>0</v>
      </c>
      <c r="Q83" s="9">
        <f>'System Parameters'!G35</f>
        <v>0</v>
      </c>
      <c r="R83" s="9">
        <f>'System Parameters'!H35</f>
        <v>0</v>
      </c>
      <c r="S83" s="9">
        <f>'System Parameters'!I35</f>
        <v>0</v>
      </c>
      <c r="T83" s="9">
        <f>'System Parameters'!J35</f>
        <v>0</v>
      </c>
      <c r="U83" s="9" t="e">
        <f t="shared" ref="U83:V83" si="29">#REF!</f>
        <v>#REF!</v>
      </c>
      <c r="V83" s="9" t="e">
        <f t="shared" si="29"/>
        <v>#REF!</v>
      </c>
    </row>
    <row r="84" spans="1:23">
      <c r="A84" s="9">
        <f>'System Parameters'!A36</f>
        <v>0</v>
      </c>
      <c r="B84" s="9">
        <f>'System Parameters'!B36</f>
        <v>0</v>
      </c>
      <c r="C84" s="9">
        <f>'System Parameters'!C36</f>
        <v>0</v>
      </c>
      <c r="D84" s="9">
        <f>'System Parameters'!D36</f>
        <v>0</v>
      </c>
      <c r="O84" s="9">
        <f>'System Parameters'!E36</f>
        <v>0</v>
      </c>
      <c r="P84" s="9">
        <f>'System Parameters'!F36</f>
        <v>0</v>
      </c>
      <c r="Q84" s="9">
        <f>'System Parameters'!G36</f>
        <v>0</v>
      </c>
      <c r="R84" s="9">
        <f>'System Parameters'!H36</f>
        <v>0</v>
      </c>
      <c r="S84" s="9">
        <f>'System Parameters'!I36</f>
        <v>0</v>
      </c>
      <c r="T84" s="9">
        <f>'System Parameters'!J36</f>
        <v>0</v>
      </c>
      <c r="U84" s="9" t="e">
        <f t="shared" ref="U84:V84" si="30">#REF!</f>
        <v>#REF!</v>
      </c>
      <c r="V84" s="9" t="e">
        <f t="shared" si="30"/>
        <v>#REF!</v>
      </c>
    </row>
    <row r="85" spans="1:23">
      <c r="A85" s="9">
        <f>'System Parameters'!A37</f>
        <v>0</v>
      </c>
      <c r="B85" s="9">
        <f>'System Parameters'!K24</f>
        <v>0</v>
      </c>
      <c r="C85" s="9">
        <f>'System Parameters'!L24</f>
        <v>0</v>
      </c>
      <c r="D85" s="9">
        <f>'System Parameters'!M24</f>
        <v>0</v>
      </c>
      <c r="O85" s="9">
        <f>'System Parameters'!N24</f>
        <v>0</v>
      </c>
      <c r="P85" s="9">
        <f>'System Parameters'!O24</f>
        <v>0</v>
      </c>
      <c r="Q85" s="9">
        <f>'System Parameters'!P24</f>
        <v>0</v>
      </c>
      <c r="R85" s="9">
        <f>'System Parameters'!Q24</f>
        <v>0</v>
      </c>
      <c r="S85" s="9">
        <f>'System Parameters'!I37</f>
        <v>0</v>
      </c>
      <c r="T85" s="9">
        <f>'System Parameters'!J37</f>
        <v>0</v>
      </c>
      <c r="U85" s="9" t="e">
        <f t="shared" ref="U85:V85" si="31">#REF!</f>
        <v>#REF!</v>
      </c>
      <c r="V85" s="9" t="e">
        <f t="shared" si="31"/>
        <v>#REF!</v>
      </c>
    </row>
    <row r="86" spans="1:23">
      <c r="A86" s="9" t="str">
        <f>'System Parameters'!A38</f>
        <v xml:space="preserve">REFLECTIONS : WHAT DID YOU LEARN FROM ANALYZING YOUR POWER.  TALK ABOUT SOME POTENTIAL TRADEOFFS. </v>
      </c>
      <c r="B86" s="9">
        <f>'System Parameters'!K25</f>
        <v>0</v>
      </c>
      <c r="C86" s="9" t="e">
        <f t="shared" ref="C86:D86" si="32">#REF!</f>
        <v>#REF!</v>
      </c>
      <c r="D86" s="9" t="e">
        <f t="shared" si="32"/>
        <v>#REF!</v>
      </c>
      <c r="O86" s="9" t="e">
        <f t="shared" ref="O86:Q86" si="33">#REF!</f>
        <v>#REF!</v>
      </c>
      <c r="P86" s="9" t="e">
        <f t="shared" si="33"/>
        <v>#REF!</v>
      </c>
      <c r="Q86" s="9" t="e">
        <f t="shared" si="33"/>
        <v>#REF!</v>
      </c>
      <c r="R86" s="9">
        <f>'System Parameters'!Q25</f>
        <v>0</v>
      </c>
      <c r="S86" s="9">
        <f>'System Parameters'!I38</f>
        <v>0</v>
      </c>
      <c r="T86" s="9">
        <f>'System Parameters'!J38</f>
        <v>0</v>
      </c>
      <c r="U86" s="9" t="e">
        <f t="shared" ref="U86:V86" si="34">#REF!</f>
        <v>#REF!</v>
      </c>
      <c r="V86" s="9" t="e">
        <f t="shared" si="34"/>
        <v>#REF!</v>
      </c>
    </row>
    <row r="87" spans="1:23">
      <c r="A87" s="9" t="str">
        <f>'System Parameters'!L25</f>
        <v>Total power in profile (mw)</v>
      </c>
      <c r="B87" s="9">
        <f>'System Parameters'!M25</f>
        <v>0</v>
      </c>
      <c r="C87" s="9">
        <f>'System Parameters'!N25</f>
        <v>0</v>
      </c>
      <c r="R87" s="9">
        <f>'System Parameters'!Q26</f>
        <v>0</v>
      </c>
      <c r="S87" s="9">
        <f>'System Parameters'!I39</f>
        <v>0</v>
      </c>
      <c r="T87" s="9">
        <f>'System Parameters'!J39</f>
        <v>0</v>
      </c>
      <c r="U87" s="9">
        <f>'System Parameters'!K39</f>
        <v>0</v>
      </c>
      <c r="V87" s="9">
        <f>'System Parameters'!L39</f>
        <v>0</v>
      </c>
    </row>
    <row r="88" spans="1:23">
      <c r="A88" s="9" t="str">
        <f>'System Parameters'!L26</f>
        <v>"off"</v>
      </c>
      <c r="B88" s="9">
        <f>SUMPRODUCT(B56:B76, $T56:$T76)</f>
        <v>3</v>
      </c>
      <c r="C88" s="9" t="str">
        <f>'System Parameters'!N26</f>
        <v>mW</v>
      </c>
      <c r="D88" s="9">
        <f t="shared" ref="D88:O88" si="35">SUMPRODUCT(D56:D76, $T56:$T76)</f>
        <v>3</v>
      </c>
      <c r="E88" s="9">
        <f t="shared" si="35"/>
        <v>3</v>
      </c>
      <c r="F88" s="9">
        <f t="shared" si="35"/>
        <v>2.9</v>
      </c>
      <c r="G88" s="9">
        <f t="shared" si="35"/>
        <v>3</v>
      </c>
      <c r="H88" s="9">
        <f t="shared" si="35"/>
        <v>3</v>
      </c>
      <c r="I88" s="9">
        <f t="shared" si="35"/>
        <v>3</v>
      </c>
      <c r="J88" s="9">
        <f t="shared" si="35"/>
        <v>2.9</v>
      </c>
      <c r="K88" s="9">
        <f t="shared" si="35"/>
        <v>3</v>
      </c>
      <c r="L88" s="9">
        <f t="shared" si="35"/>
        <v>2.9</v>
      </c>
      <c r="M88" s="9">
        <f t="shared" si="35"/>
        <v>3</v>
      </c>
      <c r="N88" s="9">
        <f t="shared" si="35"/>
        <v>3</v>
      </c>
      <c r="O88" s="9">
        <f t="shared" si="35"/>
        <v>3</v>
      </c>
      <c r="R88" s="9">
        <f>'System Parameters'!Q27</f>
        <v>0</v>
      </c>
      <c r="S88" s="9">
        <f>'System Parameters'!I40</f>
        <v>0</v>
      </c>
      <c r="T88" s="9">
        <f>'System Parameters'!J40</f>
        <v>0</v>
      </c>
      <c r="U88" s="9">
        <f>'System Parameters'!K40</f>
        <v>0</v>
      </c>
      <c r="V88" s="9">
        <f>'System Parameters'!L40</f>
        <v>0</v>
      </c>
    </row>
    <row r="89" spans="1:23">
      <c r="A89" s="9" t="str">
        <f>'System Parameters'!L27</f>
        <v>"sensing"</v>
      </c>
      <c r="B89" s="9">
        <f>SUMPRODUCT(B56:B76,$U56:$U76)</f>
        <v>53.449999999999996</v>
      </c>
      <c r="C89" s="9" t="str">
        <f>'System Parameters'!N27</f>
        <v>mW</v>
      </c>
      <c r="D89" s="9">
        <f t="shared" ref="D89:O89" si="36">SUMPRODUCT(D56:D76,$U56:$U76)</f>
        <v>52.93</v>
      </c>
      <c r="E89" s="9">
        <f t="shared" si="36"/>
        <v>52.54</v>
      </c>
      <c r="F89" s="9">
        <f t="shared" si="36"/>
        <v>53.449999999999996</v>
      </c>
      <c r="G89" s="9">
        <f t="shared" si="36"/>
        <v>53.4</v>
      </c>
      <c r="H89" s="9">
        <f t="shared" si="36"/>
        <v>52.15</v>
      </c>
      <c r="I89" s="9">
        <f t="shared" si="36"/>
        <v>53.4</v>
      </c>
      <c r="J89" s="9">
        <f t="shared" si="36"/>
        <v>53.449999999999996</v>
      </c>
      <c r="K89" s="9">
        <f t="shared" si="36"/>
        <v>53.449999999999996</v>
      </c>
      <c r="L89" s="9">
        <f t="shared" si="36"/>
        <v>53.35</v>
      </c>
      <c r="M89" s="9">
        <f t="shared" si="36"/>
        <v>51.324999999999996</v>
      </c>
      <c r="N89" s="9">
        <f t="shared" si="36"/>
        <v>53.17</v>
      </c>
      <c r="O89" s="9">
        <f t="shared" si="36"/>
        <v>53.44</v>
      </c>
      <c r="R89" s="9">
        <f>'System Parameters'!Q28</f>
        <v>0</v>
      </c>
      <c r="S89" s="9">
        <f>'System Parameters'!I41</f>
        <v>0</v>
      </c>
      <c r="T89" s="9">
        <f>'System Parameters'!J41</f>
        <v>0</v>
      </c>
      <c r="U89" s="9">
        <f>'System Parameters'!K41</f>
        <v>0</v>
      </c>
      <c r="V89" s="9">
        <f>'System Parameters'!L41</f>
        <v>0</v>
      </c>
    </row>
    <row r="90" spans="1:23">
      <c r="A90" s="9" t="str">
        <f>'System Parameters'!L28</f>
        <v>"interactive"</v>
      </c>
      <c r="B90" s="9">
        <f>SUMPRODUCT(B56:B76, $V56:$V76)</f>
        <v>146.9</v>
      </c>
      <c r="C90" s="9" t="str">
        <f>'System Parameters'!N28</f>
        <v>mW</v>
      </c>
      <c r="D90" s="9">
        <f t="shared" ref="D90:O90" si="37">SUMPRODUCT(D56:D76, $V56:$V76)</f>
        <v>145.27500000000001</v>
      </c>
      <c r="E90" s="9">
        <f t="shared" si="37"/>
        <v>146.15</v>
      </c>
      <c r="F90" s="9">
        <f t="shared" si="37"/>
        <v>146.9</v>
      </c>
      <c r="G90" s="9">
        <f t="shared" si="37"/>
        <v>146.85</v>
      </c>
      <c r="H90" s="9">
        <f t="shared" si="37"/>
        <v>145.6</v>
      </c>
      <c r="I90" s="9">
        <f t="shared" si="37"/>
        <v>146.85</v>
      </c>
      <c r="J90" s="9">
        <f t="shared" si="37"/>
        <v>146.9</v>
      </c>
      <c r="K90" s="9">
        <f t="shared" si="37"/>
        <v>138.4</v>
      </c>
      <c r="L90" s="9">
        <f t="shared" si="37"/>
        <v>146.9</v>
      </c>
      <c r="M90" s="9">
        <f t="shared" si="37"/>
        <v>144.77500000000001</v>
      </c>
      <c r="N90" s="9">
        <f t="shared" si="37"/>
        <v>146.62</v>
      </c>
      <c r="O90" s="9">
        <f t="shared" si="37"/>
        <v>146.89000000000001</v>
      </c>
      <c r="R90" s="9">
        <f>'System Parameters'!Q29</f>
        <v>0</v>
      </c>
      <c r="S90" s="9">
        <f>'System Parameters'!I42</f>
        <v>0</v>
      </c>
      <c r="T90" s="9">
        <f>'System Parameters'!J42</f>
        <v>0</v>
      </c>
      <c r="U90" s="9">
        <f>'System Parameters'!K42</f>
        <v>0</v>
      </c>
      <c r="V90" s="9">
        <f>'System Parameters'!L42</f>
        <v>0</v>
      </c>
    </row>
    <row r="91" spans="1:23">
      <c r="A91" s="9">
        <f>'System Parameters'!L29</f>
        <v>0</v>
      </c>
      <c r="B91" s="9">
        <f>'System Parameters'!M29</f>
        <v>0</v>
      </c>
      <c r="C91" s="9">
        <f>'System Parameters'!N29</f>
        <v>0</v>
      </c>
      <c r="D91" s="9">
        <f>'System Parameters'!O29</f>
        <v>0</v>
      </c>
      <c r="E91" s="9">
        <f>'System Parameters'!P29</f>
        <v>0</v>
      </c>
      <c r="F91" s="9">
        <f>'System Parameters'!Q30</f>
        <v>0</v>
      </c>
      <c r="G91" s="9">
        <f>'System Parameters'!I43</f>
        <v>0</v>
      </c>
      <c r="H91" s="9">
        <f>'System Parameters'!J43</f>
        <v>0</v>
      </c>
      <c r="I91" s="9">
        <f>'System Parameters'!K43</f>
        <v>0</v>
      </c>
      <c r="J91" s="9">
        <f>'System Parameters'!L43</f>
        <v>0</v>
      </c>
      <c r="K91" s="9">
        <f>'System Parameters'!M43</f>
        <v>0</v>
      </c>
      <c r="L91" s="9">
        <f>'System Parameters'!N43</f>
        <v>0</v>
      </c>
      <c r="M91" s="9">
        <f>'System Parameters'!O43</f>
        <v>0</v>
      </c>
      <c r="N91" s="9">
        <f>'System Parameters'!P43</f>
        <v>0</v>
      </c>
      <c r="O91" s="9">
        <f>'System Parameters'!Q43</f>
        <v>0</v>
      </c>
      <c r="R91" s="9">
        <f>'System Parameters'!Q30</f>
        <v>0</v>
      </c>
      <c r="S91" s="9">
        <f>'System Parameters'!I43</f>
        <v>0</v>
      </c>
      <c r="T91" s="9">
        <f>'System Parameters'!J43</f>
        <v>0</v>
      </c>
      <c r="U91" s="9">
        <f>'System Parameters'!K43</f>
        <v>0</v>
      </c>
      <c r="V91" s="9">
        <f>'System Parameters'!L43</f>
        <v>0</v>
      </c>
    </row>
    <row r="92" spans="1:23">
      <c r="A92" s="9" t="str">
        <f>'System Parameters'!L30</f>
        <v>Effective Battery Capacity</v>
      </c>
      <c r="B92" s="9">
        <f>'System Parameters'!M30</f>
        <v>0</v>
      </c>
      <c r="C92" s="9">
        <f>'System Parameters'!N30</f>
        <v>0</v>
      </c>
      <c r="D92" s="9">
        <f>'System Parameters'!O30</f>
        <v>0</v>
      </c>
      <c r="E92" s="9">
        <f>'System Parameters'!P30</f>
        <v>0</v>
      </c>
      <c r="F92" s="9">
        <f>'System Parameters'!Q31</f>
        <v>0</v>
      </c>
      <c r="G92" s="9">
        <f>'System Parameters'!I44</f>
        <v>0</v>
      </c>
      <c r="H92" s="9">
        <f>'System Parameters'!J44</f>
        <v>0</v>
      </c>
      <c r="I92" s="9">
        <f>'System Parameters'!K44</f>
        <v>0</v>
      </c>
      <c r="J92" s="9">
        <f>'System Parameters'!L44</f>
        <v>0</v>
      </c>
      <c r="K92" s="9">
        <f>'System Parameters'!M44</f>
        <v>0</v>
      </c>
      <c r="L92" s="9">
        <f>'System Parameters'!N44</f>
        <v>0</v>
      </c>
      <c r="M92" s="9">
        <f>'System Parameters'!O44</f>
        <v>0</v>
      </c>
      <c r="N92" s="9">
        <f>'System Parameters'!P44</f>
        <v>0</v>
      </c>
      <c r="O92" s="9">
        <f>'System Parameters'!Q44</f>
        <v>0</v>
      </c>
      <c r="P92" s="9">
        <f>'System Parameters'!O30</f>
        <v>0</v>
      </c>
      <c r="Q92" s="9">
        <f>'System Parameters'!P30</f>
        <v>0</v>
      </c>
      <c r="R92" s="9">
        <f>'System Parameters'!Q31</f>
        <v>0</v>
      </c>
      <c r="S92" s="9">
        <f>'System Parameters'!I44</f>
        <v>0</v>
      </c>
      <c r="T92" s="9">
        <f>'System Parameters'!J44</f>
        <v>0</v>
      </c>
      <c r="U92" s="9">
        <f>'System Parameters'!K44</f>
        <v>0</v>
      </c>
      <c r="V92" s="9">
        <f>'System Parameters'!L44</f>
        <v>0</v>
      </c>
    </row>
    <row r="93" spans="1:23">
      <c r="A93" s="9">
        <f>'System Parameters'!L31</f>
        <v>0</v>
      </c>
      <c r="B93" s="9">
        <f>B80*B81*B82</f>
        <v>4334.3999999999996</v>
      </c>
      <c r="C93" s="9" t="str">
        <f>'System Parameters'!N31</f>
        <v>mW*h</v>
      </c>
      <c r="D93" s="9">
        <f t="shared" ref="D93:O93" si="38">$B93</f>
        <v>4334.3999999999996</v>
      </c>
      <c r="E93" s="9">
        <f t="shared" si="38"/>
        <v>4334.3999999999996</v>
      </c>
      <c r="F93" s="9">
        <f t="shared" si="38"/>
        <v>4334.3999999999996</v>
      </c>
      <c r="G93" s="9">
        <f t="shared" si="38"/>
        <v>4334.3999999999996</v>
      </c>
      <c r="H93" s="9">
        <f t="shared" si="38"/>
        <v>4334.3999999999996</v>
      </c>
      <c r="I93" s="9">
        <f t="shared" si="38"/>
        <v>4334.3999999999996</v>
      </c>
      <c r="J93" s="9">
        <f t="shared" si="38"/>
        <v>4334.3999999999996</v>
      </c>
      <c r="K93" s="9">
        <f t="shared" si="38"/>
        <v>4334.3999999999996</v>
      </c>
      <c r="L93" s="9">
        <f t="shared" si="38"/>
        <v>4334.3999999999996</v>
      </c>
      <c r="M93" s="9">
        <f t="shared" si="38"/>
        <v>4334.3999999999996</v>
      </c>
      <c r="N93" s="9">
        <f t="shared" si="38"/>
        <v>4334.3999999999996</v>
      </c>
      <c r="O93" s="9">
        <f t="shared" si="38"/>
        <v>4334.3999999999996</v>
      </c>
      <c r="P93" s="9">
        <f>'System Parameters'!O31</f>
        <v>0</v>
      </c>
      <c r="Q93" s="9">
        <f>'System Parameters'!P31</f>
        <v>0</v>
      </c>
      <c r="R93" s="9">
        <f>'System Parameters'!Q32</f>
        <v>0</v>
      </c>
      <c r="S93" s="9">
        <f>'System Parameters'!I45</f>
        <v>0</v>
      </c>
      <c r="T93" s="9">
        <f>'System Parameters'!J45</f>
        <v>0</v>
      </c>
      <c r="U93" s="9">
        <f>'System Parameters'!K45</f>
        <v>0</v>
      </c>
      <c r="V93" s="9">
        <f>'System Parameters'!L45</f>
        <v>0</v>
      </c>
    </row>
    <row r="94" spans="1:23">
      <c r="A94" s="9">
        <f>'System Parameters'!L32</f>
        <v>0</v>
      </c>
      <c r="B94" s="9">
        <f>'System Parameters'!M32</f>
        <v>0</v>
      </c>
      <c r="C94" s="9">
        <f>'System Parameters'!N32</f>
        <v>0</v>
      </c>
      <c r="D94" s="9">
        <f>'System Parameters'!O32</f>
        <v>0</v>
      </c>
      <c r="E94" s="9">
        <f>'System Parameters'!P32</f>
        <v>0</v>
      </c>
      <c r="F94" s="9">
        <f>'System Parameters'!Q33</f>
        <v>0</v>
      </c>
      <c r="G94" s="9">
        <f>'System Parameters'!I46</f>
        <v>0</v>
      </c>
      <c r="H94" s="9">
        <f>'System Parameters'!J46</f>
        <v>0</v>
      </c>
      <c r="I94" s="9">
        <f>'System Parameters'!K46</f>
        <v>0</v>
      </c>
      <c r="J94" s="9">
        <f>'System Parameters'!L46</f>
        <v>0</v>
      </c>
      <c r="K94" s="9">
        <f>'System Parameters'!M46</f>
        <v>0</v>
      </c>
      <c r="L94" s="9">
        <f>'System Parameters'!N46</f>
        <v>0</v>
      </c>
      <c r="M94" s="9">
        <f>'System Parameters'!O46</f>
        <v>0</v>
      </c>
      <c r="N94" s="9">
        <f>'System Parameters'!P46</f>
        <v>0</v>
      </c>
      <c r="O94" s="9">
        <f>'System Parameters'!Q46</f>
        <v>0</v>
      </c>
      <c r="P94" s="9">
        <f>'System Parameters'!O32</f>
        <v>0</v>
      </c>
      <c r="Q94" s="9">
        <f>'System Parameters'!P32</f>
        <v>0</v>
      </c>
      <c r="R94" s="9">
        <f>'System Parameters'!Q33</f>
        <v>0</v>
      </c>
      <c r="S94" s="9">
        <f>'System Parameters'!I46</f>
        <v>0</v>
      </c>
      <c r="T94" s="9">
        <f>'System Parameters'!J46</f>
        <v>0</v>
      </c>
      <c r="U94" s="9">
        <f>'System Parameters'!K46</f>
        <v>0</v>
      </c>
      <c r="V94" s="9">
        <f>'System Parameters'!L46</f>
        <v>0</v>
      </c>
    </row>
    <row r="95" spans="1:23">
      <c r="A95" s="9" t="str">
        <f>'System Parameters'!L33</f>
        <v>Days of Use</v>
      </c>
      <c r="B95" s="9">
        <f>B93/($T78*B88+$U78*B89+$V78*B90)</f>
        <v>3.5008480736612544</v>
      </c>
      <c r="C95" s="9" t="str">
        <f>'System Parameters'!N33</f>
        <v>days</v>
      </c>
      <c r="D95" s="9">
        <f t="shared" ref="D95:O95" si="39">D93/($T78*D88+$U78*D89+$V78*D90)</f>
        <v>3.5376215077985353</v>
      </c>
      <c r="E95" s="9">
        <f t="shared" si="39"/>
        <v>3.5292393375348081</v>
      </c>
      <c r="F95" s="9">
        <f t="shared" si="39"/>
        <v>3.5042444821731742</v>
      </c>
      <c r="G95" s="9">
        <f t="shared" si="39"/>
        <v>3.5025454545454542</v>
      </c>
      <c r="H95" s="9">
        <f t="shared" si="39"/>
        <v>3.5455214723926378</v>
      </c>
      <c r="I95" s="9">
        <f t="shared" si="39"/>
        <v>3.5025454545454542</v>
      </c>
      <c r="J95" s="9">
        <f t="shared" si="39"/>
        <v>3.5042444821731742</v>
      </c>
      <c r="K95" s="9">
        <f t="shared" si="39"/>
        <v>3.6512509476876414</v>
      </c>
      <c r="L95" s="9">
        <f t="shared" si="39"/>
        <v>3.5059451589420036</v>
      </c>
      <c r="M95" s="9">
        <f t="shared" si="39"/>
        <v>3.5744680851063824</v>
      </c>
      <c r="N95" s="9">
        <f t="shared" si="39"/>
        <v>3.5103746537732636</v>
      </c>
      <c r="O95" s="9">
        <f t="shared" si="39"/>
        <v>3.501187418213541</v>
      </c>
      <c r="P95" s="9">
        <f>'System Parameters'!O33</f>
        <v>0</v>
      </c>
      <c r="Q95" s="9">
        <f>'System Parameters'!P33</f>
        <v>0</v>
      </c>
      <c r="R95" s="9">
        <f>'System Parameters'!Q34</f>
        <v>0</v>
      </c>
      <c r="S95" s="9">
        <f>'System Parameters'!I47</f>
        <v>0</v>
      </c>
      <c r="T95" s="9">
        <f>'System Parameters'!J47</f>
        <v>0</v>
      </c>
      <c r="U95" s="9">
        <f>'System Parameters'!K47</f>
        <v>0</v>
      </c>
      <c r="V95" s="9">
        <f>'System Parameters'!L47</f>
        <v>0</v>
      </c>
    </row>
    <row r="96" spans="1:23">
      <c r="A96" s="9" t="str">
        <f>'System Parameters'!L34</f>
        <v>Hours of Use</v>
      </c>
      <c r="B96" s="9">
        <f>B95*24</f>
        <v>84.020353767870105</v>
      </c>
      <c r="C96" s="9" t="str">
        <f>'System Parameters'!N34</f>
        <v>hours</v>
      </c>
      <c r="D96" s="9">
        <f t="shared" ref="D96:O96" si="40">D95*24</f>
        <v>84.902916187164848</v>
      </c>
      <c r="E96" s="9">
        <f t="shared" si="40"/>
        <v>84.701744100835398</v>
      </c>
      <c r="F96" s="9">
        <f t="shared" si="40"/>
        <v>84.101867572156181</v>
      </c>
      <c r="G96" s="9">
        <f t="shared" si="40"/>
        <v>84.061090909090893</v>
      </c>
      <c r="H96" s="9">
        <f t="shared" si="40"/>
        <v>85.092515337423308</v>
      </c>
      <c r="I96" s="9">
        <f t="shared" si="40"/>
        <v>84.061090909090893</v>
      </c>
      <c r="J96" s="9">
        <f t="shared" si="40"/>
        <v>84.101867572156181</v>
      </c>
      <c r="K96" s="9">
        <f t="shared" si="40"/>
        <v>87.630022744503393</v>
      </c>
      <c r="L96" s="9">
        <f t="shared" si="40"/>
        <v>84.142683814608091</v>
      </c>
      <c r="M96" s="9">
        <f t="shared" si="40"/>
        <v>85.78723404255318</v>
      </c>
      <c r="N96" s="9">
        <f t="shared" si="40"/>
        <v>84.248991690558327</v>
      </c>
      <c r="O96" s="9">
        <f t="shared" si="40"/>
        <v>84.02849803712499</v>
      </c>
      <c r="P96" s="9">
        <f>'System Parameters'!O34</f>
        <v>0</v>
      </c>
      <c r="Q96" s="9">
        <f>'System Parameters'!P34</f>
        <v>0</v>
      </c>
      <c r="R96" s="9">
        <f>'System Parameters'!Q35</f>
        <v>0</v>
      </c>
      <c r="S96" s="9">
        <f>'System Parameters'!I48</f>
        <v>0</v>
      </c>
      <c r="T96" s="9">
        <f>'System Parameters'!J48</f>
        <v>0</v>
      </c>
      <c r="U96" s="9">
        <f>'System Parameters'!K48</f>
        <v>0</v>
      </c>
      <c r="V96" s="9">
        <f>'System Parameters'!L48</f>
        <v>0</v>
      </c>
    </row>
    <row r="97" spans="1:22">
      <c r="A97" s="9">
        <f>'System Parameters'!A49</f>
        <v>0</v>
      </c>
      <c r="B97" s="9">
        <f>'System Parameters'!K36</f>
        <v>0</v>
      </c>
      <c r="C97" s="9">
        <f>'System Parameters'!L36</f>
        <v>0</v>
      </c>
      <c r="D97" s="9">
        <f>'System Parameters'!M36</f>
        <v>0</v>
      </c>
      <c r="O97" s="9">
        <f>'System Parameters'!N36</f>
        <v>0</v>
      </c>
      <c r="P97" s="9">
        <f>'System Parameters'!O36</f>
        <v>0</v>
      </c>
      <c r="Q97" s="9">
        <f>'System Parameters'!P36</f>
        <v>0</v>
      </c>
      <c r="R97" s="9">
        <f>'System Parameters'!Q36</f>
        <v>0</v>
      </c>
      <c r="S97" s="9">
        <f>'System Parameters'!I49</f>
        <v>0</v>
      </c>
      <c r="T97" s="9">
        <f>'System Parameters'!J49</f>
        <v>0</v>
      </c>
      <c r="U97" s="9">
        <f>'System Parameters'!K49</f>
        <v>0</v>
      </c>
      <c r="V97" s="9">
        <f>'System Parameters'!L49</f>
        <v>0</v>
      </c>
    </row>
    <row r="98" spans="1:22">
      <c r="A98" s="9" t="s">
        <v>40</v>
      </c>
      <c r="B98" s="9">
        <f>'System Parameters'!K37</f>
        <v>0</v>
      </c>
      <c r="C98" s="9">
        <f>'System Parameters'!L37</f>
        <v>0</v>
      </c>
      <c r="D98" s="22">
        <f t="shared" ref="D98:O98" si="41">D96/$B96-1</f>
        <v>1.0504150241179344E-2</v>
      </c>
      <c r="E98" s="22">
        <f t="shared" si="41"/>
        <v>8.109824612829275E-3</v>
      </c>
      <c r="F98" s="22">
        <f t="shared" si="41"/>
        <v>9.7016735386845632E-4</v>
      </c>
      <c r="G98" s="22">
        <f t="shared" si="41"/>
        <v>4.8484848484853238E-4</v>
      </c>
      <c r="H98" s="22">
        <f t="shared" si="41"/>
        <v>1.2760736196319122E-2</v>
      </c>
      <c r="I98" s="22">
        <f t="shared" si="41"/>
        <v>4.8484848484853238E-4</v>
      </c>
      <c r="J98" s="22">
        <f t="shared" si="41"/>
        <v>9.7016735386845632E-4</v>
      </c>
      <c r="K98" s="22">
        <f t="shared" si="41"/>
        <v>4.2961839777609256E-2</v>
      </c>
      <c r="L98" s="22">
        <f t="shared" si="41"/>
        <v>1.4559572919194963E-3</v>
      </c>
      <c r="M98" s="22">
        <f t="shared" si="41"/>
        <v>2.102919346858001E-2</v>
      </c>
      <c r="N98" s="22">
        <f t="shared" si="41"/>
        <v>2.7212206618398849E-3</v>
      </c>
      <c r="O98" s="22">
        <f t="shared" si="41"/>
        <v>9.693209906469491E-5</v>
      </c>
      <c r="P98" s="9">
        <f>'System Parameters'!O37</f>
        <v>0</v>
      </c>
      <c r="Q98" s="9">
        <f>'System Parameters'!P37</f>
        <v>0</v>
      </c>
      <c r="R98" s="9">
        <f>'System Parameters'!Q37</f>
        <v>0</v>
      </c>
      <c r="S98" s="9">
        <f>'System Parameters'!I50</f>
        <v>0</v>
      </c>
      <c r="T98" s="9">
        <f>'System Parameters'!J50</f>
        <v>0</v>
      </c>
      <c r="U98" s="9">
        <f>'System Parameters'!K50</f>
        <v>0</v>
      </c>
      <c r="V98" s="9">
        <f>'System Parameters'!L50</f>
        <v>0</v>
      </c>
    </row>
    <row r="99" spans="1:22">
      <c r="A99" s="9" t="s">
        <v>41</v>
      </c>
      <c r="B99" s="9">
        <f>'System Parameters'!K38</f>
        <v>0</v>
      </c>
      <c r="C99" s="9">
        <f>'System Parameters'!L38</f>
        <v>0</v>
      </c>
      <c r="D99" s="9" t="s">
        <v>42</v>
      </c>
      <c r="E99" s="9" t="s">
        <v>43</v>
      </c>
      <c r="F99" s="9" t="s">
        <v>44</v>
      </c>
      <c r="G99" s="9" t="s">
        <v>45</v>
      </c>
      <c r="H99" s="9" t="s">
        <v>46</v>
      </c>
      <c r="I99" s="9" t="s">
        <v>47</v>
      </c>
      <c r="J99" s="9" t="s">
        <v>48</v>
      </c>
      <c r="K99" s="9" t="s">
        <v>49</v>
      </c>
      <c r="L99" s="9" t="s">
        <v>50</v>
      </c>
      <c r="M99" s="9" t="s">
        <v>51</v>
      </c>
      <c r="N99" s="9" t="s">
        <v>52</v>
      </c>
      <c r="O99" s="9" t="s">
        <v>53</v>
      </c>
      <c r="P99" s="9">
        <f>'System Parameters'!O38</f>
        <v>0</v>
      </c>
      <c r="Q99" s="9">
        <f>'System Parameters'!P38</f>
        <v>0</v>
      </c>
      <c r="R99" s="9">
        <f>'System Parameters'!Q38</f>
        <v>0</v>
      </c>
      <c r="S99" s="9">
        <f>'System Parameters'!I51</f>
        <v>0</v>
      </c>
      <c r="T99" s="9">
        <f>'System Parameters'!J51</f>
        <v>0</v>
      </c>
      <c r="U99" s="9">
        <f>'System Parameters'!K51</f>
        <v>0</v>
      </c>
      <c r="V99" s="9">
        <f>'System Parameters'!L51</f>
        <v>0</v>
      </c>
    </row>
    <row r="100" spans="1:22">
      <c r="A100" s="9">
        <f>'System Parameters'!A52</f>
        <v>0</v>
      </c>
      <c r="B100" s="9">
        <f>'System Parameters'!B52</f>
        <v>0</v>
      </c>
      <c r="C100" s="9">
        <f>'System Parameters'!C52</f>
        <v>0</v>
      </c>
      <c r="D100" s="9">
        <f>'System Parameters'!D52</f>
        <v>0</v>
      </c>
      <c r="O100" s="9">
        <f>'System Parameters'!E52</f>
        <v>0</v>
      </c>
      <c r="P100" s="9">
        <f>'System Parameters'!F52</f>
        <v>0</v>
      </c>
      <c r="Q100" s="9">
        <f>'System Parameters'!G52</f>
        <v>0</v>
      </c>
      <c r="R100" s="9">
        <f>'System Parameters'!H52</f>
        <v>0</v>
      </c>
      <c r="S100" s="9">
        <f>'System Parameters'!I52</f>
        <v>0</v>
      </c>
      <c r="T100" s="9">
        <f>'System Parameters'!J52</f>
        <v>0</v>
      </c>
      <c r="U100" s="9">
        <f>'System Parameters'!K52</f>
        <v>0</v>
      </c>
      <c r="V100" s="9">
        <f>'System Parameters'!L52</f>
        <v>0</v>
      </c>
    </row>
    <row r="101" spans="1:22">
      <c r="A101" s="9">
        <f>'System Parameters'!A53</f>
        <v>0</v>
      </c>
      <c r="B101" s="9">
        <f>'System Parameters'!B53</f>
        <v>0</v>
      </c>
      <c r="C101" s="9">
        <f>'System Parameters'!C53</f>
        <v>0</v>
      </c>
      <c r="D101" s="9">
        <f>'System Parameters'!D53</f>
        <v>0</v>
      </c>
      <c r="O101" s="9">
        <f>'System Parameters'!E53</f>
        <v>0</v>
      </c>
      <c r="P101" s="9">
        <f>'System Parameters'!F53</f>
        <v>0</v>
      </c>
      <c r="Q101" s="9">
        <f>'System Parameters'!G53</f>
        <v>0</v>
      </c>
      <c r="R101" s="9">
        <f>'System Parameters'!H53</f>
        <v>0</v>
      </c>
      <c r="S101" s="9">
        <f>'System Parameters'!I53</f>
        <v>0</v>
      </c>
      <c r="T101" s="9">
        <f>'System Parameters'!J53</f>
        <v>0</v>
      </c>
      <c r="U101" s="9">
        <f>'System Parameters'!K53</f>
        <v>0</v>
      </c>
      <c r="V101" s="9">
        <f>'System Parameters'!L53</f>
        <v>0</v>
      </c>
    </row>
    <row r="102" spans="1:22">
      <c r="A102" s="9">
        <f>'System Parameters'!A54</f>
        <v>0</v>
      </c>
      <c r="B102" s="9">
        <f>'System Parameters'!B54</f>
        <v>0</v>
      </c>
      <c r="C102" s="9">
        <f>'System Parameters'!C54</f>
        <v>0</v>
      </c>
      <c r="D102" s="9">
        <f>'System Parameters'!D54</f>
        <v>0</v>
      </c>
      <c r="O102" s="9">
        <f>'System Parameters'!E54</f>
        <v>0</v>
      </c>
      <c r="P102" s="9">
        <f>'System Parameters'!F54</f>
        <v>0</v>
      </c>
      <c r="Q102" s="9">
        <f>'System Parameters'!G54</f>
        <v>0</v>
      </c>
      <c r="R102" s="9">
        <f>'System Parameters'!H54</f>
        <v>0</v>
      </c>
      <c r="S102" s="9">
        <f>'System Parameters'!I54</f>
        <v>0</v>
      </c>
      <c r="T102" s="9">
        <f>'System Parameters'!J54</f>
        <v>0</v>
      </c>
      <c r="U102" s="9">
        <f>'System Parameters'!K54</f>
        <v>0</v>
      </c>
      <c r="V102" s="9">
        <f>'System Parameters'!L54</f>
        <v>0</v>
      </c>
    </row>
    <row r="103" spans="1:22">
      <c r="A103" s="9">
        <f>'System Parameters'!A55</f>
        <v>0</v>
      </c>
      <c r="B103" s="9">
        <f>'System Parameters'!B55</f>
        <v>0</v>
      </c>
      <c r="C103" s="9">
        <f>'System Parameters'!C55</f>
        <v>0</v>
      </c>
      <c r="D103" s="9">
        <f>'System Parameters'!D55</f>
        <v>0</v>
      </c>
      <c r="O103" s="9">
        <f>'System Parameters'!E55</f>
        <v>0</v>
      </c>
      <c r="P103" s="9">
        <f>'System Parameters'!F55</f>
        <v>0</v>
      </c>
      <c r="Q103" s="9">
        <f>'System Parameters'!G55</f>
        <v>0</v>
      </c>
      <c r="R103" s="9">
        <f>'System Parameters'!H55</f>
        <v>0</v>
      </c>
      <c r="S103" s="9">
        <f>'System Parameters'!I55</f>
        <v>0</v>
      </c>
      <c r="T103" s="9">
        <f>'System Parameters'!J55</f>
        <v>0</v>
      </c>
      <c r="U103" s="9">
        <f>'System Parameters'!K55</f>
        <v>0</v>
      </c>
      <c r="V103" s="9">
        <f>'System Parameters'!L55</f>
        <v>0</v>
      </c>
    </row>
    <row r="104" spans="1:22">
      <c r="A104" s="9">
        <f>'System Parameters'!A56</f>
        <v>0</v>
      </c>
      <c r="B104" s="9">
        <f>'System Parameters'!B56</f>
        <v>0</v>
      </c>
      <c r="C104" s="9">
        <f>'System Parameters'!C56</f>
        <v>0</v>
      </c>
      <c r="D104" s="9">
        <f>'System Parameters'!D56</f>
        <v>0</v>
      </c>
      <c r="O104" s="9">
        <f>'System Parameters'!E56</f>
        <v>0</v>
      </c>
      <c r="P104" s="9">
        <f>'System Parameters'!F56</f>
        <v>0</v>
      </c>
      <c r="Q104" s="9">
        <f>'System Parameters'!G56</f>
        <v>0</v>
      </c>
      <c r="R104" s="9">
        <f>'System Parameters'!H56</f>
        <v>0</v>
      </c>
      <c r="S104" s="9">
        <f>'System Parameters'!I56</f>
        <v>0</v>
      </c>
      <c r="T104" s="9">
        <f>'System Parameters'!J56</f>
        <v>0</v>
      </c>
      <c r="U104" s="9">
        <f>'System Parameters'!K56</f>
        <v>0</v>
      </c>
      <c r="V104" s="9">
        <f>'System Parameters'!L56</f>
        <v>0</v>
      </c>
    </row>
    <row r="105" spans="1:22">
      <c r="A105" s="9">
        <f>'System Parameters'!A57</f>
        <v>0</v>
      </c>
      <c r="B105" s="9">
        <f>'System Parameters'!B57</f>
        <v>0</v>
      </c>
      <c r="C105" s="9">
        <f>'System Parameters'!C57</f>
        <v>0</v>
      </c>
      <c r="D105" s="9">
        <f>'System Parameters'!D57</f>
        <v>0</v>
      </c>
      <c r="O105" s="9">
        <f>'System Parameters'!E57</f>
        <v>0</v>
      </c>
      <c r="P105" s="9">
        <f>'System Parameters'!F57</f>
        <v>0</v>
      </c>
      <c r="Q105" s="9">
        <f>'System Parameters'!G57</f>
        <v>0</v>
      </c>
      <c r="R105" s="9">
        <f>'System Parameters'!H57</f>
        <v>0</v>
      </c>
      <c r="S105" s="9">
        <f>'System Parameters'!I57</f>
        <v>0</v>
      </c>
      <c r="T105" s="9">
        <f>'System Parameters'!J57</f>
        <v>0</v>
      </c>
      <c r="U105" s="9">
        <f>'System Parameters'!K57</f>
        <v>0</v>
      </c>
      <c r="V105" s="9">
        <f>'System Parameters'!L57</f>
        <v>0</v>
      </c>
    </row>
    <row r="106" spans="1:22">
      <c r="A106" s="9">
        <f>'System Parameters'!A58</f>
        <v>0</v>
      </c>
      <c r="B106" s="9">
        <f>'System Parameters'!B58</f>
        <v>0</v>
      </c>
      <c r="C106" s="9">
        <f>'System Parameters'!C58</f>
        <v>0</v>
      </c>
      <c r="D106" s="9">
        <f>'System Parameters'!D58</f>
        <v>0</v>
      </c>
      <c r="O106" s="9">
        <f>'System Parameters'!E58</f>
        <v>0</v>
      </c>
      <c r="P106" s="9">
        <f>'System Parameters'!F58</f>
        <v>0</v>
      </c>
      <c r="Q106" s="9">
        <f>'System Parameters'!G58</f>
        <v>0</v>
      </c>
      <c r="R106" s="9">
        <f>'System Parameters'!H58</f>
        <v>0</v>
      </c>
      <c r="S106" s="9">
        <f>'System Parameters'!I58</f>
        <v>0</v>
      </c>
      <c r="T106" s="9">
        <f>'System Parameters'!J58</f>
        <v>0</v>
      </c>
      <c r="U106" s="9">
        <f>'System Parameters'!K58</f>
        <v>0</v>
      </c>
      <c r="V106" s="9">
        <f>'System Parameters'!L58</f>
        <v>0</v>
      </c>
    </row>
    <row r="107" spans="1:22">
      <c r="A107" s="9">
        <f>'System Parameters'!A59</f>
        <v>0</v>
      </c>
      <c r="B107" s="9">
        <f>'System Parameters'!B59</f>
        <v>0</v>
      </c>
      <c r="C107" s="9">
        <f>'System Parameters'!C59</f>
        <v>0</v>
      </c>
      <c r="D107" s="9">
        <f>'System Parameters'!D59</f>
        <v>0</v>
      </c>
      <c r="O107" s="9">
        <f>'System Parameters'!E59</f>
        <v>0</v>
      </c>
      <c r="P107" s="9">
        <f>'System Parameters'!F59</f>
        <v>0</v>
      </c>
      <c r="Q107" s="9">
        <f>'System Parameters'!G59</f>
        <v>0</v>
      </c>
      <c r="R107" s="9">
        <f>'System Parameters'!H59</f>
        <v>0</v>
      </c>
      <c r="S107" s="9">
        <f>'System Parameters'!I59</f>
        <v>0</v>
      </c>
      <c r="T107" s="9">
        <f>'System Parameters'!J59</f>
        <v>0</v>
      </c>
      <c r="U107" s="9">
        <f>'System Parameters'!K59</f>
        <v>0</v>
      </c>
      <c r="V107" s="9">
        <f>'System Parameters'!L59</f>
        <v>0</v>
      </c>
    </row>
    <row r="108" spans="1:22">
      <c r="A108" s="9">
        <f>'System Parameters'!A60</f>
        <v>0</v>
      </c>
      <c r="B108" s="9">
        <f>'System Parameters'!B60</f>
        <v>0</v>
      </c>
      <c r="C108" s="9">
        <f>'System Parameters'!C60</f>
        <v>0</v>
      </c>
      <c r="D108" s="9">
        <f>'System Parameters'!D60</f>
        <v>0</v>
      </c>
      <c r="O108" s="9">
        <f>'System Parameters'!E60</f>
        <v>0</v>
      </c>
      <c r="P108" s="9">
        <f>'System Parameters'!F60</f>
        <v>0</v>
      </c>
      <c r="Q108" s="9">
        <f>'System Parameters'!G60</f>
        <v>0</v>
      </c>
      <c r="R108" s="9">
        <f>'System Parameters'!H60</f>
        <v>0</v>
      </c>
      <c r="S108" s="9">
        <f>'System Parameters'!I60</f>
        <v>0</v>
      </c>
      <c r="T108" s="9">
        <f>'System Parameters'!J60</f>
        <v>0</v>
      </c>
      <c r="U108" s="9">
        <f>'System Parameters'!K60</f>
        <v>0</v>
      </c>
      <c r="V108" s="9">
        <f>'System Parameters'!L60</f>
        <v>0</v>
      </c>
    </row>
    <row r="109" spans="1:22">
      <c r="A109" s="9">
        <f>'System Parameters'!A61</f>
        <v>0</v>
      </c>
      <c r="B109" s="9">
        <f>'System Parameters'!B61</f>
        <v>0</v>
      </c>
      <c r="C109" s="9">
        <f>'System Parameters'!C61</f>
        <v>0</v>
      </c>
      <c r="D109" s="9">
        <f>'System Parameters'!D61</f>
        <v>0</v>
      </c>
      <c r="O109" s="9">
        <f>'System Parameters'!E61</f>
        <v>0</v>
      </c>
      <c r="P109" s="9">
        <f>'System Parameters'!F61</f>
        <v>0</v>
      </c>
      <c r="Q109" s="9">
        <f>'System Parameters'!G61</f>
        <v>0</v>
      </c>
      <c r="R109" s="9">
        <f>'System Parameters'!H61</f>
        <v>0</v>
      </c>
      <c r="S109" s="9">
        <f>'System Parameters'!I61</f>
        <v>0</v>
      </c>
      <c r="T109" s="9">
        <f>'System Parameters'!J61</f>
        <v>0</v>
      </c>
      <c r="U109" s="9">
        <f>'System Parameters'!K61</f>
        <v>0</v>
      </c>
      <c r="V109" s="9">
        <f>'System Parameters'!L61</f>
        <v>0</v>
      </c>
    </row>
    <row r="110" spans="1:22">
      <c r="A110" s="9">
        <f>'System Parameters'!A62</f>
        <v>0</v>
      </c>
      <c r="B110" s="9">
        <f>'System Parameters'!B62</f>
        <v>0</v>
      </c>
      <c r="C110" s="9">
        <f>'System Parameters'!C62</f>
        <v>0</v>
      </c>
      <c r="D110" s="9">
        <f>'System Parameters'!D62</f>
        <v>0</v>
      </c>
      <c r="O110" s="9">
        <f>'System Parameters'!E62</f>
        <v>0</v>
      </c>
      <c r="P110" s="9">
        <f>'System Parameters'!F62</f>
        <v>0</v>
      </c>
      <c r="Q110" s="9">
        <f>'System Parameters'!G62</f>
        <v>0</v>
      </c>
      <c r="R110" s="9">
        <f>'System Parameters'!H62</f>
        <v>0</v>
      </c>
      <c r="S110" s="9">
        <f>'System Parameters'!I62</f>
        <v>0</v>
      </c>
      <c r="T110" s="9">
        <f>'System Parameters'!J62</f>
        <v>0</v>
      </c>
      <c r="U110" s="9">
        <f>'System Parameters'!K62</f>
        <v>0</v>
      </c>
      <c r="V110" s="9">
        <f>'System Parameters'!L62</f>
        <v>0</v>
      </c>
    </row>
    <row r="111" spans="1:22">
      <c r="A111" s="9">
        <f>'System Parameters'!A63</f>
        <v>0</v>
      </c>
      <c r="B111" s="9">
        <f>'System Parameters'!B63</f>
        <v>0</v>
      </c>
      <c r="C111" s="9">
        <f>'System Parameters'!C63</f>
        <v>0</v>
      </c>
      <c r="D111" s="9">
        <f>'System Parameters'!D63</f>
        <v>0</v>
      </c>
      <c r="O111" s="9">
        <f>'System Parameters'!E63</f>
        <v>0</v>
      </c>
      <c r="P111" s="9">
        <f>'System Parameters'!F63</f>
        <v>0</v>
      </c>
      <c r="Q111" s="9">
        <f>'System Parameters'!G63</f>
        <v>0</v>
      </c>
      <c r="R111" s="9">
        <f>'System Parameters'!H63</f>
        <v>0</v>
      </c>
      <c r="S111" s="9">
        <f>'System Parameters'!I63</f>
        <v>0</v>
      </c>
      <c r="T111" s="9">
        <f>'System Parameters'!J63</f>
        <v>0</v>
      </c>
      <c r="U111" s="9">
        <f>'System Parameters'!K63</f>
        <v>0</v>
      </c>
      <c r="V111" s="9">
        <f>'System Parameters'!L63</f>
        <v>0</v>
      </c>
    </row>
    <row r="112" spans="1:22">
      <c r="A112" s="9">
        <f>'System Parameters'!A64</f>
        <v>0</v>
      </c>
      <c r="B112" s="9">
        <f>'System Parameters'!B64</f>
        <v>0</v>
      </c>
      <c r="C112" s="9">
        <f>'System Parameters'!C64</f>
        <v>0</v>
      </c>
      <c r="D112" s="9">
        <f>'System Parameters'!D64</f>
        <v>0</v>
      </c>
      <c r="O112" s="9">
        <f>'System Parameters'!E64</f>
        <v>0</v>
      </c>
      <c r="P112" s="9">
        <f>'System Parameters'!F64</f>
        <v>0</v>
      </c>
      <c r="Q112" s="9">
        <f>'System Parameters'!G64</f>
        <v>0</v>
      </c>
      <c r="R112" s="9">
        <f>'System Parameters'!H64</f>
        <v>0</v>
      </c>
      <c r="S112" s="9">
        <f>'System Parameters'!I64</f>
        <v>0</v>
      </c>
      <c r="T112" s="9">
        <f>'System Parameters'!J64</f>
        <v>0</v>
      </c>
      <c r="U112" s="9">
        <f>'System Parameters'!K64</f>
        <v>0</v>
      </c>
      <c r="V112" s="9">
        <f>'System Parameters'!L64</f>
        <v>0</v>
      </c>
    </row>
    <row r="113" spans="1:22">
      <c r="A113" s="9">
        <f>'System Parameters'!A65</f>
        <v>0</v>
      </c>
      <c r="B113" s="9">
        <f>'System Parameters'!B65</f>
        <v>0</v>
      </c>
      <c r="C113" s="9">
        <f>'System Parameters'!C65</f>
        <v>0</v>
      </c>
      <c r="D113" s="9">
        <f>'System Parameters'!D65</f>
        <v>0</v>
      </c>
      <c r="O113" s="9">
        <f>'System Parameters'!E65</f>
        <v>0</v>
      </c>
      <c r="P113" s="9">
        <f>'System Parameters'!F65</f>
        <v>0</v>
      </c>
      <c r="Q113" s="9">
        <f>'System Parameters'!G65</f>
        <v>0</v>
      </c>
      <c r="R113" s="9">
        <f>'System Parameters'!H65</f>
        <v>0</v>
      </c>
      <c r="S113" s="9">
        <f>'System Parameters'!I65</f>
        <v>0</v>
      </c>
      <c r="T113" s="9">
        <f>'System Parameters'!J65</f>
        <v>0</v>
      </c>
      <c r="U113" s="9">
        <f>'System Parameters'!K65</f>
        <v>0</v>
      </c>
      <c r="V113" s="9">
        <f>'System Parameters'!L65</f>
        <v>0</v>
      </c>
    </row>
    <row r="114" spans="1:22">
      <c r="A114" s="9">
        <f>'System Parameters'!A66</f>
        <v>0</v>
      </c>
      <c r="B114" s="9">
        <f>'System Parameters'!B66</f>
        <v>0</v>
      </c>
      <c r="C114" s="9">
        <f>'System Parameters'!C66</f>
        <v>0</v>
      </c>
      <c r="D114" s="9">
        <f>'System Parameters'!D66</f>
        <v>0</v>
      </c>
      <c r="O114" s="9">
        <f>'System Parameters'!E66</f>
        <v>0</v>
      </c>
      <c r="P114" s="9">
        <f>'System Parameters'!F66</f>
        <v>0</v>
      </c>
      <c r="Q114" s="9">
        <f>'System Parameters'!G66</f>
        <v>0</v>
      </c>
      <c r="R114" s="9">
        <f>'System Parameters'!H66</f>
        <v>0</v>
      </c>
      <c r="S114" s="9">
        <f>'System Parameters'!I66</f>
        <v>0</v>
      </c>
      <c r="T114" s="9">
        <f>'System Parameters'!J66</f>
        <v>0</v>
      </c>
      <c r="U114" s="9">
        <f>'System Parameters'!K66</f>
        <v>0</v>
      </c>
      <c r="V114" s="9">
        <f>'System Parameters'!L66</f>
        <v>0</v>
      </c>
    </row>
    <row r="115" spans="1:22">
      <c r="A115" s="9">
        <f>'System Parameters'!A67</f>
        <v>0</v>
      </c>
      <c r="B115" s="9">
        <f>'System Parameters'!B67</f>
        <v>0</v>
      </c>
      <c r="C115" s="9">
        <f>'System Parameters'!C67</f>
        <v>0</v>
      </c>
      <c r="D115" s="9">
        <f>'System Parameters'!D67</f>
        <v>0</v>
      </c>
      <c r="O115" s="9">
        <f>'System Parameters'!E67</f>
        <v>0</v>
      </c>
      <c r="P115" s="9">
        <f>'System Parameters'!F67</f>
        <v>0</v>
      </c>
      <c r="Q115" s="9">
        <f>'System Parameters'!G67</f>
        <v>0</v>
      </c>
      <c r="R115" s="9">
        <f>'System Parameters'!H67</f>
        <v>0</v>
      </c>
      <c r="S115" s="9">
        <f>'System Parameters'!I67</f>
        <v>0</v>
      </c>
      <c r="T115" s="9">
        <f>'System Parameters'!J67</f>
        <v>0</v>
      </c>
      <c r="U115" s="9">
        <f>'System Parameters'!K67</f>
        <v>0</v>
      </c>
      <c r="V115" s="9">
        <f>'System Parameters'!L67</f>
        <v>0</v>
      </c>
    </row>
    <row r="116" spans="1:22">
      <c r="A116" s="9">
        <f>'System Parameters'!A68</f>
        <v>0</v>
      </c>
      <c r="B116" s="9">
        <f>'System Parameters'!B68</f>
        <v>0</v>
      </c>
      <c r="C116" s="9">
        <f>'System Parameters'!C68</f>
        <v>0</v>
      </c>
      <c r="D116" s="9">
        <f>'System Parameters'!D68</f>
        <v>0</v>
      </c>
      <c r="O116" s="9">
        <f>'System Parameters'!E68</f>
        <v>0</v>
      </c>
      <c r="P116" s="9">
        <f>'System Parameters'!F68</f>
        <v>0</v>
      </c>
      <c r="Q116" s="9">
        <f>'System Parameters'!G68</f>
        <v>0</v>
      </c>
      <c r="R116" s="9">
        <f>'System Parameters'!H68</f>
        <v>0</v>
      </c>
      <c r="S116" s="9">
        <f>'System Parameters'!I68</f>
        <v>0</v>
      </c>
      <c r="T116" s="9">
        <f>'System Parameters'!J68</f>
        <v>0</v>
      </c>
      <c r="U116" s="9">
        <f>'System Parameters'!K68</f>
        <v>0</v>
      </c>
      <c r="V116" s="9">
        <f>'System Parameters'!L68</f>
        <v>0</v>
      </c>
    </row>
    <row r="117" spans="1:22">
      <c r="A117" s="9">
        <f>'System Parameters'!A69</f>
        <v>0</v>
      </c>
      <c r="B117" s="9">
        <f>'System Parameters'!B69</f>
        <v>0</v>
      </c>
      <c r="C117" s="9">
        <f>'System Parameters'!C69</f>
        <v>0</v>
      </c>
      <c r="D117" s="9">
        <f>'System Parameters'!D69</f>
        <v>0</v>
      </c>
      <c r="O117" s="9">
        <f>'System Parameters'!E69</f>
        <v>0</v>
      </c>
      <c r="P117" s="9">
        <f>'System Parameters'!F69</f>
        <v>0</v>
      </c>
      <c r="Q117" s="9">
        <f>'System Parameters'!G69</f>
        <v>0</v>
      </c>
      <c r="R117" s="9">
        <f>'System Parameters'!H69</f>
        <v>0</v>
      </c>
      <c r="S117" s="9">
        <f>'System Parameters'!I69</f>
        <v>0</v>
      </c>
      <c r="T117" s="9">
        <f>'System Parameters'!J69</f>
        <v>0</v>
      </c>
      <c r="U117" s="9">
        <f>'System Parameters'!K69</f>
        <v>0</v>
      </c>
      <c r="V117" s="9">
        <f>'System Parameters'!L69</f>
        <v>0</v>
      </c>
    </row>
    <row r="118" spans="1:22">
      <c r="A118" s="9">
        <f>'System Parameters'!A70</f>
        <v>0</v>
      </c>
      <c r="B118" s="9">
        <f>'System Parameters'!B70</f>
        <v>0</v>
      </c>
      <c r="C118" s="9">
        <f>'System Parameters'!C70</f>
        <v>0</v>
      </c>
      <c r="D118" s="9">
        <f>'System Parameters'!D70</f>
        <v>0</v>
      </c>
      <c r="O118" s="9">
        <f>'System Parameters'!E70</f>
        <v>0</v>
      </c>
      <c r="P118" s="9">
        <f>'System Parameters'!F70</f>
        <v>0</v>
      </c>
      <c r="Q118" s="9">
        <f>'System Parameters'!G70</f>
        <v>0</v>
      </c>
      <c r="R118" s="9">
        <f>'System Parameters'!H70</f>
        <v>0</v>
      </c>
      <c r="S118" s="9">
        <f>'System Parameters'!I70</f>
        <v>0</v>
      </c>
      <c r="T118" s="9">
        <f>'System Parameters'!J70</f>
        <v>0</v>
      </c>
      <c r="U118" s="9">
        <f>'System Parameters'!K70</f>
        <v>0</v>
      </c>
      <c r="V118" s="9">
        <f>'System Parameters'!L70</f>
        <v>0</v>
      </c>
    </row>
  </sheetData>
  <pageMargins left="0" right="0" top="0" bottom="0" header="0" footer="0"/>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2024-02-07T00:16:27Z</dcterms:created>
  <dcterms:modified xsi:type="dcterms:W3CDTF">2024-02-07T05:20:30Z</dcterms:modified>
  <cp:category/>
  <cp:contentStatus/>
</cp:coreProperties>
</file>