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tomcat-9.0.0.M20-winx64\webapps\h5game\h5文档\理财\"/>
    </mc:Choice>
  </mc:AlternateContent>
  <bookViews>
    <workbookView xWindow="0" yWindow="0" windowWidth="21600" windowHeight="9465" firstSheet="1" activeTab="1"/>
  </bookViews>
  <sheets>
    <sheet name="4月份" sheetId="1" r:id="rId1"/>
    <sheet name="6~7月份" sheetId="2" r:id="rId2"/>
    <sheet name="费用开支" sheetId="3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4" i="2" l="1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H279" i="2" l="1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E24" i="3"/>
  <c r="F24" i="3" s="1"/>
  <c r="I24" i="3" s="1"/>
  <c r="J117" i="2" l="1"/>
  <c r="K24" i="3"/>
  <c r="C20" i="3"/>
  <c r="E20" i="3" s="1"/>
  <c r="F20" i="3" s="1"/>
  <c r="E19" i="3"/>
  <c r="F19" i="3" s="1"/>
  <c r="K19" i="3" s="1"/>
  <c r="I20" i="3" l="1"/>
  <c r="K20" i="3"/>
  <c r="I19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<sst xmlns="http://schemas.openxmlformats.org/spreadsheetml/2006/main" count="1857" uniqueCount="260">
  <si>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</si>
  <si>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</si>
  <si>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</si>
  <si>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</si>
  <si>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</si>
  <si>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</si>
  <si>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</si>
  <si>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</si>
  <si>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</si>
  <si>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</si>
  <si>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</si>
  <si>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</si>
  <si>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</si>
  <si>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</si>
  <si>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</si>
  <si>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</si>
  <si>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</si>
  <si>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</si>
  <si>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</si>
  <si>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</si>
  <si>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</si>
  <si>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</si>
  <si>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</si>
  <si>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</si>
  <si>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</si>
  <si>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</si>
  <si>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</si>
  <si>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</si>
  <si>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</si>
  <si>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</si>
  <si>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</si>
  <si>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</si>
  <si>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</si>
  <si>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</si>
  <si>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</si>
  <si>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</si>
  <si>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</si>
  <si>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</si>
  <si>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</si>
  <si>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</si>
  <si>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</si>
  <si>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</si>
  <si>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</si>
  <si>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</si>
  <si>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</si>
  <si>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</si>
  <si>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</si>
  <si>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</si>
  <si>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</si>
  <si>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</si>
  <si>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</si>
  <si>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</si>
  <si>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</si>
  <si>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</si>
  <si>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</si>
  <si>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</si>
  <si>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</si>
  <si>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</si>
  <si>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</si>
  <si>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</si>
  <si>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</si>
  <si>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</si>
  <si>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</si>
  <si>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</si>
  <si>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</si>
  <si>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</si>
  <si>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</si>
  <si>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</si>
  <si>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</si>
  <si>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</si>
  <si>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</si>
  <si>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</si>
  <si>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</si>
  <si>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</si>
  <si>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</si>
  <si>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</si>
  <si>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</si>
  <si>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</si>
  <si>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</si>
  <si>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</si>
  <si>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</si>
  <si>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</si>
  <si>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</si>
  <si>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</si>
  <si>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</si>
  <si>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</si>
  <si>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</si>
  <si>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</si>
  <si>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</si>
  <si>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</si>
  <si>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</si>
  <si>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</si>
  <si>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</si>
  <si>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</si>
  <si>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</si>
  <si>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</si>
  <si>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</si>
  <si>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</si>
  <si>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</si>
  <si>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</si>
  <si>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</si>
  <si>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</si>
  <si>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</si>
  <si>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</si>
  <si>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</si>
  <si>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</si>
  <si>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</si>
  <si>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</si>
  <si>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</si>
  <si>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</si>
  <si>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</si>
  <si>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</si>
  <si>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</si>
  <si>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</si>
  <si>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</si>
  <si>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</si>
  <si>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</si>
  <si>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</si>
  <si>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</si>
  <si>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</si>
  <si>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</si>
  <si>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</si>
  <si>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</si>
  <si>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</si>
  <si>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</si>
  <si>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</si>
  <si>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</si>
  <si>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</si>
  <si>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</si>
  <si>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</si>
  <si>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</si>
  <si>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</si>
  <si>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</si>
  <si>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</si>
  <si>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</si>
  <si>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</si>
  <si>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</si>
  <si>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</si>
  <si>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</si>
  <si>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</si>
  <si>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</si>
  <si>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</si>
  <si>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</si>
  <si>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</si>
  <si>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</si>
  <si>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</si>
  <si>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</si>
  <si>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</si>
  <si>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</si>
  <si>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</si>
  <si>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</si>
  <si>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</si>
  <si>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</si>
  <si>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</si>
  <si>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</si>
  <si>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</si>
  <si>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</si>
  <si>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</si>
  <si>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</si>
  <si>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</si>
  <si>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</si>
  <si>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</si>
  <si>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</si>
  <si>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</si>
  <si>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我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</si>
  <si>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</si>
  <si>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</si>
  <si>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</si>
  <si>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</si>
  <si>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汽车年审</t>
    <phoneticPr fontId="1" type="noConversion"/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</si>
  <si>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</si>
  <si>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</si>
  <si>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</si>
  <si>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</si>
  <si>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</si>
  <si>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</si>
  <si>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</si>
  <si>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</si>
  <si>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</si>
  <si>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</si>
  <si>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</si>
  <si>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</si>
  <si>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</si>
  <si>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</si>
  <si>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</si>
  <si>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</si>
  <si>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</si>
  <si>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</si>
  <si>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</si>
  <si>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</si>
  <si>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</si>
  <si>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</si>
  <si>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</si>
  <si>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</si>
  <si>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</si>
  <si>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</si>
  <si>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</si>
  <si>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</si>
  <si>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</si>
  <si>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</si>
  <si>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</si>
  <si>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</si>
  <si>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</si>
  <si>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</si>
  <si>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</si>
  <si>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</si>
  <si>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</si>
  <si>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</si>
  <si>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</si>
  <si>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</si>
  <si>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</si>
  <si>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</si>
  <si>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</si>
  <si>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</si>
  <si>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</si>
  <si>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</si>
  <si>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</si>
  <si>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个人(包含伙食)</t>
    <phoneticPr fontId="1" type="noConversion"/>
  </si>
  <si>
    <t>否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</si>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</sst>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24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25"/>
    </row>
    <row r="4" spans="1:12" ht="15" thickBot="1">
      <c r="A4" s="3"/>
      <c r="B4" s="3"/>
      <c r="C4" s="36"/>
      <c r="D4" s="3"/>
      <c r="E4" s="3"/>
      <c r="F4" s="325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03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20">
        <f>SUM(E8:E16)/D17</f>
        <v>-3.5170839427259689E-4</v>
      </c>
      <c r="L8" s="320">
        <f>K8*365</f>
        <v>-0.12837356390949786</v>
      </c>
    </row>
    <row r="9" spans="1:12">
      <c r="A9" s="304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21"/>
      <c r="L9" s="321"/>
    </row>
    <row r="10" spans="1:12">
      <c r="A10" s="304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21"/>
      <c r="L10" s="321"/>
    </row>
    <row r="11" spans="1:12" ht="28.5">
      <c r="A11" s="304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21"/>
      <c r="L11" s="321"/>
    </row>
    <row r="12" spans="1:12">
      <c r="A12" s="304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21"/>
      <c r="L12" s="321"/>
    </row>
    <row r="13" spans="1:12" ht="28.5">
      <c r="A13" s="304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21"/>
      <c r="L13" s="321"/>
    </row>
    <row r="14" spans="1:12" ht="15.75">
      <c r="A14" s="304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21"/>
      <c r="L14" s="321"/>
    </row>
    <row r="15" spans="1:12" ht="15.75">
      <c r="A15" s="304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21"/>
      <c r="L15" s="321"/>
    </row>
    <row r="16" spans="1:12" ht="16.5" thickBot="1">
      <c r="A16" s="305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22"/>
      <c r="L16" s="322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03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19">
        <f>SUM(E20:E28)/D29</f>
        <v>1.2161830411628077E-4</v>
      </c>
      <c r="L20" s="319">
        <f>K20*365</f>
        <v>4.4390681002442478E-2</v>
      </c>
    </row>
    <row r="21" spans="1:12">
      <c r="A21" s="304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17"/>
      <c r="L21" s="317"/>
    </row>
    <row r="22" spans="1:12" ht="28.5">
      <c r="A22" s="304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17"/>
      <c r="L22" s="317"/>
    </row>
    <row r="23" spans="1:12" ht="15.75">
      <c r="A23" s="304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17"/>
      <c r="L23" s="317"/>
    </row>
    <row r="24" spans="1:12">
      <c r="A24" s="304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17"/>
      <c r="L24" s="317"/>
    </row>
    <row r="25" spans="1:12" ht="25.5">
      <c r="A25" s="304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17"/>
      <c r="L25" s="317"/>
    </row>
    <row r="26" spans="1:12" ht="15.75">
      <c r="A26" s="304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17"/>
      <c r="L26" s="317"/>
    </row>
    <row r="27" spans="1:12" ht="15.75">
      <c r="A27" s="304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17"/>
      <c r="L27" s="317"/>
    </row>
    <row r="28" spans="1:12" ht="26.25" thickBot="1">
      <c r="A28" s="305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23"/>
      <c r="L28" s="323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03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16">
        <f>E43/D43</f>
        <v>1.702483954985614E-4</v>
      </c>
      <c r="L32" s="319">
        <f>K32*365</f>
        <v>6.2140664356974913E-2</v>
      </c>
    </row>
    <row r="33" spans="1:12" ht="14.25" customHeight="1">
      <c r="A33" s="304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17"/>
      <c r="L33" s="317"/>
    </row>
    <row r="34" spans="1:12" ht="28.5">
      <c r="A34" s="304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17"/>
      <c r="L34" s="317"/>
    </row>
    <row r="35" spans="1:12" ht="25.5">
      <c r="A35" s="304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17"/>
      <c r="L35" s="317"/>
    </row>
    <row r="36" spans="1:12" ht="14.25" customHeight="1">
      <c r="A36" s="304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17"/>
      <c r="L36" s="317"/>
    </row>
    <row r="37" spans="1:12" ht="25.5">
      <c r="A37" s="304"/>
      <c r="B37" s="309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17"/>
      <c r="L37" s="317"/>
    </row>
    <row r="38" spans="1:12" ht="15.75" customHeight="1">
      <c r="A38" s="304"/>
      <c r="B38" s="310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17"/>
      <c r="L38" s="317"/>
    </row>
    <row r="39" spans="1:12" ht="15.75" customHeight="1">
      <c r="A39" s="304"/>
      <c r="B39" s="311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17"/>
      <c r="L39" s="317"/>
    </row>
    <row r="40" spans="1:12" ht="28.5">
      <c r="A40" s="304"/>
      <c r="B40" s="301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17"/>
      <c r="L40" s="317"/>
    </row>
    <row r="41" spans="1:12" ht="28.5">
      <c r="A41" s="304"/>
      <c r="B41" s="302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17"/>
      <c r="L41" s="317"/>
    </row>
    <row r="42" spans="1:12" ht="29.25" thickBot="1">
      <c r="A42" s="305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18"/>
      <c r="L42" s="318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03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16">
        <f>E57/D57</f>
        <v>4.0195911533449105E-4</v>
      </c>
      <c r="L46" s="319">
        <f>K46*365</f>
        <v>0.14671507709708922</v>
      </c>
    </row>
    <row r="47" spans="1:12" ht="14.25" customHeight="1">
      <c r="A47" s="304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17"/>
      <c r="L47" s="317"/>
    </row>
    <row r="48" spans="1:12" ht="25.5">
      <c r="A48" s="304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17"/>
      <c r="L48" s="317"/>
    </row>
    <row r="49" spans="1:13">
      <c r="A49" s="304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17"/>
      <c r="L49" s="317"/>
    </row>
    <row r="50" spans="1:13" ht="14.25" customHeight="1">
      <c r="A50" s="304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17"/>
      <c r="L50" s="317"/>
    </row>
    <row r="51" spans="1:13" ht="25.5">
      <c r="A51" s="304"/>
      <c r="B51" s="309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17"/>
      <c r="L51" s="317"/>
    </row>
    <row r="52" spans="1:13" ht="15.75" customHeight="1">
      <c r="A52" s="304"/>
      <c r="B52" s="310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17"/>
      <c r="L52" s="317"/>
    </row>
    <row r="53" spans="1:13" ht="15.75" customHeight="1">
      <c r="A53" s="304"/>
      <c r="B53" s="311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17"/>
      <c r="L53" s="317"/>
    </row>
    <row r="54" spans="1:13" ht="28.5">
      <c r="A54" s="304"/>
      <c r="B54" s="301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17"/>
      <c r="L54" s="317"/>
    </row>
    <row r="55" spans="1:13" ht="28.5">
      <c r="A55" s="304"/>
      <c r="B55" s="302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17"/>
      <c r="L55" s="317"/>
    </row>
    <row r="56" spans="1:13" ht="29.25" thickBot="1">
      <c r="A56" s="305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18"/>
      <c r="L56" s="318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03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06">
        <f>E71/D71</f>
        <v>-5.8921049672166818E-5</v>
      </c>
      <c r="L60" s="306">
        <f>K60*365</f>
        <v>-2.1506183130340889E-2</v>
      </c>
      <c r="M60" s="84" t="s">
        <v>95</v>
      </c>
    </row>
    <row r="61" spans="1:13">
      <c r="A61" s="304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07"/>
      <c r="L61" s="307"/>
      <c r="M61" s="84"/>
    </row>
    <row r="62" spans="1:13" ht="15.75">
      <c r="A62" s="304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07"/>
      <c r="L62" s="307"/>
      <c r="M62" s="84" t="s">
        <v>95</v>
      </c>
    </row>
    <row r="63" spans="1:13">
      <c r="A63" s="304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07"/>
      <c r="L63" s="307"/>
      <c r="M63" s="84"/>
    </row>
    <row r="64" spans="1:13">
      <c r="A64" s="304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07"/>
      <c r="L64" s="307"/>
      <c r="M64" s="84"/>
    </row>
    <row r="65" spans="1:13" ht="25.5">
      <c r="A65" s="304"/>
      <c r="B65" s="309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07"/>
      <c r="L65" s="307"/>
      <c r="M65" s="84"/>
    </row>
    <row r="66" spans="1:13">
      <c r="A66" s="304"/>
      <c r="B66" s="310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07"/>
      <c r="L66" s="307"/>
      <c r="M66" s="84" t="s">
        <v>99</v>
      </c>
    </row>
    <row r="67" spans="1:13">
      <c r="A67" s="304"/>
      <c r="B67" s="311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07"/>
      <c r="L67" s="307"/>
      <c r="M67" s="84"/>
    </row>
    <row r="68" spans="1:13" ht="28.5">
      <c r="A68" s="304"/>
      <c r="B68" s="301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07"/>
      <c r="L68" s="307"/>
      <c r="M68" s="84" t="s">
        <v>90</v>
      </c>
    </row>
    <row r="69" spans="1:13" ht="28.5">
      <c r="A69" s="304"/>
      <c r="B69" s="302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07"/>
      <c r="L69" s="307"/>
      <c r="M69" s="84" t="s">
        <v>90</v>
      </c>
    </row>
    <row r="70" spans="1:13" ht="29.25" thickBot="1">
      <c r="A70" s="305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08"/>
      <c r="L70" s="308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03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06">
        <f>E86/D86</f>
        <v>7.9671574188449191E-4</v>
      </c>
      <c r="L74" s="306">
        <f>K74*365</f>
        <v>0.29080124578783956</v>
      </c>
      <c r="M74" s="84" t="s">
        <v>95</v>
      </c>
    </row>
    <row r="75" spans="1:13" ht="14.25" customHeight="1">
      <c r="A75" s="304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07"/>
      <c r="L75" s="307"/>
      <c r="M75" s="84"/>
    </row>
    <row r="76" spans="1:13" ht="15.75">
      <c r="A76" s="304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07"/>
      <c r="L76" s="307"/>
      <c r="M76" s="84" t="s">
        <v>95</v>
      </c>
    </row>
    <row r="77" spans="1:13" ht="14.25" customHeight="1">
      <c r="A77" s="304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07"/>
      <c r="L77" s="307"/>
      <c r="M77" s="84"/>
    </row>
    <row r="78" spans="1:13" ht="14.25" customHeight="1">
      <c r="A78" s="304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07"/>
      <c r="L78" s="307"/>
      <c r="M78" s="84"/>
    </row>
    <row r="79" spans="1:13" ht="25.5">
      <c r="A79" s="304"/>
      <c r="B79" s="309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07"/>
      <c r="L79" s="307"/>
      <c r="M79" s="84"/>
    </row>
    <row r="80" spans="1:13" ht="22.5">
      <c r="A80" s="304"/>
      <c r="B80" s="310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07"/>
      <c r="L80" s="307"/>
      <c r="M80" s="84" t="s">
        <v>98</v>
      </c>
    </row>
    <row r="81" spans="1:13">
      <c r="A81" s="304"/>
      <c r="B81" s="310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07"/>
      <c r="L81" s="307"/>
      <c r="M81" s="84" t="s">
        <v>88</v>
      </c>
    </row>
    <row r="82" spans="1:13" ht="14.25" customHeight="1">
      <c r="A82" s="304"/>
      <c r="B82" s="311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07"/>
      <c r="L82" s="307"/>
      <c r="M82" s="84"/>
    </row>
    <row r="83" spans="1:13" ht="28.5">
      <c r="A83" s="304"/>
      <c r="B83" s="301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07"/>
      <c r="L83" s="307"/>
      <c r="M83" s="84" t="s">
        <v>90</v>
      </c>
    </row>
    <row r="84" spans="1:13" ht="28.5">
      <c r="A84" s="304"/>
      <c r="B84" s="302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07"/>
      <c r="L84" s="307"/>
      <c r="M84" s="84" t="s">
        <v>90</v>
      </c>
    </row>
    <row r="85" spans="1:13" ht="29.25" thickBot="1">
      <c r="A85" s="305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08"/>
      <c r="L85" s="308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03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06">
        <f>E100/D100</f>
        <v>-2.7064575748492913E-4</v>
      </c>
      <c r="L89" s="306">
        <f>K89*365</f>
        <v>-9.8785701481999139E-2</v>
      </c>
      <c r="M89" s="84" t="s">
        <v>95</v>
      </c>
    </row>
    <row r="90" spans="1:13" ht="14.25" customHeight="1">
      <c r="A90" s="304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07"/>
      <c r="L90" s="307"/>
      <c r="M90" s="84"/>
    </row>
    <row r="91" spans="1:13" ht="15.75">
      <c r="A91" s="304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07"/>
      <c r="L91" s="307"/>
      <c r="M91" s="84" t="s">
        <v>95</v>
      </c>
    </row>
    <row r="92" spans="1:13" ht="14.25" customHeight="1">
      <c r="A92" s="304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07"/>
      <c r="L92" s="307"/>
      <c r="M92" s="84" t="s">
        <v>111</v>
      </c>
    </row>
    <row r="93" spans="1:13" ht="14.25" customHeight="1">
      <c r="A93" s="304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07"/>
      <c r="L93" s="307"/>
      <c r="M93" s="84"/>
    </row>
    <row r="94" spans="1:13" ht="25.5">
      <c r="A94" s="304"/>
      <c r="B94" s="309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07"/>
      <c r="L94" s="307"/>
      <c r="M94" s="84" t="s">
        <v>107</v>
      </c>
    </row>
    <row r="95" spans="1:13">
      <c r="A95" s="304"/>
      <c r="B95" s="310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07"/>
      <c r="L95" s="307"/>
      <c r="M95" s="84" t="s">
        <v>106</v>
      </c>
    </row>
    <row r="96" spans="1:13" ht="14.25" customHeight="1">
      <c r="A96" s="304"/>
      <c r="B96" s="311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07"/>
      <c r="L96" s="307"/>
      <c r="M96" s="84"/>
    </row>
    <row r="97" spans="1:13" ht="28.5">
      <c r="A97" s="304"/>
      <c r="B97" s="301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07"/>
      <c r="L97" s="307"/>
      <c r="M97" s="84" t="s">
        <v>108</v>
      </c>
    </row>
    <row r="98" spans="1:13" ht="28.5">
      <c r="A98" s="304"/>
      <c r="B98" s="302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07"/>
      <c r="L98" s="307"/>
      <c r="M98" s="84" t="s">
        <v>109</v>
      </c>
    </row>
    <row r="99" spans="1:13" ht="29.25" thickBot="1">
      <c r="A99" s="305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08"/>
      <c r="L99" s="308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03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06">
        <f>E114/D114</f>
        <v>2.110923665137029E-4</v>
      </c>
      <c r="L103" s="306">
        <f>K103*365</f>
        <v>7.7048713777501554E-2</v>
      </c>
      <c r="M103" s="84" t="s">
        <v>95</v>
      </c>
    </row>
    <row r="104" spans="1:13" ht="14.25" customHeight="1">
      <c r="A104" s="304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07"/>
      <c r="L104" s="307"/>
      <c r="M104" s="84"/>
    </row>
    <row r="105" spans="1:13" ht="15.75">
      <c r="A105" s="304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07"/>
      <c r="L105" s="307"/>
      <c r="M105" s="84" t="s">
        <v>95</v>
      </c>
    </row>
    <row r="106" spans="1:13" ht="14.25" customHeight="1">
      <c r="A106" s="304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07"/>
      <c r="L106" s="307"/>
      <c r="M106" s="84" t="s">
        <v>115</v>
      </c>
    </row>
    <row r="107" spans="1:13" ht="14.25" customHeight="1">
      <c r="A107" s="304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07"/>
      <c r="L107" s="307"/>
      <c r="M107" s="84"/>
    </row>
    <row r="108" spans="1:13" ht="25.5">
      <c r="A108" s="304"/>
      <c r="B108" s="309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07"/>
      <c r="L108" s="307"/>
      <c r="M108" s="84" t="s">
        <v>107</v>
      </c>
    </row>
    <row r="109" spans="1:13">
      <c r="A109" s="304"/>
      <c r="B109" s="310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07"/>
      <c r="L109" s="307"/>
      <c r="M109" s="84" t="s">
        <v>106</v>
      </c>
    </row>
    <row r="110" spans="1:13" ht="14.25" customHeight="1">
      <c r="A110" s="304"/>
      <c r="B110" s="311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07"/>
      <c r="L110" s="307"/>
      <c r="M110" s="84"/>
    </row>
    <row r="111" spans="1:13" ht="28.5">
      <c r="A111" s="304"/>
      <c r="B111" s="301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07"/>
      <c r="L111" s="307"/>
      <c r="M111" s="84" t="s">
        <v>108</v>
      </c>
    </row>
    <row r="112" spans="1:13" ht="28.5">
      <c r="A112" s="304"/>
      <c r="B112" s="302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07"/>
      <c r="L112" s="307"/>
      <c r="M112" s="84" t="s">
        <v>109</v>
      </c>
    </row>
    <row r="113" spans="1:13" ht="29.25" thickBot="1">
      <c r="A113" s="305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08"/>
      <c r="L113" s="308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03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06">
        <f>E127/D127</f>
        <v>1.3906113945775893E-4</v>
      </c>
      <c r="L117" s="306">
        <f>K117*365</f>
        <v>5.0757315902082011E-2</v>
      </c>
      <c r="M117" s="84" t="s">
        <v>95</v>
      </c>
    </row>
    <row r="118" spans="1:13" ht="14.25" customHeight="1">
      <c r="A118" s="304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07"/>
      <c r="L118" s="307"/>
      <c r="M118" s="84"/>
    </row>
    <row r="119" spans="1:13" ht="15.75">
      <c r="A119" s="304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07"/>
      <c r="L119" s="307"/>
      <c r="M119" s="84" t="s">
        <v>95</v>
      </c>
    </row>
    <row r="120" spans="1:13" ht="14.25" customHeight="1">
      <c r="A120" s="304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07"/>
      <c r="L120" s="307"/>
      <c r="M120" s="84"/>
    </row>
    <row r="121" spans="1:13" ht="25.5">
      <c r="A121" s="304"/>
      <c r="B121" s="309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07"/>
      <c r="L121" s="307"/>
      <c r="M121" s="84" t="s">
        <v>107</v>
      </c>
    </row>
    <row r="122" spans="1:13">
      <c r="A122" s="304"/>
      <c r="B122" s="310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07"/>
      <c r="L122" s="307"/>
      <c r="M122" s="84" t="s">
        <v>106</v>
      </c>
    </row>
    <row r="123" spans="1:13" ht="14.25" customHeight="1">
      <c r="A123" s="304"/>
      <c r="B123" s="311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07"/>
      <c r="L123" s="307"/>
      <c r="M123" s="84"/>
    </row>
    <row r="124" spans="1:13" ht="28.5">
      <c r="A124" s="304"/>
      <c r="B124" s="301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07"/>
      <c r="L124" s="307"/>
      <c r="M124" s="84" t="s">
        <v>108</v>
      </c>
    </row>
    <row r="125" spans="1:13" ht="28.5">
      <c r="A125" s="304"/>
      <c r="B125" s="302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07"/>
      <c r="L125" s="307"/>
      <c r="M125" s="84" t="s">
        <v>109</v>
      </c>
    </row>
    <row r="126" spans="1:13" ht="29.25" thickBot="1">
      <c r="A126" s="305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08"/>
      <c r="L126" s="308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03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06">
        <f>E140/D140</f>
        <v>1.3904951455496719E-4</v>
      </c>
      <c r="L130" s="306">
        <f>K130*365</f>
        <v>5.075307281256302E-2</v>
      </c>
      <c r="M130" s="84" t="s">
        <v>95</v>
      </c>
    </row>
    <row r="131" spans="1:13" ht="14.25" customHeight="1">
      <c r="A131" s="304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07"/>
      <c r="L131" s="307"/>
      <c r="M131" s="84"/>
    </row>
    <row r="132" spans="1:13" ht="15.75">
      <c r="A132" s="304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07"/>
      <c r="L132" s="307"/>
      <c r="M132" s="84" t="s">
        <v>95</v>
      </c>
    </row>
    <row r="133" spans="1:13" ht="14.25" customHeight="1">
      <c r="A133" s="304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07"/>
      <c r="L133" s="307"/>
      <c r="M133" s="84"/>
    </row>
    <row r="134" spans="1:13" ht="25.5">
      <c r="A134" s="304"/>
      <c r="B134" s="309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07"/>
      <c r="L134" s="307"/>
      <c r="M134" s="84" t="s">
        <v>107</v>
      </c>
    </row>
    <row r="135" spans="1:13">
      <c r="A135" s="304"/>
      <c r="B135" s="310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07"/>
      <c r="L135" s="307"/>
      <c r="M135" s="84" t="s">
        <v>106</v>
      </c>
    </row>
    <row r="136" spans="1:13" ht="14.25" customHeight="1">
      <c r="A136" s="304"/>
      <c r="B136" s="311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07"/>
      <c r="L136" s="307"/>
      <c r="M136" s="84"/>
    </row>
    <row r="137" spans="1:13" ht="28.5">
      <c r="A137" s="304"/>
      <c r="B137" s="301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07"/>
      <c r="L137" s="307"/>
      <c r="M137" s="84" t="s">
        <v>108</v>
      </c>
    </row>
    <row r="138" spans="1:13" ht="28.5">
      <c r="A138" s="304"/>
      <c r="B138" s="302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07"/>
      <c r="L138" s="307"/>
      <c r="M138" s="84" t="s">
        <v>109</v>
      </c>
    </row>
    <row r="139" spans="1:13" ht="29.25" thickBot="1">
      <c r="A139" s="305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08"/>
      <c r="L139" s="308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03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06">
        <f>E153/D153</f>
        <v>-2.8114152995039877E-4</v>
      </c>
      <c r="L143" s="306">
        <f>K143*365</f>
        <v>-0.10261665843189555</v>
      </c>
      <c r="M143" s="84" t="s">
        <v>95</v>
      </c>
    </row>
    <row r="144" spans="1:13" ht="14.25" customHeight="1">
      <c r="A144" s="304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07"/>
      <c r="L144" s="307"/>
      <c r="M144" s="84"/>
    </row>
    <row r="145" spans="1:13" ht="15.75">
      <c r="A145" s="304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07"/>
      <c r="L145" s="307"/>
      <c r="M145" s="84" t="s">
        <v>95</v>
      </c>
    </row>
    <row r="146" spans="1:13" ht="14.25" customHeight="1">
      <c r="A146" s="304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07"/>
      <c r="L146" s="307"/>
      <c r="M146" s="84"/>
    </row>
    <row r="147" spans="1:13" ht="25.5">
      <c r="A147" s="304"/>
      <c r="B147" s="309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07"/>
      <c r="L147" s="307"/>
      <c r="M147" s="84" t="s">
        <v>107</v>
      </c>
    </row>
    <row r="148" spans="1:13">
      <c r="A148" s="304"/>
      <c r="B148" s="310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07"/>
      <c r="L148" s="307"/>
      <c r="M148" s="84" t="s">
        <v>106</v>
      </c>
    </row>
    <row r="149" spans="1:13" ht="14.25" customHeight="1">
      <c r="A149" s="304"/>
      <c r="B149" s="311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07"/>
      <c r="L149" s="307"/>
      <c r="M149" s="84"/>
    </row>
    <row r="150" spans="1:13" ht="28.5">
      <c r="A150" s="304"/>
      <c r="B150" s="301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07"/>
      <c r="L150" s="307"/>
      <c r="M150" s="84" t="s">
        <v>108</v>
      </c>
    </row>
    <row r="151" spans="1:13" ht="28.5">
      <c r="A151" s="304"/>
      <c r="B151" s="302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07"/>
      <c r="L151" s="307"/>
      <c r="M151" s="84" t="s">
        <v>109</v>
      </c>
    </row>
    <row r="152" spans="1:13" ht="29.25" thickBot="1">
      <c r="A152" s="305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08"/>
      <c r="L152" s="308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12" t="s">
        <v>96</v>
      </c>
      <c r="I155" s="313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14">
        <f>G156/E156</f>
        <v>1.2598352364497282E-4</v>
      </c>
      <c r="I156" s="315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A89:A99"/>
    <mergeCell ref="K89:K99"/>
    <mergeCell ref="L89:L99"/>
    <mergeCell ref="B94:B96"/>
    <mergeCell ref="B97:B98"/>
    <mergeCell ref="A60:A70"/>
    <mergeCell ref="K60:K70"/>
    <mergeCell ref="L60:L70"/>
    <mergeCell ref="B65:B67"/>
    <mergeCell ref="B68:B69"/>
    <mergeCell ref="K32:K42"/>
    <mergeCell ref="L32:L42"/>
    <mergeCell ref="A32:A42"/>
    <mergeCell ref="B37:B39"/>
    <mergeCell ref="B40:B41"/>
    <mergeCell ref="L8:L16"/>
    <mergeCell ref="L20:L28"/>
    <mergeCell ref="F2:F4"/>
    <mergeCell ref="A8:A16"/>
    <mergeCell ref="A20:A28"/>
    <mergeCell ref="K8:K16"/>
    <mergeCell ref="K20:K28"/>
    <mergeCell ref="A46:A56"/>
    <mergeCell ref="K46:K56"/>
    <mergeCell ref="L46:L56"/>
    <mergeCell ref="B51:B53"/>
    <mergeCell ref="B54:B55"/>
    <mergeCell ref="A74:A85"/>
    <mergeCell ref="K74:K85"/>
    <mergeCell ref="L74:L85"/>
    <mergeCell ref="B79:B82"/>
    <mergeCell ref="B83:B84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B137:B138"/>
    <mergeCell ref="A143:A152"/>
    <mergeCell ref="K143:K152"/>
    <mergeCell ref="L143:L152"/>
    <mergeCell ref="B147:B149"/>
    <mergeCell ref="B150:B15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topLeftCell="A280" workbookViewId="0">
      <selection activeCell="G292" sqref="G292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7" customFormat="1" ht="15" thickBot="1">
      <c r="A1" s="154" t="s">
        <v>0</v>
      </c>
      <c r="B1" s="155" t="s">
        <v>42</v>
      </c>
      <c r="C1" s="156" t="s">
        <v>1</v>
      </c>
      <c r="D1" s="154" t="s">
        <v>17</v>
      </c>
      <c r="E1" s="154" t="s">
        <v>11</v>
      </c>
      <c r="F1" s="154" t="s">
        <v>18</v>
      </c>
      <c r="G1" s="154" t="s">
        <v>14</v>
      </c>
      <c r="H1" s="154" t="s">
        <v>19</v>
      </c>
      <c r="I1" s="154" t="s">
        <v>2</v>
      </c>
      <c r="J1" s="155" t="s">
        <v>183</v>
      </c>
      <c r="K1" s="155"/>
      <c r="L1" s="154" t="s">
        <v>49</v>
      </c>
      <c r="M1" s="155" t="s">
        <v>30</v>
      </c>
      <c r="N1" s="155" t="s">
        <v>82</v>
      </c>
    </row>
    <row r="2" spans="1:14">
      <c r="A2" s="304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9">
        <v>10000</v>
      </c>
      <c r="J2" s="62">
        <f t="shared" ref="J2:J3" si="0">E2/D2</f>
        <v>6.4400000000000004E-4</v>
      </c>
      <c r="K2" s="153"/>
      <c r="L2" s="330">
        <f>E10/D10</f>
        <v>3.4265221524407076E-4</v>
      </c>
      <c r="M2" s="330">
        <f>L2*365</f>
        <v>0.12506805856408582</v>
      </c>
      <c r="N2" s="106">
        <v>42929</v>
      </c>
    </row>
    <row r="3" spans="1:14">
      <c r="A3" s="304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9">
        <v>10000</v>
      </c>
      <c r="J3" s="62">
        <f t="shared" si="0"/>
        <v>4.4400000000000006E-4</v>
      </c>
      <c r="K3" s="153"/>
      <c r="L3" s="330"/>
      <c r="M3" s="330"/>
      <c r="N3" s="106">
        <v>42926</v>
      </c>
    </row>
    <row r="4" spans="1:14" ht="14.25" customHeight="1">
      <c r="A4" s="304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9">
        <v>11041.86</v>
      </c>
      <c r="J4" s="62">
        <f t="shared" ref="J4:J9" si="2">E4/D4</f>
        <v>1.1139427596437556E-4</v>
      </c>
      <c r="K4" s="153"/>
      <c r="L4" s="330"/>
      <c r="M4" s="330"/>
      <c r="N4" s="84"/>
    </row>
    <row r="5" spans="1:14" ht="25.5">
      <c r="A5" s="304"/>
      <c r="B5" s="309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9">
        <v>7000</v>
      </c>
      <c r="J5" s="62">
        <f t="shared" si="2"/>
        <v>1.9000000000000001E-4</v>
      </c>
      <c r="K5" s="153"/>
      <c r="L5" s="330"/>
      <c r="M5" s="330"/>
      <c r="N5" s="84" t="s">
        <v>133</v>
      </c>
    </row>
    <row r="6" spans="1:14" ht="25.5">
      <c r="A6" s="304"/>
      <c r="B6" s="310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9">
        <v>1000</v>
      </c>
      <c r="J6" s="62">
        <f t="shared" si="2"/>
        <v>3.2879999999999997E-4</v>
      </c>
      <c r="K6" s="153"/>
      <c r="L6" s="330"/>
      <c r="M6" s="330"/>
      <c r="N6" s="84" t="s">
        <v>134</v>
      </c>
    </row>
    <row r="7" spans="1:14" ht="14.25" customHeight="1">
      <c r="A7" s="304"/>
      <c r="B7" s="311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9">
        <v>1041.8161</v>
      </c>
      <c r="J7" s="62">
        <f t="shared" si="2"/>
        <v>1.6000904574233399E-4</v>
      </c>
      <c r="K7" s="153"/>
      <c r="L7" s="330"/>
      <c r="M7" s="330"/>
      <c r="N7" s="84"/>
    </row>
    <row r="8" spans="1:14" ht="42.75">
      <c r="A8" s="304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9">
        <v>1100</v>
      </c>
      <c r="J8" s="62">
        <f t="shared" si="2"/>
        <v>2.8427272727272725E-4</v>
      </c>
      <c r="K8" s="153"/>
      <c r="L8" s="330"/>
      <c r="M8" s="330"/>
      <c r="N8" s="84" t="s">
        <v>109</v>
      </c>
    </row>
    <row r="9" spans="1:14" ht="23.25" thickBot="1">
      <c r="A9" s="305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9">
        <v>10000</v>
      </c>
      <c r="J9" s="62">
        <f t="shared" si="2"/>
        <v>3.2900000000000003E-4</v>
      </c>
      <c r="K9" s="153"/>
      <c r="L9" s="331"/>
      <c r="M9" s="331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60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7" customFormat="1" ht="15" thickBot="1">
      <c r="A13" s="154" t="s">
        <v>0</v>
      </c>
      <c r="B13" s="155" t="s">
        <v>142</v>
      </c>
      <c r="C13" s="156" t="s">
        <v>1</v>
      </c>
      <c r="D13" s="154" t="s">
        <v>17</v>
      </c>
      <c r="E13" s="154" t="s">
        <v>11</v>
      </c>
      <c r="F13" s="154" t="s">
        <v>18</v>
      </c>
      <c r="G13" s="154" t="s">
        <v>14</v>
      </c>
      <c r="H13" s="154" t="s">
        <v>19</v>
      </c>
      <c r="I13" s="154" t="s">
        <v>2</v>
      </c>
      <c r="J13" s="155" t="s">
        <v>183</v>
      </c>
      <c r="K13" s="155"/>
      <c r="L13" s="154" t="s">
        <v>49</v>
      </c>
      <c r="M13" s="155" t="s">
        <v>30</v>
      </c>
      <c r="N13" s="155" t="s">
        <v>82</v>
      </c>
    </row>
    <row r="14" spans="1:14">
      <c r="A14" s="304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9">
        <v>10000</v>
      </c>
      <c r="J14" s="62">
        <f t="shared" ref="J14:J21" si="3">E14/D14</f>
        <v>6.435855309180888E-4</v>
      </c>
      <c r="K14" s="153"/>
      <c r="L14" s="330">
        <f>E22/D22</f>
        <v>3.4252898568462267E-4</v>
      </c>
      <c r="M14" s="330">
        <f>L14*365</f>
        <v>0.12502307977488727</v>
      </c>
      <c r="N14" s="106">
        <v>42929</v>
      </c>
    </row>
    <row r="15" spans="1:14">
      <c r="A15" s="304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9">
        <v>10000</v>
      </c>
      <c r="J15" s="62">
        <f t="shared" si="3"/>
        <v>4.4380295148953867E-4</v>
      </c>
      <c r="K15" s="153"/>
      <c r="L15" s="330"/>
      <c r="M15" s="330"/>
      <c r="N15" s="106">
        <v>42926</v>
      </c>
    </row>
    <row r="16" spans="1:14" ht="14.25" customHeight="1">
      <c r="A16" s="304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9">
        <v>11041.86</v>
      </c>
      <c r="J16" s="62">
        <f t="shared" si="3"/>
        <v>1.1138186866176043E-4</v>
      </c>
      <c r="K16" s="153"/>
      <c r="L16" s="330"/>
      <c r="M16" s="330"/>
      <c r="N16" s="84"/>
    </row>
    <row r="17" spans="1:14" ht="25.5">
      <c r="A17" s="304"/>
      <c r="B17" s="341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9">
        <v>7000</v>
      </c>
      <c r="J17" s="62">
        <f t="shared" si="3"/>
        <v>1.8996390685769706E-4</v>
      </c>
      <c r="K17" s="153"/>
      <c r="L17" s="330"/>
      <c r="M17" s="330"/>
      <c r="N17" s="84" t="s">
        <v>133</v>
      </c>
    </row>
    <row r="18" spans="1:14" ht="25.5">
      <c r="A18" s="304"/>
      <c r="B18" s="342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9">
        <v>1000</v>
      </c>
      <c r="J18" s="62">
        <f t="shared" si="3"/>
        <v>3.2869192609470005E-4</v>
      </c>
      <c r="K18" s="153"/>
      <c r="L18" s="330"/>
      <c r="M18" s="330"/>
      <c r="N18" s="84" t="s">
        <v>134</v>
      </c>
    </row>
    <row r="19" spans="1:14" ht="14.25" customHeight="1">
      <c r="A19" s="304"/>
      <c r="B19" s="343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9">
        <v>1041.8161</v>
      </c>
      <c r="J19" s="62">
        <f t="shared" si="3"/>
        <v>1.5969553432167976E-4</v>
      </c>
      <c r="K19" s="153"/>
      <c r="L19" s="330"/>
      <c r="M19" s="330"/>
      <c r="N19" s="84"/>
    </row>
    <row r="20" spans="1:14" ht="42.75">
      <c r="A20" s="304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9">
        <v>1100</v>
      </c>
      <c r="J20" s="62">
        <f t="shared" si="3"/>
        <v>2.841919392550863E-4</v>
      </c>
      <c r="K20" s="153"/>
      <c r="L20" s="330"/>
      <c r="M20" s="330"/>
      <c r="N20" s="84" t="s">
        <v>109</v>
      </c>
    </row>
    <row r="21" spans="1:14" ht="23.25" thickBot="1">
      <c r="A21" s="305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9">
        <v>10000</v>
      </c>
      <c r="J21" s="62">
        <f t="shared" si="3"/>
        <v>3.2889179459957672E-4</v>
      </c>
      <c r="K21" s="153"/>
      <c r="L21" s="331"/>
      <c r="M21" s="331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60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7" customFormat="1" ht="15" thickBot="1">
      <c r="A25" s="154" t="s">
        <v>0</v>
      </c>
      <c r="B25" s="155" t="s">
        <v>142</v>
      </c>
      <c r="C25" s="156" t="s">
        <v>1</v>
      </c>
      <c r="D25" s="154" t="s">
        <v>17</v>
      </c>
      <c r="E25" s="154" t="s">
        <v>11</v>
      </c>
      <c r="F25" s="154" t="s">
        <v>18</v>
      </c>
      <c r="G25" s="154" t="s">
        <v>14</v>
      </c>
      <c r="H25" s="154" t="s">
        <v>19</v>
      </c>
      <c r="I25" s="154" t="s">
        <v>2</v>
      </c>
      <c r="J25" s="155" t="s">
        <v>183</v>
      </c>
      <c r="K25" s="155"/>
      <c r="L25" s="154" t="s">
        <v>49</v>
      </c>
      <c r="M25" s="155" t="s">
        <v>30</v>
      </c>
      <c r="N25" s="155" t="s">
        <v>82</v>
      </c>
    </row>
    <row r="26" spans="1:14">
      <c r="A26" s="304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9">
        <v>10000</v>
      </c>
      <c r="J26" s="62">
        <f t="shared" ref="J26:J33" si="5">E26/D26</f>
        <v>6.431715949856584E-4</v>
      </c>
      <c r="K26" s="153"/>
      <c r="L26" s="330">
        <f>E34/D34</f>
        <v>3.4220083948081811E-4</v>
      </c>
      <c r="M26" s="330">
        <f>L26*365</f>
        <v>0.12490330641049861</v>
      </c>
      <c r="N26" s="106">
        <v>42929</v>
      </c>
    </row>
    <row r="27" spans="1:14">
      <c r="A27" s="304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9">
        <v>10000</v>
      </c>
      <c r="J27" s="62">
        <f t="shared" si="5"/>
        <v>4.4360607780291101E-4</v>
      </c>
      <c r="K27" s="153"/>
      <c r="L27" s="330"/>
      <c r="M27" s="330"/>
      <c r="N27" s="106">
        <v>42926</v>
      </c>
    </row>
    <row r="28" spans="1:14" ht="14.25" customHeight="1">
      <c r="A28" s="304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9">
        <v>11041.86</v>
      </c>
      <c r="J28" s="62">
        <f t="shared" si="5"/>
        <v>1.1046402132498878E-4</v>
      </c>
      <c r="K28" s="153"/>
      <c r="L28" s="330"/>
      <c r="M28" s="330"/>
      <c r="N28" s="84"/>
    </row>
    <row r="29" spans="1:14" ht="25.5">
      <c r="A29" s="304"/>
      <c r="B29" s="341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9">
        <v>7000</v>
      </c>
      <c r="J29" s="62">
        <f t="shared" si="5"/>
        <v>1.899278274255783E-4</v>
      </c>
      <c r="K29" s="153"/>
      <c r="L29" s="330"/>
      <c r="M29" s="330"/>
      <c r="N29" s="84" t="s">
        <v>133</v>
      </c>
    </row>
    <row r="30" spans="1:14" ht="25.5">
      <c r="A30" s="304"/>
      <c r="B30" s="342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9">
        <v>1000</v>
      </c>
      <c r="J30" s="62">
        <f t="shared" si="5"/>
        <v>3.2858392321209571E-4</v>
      </c>
      <c r="K30" s="153"/>
      <c r="L30" s="330"/>
      <c r="M30" s="330"/>
      <c r="N30" s="84" t="s">
        <v>134</v>
      </c>
    </row>
    <row r="31" spans="1:14" ht="14.25" customHeight="1">
      <c r="A31" s="304"/>
      <c r="B31" s="343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9">
        <v>1041.8161</v>
      </c>
      <c r="J31" s="62">
        <f t="shared" si="5"/>
        <v>1.5890239132746058E-4</v>
      </c>
      <c r="K31" s="153"/>
      <c r="L31" s="330"/>
      <c r="M31" s="330"/>
      <c r="N31" s="84"/>
    </row>
    <row r="32" spans="1:14" ht="42.75">
      <c r="A32" s="304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9">
        <v>1100</v>
      </c>
      <c r="J32" s="62">
        <f t="shared" si="5"/>
        <v>2.8411119714300616E-4</v>
      </c>
      <c r="K32" s="153"/>
      <c r="L32" s="330"/>
      <c r="M32" s="330"/>
      <c r="N32" s="84" t="s">
        <v>109</v>
      </c>
    </row>
    <row r="33" spans="1:14" ht="23.25" thickBot="1">
      <c r="A33" s="305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9">
        <v>10000</v>
      </c>
      <c r="J33" s="62">
        <f t="shared" si="5"/>
        <v>3.2878366035148869E-4</v>
      </c>
      <c r="K33" s="153"/>
      <c r="L33" s="331"/>
      <c r="M33" s="331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60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7" customFormat="1" ht="15" thickBot="1">
      <c r="A37" s="154" t="s">
        <v>0</v>
      </c>
      <c r="B37" s="155" t="s">
        <v>142</v>
      </c>
      <c r="C37" s="156" t="s">
        <v>1</v>
      </c>
      <c r="D37" s="154" t="s">
        <v>17</v>
      </c>
      <c r="E37" s="154" t="s">
        <v>11</v>
      </c>
      <c r="F37" s="154" t="s">
        <v>18</v>
      </c>
      <c r="G37" s="154" t="s">
        <v>14</v>
      </c>
      <c r="H37" s="154" t="s">
        <v>19</v>
      </c>
      <c r="I37" s="154" t="s">
        <v>2</v>
      </c>
      <c r="J37" s="155" t="s">
        <v>183</v>
      </c>
      <c r="K37" s="155"/>
      <c r="L37" s="154" t="s">
        <v>49</v>
      </c>
      <c r="M37" s="155" t="s">
        <v>30</v>
      </c>
      <c r="N37" s="155" t="s">
        <v>82</v>
      </c>
    </row>
    <row r="38" spans="1:14">
      <c r="A38" s="304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9">
        <v>10000</v>
      </c>
      <c r="J38" s="62">
        <f t="shared" ref="J38:J45" si="7">E38/D38</f>
        <v>6.4275819117465055E-4</v>
      </c>
      <c r="K38" s="153"/>
      <c r="L38" s="330">
        <f>E46/D46</f>
        <v>3.4207792289866763E-4</v>
      </c>
      <c r="M38" s="330">
        <f>L38*365</f>
        <v>0.12485844185801369</v>
      </c>
      <c r="N38" s="106">
        <v>42929</v>
      </c>
    </row>
    <row r="39" spans="1:14">
      <c r="A39" s="304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9">
        <v>10000</v>
      </c>
      <c r="J39" s="62">
        <f t="shared" si="7"/>
        <v>4.4340937870756148E-4</v>
      </c>
      <c r="K39" s="153"/>
      <c r="L39" s="330"/>
      <c r="M39" s="330"/>
      <c r="N39" s="106">
        <v>42926</v>
      </c>
    </row>
    <row r="40" spans="1:14" ht="14.25" customHeight="1">
      <c r="A40" s="304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9">
        <v>11041.86</v>
      </c>
      <c r="J40" s="62">
        <f t="shared" si="7"/>
        <v>1.1045182037274774E-4</v>
      </c>
      <c r="K40" s="153"/>
      <c r="L40" s="330"/>
      <c r="M40" s="330"/>
      <c r="N40" s="84"/>
    </row>
    <row r="41" spans="1:14" ht="25.5">
      <c r="A41" s="304"/>
      <c r="B41" s="341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9">
        <v>7000</v>
      </c>
      <c r="J41" s="62">
        <f t="shared" si="7"/>
        <v>1.8989176169583339E-4</v>
      </c>
      <c r="K41" s="153"/>
      <c r="L41" s="330"/>
      <c r="M41" s="330"/>
      <c r="N41" s="84" t="s">
        <v>133</v>
      </c>
    </row>
    <row r="42" spans="1:14" ht="25.5">
      <c r="A42" s="304"/>
      <c r="B42" s="342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9">
        <v>1000</v>
      </c>
      <c r="J42" s="62">
        <f t="shared" si="7"/>
        <v>3.2847599128219923E-4</v>
      </c>
      <c r="K42" s="153"/>
      <c r="L42" s="330"/>
      <c r="M42" s="330"/>
      <c r="N42" s="84" t="s">
        <v>134</v>
      </c>
    </row>
    <row r="43" spans="1:14" ht="14.25" customHeight="1">
      <c r="A43" s="304"/>
      <c r="B43" s="343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9">
        <v>1041.8161</v>
      </c>
      <c r="J43" s="62">
        <f t="shared" si="7"/>
        <v>1.5858932445361035E-4</v>
      </c>
      <c r="K43" s="153"/>
      <c r="L43" s="330"/>
      <c r="M43" s="330"/>
      <c r="N43" s="84"/>
    </row>
    <row r="44" spans="1:14" ht="42.75">
      <c r="A44" s="304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9">
        <v>1100</v>
      </c>
      <c r="J44" s="62">
        <f t="shared" si="7"/>
        <v>2.8403050089737111E-4</v>
      </c>
      <c r="K44" s="153"/>
      <c r="L44" s="330"/>
      <c r="M44" s="330"/>
      <c r="N44" s="84" t="s">
        <v>109</v>
      </c>
    </row>
    <row r="45" spans="1:14" ht="23.25" thickBot="1">
      <c r="A45" s="305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9">
        <v>10000</v>
      </c>
      <c r="J45" s="62">
        <f t="shared" si="7"/>
        <v>3.2867559718557774E-4</v>
      </c>
      <c r="K45" s="153"/>
      <c r="L45" s="331"/>
      <c r="M45" s="331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1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7" customFormat="1" ht="15.75" thickTop="1" thickBot="1">
      <c r="A49" s="154" t="s">
        <v>0</v>
      </c>
      <c r="B49" s="155" t="s">
        <v>142</v>
      </c>
      <c r="C49" s="156" t="s">
        <v>1</v>
      </c>
      <c r="D49" s="154" t="s">
        <v>17</v>
      </c>
      <c r="E49" s="154" t="s">
        <v>11</v>
      </c>
      <c r="F49" s="154" t="s">
        <v>18</v>
      </c>
      <c r="G49" s="154" t="s">
        <v>14</v>
      </c>
      <c r="H49" s="154" t="s">
        <v>19</v>
      </c>
      <c r="I49" s="154" t="s">
        <v>2</v>
      </c>
      <c r="J49" s="155" t="s">
        <v>183</v>
      </c>
      <c r="K49" s="188" t="s">
        <v>220</v>
      </c>
      <c r="L49" s="154" t="s">
        <v>49</v>
      </c>
      <c r="M49" s="155" t="s">
        <v>30</v>
      </c>
      <c r="N49" s="155" t="s">
        <v>82</v>
      </c>
    </row>
    <row r="50" spans="1:14">
      <c r="A50" s="304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6">
        <f t="shared" ref="K50:K55" si="10">(F50-I50)/(H50-I50)</f>
        <v>0.84630981346313561</v>
      </c>
      <c r="L50" s="330">
        <f>E56/D56</f>
        <v>2.2906443121160593E-4</v>
      </c>
      <c r="M50" s="330">
        <f>L50*365</f>
        <v>8.3608517392236167E-2</v>
      </c>
      <c r="N50" s="106">
        <v>42929</v>
      </c>
    </row>
    <row r="51" spans="1:14" ht="25.5">
      <c r="A51" s="304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6">
        <f t="shared" si="10"/>
        <v>3.999999999999241E-2</v>
      </c>
      <c r="L51" s="330"/>
      <c r="M51" s="330"/>
      <c r="N51" s="106">
        <v>42951</v>
      </c>
    </row>
    <row r="52" spans="1:14" ht="14.25" customHeight="1">
      <c r="A52" s="304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6"/>
      <c r="L52" s="330"/>
      <c r="M52" s="330"/>
      <c r="N52" s="84"/>
    </row>
    <row r="53" spans="1:14" ht="25.5">
      <c r="A53" s="304"/>
      <c r="B53" s="341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6">
        <f t="shared" si="10"/>
        <v>2.7026857429723161E-2</v>
      </c>
      <c r="L53" s="330"/>
      <c r="M53" s="330"/>
      <c r="N53" s="84" t="s">
        <v>148</v>
      </c>
    </row>
    <row r="54" spans="1:14" ht="25.5">
      <c r="A54" s="304"/>
      <c r="B54" s="342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6">
        <f t="shared" si="10"/>
        <v>0.64999999999999658</v>
      </c>
      <c r="L54" s="330"/>
      <c r="M54" s="330"/>
      <c r="N54" s="84" t="s">
        <v>134</v>
      </c>
    </row>
    <row r="55" spans="1:14" ht="23.25" thickBot="1">
      <c r="A55" s="305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6">
        <f t="shared" si="10"/>
        <v>5.2234004328461925E-2</v>
      </c>
      <c r="L55" s="331"/>
      <c r="M55" s="331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8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7" customFormat="1" ht="15.75" thickTop="1" thickBot="1">
      <c r="A59" s="212" t="s">
        <v>0</v>
      </c>
      <c r="B59" s="213" t="s">
        <v>142</v>
      </c>
      <c r="C59" s="214" t="s">
        <v>1</v>
      </c>
      <c r="D59" s="213" t="s">
        <v>17</v>
      </c>
      <c r="E59" s="213" t="s">
        <v>11</v>
      </c>
      <c r="F59" s="213" t="s">
        <v>18</v>
      </c>
      <c r="G59" s="213" t="s">
        <v>14</v>
      </c>
      <c r="H59" s="213" t="s">
        <v>19</v>
      </c>
      <c r="I59" s="213" t="s">
        <v>2</v>
      </c>
      <c r="J59" s="213" t="s">
        <v>183</v>
      </c>
      <c r="K59" s="188" t="s">
        <v>220</v>
      </c>
      <c r="L59" s="213" t="s">
        <v>49</v>
      </c>
      <c r="M59" s="213" t="s">
        <v>30</v>
      </c>
      <c r="N59" s="215" t="s">
        <v>82</v>
      </c>
    </row>
    <row r="60" spans="1:14" ht="23.25" customHeight="1">
      <c r="A60" s="344" t="s">
        <v>162</v>
      </c>
      <c r="B60" s="339">
        <v>28</v>
      </c>
      <c r="C60" s="137" t="s">
        <v>176</v>
      </c>
      <c r="D60" s="138">
        <v>8500</v>
      </c>
      <c r="E60" s="138">
        <v>3.4651999999999998</v>
      </c>
      <c r="F60" s="138">
        <f>D60+E60</f>
        <v>8503.4652000000006</v>
      </c>
      <c r="G60" s="139" t="s">
        <v>175</v>
      </c>
      <c r="H60" s="140">
        <v>9733.6200000000008</v>
      </c>
      <c r="I60" s="141">
        <v>8500</v>
      </c>
      <c r="J60" s="142">
        <f t="shared" ref="J60" si="12">E60/D60</f>
        <v>4.0767058823529408E-4</v>
      </c>
      <c r="K60" s="276">
        <f>(F60-I60)/(H60-I60)</f>
        <v>2.8089687261884113E-3</v>
      </c>
      <c r="L60" s="329">
        <f>E66/D66</f>
        <v>3.0114028409222385E-4</v>
      </c>
      <c r="M60" s="329">
        <f>L60*365</f>
        <v>0.1099162036936617</v>
      </c>
      <c r="N60" s="216" t="s">
        <v>182</v>
      </c>
    </row>
    <row r="61" spans="1:14" ht="14.25" customHeight="1">
      <c r="A61" s="345"/>
      <c r="B61" s="340"/>
      <c r="C61" s="92" t="s">
        <v>180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6">
        <f t="shared" ref="K61:K65" si="14">(F61-I61)/(H61-I61)</f>
        <v>0.92315490673160472</v>
      </c>
      <c r="L61" s="330"/>
      <c r="M61" s="330"/>
      <c r="N61" s="217">
        <v>42929</v>
      </c>
    </row>
    <row r="62" spans="1:14" ht="14.25" customHeight="1">
      <c r="A62" s="345"/>
      <c r="B62" s="148">
        <v>117.98</v>
      </c>
      <c r="C62" s="149" t="s">
        <v>181</v>
      </c>
      <c r="D62" s="150">
        <v>10001.918</v>
      </c>
      <c r="E62" s="150">
        <v>1.9179999999999999</v>
      </c>
      <c r="F62" s="150">
        <f>D62+E62</f>
        <v>10003.835999999999</v>
      </c>
      <c r="G62" s="151" t="s">
        <v>149</v>
      </c>
      <c r="H62" s="152">
        <v>10047.950000000001</v>
      </c>
      <c r="I62" s="12">
        <v>10000</v>
      </c>
      <c r="J62" s="62">
        <f t="shared" si="13"/>
        <v>1.9176321981443959E-4</v>
      </c>
      <c r="K62" s="276">
        <f t="shared" si="14"/>
        <v>7.9999999999984819E-2</v>
      </c>
      <c r="L62" s="330"/>
      <c r="M62" s="330"/>
      <c r="N62" s="217">
        <v>42951</v>
      </c>
    </row>
    <row r="63" spans="1:14" ht="14.25" customHeight="1">
      <c r="A63" s="345"/>
      <c r="B63" s="337">
        <v>118.93</v>
      </c>
      <c r="C63" s="48" t="s">
        <v>178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6">
        <f t="shared" si="14"/>
        <v>5.4053714859446322E-2</v>
      </c>
      <c r="L63" s="330"/>
      <c r="M63" s="330"/>
      <c r="N63" s="218" t="s">
        <v>148</v>
      </c>
    </row>
    <row r="64" spans="1:14" ht="25.5">
      <c r="A64" s="345"/>
      <c r="B64" s="338"/>
      <c r="C64" s="48" t="s">
        <v>179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6">
        <f t="shared" si="14"/>
        <v>0.65999999999999659</v>
      </c>
      <c r="L64" s="330"/>
      <c r="M64" s="330"/>
      <c r="N64" s="218" t="s">
        <v>134</v>
      </c>
    </row>
    <row r="65" spans="1:14" ht="23.25" thickBot="1">
      <c r="A65" s="346"/>
      <c r="B65" s="173">
        <v>29.59</v>
      </c>
      <c r="C65" s="172" t="s">
        <v>177</v>
      </c>
      <c r="D65" s="143">
        <v>10062.51</v>
      </c>
      <c r="E65" s="144">
        <v>3.29</v>
      </c>
      <c r="F65" s="144">
        <f>D65+E65</f>
        <v>10065.800000000001</v>
      </c>
      <c r="G65" s="145" t="s">
        <v>126</v>
      </c>
      <c r="H65" s="144">
        <v>11196.73</v>
      </c>
      <c r="I65" s="146">
        <v>10000</v>
      </c>
      <c r="J65" s="147">
        <f>E65/D65</f>
        <v>3.2695619681371744E-4</v>
      </c>
      <c r="K65" s="276">
        <f t="shared" si="14"/>
        <v>5.4983162451013277E-2</v>
      </c>
      <c r="L65" s="331"/>
      <c r="M65" s="331"/>
      <c r="N65" s="219" t="s">
        <v>135</v>
      </c>
    </row>
    <row r="66" spans="1:14" ht="18.75" thickBot="1">
      <c r="A66" s="220" t="s">
        <v>79</v>
      </c>
      <c r="B66" s="174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8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1"/>
    </row>
    <row r="67" spans="1:14" ht="29.25" thickTop="1">
      <c r="A67" s="225"/>
      <c r="B67" s="122" t="s">
        <v>138</v>
      </c>
      <c r="C67" s="184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2"/>
    </row>
    <row r="68" spans="1:14" ht="28.5">
      <c r="A68" s="225"/>
      <c r="B68" s="130" t="s">
        <v>138</v>
      </c>
      <c r="C68" s="185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7">
        <v>1500</v>
      </c>
      <c r="J68" s="168">
        <f>(H68-I68)/I68</f>
        <v>0</v>
      </c>
      <c r="K68" s="168"/>
      <c r="L68" s="169"/>
      <c r="M68" s="170"/>
      <c r="N68" s="223"/>
    </row>
    <row r="69" spans="1:14" ht="25.5">
      <c r="A69" s="225"/>
      <c r="B69" s="162">
        <v>7.12</v>
      </c>
      <c r="C69" s="177" t="s">
        <v>184</v>
      </c>
      <c r="D69" s="164">
        <v>450</v>
      </c>
      <c r="E69" s="163">
        <v>0</v>
      </c>
      <c r="F69" s="163">
        <f t="shared" ref="F69" si="16">D69+E69</f>
        <v>450</v>
      </c>
      <c r="G69" s="165" t="s">
        <v>10</v>
      </c>
      <c r="H69" s="166">
        <f>F69</f>
        <v>450</v>
      </c>
      <c r="I69" s="171">
        <v>450</v>
      </c>
      <c r="J69" s="239">
        <f t="shared" ref="J69" si="17">E69/D69</f>
        <v>0</v>
      </c>
      <c r="K69" s="240">
        <f>(F69-I69)/I69</f>
        <v>0</v>
      </c>
      <c r="L69" s="175"/>
      <c r="M69" s="176"/>
      <c r="N69" s="224"/>
    </row>
    <row r="70" spans="1:14">
      <c r="A70" s="225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226"/>
    </row>
    <row r="71" spans="1:14" s="157" customFormat="1" ht="16.5" customHeight="1" thickBot="1">
      <c r="A71" s="227" t="s">
        <v>36</v>
      </c>
      <c r="B71" s="178" t="s">
        <v>1</v>
      </c>
      <c r="C71" s="181" t="s">
        <v>102</v>
      </c>
      <c r="D71" s="181" t="s">
        <v>74</v>
      </c>
      <c r="E71" s="181" t="s">
        <v>94</v>
      </c>
      <c r="F71" s="178" t="s">
        <v>185</v>
      </c>
      <c r="G71" s="178" t="s">
        <v>192</v>
      </c>
      <c r="H71" s="178" t="s">
        <v>190</v>
      </c>
      <c r="I71" s="180" t="s">
        <v>191</v>
      </c>
      <c r="J71" s="180" t="s">
        <v>193</v>
      </c>
      <c r="K71" s="182" t="s">
        <v>188</v>
      </c>
      <c r="L71" s="182" t="s">
        <v>189</v>
      </c>
      <c r="M71" s="179" t="s">
        <v>187</v>
      </c>
      <c r="N71" s="228" t="s">
        <v>186</v>
      </c>
    </row>
    <row r="72" spans="1:14" s="183" customFormat="1" ht="16.5" thickBot="1">
      <c r="A72" s="229" t="s">
        <v>199</v>
      </c>
      <c r="B72" s="230" t="s">
        <v>58</v>
      </c>
      <c r="C72" s="231">
        <f>F66+B66</f>
        <v>49946.259000000005</v>
      </c>
      <c r="D72" s="231">
        <f>I66</f>
        <v>49500</v>
      </c>
      <c r="E72" s="232">
        <v>20</v>
      </c>
      <c r="F72" s="233">
        <f>C72-D72</f>
        <v>446.25900000000547</v>
      </c>
      <c r="G72" s="234">
        <f>F72/D72</f>
        <v>9.0153333333334446E-3</v>
      </c>
      <c r="H72" s="233">
        <f>F72/E72</f>
        <v>22.312950000000274</v>
      </c>
      <c r="I72" s="234">
        <f>G72/E72</f>
        <v>4.5076666666667224E-4</v>
      </c>
      <c r="J72" s="235">
        <f>H72*10000/D72</f>
        <v>4.5076666666667222</v>
      </c>
      <c r="K72" s="236">
        <f>B66</f>
        <v>301.62</v>
      </c>
      <c r="L72" s="236">
        <f>F72-K72</f>
        <v>144.63900000000547</v>
      </c>
      <c r="M72" s="234">
        <f>I72*365</f>
        <v>0.16452983333333537</v>
      </c>
      <c r="N72" s="237">
        <f>H72*365</f>
        <v>8144.2267500000999</v>
      </c>
    </row>
    <row r="73" spans="1:14" ht="15" thickTop="1"/>
    <row r="74" spans="1:14" ht="15" thickBot="1"/>
    <row r="75" spans="1:14" s="157" customFormat="1" ht="15.75" thickTop="1" thickBot="1">
      <c r="A75" s="187" t="s">
        <v>0</v>
      </c>
      <c r="B75" s="188" t="s">
        <v>142</v>
      </c>
      <c r="C75" s="189" t="s">
        <v>1</v>
      </c>
      <c r="D75" s="188" t="s">
        <v>17</v>
      </c>
      <c r="E75" s="188" t="s">
        <v>11</v>
      </c>
      <c r="F75" s="188" t="s">
        <v>18</v>
      </c>
      <c r="G75" s="188" t="s">
        <v>14</v>
      </c>
      <c r="H75" s="188" t="s">
        <v>19</v>
      </c>
      <c r="I75" s="188" t="s">
        <v>2</v>
      </c>
      <c r="J75" s="188" t="s">
        <v>183</v>
      </c>
      <c r="K75" s="188" t="s">
        <v>220</v>
      </c>
      <c r="L75" s="188" t="s">
        <v>49</v>
      </c>
      <c r="M75" s="188" t="s">
        <v>30</v>
      </c>
      <c r="N75" s="190" t="s">
        <v>82</v>
      </c>
    </row>
    <row r="76" spans="1:14" ht="25.5">
      <c r="A76" s="326" t="s">
        <v>194</v>
      </c>
      <c r="B76" s="339">
        <v>28</v>
      </c>
      <c r="C76" s="137" t="s">
        <v>176</v>
      </c>
      <c r="D76" s="138">
        <v>8503.4652000000006</v>
      </c>
      <c r="E76" s="138">
        <v>3.4651999999999998</v>
      </c>
      <c r="F76" s="138">
        <f>D76+E76</f>
        <v>8506.9304000000011</v>
      </c>
      <c r="G76" s="139" t="s">
        <v>175</v>
      </c>
      <c r="H76" s="140">
        <v>9733.6200000000008</v>
      </c>
      <c r="I76" s="141">
        <v>8500</v>
      </c>
      <c r="J76" s="142">
        <f t="shared" ref="J76:J80" si="18">E76/D76</f>
        <v>4.075044606521115E-4</v>
      </c>
      <c r="K76" s="276">
        <f>(F76-I76)/(H76-I76)</f>
        <v>5.6179374523768226E-3</v>
      </c>
      <c r="L76" s="329">
        <f>E82/D82</f>
        <v>3.0104962592234782E-4</v>
      </c>
      <c r="M76" s="329">
        <f>L76*365</f>
        <v>0.10988311346165695</v>
      </c>
      <c r="N76" s="191" t="s">
        <v>182</v>
      </c>
    </row>
    <row r="77" spans="1:14" ht="25.5">
      <c r="A77" s="327"/>
      <c r="B77" s="340"/>
      <c r="C77" s="92" t="s">
        <v>180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6">
        <f t="shared" ref="K77:K81" si="19">(F77-I77)/(H77-I77)</f>
        <v>1.0000000000000737</v>
      </c>
      <c r="L77" s="330"/>
      <c r="M77" s="330"/>
      <c r="N77" s="192">
        <v>42929</v>
      </c>
    </row>
    <row r="78" spans="1:14" ht="25.5">
      <c r="A78" s="327"/>
      <c r="B78" s="148">
        <v>117.98</v>
      </c>
      <c r="C78" s="149" t="s">
        <v>181</v>
      </c>
      <c r="D78" s="150">
        <v>10003.835999999999</v>
      </c>
      <c r="E78" s="150">
        <v>1.9179999999999999</v>
      </c>
      <c r="F78" s="150">
        <f>D78+E78</f>
        <v>10005.753999999999</v>
      </c>
      <c r="G78" s="151" t="s">
        <v>149</v>
      </c>
      <c r="H78" s="152">
        <v>10047.950000000001</v>
      </c>
      <c r="I78" s="12">
        <v>10000</v>
      </c>
      <c r="J78" s="62">
        <f t="shared" si="18"/>
        <v>1.9172645373234827E-4</v>
      </c>
      <c r="K78" s="276">
        <f t="shared" si="19"/>
        <v>0.11999999999997724</v>
      </c>
      <c r="L78" s="330"/>
      <c r="M78" s="330"/>
      <c r="N78" s="192">
        <v>42951</v>
      </c>
    </row>
    <row r="79" spans="1:14" ht="25.5">
      <c r="A79" s="327"/>
      <c r="B79" s="337">
        <v>118.93</v>
      </c>
      <c r="C79" s="48" t="s">
        <v>178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6">
        <f t="shared" si="19"/>
        <v>8.1080572289169484E-2</v>
      </c>
      <c r="L79" s="330"/>
      <c r="M79" s="330"/>
      <c r="N79" s="193" t="s">
        <v>148</v>
      </c>
    </row>
    <row r="80" spans="1:14" ht="25.5">
      <c r="A80" s="327"/>
      <c r="B80" s="338"/>
      <c r="C80" s="48" t="s">
        <v>179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6">
        <f t="shared" si="19"/>
        <v>0.66999999999999649</v>
      </c>
      <c r="L80" s="330"/>
      <c r="M80" s="330"/>
      <c r="N80" s="193" t="s">
        <v>134</v>
      </c>
    </row>
    <row r="81" spans="1:14" ht="23.25" thickBot="1">
      <c r="A81" s="328"/>
      <c r="B81" s="173">
        <v>29.59</v>
      </c>
      <c r="C81" s="172" t="s">
        <v>177</v>
      </c>
      <c r="D81" s="143">
        <v>10065.800000000001</v>
      </c>
      <c r="E81" s="144">
        <v>3.29</v>
      </c>
      <c r="F81" s="144">
        <f>D81+E81</f>
        <v>10069.090000000002</v>
      </c>
      <c r="G81" s="145" t="s">
        <v>126</v>
      </c>
      <c r="H81" s="144">
        <v>11196.73</v>
      </c>
      <c r="I81" s="146">
        <v>10000</v>
      </c>
      <c r="J81" s="147">
        <f>E81/D81</f>
        <v>3.2684933139939197E-4</v>
      </c>
      <c r="K81" s="276">
        <f t="shared" si="19"/>
        <v>5.7732320573564623E-2</v>
      </c>
      <c r="L81" s="331"/>
      <c r="M81" s="331"/>
      <c r="N81" s="194" t="s">
        <v>135</v>
      </c>
    </row>
    <row r="82" spans="1:14" ht="18.75" thickBot="1">
      <c r="A82" s="195" t="s">
        <v>195</v>
      </c>
      <c r="B82" s="174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8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6"/>
    </row>
    <row r="83" spans="1:14" ht="26.25" thickTop="1">
      <c r="A83" s="334" t="s">
        <v>196</v>
      </c>
      <c r="B83" s="122" t="s">
        <v>138</v>
      </c>
      <c r="C83" s="245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7"/>
    </row>
    <row r="84" spans="1:14" ht="25.5">
      <c r="A84" s="335"/>
      <c r="B84" s="130" t="s">
        <v>138</v>
      </c>
      <c r="C84" s="244" t="s">
        <v>197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7">
        <v>1500</v>
      </c>
      <c r="J84" s="168">
        <f>(H84-I84)/I84</f>
        <v>-1.5E-3</v>
      </c>
      <c r="K84" s="238" t="s">
        <v>202</v>
      </c>
      <c r="L84" s="243">
        <v>1.4562999999999999</v>
      </c>
      <c r="M84" s="242" t="s">
        <v>201</v>
      </c>
      <c r="N84" s="241" t="s">
        <v>200</v>
      </c>
    </row>
    <row r="85" spans="1:14" ht="25.5">
      <c r="A85" s="336"/>
      <c r="B85" s="162">
        <v>7.12</v>
      </c>
      <c r="C85" s="177" t="s">
        <v>184</v>
      </c>
      <c r="D85" s="164">
        <v>450</v>
      </c>
      <c r="E85" s="163">
        <v>0.06</v>
      </c>
      <c r="F85" s="163">
        <f t="shared" ref="F85" si="21">D85+E85</f>
        <v>450.06</v>
      </c>
      <c r="G85" s="165" t="s">
        <v>10</v>
      </c>
      <c r="H85" s="166">
        <f>F85</f>
        <v>450.06</v>
      </c>
      <c r="I85" s="171">
        <v>450</v>
      </c>
      <c r="J85" s="239">
        <f t="shared" ref="J85" si="22">E85/D85</f>
        <v>1.3333333333333334E-4</v>
      </c>
      <c r="K85" s="240">
        <f>(F85-I85)/I85</f>
        <v>1.3333333333333838E-4</v>
      </c>
      <c r="L85" s="175"/>
      <c r="M85" s="176"/>
      <c r="N85" s="198"/>
    </row>
    <row r="86" spans="1:14">
      <c r="A86" s="199"/>
      <c r="B86" s="186"/>
      <c r="C86" s="186"/>
      <c r="D86" s="186"/>
      <c r="E86" s="186"/>
      <c r="F86" s="186"/>
      <c r="G86" s="186"/>
      <c r="H86" s="186"/>
      <c r="I86" s="186"/>
      <c r="J86" s="186"/>
      <c r="K86" s="186"/>
      <c r="L86" s="186"/>
      <c r="M86" s="186"/>
      <c r="N86" s="200"/>
    </row>
    <row r="87" spans="1:14" s="157" customFormat="1" ht="16.5" customHeight="1" thickBot="1">
      <c r="A87" s="201" t="s">
        <v>36</v>
      </c>
      <c r="B87" s="178" t="s">
        <v>1</v>
      </c>
      <c r="C87" s="181" t="s">
        <v>102</v>
      </c>
      <c r="D87" s="181" t="s">
        <v>74</v>
      </c>
      <c r="E87" s="181" t="s">
        <v>94</v>
      </c>
      <c r="F87" s="178" t="s">
        <v>185</v>
      </c>
      <c r="G87" s="178" t="s">
        <v>192</v>
      </c>
      <c r="H87" s="178" t="s">
        <v>190</v>
      </c>
      <c r="I87" s="180" t="s">
        <v>191</v>
      </c>
      <c r="J87" s="180" t="s">
        <v>193</v>
      </c>
      <c r="K87" s="182" t="s">
        <v>188</v>
      </c>
      <c r="L87" s="182" t="s">
        <v>189</v>
      </c>
      <c r="M87" s="179" t="s">
        <v>187</v>
      </c>
      <c r="N87" s="202" t="s">
        <v>203</v>
      </c>
    </row>
    <row r="88" spans="1:14" s="183" customFormat="1" ht="16.5" thickBot="1">
      <c r="A88" s="203" t="s">
        <v>198</v>
      </c>
      <c r="B88" s="204" t="s">
        <v>58</v>
      </c>
      <c r="C88" s="205">
        <f>F82+B82</f>
        <v>49954.084500000012</v>
      </c>
      <c r="D88" s="205">
        <f>I82</f>
        <v>49500</v>
      </c>
      <c r="E88" s="206">
        <v>21</v>
      </c>
      <c r="F88" s="207">
        <f>C88-D88</f>
        <v>454.08450000001176</v>
      </c>
      <c r="G88" s="208">
        <f>F88/D88</f>
        <v>9.1734242424244793E-3</v>
      </c>
      <c r="H88" s="207">
        <f>F88/E88</f>
        <v>21.62307142857199</v>
      </c>
      <c r="I88" s="208">
        <f>G88/E88</f>
        <v>4.3682972582973709E-4</v>
      </c>
      <c r="J88" s="209">
        <f>H88*10000/D88</f>
        <v>4.368297258297372</v>
      </c>
      <c r="K88" s="210">
        <f>B82</f>
        <v>294.5</v>
      </c>
      <c r="L88" s="210">
        <f>F88-K88</f>
        <v>159.58450000001176</v>
      </c>
      <c r="M88" s="208">
        <f>I88*365</f>
        <v>0.15944284992785404</v>
      </c>
      <c r="N88" s="211">
        <f>H88*365</f>
        <v>7892.4210714287765</v>
      </c>
    </row>
    <row r="89" spans="1:14" ht="15.75" thickTop="1" thickBot="1"/>
    <row r="90" spans="1:14" s="157" customFormat="1" ht="15.75" thickTop="1" thickBot="1">
      <c r="A90" s="187" t="s">
        <v>0</v>
      </c>
      <c r="B90" s="188" t="s">
        <v>142</v>
      </c>
      <c r="C90" s="189" t="s">
        <v>1</v>
      </c>
      <c r="D90" s="188" t="s">
        <v>17</v>
      </c>
      <c r="E90" s="188" t="s">
        <v>11</v>
      </c>
      <c r="F90" s="188" t="s">
        <v>18</v>
      </c>
      <c r="G90" s="188" t="s">
        <v>14</v>
      </c>
      <c r="H90" s="188" t="s">
        <v>19</v>
      </c>
      <c r="I90" s="188" t="s">
        <v>2</v>
      </c>
      <c r="J90" s="188" t="s">
        <v>183</v>
      </c>
      <c r="K90" s="188" t="s">
        <v>220</v>
      </c>
      <c r="L90" s="188" t="s">
        <v>49</v>
      </c>
      <c r="M90" s="188" t="s">
        <v>30</v>
      </c>
      <c r="N90" s="190" t="s">
        <v>82</v>
      </c>
    </row>
    <row r="91" spans="1:14" ht="25.5">
      <c r="A91" s="326" t="s">
        <v>204</v>
      </c>
      <c r="B91" s="246">
        <v>77.319999999999993</v>
      </c>
      <c r="C91" s="137" t="s">
        <v>222</v>
      </c>
      <c r="D91" s="138">
        <v>8506.9304000000011</v>
      </c>
      <c r="E91" s="138">
        <v>3.4651999999999998</v>
      </c>
      <c r="F91" s="138">
        <f>D91+E91</f>
        <v>8510.3956000000017</v>
      </c>
      <c r="G91" s="139" t="s">
        <v>175</v>
      </c>
      <c r="H91" s="140">
        <v>9733.6200000000008</v>
      </c>
      <c r="I91" s="141">
        <v>8500</v>
      </c>
      <c r="J91" s="142">
        <f t="shared" ref="J91:J94" si="23">E91/D91</f>
        <v>4.0733846840923955E-4</v>
      </c>
      <c r="K91" s="276">
        <f>(F91-I91)/(H91-I91)</f>
        <v>8.4269061785652334E-3</v>
      </c>
      <c r="L91" s="329">
        <f>E96/D96</f>
        <v>2.8163154527786601E-4</v>
      </c>
      <c r="M91" s="329">
        <f>L91*365</f>
        <v>0.10279551402642109</v>
      </c>
      <c r="N91" s="191" t="s">
        <v>182</v>
      </c>
    </row>
    <row r="92" spans="1:14" ht="25.5">
      <c r="A92" s="327"/>
      <c r="B92" s="148">
        <v>117.98</v>
      </c>
      <c r="C92" s="149" t="s">
        <v>181</v>
      </c>
      <c r="D92" s="150">
        <v>10005.753999999999</v>
      </c>
      <c r="E92" s="150">
        <v>1.9179999999999999</v>
      </c>
      <c r="F92" s="150">
        <f>D92+E92</f>
        <v>10007.671999999999</v>
      </c>
      <c r="G92" s="151" t="s">
        <v>149</v>
      </c>
      <c r="H92" s="152">
        <v>10047.950000000001</v>
      </c>
      <c r="I92" s="12">
        <v>10000</v>
      </c>
      <c r="J92" s="62">
        <f t="shared" si="23"/>
        <v>1.916897017456156E-4</v>
      </c>
      <c r="K92" s="276">
        <f t="shared" ref="K92:K95" si="24">(F92-I92)/(H92-I92)</f>
        <v>0.15999999999996964</v>
      </c>
      <c r="L92" s="330"/>
      <c r="M92" s="330"/>
      <c r="N92" s="192">
        <v>42951</v>
      </c>
    </row>
    <row r="93" spans="1:14" ht="25.5">
      <c r="A93" s="327"/>
      <c r="B93" s="337">
        <v>118.93</v>
      </c>
      <c r="C93" s="48" t="s">
        <v>178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6">
        <f t="shared" si="24"/>
        <v>0.10810742971889264</v>
      </c>
      <c r="L93" s="330"/>
      <c r="M93" s="330"/>
      <c r="N93" s="193" t="s">
        <v>148</v>
      </c>
    </row>
    <row r="94" spans="1:14" ht="25.5">
      <c r="A94" s="327"/>
      <c r="B94" s="338"/>
      <c r="C94" s="48" t="s">
        <v>179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6">
        <f t="shared" si="24"/>
        <v>0.6799999999999965</v>
      </c>
      <c r="L94" s="330"/>
      <c r="M94" s="330"/>
      <c r="N94" s="193" t="s">
        <v>134</v>
      </c>
    </row>
    <row r="95" spans="1:14" ht="23.25" thickBot="1">
      <c r="A95" s="328"/>
      <c r="B95" s="173">
        <v>29.59</v>
      </c>
      <c r="C95" s="172" t="s">
        <v>177</v>
      </c>
      <c r="D95" s="143">
        <v>10069.090000000002</v>
      </c>
      <c r="E95" s="144">
        <v>3.29</v>
      </c>
      <c r="F95" s="144">
        <f>D95+E95</f>
        <v>10072.380000000003</v>
      </c>
      <c r="G95" s="145" t="s">
        <v>126</v>
      </c>
      <c r="H95" s="144">
        <v>11196.73</v>
      </c>
      <c r="I95" s="146">
        <v>10000</v>
      </c>
      <c r="J95" s="147">
        <f>E95/D95</f>
        <v>3.2674253582001941E-4</v>
      </c>
      <c r="K95" s="276">
        <f t="shared" si="24"/>
        <v>6.0481478696115969E-2</v>
      </c>
      <c r="L95" s="331"/>
      <c r="M95" s="331"/>
      <c r="N95" s="194" t="s">
        <v>135</v>
      </c>
    </row>
    <row r="96" spans="1:14" ht="18.75" thickBot="1">
      <c r="A96" s="195" t="s">
        <v>104</v>
      </c>
      <c r="B96" s="174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8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6"/>
    </row>
    <row r="97" spans="1:14" ht="26.25" thickTop="1">
      <c r="A97" s="334" t="s">
        <v>196</v>
      </c>
      <c r="B97" s="122" t="s">
        <v>138</v>
      </c>
      <c r="C97" s="245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7"/>
    </row>
    <row r="98" spans="1:14" ht="25.5">
      <c r="A98" s="335"/>
      <c r="B98" s="130" t="s">
        <v>138</v>
      </c>
      <c r="C98" s="244" t="s">
        <v>197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7">
        <v>1500</v>
      </c>
      <c r="J98" s="168">
        <f>(H98-I98)/I98</f>
        <v>-3.5466666666666242E-3</v>
      </c>
      <c r="K98" s="238" t="s">
        <v>202</v>
      </c>
      <c r="L98" s="243">
        <v>1.456</v>
      </c>
      <c r="M98" s="242" t="s">
        <v>201</v>
      </c>
      <c r="N98" s="241" t="s">
        <v>200</v>
      </c>
    </row>
    <row r="99" spans="1:14" ht="25.5">
      <c r="A99" s="336"/>
      <c r="B99" s="162">
        <v>7.12</v>
      </c>
      <c r="C99" s="177" t="s">
        <v>223</v>
      </c>
      <c r="D99" s="164">
        <v>450.06</v>
      </c>
      <c r="E99" s="163">
        <v>0.06</v>
      </c>
      <c r="F99" s="163">
        <f>D99+E99</f>
        <v>450.12</v>
      </c>
      <c r="G99" s="165" t="s">
        <v>10</v>
      </c>
      <c r="H99" s="166">
        <f>F99</f>
        <v>450.12</v>
      </c>
      <c r="I99" s="171">
        <v>450</v>
      </c>
      <c r="J99" s="239">
        <f t="shared" ref="J99" si="26">E99/D99</f>
        <v>1.3331555792560991E-4</v>
      </c>
      <c r="K99" s="240">
        <f>(F99-I99)/I99</f>
        <v>2.6666666666667676E-4</v>
      </c>
      <c r="L99" s="175"/>
      <c r="M99" s="176"/>
      <c r="N99" s="198"/>
    </row>
    <row r="100" spans="1:14">
      <c r="A100" s="199"/>
      <c r="B100" s="186"/>
      <c r="C100" s="186"/>
      <c r="D100" s="186"/>
      <c r="E100" s="186"/>
      <c r="F100" s="186"/>
      <c r="G100" s="186"/>
      <c r="H100" s="186"/>
      <c r="I100" s="186"/>
      <c r="J100" s="186"/>
      <c r="K100" s="186"/>
      <c r="L100" s="186"/>
      <c r="M100" s="186"/>
      <c r="N100" s="200"/>
    </row>
    <row r="101" spans="1:14" s="157" customFormat="1" ht="16.5" customHeight="1" thickBot="1">
      <c r="A101" s="201" t="s">
        <v>36</v>
      </c>
      <c r="B101" s="178" t="s">
        <v>1</v>
      </c>
      <c r="C101" s="181" t="s">
        <v>102</v>
      </c>
      <c r="D101" s="181" t="s">
        <v>74</v>
      </c>
      <c r="E101" s="181" t="s">
        <v>94</v>
      </c>
      <c r="F101" s="178" t="s">
        <v>185</v>
      </c>
      <c r="G101" s="178" t="s">
        <v>192</v>
      </c>
      <c r="H101" s="178" t="s">
        <v>190</v>
      </c>
      <c r="I101" s="180" t="s">
        <v>191</v>
      </c>
      <c r="J101" s="180" t="s">
        <v>112</v>
      </c>
      <c r="K101" s="182" t="s">
        <v>188</v>
      </c>
      <c r="L101" s="261" t="s">
        <v>224</v>
      </c>
      <c r="M101" s="179" t="s">
        <v>187</v>
      </c>
      <c r="N101" s="202" t="s">
        <v>186</v>
      </c>
    </row>
    <row r="102" spans="1:14" s="183" customFormat="1" ht="16.5" thickBot="1">
      <c r="A102" s="203" t="s">
        <v>205</v>
      </c>
      <c r="B102" s="204" t="s">
        <v>58</v>
      </c>
      <c r="C102" s="205">
        <f>F96+B96</f>
        <v>39965.240000000005</v>
      </c>
      <c r="D102" s="205">
        <f>I96</f>
        <v>39500</v>
      </c>
      <c r="E102" s="206">
        <v>22</v>
      </c>
      <c r="F102" s="207">
        <f>C102-D102</f>
        <v>465.24000000000524</v>
      </c>
      <c r="G102" s="208">
        <f>F102/D102</f>
        <v>1.1778227848101399E-2</v>
      </c>
      <c r="H102" s="207">
        <f>F102/E102</f>
        <v>21.147272727272966</v>
      </c>
      <c r="I102" s="208">
        <f>G102/E102</f>
        <v>5.3537399309551816E-4</v>
      </c>
      <c r="J102" s="209">
        <f>H102*10000/D102</f>
        <v>5.3537399309551814</v>
      </c>
      <c r="K102" s="210">
        <f>B96</f>
        <v>343.82</v>
      </c>
      <c r="L102" s="210">
        <f>F102-K102</f>
        <v>121.42000000000525</v>
      </c>
      <c r="M102" s="208">
        <f>I102*365</f>
        <v>0.19541150747986413</v>
      </c>
      <c r="N102" s="211">
        <f>H102*365</f>
        <v>7718.7545454546325</v>
      </c>
    </row>
    <row r="103" spans="1:14" ht="15.75" thickTop="1" thickBot="1"/>
    <row r="104" spans="1:14" s="157" customFormat="1" ht="15.75" thickTop="1" thickBot="1">
      <c r="A104" s="187" t="s">
        <v>0</v>
      </c>
      <c r="B104" s="188" t="s">
        <v>142</v>
      </c>
      <c r="C104" s="189" t="s">
        <v>1</v>
      </c>
      <c r="D104" s="188" t="s">
        <v>17</v>
      </c>
      <c r="E104" s="188" t="s">
        <v>11</v>
      </c>
      <c r="F104" s="188" t="s">
        <v>18</v>
      </c>
      <c r="G104" s="188" t="s">
        <v>14</v>
      </c>
      <c r="H104" s="188" t="s">
        <v>19</v>
      </c>
      <c r="I104" s="188" t="s">
        <v>2</v>
      </c>
      <c r="J104" s="188" t="s">
        <v>183</v>
      </c>
      <c r="K104" s="188" t="s">
        <v>220</v>
      </c>
      <c r="L104" s="188" t="s">
        <v>49</v>
      </c>
      <c r="M104" s="188" t="s">
        <v>30</v>
      </c>
      <c r="N104" s="190" t="s">
        <v>82</v>
      </c>
    </row>
    <row r="105" spans="1:14" ht="15" thickBot="1">
      <c r="A105" s="326" t="s">
        <v>225</v>
      </c>
      <c r="B105" s="260">
        <v>78.91</v>
      </c>
      <c r="C105" s="290" t="s">
        <v>229</v>
      </c>
      <c r="D105" s="264">
        <v>11100</v>
      </c>
      <c r="E105" s="264"/>
      <c r="F105" s="264">
        <f>D105</f>
        <v>11100</v>
      </c>
      <c r="G105" s="265"/>
      <c r="H105" s="266"/>
      <c r="I105" s="267">
        <f>D105</f>
        <v>11100</v>
      </c>
      <c r="J105" s="268"/>
      <c r="K105" s="153"/>
      <c r="L105" s="329">
        <f>E111/D111</f>
        <v>2.1993666581101237E-4</v>
      </c>
      <c r="M105" s="329">
        <f>L105*365</f>
        <v>8.0276883021019513E-2</v>
      </c>
      <c r="N105" s="191"/>
    </row>
    <row r="106" spans="1:14" ht="25.5">
      <c r="A106" s="327"/>
      <c r="B106" s="269">
        <v>28</v>
      </c>
      <c r="C106" s="291" t="s">
        <v>222</v>
      </c>
      <c r="D106" s="270">
        <v>8510.3956000000017</v>
      </c>
      <c r="E106" s="270">
        <v>3.4651999999999998</v>
      </c>
      <c r="F106" s="270">
        <f>D106+E106</f>
        <v>8513.8608000000022</v>
      </c>
      <c r="G106" s="271" t="s">
        <v>175</v>
      </c>
      <c r="H106" s="272">
        <v>9733.6200000000008</v>
      </c>
      <c r="I106" s="273">
        <v>8500</v>
      </c>
      <c r="J106" s="274">
        <f>E106/I106</f>
        <v>4.0767058823529408E-4</v>
      </c>
      <c r="K106" s="275">
        <f>(F106-I106)/(H106-I106)</f>
        <v>1.1235874904753645E-2</v>
      </c>
      <c r="L106" s="330"/>
      <c r="M106" s="330"/>
      <c r="N106" s="191" t="s">
        <v>182</v>
      </c>
    </row>
    <row r="107" spans="1:14" ht="25.5">
      <c r="A107" s="327"/>
      <c r="B107" s="286">
        <v>117.98</v>
      </c>
      <c r="C107" s="292" t="s">
        <v>181</v>
      </c>
      <c r="D107" s="287">
        <v>10007.671999999999</v>
      </c>
      <c r="E107" s="287">
        <v>1.9179999999999999</v>
      </c>
      <c r="F107" s="287">
        <f>D107+E107</f>
        <v>10009.589999999998</v>
      </c>
      <c r="G107" s="288" t="s">
        <v>149</v>
      </c>
      <c r="H107" s="289">
        <v>10047.950000000001</v>
      </c>
      <c r="I107" s="12">
        <v>10000</v>
      </c>
      <c r="J107" s="274">
        <f t="shared" ref="J107:J110" si="27">E107/I107</f>
        <v>1.918E-4</v>
      </c>
      <c r="K107" s="276">
        <f t="shared" ref="K107:K110" si="28">(F107-I107)/(H107-I107)</f>
        <v>0.19999999999996207</v>
      </c>
      <c r="L107" s="330"/>
      <c r="M107" s="330"/>
      <c r="N107" s="192">
        <v>42951</v>
      </c>
    </row>
    <row r="108" spans="1:14" ht="25.5">
      <c r="A108" s="327"/>
      <c r="B108" s="332">
        <v>118.93</v>
      </c>
      <c r="C108" s="293" t="s">
        <v>178</v>
      </c>
      <c r="D108" s="279">
        <v>10008.614000000001</v>
      </c>
      <c r="E108" s="279">
        <v>2.1535000000000002</v>
      </c>
      <c r="F108" s="279">
        <f t="shared" ref="F108:F109" si="29">D108+E108</f>
        <v>10010.767500000002</v>
      </c>
      <c r="G108" s="280" t="s">
        <v>150</v>
      </c>
      <c r="H108" s="281">
        <v>10079.68</v>
      </c>
      <c r="I108" s="12">
        <v>10000</v>
      </c>
      <c r="J108" s="274">
        <f t="shared" si="27"/>
        <v>2.1535000000000003E-4</v>
      </c>
      <c r="K108" s="276">
        <f t="shared" si="28"/>
        <v>0.13513428714861581</v>
      </c>
      <c r="L108" s="330"/>
      <c r="M108" s="330"/>
      <c r="N108" s="193" t="s">
        <v>148</v>
      </c>
    </row>
    <row r="109" spans="1:14" ht="25.5">
      <c r="A109" s="327"/>
      <c r="B109" s="333"/>
      <c r="C109" s="293" t="s">
        <v>179</v>
      </c>
      <c r="D109" s="279">
        <v>1022.3584</v>
      </c>
      <c r="E109" s="279">
        <v>0.32879999999999998</v>
      </c>
      <c r="F109" s="279">
        <f t="shared" si="29"/>
        <v>1022.6872</v>
      </c>
      <c r="G109" s="280" t="s">
        <v>132</v>
      </c>
      <c r="H109" s="281">
        <v>1032.8800000000001</v>
      </c>
      <c r="I109" s="12">
        <v>1000</v>
      </c>
      <c r="J109" s="274">
        <f t="shared" si="27"/>
        <v>3.2879999999999997E-4</v>
      </c>
      <c r="K109" s="276">
        <f t="shared" si="28"/>
        <v>0.68999999999999651</v>
      </c>
      <c r="L109" s="330"/>
      <c r="M109" s="330"/>
      <c r="N109" s="193" t="s">
        <v>134</v>
      </c>
    </row>
    <row r="110" spans="1:14" ht="23.25" thickBot="1">
      <c r="A110" s="328"/>
      <c r="B110" s="282"/>
      <c r="C110" s="294" t="s">
        <v>177</v>
      </c>
      <c r="D110" s="283">
        <v>10072.380000000003</v>
      </c>
      <c r="E110" s="284">
        <v>3.29</v>
      </c>
      <c r="F110" s="284">
        <f>D110+E110</f>
        <v>10075.670000000004</v>
      </c>
      <c r="G110" s="285" t="s">
        <v>126</v>
      </c>
      <c r="H110" s="284">
        <v>11196.73</v>
      </c>
      <c r="I110" s="146">
        <v>10000</v>
      </c>
      <c r="J110" s="274">
        <f t="shared" si="27"/>
        <v>3.2900000000000003E-4</v>
      </c>
      <c r="K110" s="276">
        <f t="shared" si="28"/>
        <v>6.3230636818667321E-2</v>
      </c>
      <c r="L110" s="331"/>
      <c r="M110" s="331"/>
      <c r="N110" s="194" t="s">
        <v>135</v>
      </c>
    </row>
    <row r="111" spans="1:14" ht="18.75" thickBot="1">
      <c r="A111" s="195" t="s">
        <v>114</v>
      </c>
      <c r="B111" s="174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8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6"/>
    </row>
    <row r="112" spans="1:14" ht="26.25" thickTop="1">
      <c r="A112" s="334" t="s">
        <v>196</v>
      </c>
      <c r="B112" s="122" t="s">
        <v>138</v>
      </c>
      <c r="C112" s="245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7"/>
    </row>
    <row r="113" spans="1:14" ht="25.5">
      <c r="A113" s="335"/>
      <c r="B113" s="130" t="s">
        <v>138</v>
      </c>
      <c r="C113" s="244" t="s">
        <v>197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7">
        <v>1500</v>
      </c>
      <c r="J113" s="168">
        <f>(H113-I113)/I113</f>
        <v>-4.9133333333332609E-3</v>
      </c>
      <c r="K113" s="238" t="s">
        <v>202</v>
      </c>
      <c r="L113" s="243">
        <v>1.454</v>
      </c>
      <c r="M113" s="242" t="s">
        <v>201</v>
      </c>
      <c r="N113" s="241" t="s">
        <v>200</v>
      </c>
    </row>
    <row r="114" spans="1:14" ht="28.5">
      <c r="A114" s="336"/>
      <c r="B114" s="162">
        <v>7.12</v>
      </c>
      <c r="C114" s="278" t="s">
        <v>230</v>
      </c>
      <c r="D114" s="164">
        <v>5450.12</v>
      </c>
      <c r="E114" s="163">
        <v>0.05</v>
      </c>
      <c r="F114" s="163">
        <f>D114+E114</f>
        <v>5450.17</v>
      </c>
      <c r="G114" s="165" t="s">
        <v>10</v>
      </c>
      <c r="H114" s="166">
        <f>F114</f>
        <v>5450.17</v>
      </c>
      <c r="I114" s="171">
        <v>5450</v>
      </c>
      <c r="J114" s="239">
        <f t="shared" ref="J114" si="30">E114/D114</f>
        <v>9.1741099278548003E-6</v>
      </c>
      <c r="K114" s="277">
        <f>(F114-I114)/I114</f>
        <v>3.1192660550472063E-5</v>
      </c>
      <c r="L114" s="175"/>
      <c r="M114" s="176"/>
      <c r="N114" s="198"/>
    </row>
    <row r="115" spans="1:14">
      <c r="A115" s="199"/>
      <c r="B115" s="186"/>
      <c r="C115" s="186"/>
      <c r="D115" s="186"/>
      <c r="E115" s="186"/>
      <c r="F115" s="186"/>
      <c r="G115" s="186"/>
      <c r="H115" s="186"/>
      <c r="I115" s="186"/>
      <c r="J115" s="186"/>
      <c r="K115" s="186"/>
      <c r="L115" s="186"/>
      <c r="M115" s="186"/>
      <c r="N115" s="200"/>
    </row>
    <row r="116" spans="1:14" s="157" customFormat="1" ht="16.5" customHeight="1" thickBot="1">
      <c r="A116" s="201" t="s">
        <v>36</v>
      </c>
      <c r="B116" s="178" t="s">
        <v>1</v>
      </c>
      <c r="C116" s="181" t="s">
        <v>102</v>
      </c>
      <c r="D116" s="181" t="s">
        <v>74</v>
      </c>
      <c r="E116" s="181" t="s">
        <v>94</v>
      </c>
      <c r="F116" s="178" t="s">
        <v>185</v>
      </c>
      <c r="G116" s="178" t="s">
        <v>192</v>
      </c>
      <c r="H116" s="178" t="s">
        <v>190</v>
      </c>
      <c r="I116" s="180" t="s">
        <v>191</v>
      </c>
      <c r="J116" s="180" t="s">
        <v>112</v>
      </c>
      <c r="K116" s="182" t="s">
        <v>188</v>
      </c>
      <c r="L116" s="261" t="s">
        <v>224</v>
      </c>
      <c r="M116" s="179" t="s">
        <v>187</v>
      </c>
      <c r="N116" s="202" t="s">
        <v>186</v>
      </c>
    </row>
    <row r="117" spans="1:14" s="183" customFormat="1" ht="16.5" thickBot="1">
      <c r="A117" s="203" t="s">
        <v>226</v>
      </c>
      <c r="B117" s="204" t="s">
        <v>58</v>
      </c>
      <c r="C117" s="205">
        <f>F111+B111</f>
        <v>51076.395500000006</v>
      </c>
      <c r="D117" s="205">
        <f>I111</f>
        <v>50600</v>
      </c>
      <c r="E117" s="206">
        <v>23</v>
      </c>
      <c r="F117" s="207">
        <f>C117-D117</f>
        <v>476.395500000006</v>
      </c>
      <c r="G117" s="208">
        <f>F117/D117</f>
        <v>9.4149308300396448E-3</v>
      </c>
      <c r="H117" s="207">
        <f>F117/E117</f>
        <v>20.712847826087216</v>
      </c>
      <c r="I117" s="208">
        <f>G117/E117</f>
        <v>4.0934481869737586E-4</v>
      </c>
      <c r="J117" s="209">
        <f>H117*10000/D117</f>
        <v>4.0934481869737578</v>
      </c>
      <c r="K117" s="210">
        <f>B111</f>
        <v>343.82</v>
      </c>
      <c r="L117" s="210">
        <f>F117-K117</f>
        <v>132.575500000006</v>
      </c>
      <c r="M117" s="208">
        <f>I117*365</f>
        <v>0.14941085882454219</v>
      </c>
      <c r="N117" s="211">
        <f>H117*365</f>
        <v>7560.1894565218336</v>
      </c>
    </row>
    <row r="118" spans="1:14" ht="15.75" thickTop="1" thickBot="1"/>
    <row r="119" spans="1:14" s="157" customFormat="1" ht="15.75" thickTop="1" thickBot="1">
      <c r="A119" s="187" t="s">
        <v>0</v>
      </c>
      <c r="B119" s="188" t="s">
        <v>142</v>
      </c>
      <c r="C119" s="189" t="s">
        <v>1</v>
      </c>
      <c r="D119" s="188" t="s">
        <v>17</v>
      </c>
      <c r="E119" s="188" t="s">
        <v>11</v>
      </c>
      <c r="F119" s="188" t="s">
        <v>18</v>
      </c>
      <c r="G119" s="188" t="s">
        <v>14</v>
      </c>
      <c r="H119" s="188" t="s">
        <v>19</v>
      </c>
      <c r="I119" s="188" t="s">
        <v>2</v>
      </c>
      <c r="J119" s="188" t="s">
        <v>183</v>
      </c>
      <c r="K119" s="188" t="s">
        <v>220</v>
      </c>
      <c r="L119" s="188" t="s">
        <v>49</v>
      </c>
      <c r="M119" s="188" t="s">
        <v>30</v>
      </c>
      <c r="N119" s="190" t="s">
        <v>82</v>
      </c>
    </row>
    <row r="120" spans="1:14" ht="15" thickBot="1">
      <c r="A120" s="326" t="s">
        <v>231</v>
      </c>
      <c r="B120" s="262">
        <v>78.91</v>
      </c>
      <c r="C120" s="290" t="s">
        <v>229</v>
      </c>
      <c r="D120" s="264">
        <v>11100</v>
      </c>
      <c r="E120" s="264"/>
      <c r="F120" s="264">
        <f>D120</f>
        <v>11100</v>
      </c>
      <c r="G120" s="265"/>
      <c r="H120" s="266"/>
      <c r="I120" s="267">
        <f>D120</f>
        <v>11100</v>
      </c>
      <c r="J120" s="268"/>
      <c r="K120" s="153"/>
      <c r="L120" s="329">
        <f>E126/D126</f>
        <v>2.1988830431051147E-4</v>
      </c>
      <c r="M120" s="329">
        <f>L120*365</f>
        <v>8.0259231073336684E-2</v>
      </c>
      <c r="N120" s="191"/>
    </row>
    <row r="121" spans="1:14" ht="25.5">
      <c r="A121" s="327"/>
      <c r="B121" s="269">
        <v>28</v>
      </c>
      <c r="C121" s="291" t="s">
        <v>222</v>
      </c>
      <c r="D121" s="270">
        <v>8513.8608000000022</v>
      </c>
      <c r="E121" s="270">
        <v>3.4651999999999998</v>
      </c>
      <c r="F121" s="270">
        <f>D121+E121</f>
        <v>8517.3260000000028</v>
      </c>
      <c r="G121" s="271" t="s">
        <v>175</v>
      </c>
      <c r="H121" s="272">
        <v>9733.6200000000008</v>
      </c>
      <c r="I121" s="273">
        <v>8500</v>
      </c>
      <c r="J121" s="274">
        <f>E121/I121</f>
        <v>4.0767058823529408E-4</v>
      </c>
      <c r="K121" s="275">
        <f>(F121-I121)/(H121-I121)</f>
        <v>1.4044843630942055E-2</v>
      </c>
      <c r="L121" s="330"/>
      <c r="M121" s="330"/>
      <c r="N121" s="191" t="s">
        <v>182</v>
      </c>
    </row>
    <row r="122" spans="1:14" ht="25.5">
      <c r="A122" s="327"/>
      <c r="B122" s="286">
        <v>117.98</v>
      </c>
      <c r="C122" s="292" t="s">
        <v>181</v>
      </c>
      <c r="D122" s="287">
        <v>10009.589999999998</v>
      </c>
      <c r="E122" s="287">
        <v>1.9179999999999999</v>
      </c>
      <c r="F122" s="287">
        <f>D122+E122</f>
        <v>10011.507999999998</v>
      </c>
      <c r="G122" s="288" t="s">
        <v>149</v>
      </c>
      <c r="H122" s="289">
        <v>10047.950000000001</v>
      </c>
      <c r="I122" s="12">
        <v>10000</v>
      </c>
      <c r="J122" s="274">
        <f t="shared" ref="J122:J125" si="31">E122/I122</f>
        <v>1.918E-4</v>
      </c>
      <c r="K122" s="276">
        <f t="shared" ref="K122:K125" si="32">(F122-I122)/(H122-I122)</f>
        <v>0.23999999999995447</v>
      </c>
      <c r="L122" s="330"/>
      <c r="M122" s="330"/>
      <c r="N122" s="192">
        <v>42951</v>
      </c>
    </row>
    <row r="123" spans="1:14" ht="25.5">
      <c r="A123" s="327"/>
      <c r="B123" s="332">
        <v>118.93</v>
      </c>
      <c r="C123" s="293" t="s">
        <v>178</v>
      </c>
      <c r="D123" s="279">
        <v>10010.767500000002</v>
      </c>
      <c r="E123" s="279">
        <v>2.1535000000000002</v>
      </c>
      <c r="F123" s="279">
        <f t="shared" ref="F123:F124" si="33">D123+E123</f>
        <v>10012.921000000002</v>
      </c>
      <c r="G123" s="280" t="s">
        <v>150</v>
      </c>
      <c r="H123" s="281">
        <v>10079.68</v>
      </c>
      <c r="I123" s="12">
        <v>10000</v>
      </c>
      <c r="J123" s="274">
        <f t="shared" si="31"/>
        <v>2.1535000000000003E-4</v>
      </c>
      <c r="K123" s="276">
        <f t="shared" si="32"/>
        <v>0.16216114457833897</v>
      </c>
      <c r="L123" s="330"/>
      <c r="M123" s="330"/>
      <c r="N123" s="193" t="s">
        <v>148</v>
      </c>
    </row>
    <row r="124" spans="1:14" ht="25.5">
      <c r="A124" s="327"/>
      <c r="B124" s="333"/>
      <c r="C124" s="293" t="s">
        <v>179</v>
      </c>
      <c r="D124" s="279">
        <v>1022.6872</v>
      </c>
      <c r="E124" s="279">
        <v>0.32879999999999998</v>
      </c>
      <c r="F124" s="279">
        <f t="shared" si="33"/>
        <v>1023.016</v>
      </c>
      <c r="G124" s="280" t="s">
        <v>132</v>
      </c>
      <c r="H124" s="281">
        <v>1032.8800000000001</v>
      </c>
      <c r="I124" s="12">
        <v>1000</v>
      </c>
      <c r="J124" s="274">
        <f t="shared" si="31"/>
        <v>3.2879999999999997E-4</v>
      </c>
      <c r="K124" s="276">
        <f t="shared" si="32"/>
        <v>0.69999999999999651</v>
      </c>
      <c r="L124" s="330"/>
      <c r="M124" s="330"/>
      <c r="N124" s="193" t="s">
        <v>134</v>
      </c>
    </row>
    <row r="125" spans="1:14" ht="23.25" thickBot="1">
      <c r="A125" s="328"/>
      <c r="B125" s="282"/>
      <c r="C125" s="294" t="s">
        <v>177</v>
      </c>
      <c r="D125" s="283">
        <v>10075.670000000004</v>
      </c>
      <c r="E125" s="284">
        <v>3.29</v>
      </c>
      <c r="F125" s="284">
        <f>D125+E125</f>
        <v>10078.960000000005</v>
      </c>
      <c r="G125" s="285" t="s">
        <v>126</v>
      </c>
      <c r="H125" s="284">
        <v>11196.73</v>
      </c>
      <c r="I125" s="146">
        <v>10000</v>
      </c>
      <c r="J125" s="274">
        <f t="shared" si="31"/>
        <v>3.2900000000000003E-4</v>
      </c>
      <c r="K125" s="276">
        <f t="shared" si="32"/>
        <v>6.5979794941218667E-2</v>
      </c>
      <c r="L125" s="331"/>
      <c r="M125" s="331"/>
      <c r="N125" s="194" t="s">
        <v>135</v>
      </c>
    </row>
    <row r="126" spans="1:14" ht="18.75" thickBot="1">
      <c r="A126" s="195" t="s">
        <v>40</v>
      </c>
      <c r="B126" s="174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8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6"/>
    </row>
    <row r="127" spans="1:14" ht="26.25" thickTop="1">
      <c r="A127" s="334" t="s">
        <v>196</v>
      </c>
      <c r="B127" s="122" t="s">
        <v>138</v>
      </c>
      <c r="C127" s="245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7"/>
    </row>
    <row r="128" spans="1:14" ht="25.5">
      <c r="A128" s="335"/>
      <c r="B128" s="130" t="s">
        <v>138</v>
      </c>
      <c r="C128" s="244" t="s">
        <v>197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7">
        <v>1500</v>
      </c>
      <c r="J128" s="168">
        <f>(H128-I128)/I128</f>
        <v>-4.9266666666665819E-3</v>
      </c>
      <c r="K128" s="238" t="s">
        <v>202</v>
      </c>
      <c r="L128" s="243">
        <v>1.454</v>
      </c>
      <c r="M128" s="242" t="s">
        <v>201</v>
      </c>
      <c r="N128" s="241" t="s">
        <v>200</v>
      </c>
    </row>
    <row r="129" spans="1:14" ht="28.5">
      <c r="A129" s="336"/>
      <c r="B129" s="162">
        <v>7.12</v>
      </c>
      <c r="C129" s="278" t="s">
        <v>230</v>
      </c>
      <c r="D129" s="164">
        <v>10500.17</v>
      </c>
      <c r="E129" s="163">
        <v>0.05</v>
      </c>
      <c r="F129" s="163">
        <f>D129+E129</f>
        <v>10500.22</v>
      </c>
      <c r="G129" s="165" t="s">
        <v>10</v>
      </c>
      <c r="H129" s="166">
        <f>F129</f>
        <v>10500.22</v>
      </c>
      <c r="I129" s="171">
        <v>10500</v>
      </c>
      <c r="J129" s="239">
        <f t="shared" ref="J129" si="34">E129/D129</f>
        <v>4.7618276656473184E-6</v>
      </c>
      <c r="K129" s="277">
        <f>(F129-I129)/I129</f>
        <v>2.0952380952318588E-5</v>
      </c>
      <c r="L129" s="175"/>
      <c r="M129" s="176"/>
      <c r="N129" s="198"/>
    </row>
    <row r="130" spans="1:14">
      <c r="A130" s="199"/>
      <c r="B130" s="186"/>
      <c r="C130" s="186"/>
      <c r="D130" s="186"/>
      <c r="E130" s="186"/>
      <c r="F130" s="186"/>
      <c r="G130" s="186"/>
      <c r="H130" s="186"/>
      <c r="I130" s="186"/>
      <c r="J130" s="186"/>
      <c r="K130" s="186"/>
      <c r="L130" s="186"/>
      <c r="M130" s="186"/>
      <c r="N130" s="200"/>
    </row>
    <row r="131" spans="1:14" s="157" customFormat="1" ht="16.5" customHeight="1" thickBot="1">
      <c r="A131" s="201" t="s">
        <v>0</v>
      </c>
      <c r="B131" s="178" t="s">
        <v>1</v>
      </c>
      <c r="C131" s="181" t="s">
        <v>102</v>
      </c>
      <c r="D131" s="181" t="s">
        <v>2</v>
      </c>
      <c r="E131" s="181" t="s">
        <v>94</v>
      </c>
      <c r="F131" s="178" t="s">
        <v>185</v>
      </c>
      <c r="G131" s="178" t="s">
        <v>192</v>
      </c>
      <c r="H131" s="178" t="s">
        <v>190</v>
      </c>
      <c r="I131" s="180" t="s">
        <v>191</v>
      </c>
      <c r="J131" s="180" t="s">
        <v>112</v>
      </c>
      <c r="K131" s="182" t="s">
        <v>188</v>
      </c>
      <c r="L131" s="261" t="s">
        <v>224</v>
      </c>
      <c r="M131" s="179" t="s">
        <v>187</v>
      </c>
      <c r="N131" s="202" t="s">
        <v>186</v>
      </c>
    </row>
    <row r="132" spans="1:14" s="183" customFormat="1" ht="16.5" thickBot="1">
      <c r="A132" s="203" t="s">
        <v>232</v>
      </c>
      <c r="B132" s="204" t="s">
        <v>58</v>
      </c>
      <c r="C132" s="205">
        <f>F126+B126</f>
        <v>51087.551000000014</v>
      </c>
      <c r="D132" s="205">
        <f>I126</f>
        <v>50600</v>
      </c>
      <c r="E132" s="206">
        <v>24</v>
      </c>
      <c r="F132" s="207">
        <f>C132-D132</f>
        <v>487.55100000001403</v>
      </c>
      <c r="G132" s="208">
        <f>F132/D132</f>
        <v>9.6353952569172736E-3</v>
      </c>
      <c r="H132" s="207">
        <f>F132/E132</f>
        <v>20.314625000000586</v>
      </c>
      <c r="I132" s="208">
        <f>G132/E132</f>
        <v>4.0147480237155307E-4</v>
      </c>
      <c r="J132" s="209">
        <f>H132*10000/D132</f>
        <v>4.0147480237155309</v>
      </c>
      <c r="K132" s="210">
        <f>B126</f>
        <v>343.82</v>
      </c>
      <c r="L132" s="210">
        <f>F132-K132</f>
        <v>143.73100000001403</v>
      </c>
      <c r="M132" s="208">
        <f>I132*365</f>
        <v>0.14653830286561687</v>
      </c>
      <c r="N132" s="211">
        <f>H132*365</f>
        <v>7414.8381250002139</v>
      </c>
    </row>
    <row r="133" spans="1:14" ht="15.75" thickTop="1" thickBot="1"/>
    <row r="134" spans="1:14" s="157" customFormat="1" ht="15.75" thickTop="1" thickBot="1">
      <c r="A134" s="187" t="s">
        <v>0</v>
      </c>
      <c r="B134" s="188" t="s">
        <v>142</v>
      </c>
      <c r="C134" s="189" t="s">
        <v>1</v>
      </c>
      <c r="D134" s="188" t="s">
        <v>17</v>
      </c>
      <c r="E134" s="188" t="s">
        <v>11</v>
      </c>
      <c r="F134" s="188" t="s">
        <v>18</v>
      </c>
      <c r="G134" s="188" t="s">
        <v>14</v>
      </c>
      <c r="H134" s="188" t="s">
        <v>19</v>
      </c>
      <c r="I134" s="188" t="s">
        <v>2</v>
      </c>
      <c r="J134" s="188" t="s">
        <v>183</v>
      </c>
      <c r="K134" s="188" t="s">
        <v>220</v>
      </c>
      <c r="L134" s="188" t="s">
        <v>49</v>
      </c>
      <c r="M134" s="188" t="s">
        <v>30</v>
      </c>
      <c r="N134" s="190" t="s">
        <v>82</v>
      </c>
    </row>
    <row r="135" spans="1:14" ht="15" thickBot="1">
      <c r="A135" s="326" t="s">
        <v>233</v>
      </c>
      <c r="B135" s="262">
        <v>78.91</v>
      </c>
      <c r="C135" s="290" t="s">
        <v>229</v>
      </c>
      <c r="D135" s="264">
        <v>11100</v>
      </c>
      <c r="E135" s="264"/>
      <c r="F135" s="264">
        <f>D135</f>
        <v>11100</v>
      </c>
      <c r="G135" s="265"/>
      <c r="H135" s="266"/>
      <c r="I135" s="267">
        <f>D135</f>
        <v>11100</v>
      </c>
      <c r="J135" s="268"/>
      <c r="K135" s="153"/>
      <c r="L135" s="329">
        <f>E141/D141</f>
        <v>2.1983996407359162E-4</v>
      </c>
      <c r="M135" s="329">
        <f>L135*365</f>
        <v>8.0241586886860936E-2</v>
      </c>
      <c r="N135" s="191"/>
    </row>
    <row r="136" spans="1:14" ht="25.5">
      <c r="A136" s="327"/>
      <c r="B136" s="269">
        <v>28</v>
      </c>
      <c r="C136" s="291" t="s">
        <v>222</v>
      </c>
      <c r="D136" s="270">
        <v>8517.3260000000028</v>
      </c>
      <c r="E136" s="270">
        <v>3.4651999999999998</v>
      </c>
      <c r="F136" s="270">
        <f>D136+E136</f>
        <v>8520.7912000000033</v>
      </c>
      <c r="G136" s="271" t="s">
        <v>175</v>
      </c>
      <c r="H136" s="272">
        <v>9733.6200000000008</v>
      </c>
      <c r="I136" s="273">
        <v>8500</v>
      </c>
      <c r="J136" s="274">
        <f>E136/I136</f>
        <v>4.0767058823529408E-4</v>
      </c>
      <c r="K136" s="275">
        <f>(F136-I136)/(H136-I136)</f>
        <v>1.6853812357130467E-2</v>
      </c>
      <c r="L136" s="330"/>
      <c r="M136" s="330"/>
      <c r="N136" s="191" t="s">
        <v>182</v>
      </c>
    </row>
    <row r="137" spans="1:14" ht="25.5">
      <c r="A137" s="327"/>
      <c r="B137" s="286">
        <v>117.98</v>
      </c>
      <c r="C137" s="292" t="s">
        <v>181</v>
      </c>
      <c r="D137" s="287">
        <v>10011.507999999998</v>
      </c>
      <c r="E137" s="287">
        <v>1.9179999999999999</v>
      </c>
      <c r="F137" s="287">
        <f>D137+E137</f>
        <v>10013.425999999998</v>
      </c>
      <c r="G137" s="288" t="s">
        <v>149</v>
      </c>
      <c r="H137" s="289">
        <v>10047.950000000001</v>
      </c>
      <c r="I137" s="12">
        <v>10000</v>
      </c>
      <c r="J137" s="274">
        <f t="shared" ref="J137:J140" si="35">E137/I137</f>
        <v>1.918E-4</v>
      </c>
      <c r="K137" s="276">
        <f t="shared" ref="K137:K140" si="36">(F137-I137)/(H137-I137)</f>
        <v>0.2799999999999469</v>
      </c>
      <c r="L137" s="330"/>
      <c r="M137" s="330"/>
      <c r="N137" s="192">
        <v>42951</v>
      </c>
    </row>
    <row r="138" spans="1:14" ht="25.5">
      <c r="A138" s="327"/>
      <c r="B138" s="332">
        <v>118.93</v>
      </c>
      <c r="C138" s="293" t="s">
        <v>178</v>
      </c>
      <c r="D138" s="279">
        <v>10012.921000000002</v>
      </c>
      <c r="E138" s="279">
        <v>2.1535000000000002</v>
      </c>
      <c r="F138" s="279">
        <f t="shared" ref="F138:F139" si="37">D138+E138</f>
        <v>10015.074500000002</v>
      </c>
      <c r="G138" s="280" t="s">
        <v>150</v>
      </c>
      <c r="H138" s="281">
        <v>10079.68</v>
      </c>
      <c r="I138" s="12">
        <v>10000</v>
      </c>
      <c r="J138" s="274">
        <f t="shared" si="35"/>
        <v>2.1535000000000003E-4</v>
      </c>
      <c r="K138" s="276">
        <f t="shared" si="36"/>
        <v>0.18918800200806213</v>
      </c>
      <c r="L138" s="330"/>
      <c r="M138" s="330"/>
      <c r="N138" s="193" t="s">
        <v>148</v>
      </c>
    </row>
    <row r="139" spans="1:14" ht="25.5">
      <c r="A139" s="327"/>
      <c r="B139" s="333"/>
      <c r="C139" s="293" t="s">
        <v>179</v>
      </c>
      <c r="D139" s="279">
        <v>1023.016</v>
      </c>
      <c r="E139" s="279">
        <v>0.32879999999999998</v>
      </c>
      <c r="F139" s="279">
        <f t="shared" si="37"/>
        <v>1023.3448</v>
      </c>
      <c r="G139" s="280" t="s">
        <v>132</v>
      </c>
      <c r="H139" s="281">
        <v>1032.8800000000001</v>
      </c>
      <c r="I139" s="12">
        <v>1000</v>
      </c>
      <c r="J139" s="274">
        <f t="shared" si="35"/>
        <v>3.2879999999999997E-4</v>
      </c>
      <c r="K139" s="276">
        <f t="shared" si="36"/>
        <v>0.70999999999999652</v>
      </c>
      <c r="L139" s="330"/>
      <c r="M139" s="330"/>
      <c r="N139" s="193" t="s">
        <v>134</v>
      </c>
    </row>
    <row r="140" spans="1:14" ht="23.25" thickBot="1">
      <c r="A140" s="328"/>
      <c r="B140" s="282"/>
      <c r="C140" s="294" t="s">
        <v>177</v>
      </c>
      <c r="D140" s="283">
        <v>10078.960000000005</v>
      </c>
      <c r="E140" s="284">
        <v>3.29</v>
      </c>
      <c r="F140" s="284">
        <f>D140+E140</f>
        <v>10082.250000000005</v>
      </c>
      <c r="G140" s="285" t="s">
        <v>126</v>
      </c>
      <c r="H140" s="284">
        <v>11196.73</v>
      </c>
      <c r="I140" s="146">
        <v>10000</v>
      </c>
      <c r="J140" s="274">
        <f t="shared" si="35"/>
        <v>3.2900000000000003E-4</v>
      </c>
      <c r="K140" s="276">
        <f t="shared" si="36"/>
        <v>6.8728953063770012E-2</v>
      </c>
      <c r="L140" s="331"/>
      <c r="M140" s="331"/>
      <c r="N140" s="194" t="s">
        <v>135</v>
      </c>
    </row>
    <row r="141" spans="1:14" ht="18.75" thickBot="1">
      <c r="A141" s="195" t="s">
        <v>234</v>
      </c>
      <c r="B141" s="174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8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6"/>
    </row>
    <row r="142" spans="1:14" ht="26.25" thickTop="1">
      <c r="A142" s="334" t="s">
        <v>196</v>
      </c>
      <c r="B142" s="122" t="s">
        <v>138</v>
      </c>
      <c r="C142" s="245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7"/>
    </row>
    <row r="143" spans="1:14" ht="25.5">
      <c r="A143" s="335"/>
      <c r="B143" s="130" t="s">
        <v>138</v>
      </c>
      <c r="C143" s="244" t="s">
        <v>197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7">
        <v>1500</v>
      </c>
      <c r="J143" s="168">
        <f>(H143-I143)/I143</f>
        <v>-4.9266666666665819E-3</v>
      </c>
      <c r="K143" s="238" t="s">
        <v>202</v>
      </c>
      <c r="L143" s="243">
        <v>1.454</v>
      </c>
      <c r="M143" s="242" t="s">
        <v>201</v>
      </c>
      <c r="N143" s="241" t="s">
        <v>200</v>
      </c>
    </row>
    <row r="144" spans="1:14" ht="28.5">
      <c r="A144" s="336"/>
      <c r="B144" s="162">
        <v>7.12</v>
      </c>
      <c r="C144" s="278" t="s">
        <v>230</v>
      </c>
      <c r="D144" s="164">
        <v>10500.22</v>
      </c>
      <c r="E144" s="163">
        <v>0.05</v>
      </c>
      <c r="F144" s="163">
        <f>D144+E144</f>
        <v>10500.269999999999</v>
      </c>
      <c r="G144" s="165" t="s">
        <v>10</v>
      </c>
      <c r="H144" s="166">
        <f>F144</f>
        <v>10500.269999999999</v>
      </c>
      <c r="I144" s="171">
        <v>10500</v>
      </c>
      <c r="J144" s="239">
        <f t="shared" ref="J144" si="38">E144/D144</f>
        <v>4.7618049907525756E-6</v>
      </c>
      <c r="K144" s="277">
        <f>(F144-I144)/I144</f>
        <v>2.5714285714154055E-5</v>
      </c>
      <c r="L144" s="175"/>
      <c r="M144" s="176"/>
      <c r="N144" s="198"/>
    </row>
    <row r="145" spans="1:14">
      <c r="A145" s="199"/>
      <c r="B145" s="186"/>
      <c r="C145" s="186"/>
      <c r="D145" s="186"/>
      <c r="E145" s="186"/>
      <c r="F145" s="186"/>
      <c r="G145" s="186"/>
      <c r="H145" s="186"/>
      <c r="I145" s="186"/>
      <c r="J145" s="186"/>
      <c r="K145" s="186"/>
      <c r="L145" s="186"/>
      <c r="M145" s="186"/>
      <c r="N145" s="200"/>
    </row>
    <row r="146" spans="1:14" s="157" customFormat="1" ht="16.5" customHeight="1" thickBot="1">
      <c r="A146" s="201" t="s">
        <v>0</v>
      </c>
      <c r="B146" s="178" t="s">
        <v>1</v>
      </c>
      <c r="C146" s="181" t="s">
        <v>102</v>
      </c>
      <c r="D146" s="181" t="s">
        <v>2</v>
      </c>
      <c r="E146" s="181" t="s">
        <v>94</v>
      </c>
      <c r="F146" s="178" t="s">
        <v>185</v>
      </c>
      <c r="G146" s="178" t="s">
        <v>192</v>
      </c>
      <c r="H146" s="178" t="s">
        <v>190</v>
      </c>
      <c r="I146" s="180" t="s">
        <v>191</v>
      </c>
      <c r="J146" s="180" t="s">
        <v>112</v>
      </c>
      <c r="K146" s="182" t="s">
        <v>188</v>
      </c>
      <c r="L146" s="261" t="s">
        <v>224</v>
      </c>
      <c r="M146" s="179" t="s">
        <v>187</v>
      </c>
      <c r="N146" s="202" t="s">
        <v>186</v>
      </c>
    </row>
    <row r="147" spans="1:14" s="183" customFormat="1" ht="16.5" thickBot="1">
      <c r="A147" s="203" t="s">
        <v>235</v>
      </c>
      <c r="B147" s="204" t="s">
        <v>58</v>
      </c>
      <c r="C147" s="205">
        <f>F141+B141</f>
        <v>51098.706500000008</v>
      </c>
      <c r="D147" s="205">
        <f>I141</f>
        <v>50600</v>
      </c>
      <c r="E147" s="206">
        <v>25</v>
      </c>
      <c r="F147" s="207">
        <f>C147-D147</f>
        <v>498.70650000000751</v>
      </c>
      <c r="G147" s="208">
        <f>F147/D147</f>
        <v>9.8558596837946145E-3</v>
      </c>
      <c r="H147" s="207">
        <f>F147/E147</f>
        <v>19.9482600000003</v>
      </c>
      <c r="I147" s="208">
        <f>G147/E147</f>
        <v>3.9423438735178458E-4</v>
      </c>
      <c r="J147" s="209">
        <f>H147*10000/D147</f>
        <v>3.9423438735178458</v>
      </c>
      <c r="K147" s="210">
        <f>B141</f>
        <v>343.82</v>
      </c>
      <c r="L147" s="210">
        <f>F147-K147</f>
        <v>154.88650000000752</v>
      </c>
      <c r="M147" s="208">
        <f>I147*365</f>
        <v>0.14389555138340138</v>
      </c>
      <c r="N147" s="211">
        <f>H147*365</f>
        <v>7281.1149000001096</v>
      </c>
    </row>
    <row r="148" spans="1:14" ht="15.75" thickTop="1" thickBot="1"/>
    <row r="149" spans="1:14" s="157" customFormat="1" ht="15.75" thickTop="1" thickBot="1">
      <c r="A149" s="187" t="s">
        <v>0</v>
      </c>
      <c r="B149" s="188" t="s">
        <v>142</v>
      </c>
      <c r="C149" s="189" t="s">
        <v>1</v>
      </c>
      <c r="D149" s="188" t="s">
        <v>17</v>
      </c>
      <c r="E149" s="188" t="s">
        <v>11</v>
      </c>
      <c r="F149" s="188" t="s">
        <v>18</v>
      </c>
      <c r="G149" s="188" t="s">
        <v>14</v>
      </c>
      <c r="H149" s="188" t="s">
        <v>19</v>
      </c>
      <c r="I149" s="188" t="s">
        <v>2</v>
      </c>
      <c r="J149" s="188" t="s">
        <v>183</v>
      </c>
      <c r="K149" s="188" t="s">
        <v>220</v>
      </c>
      <c r="L149" s="188" t="s">
        <v>49</v>
      </c>
      <c r="M149" s="188" t="s">
        <v>30</v>
      </c>
      <c r="N149" s="190" t="s">
        <v>82</v>
      </c>
    </row>
    <row r="150" spans="1:14" ht="15" thickBot="1">
      <c r="A150" s="326" t="s">
        <v>236</v>
      </c>
      <c r="B150" s="295">
        <v>78.91</v>
      </c>
      <c r="C150" s="290" t="s">
        <v>229</v>
      </c>
      <c r="D150" s="264">
        <v>11100</v>
      </c>
      <c r="E150" s="264"/>
      <c r="F150" s="264">
        <f>D150</f>
        <v>11100</v>
      </c>
      <c r="G150" s="265"/>
      <c r="H150" s="266"/>
      <c r="I150" s="267">
        <f>D150</f>
        <v>11100</v>
      </c>
      <c r="J150" s="268"/>
      <c r="K150" s="153"/>
      <c r="L150" s="329">
        <f>E156/D156</f>
        <v>2.197916450862322E-4</v>
      </c>
      <c r="M150" s="329">
        <f>L150*365</f>
        <v>8.0223950456474749E-2</v>
      </c>
      <c r="N150" s="191"/>
    </row>
    <row r="151" spans="1:14" ht="25.5">
      <c r="A151" s="327"/>
      <c r="B151" s="269">
        <v>28</v>
      </c>
      <c r="C151" s="291" t="s">
        <v>222</v>
      </c>
      <c r="D151" s="270">
        <v>8520.7912000000033</v>
      </c>
      <c r="E151" s="270">
        <v>3.4651999999999998</v>
      </c>
      <c r="F151" s="270">
        <f>D151+E151</f>
        <v>8524.2564000000039</v>
      </c>
      <c r="G151" s="271" t="s">
        <v>175</v>
      </c>
      <c r="H151" s="272">
        <v>9733.6200000000008</v>
      </c>
      <c r="I151" s="273">
        <v>8500</v>
      </c>
      <c r="J151" s="274">
        <f>E151/I151</f>
        <v>4.0767058823529408E-4</v>
      </c>
      <c r="K151" s="275">
        <f>(F151-I151)/(H151-I151)</f>
        <v>1.9662781083318877E-2</v>
      </c>
      <c r="L151" s="330"/>
      <c r="M151" s="330"/>
      <c r="N151" s="191" t="s">
        <v>182</v>
      </c>
    </row>
    <row r="152" spans="1:14" ht="25.5">
      <c r="A152" s="327"/>
      <c r="B152" s="286">
        <v>117.98</v>
      </c>
      <c r="C152" s="292" t="s">
        <v>181</v>
      </c>
      <c r="D152" s="287">
        <v>10013.425999999998</v>
      </c>
      <c r="E152" s="287">
        <v>1.9179999999999999</v>
      </c>
      <c r="F152" s="287">
        <f>D152+E152</f>
        <v>10015.343999999997</v>
      </c>
      <c r="G152" s="288" t="s">
        <v>149</v>
      </c>
      <c r="H152" s="289">
        <v>10047.950000000001</v>
      </c>
      <c r="I152" s="12">
        <v>10000</v>
      </c>
      <c r="J152" s="274">
        <f t="shared" ref="J152:J155" si="39">E152/I152</f>
        <v>1.918E-4</v>
      </c>
      <c r="K152" s="276">
        <f t="shared" ref="K152:K155" si="40">(F152-I152)/(H152-I152)</f>
        <v>0.31999999999993928</v>
      </c>
      <c r="L152" s="330"/>
      <c r="M152" s="330"/>
      <c r="N152" s="192">
        <v>42951</v>
      </c>
    </row>
    <row r="153" spans="1:14" ht="25.5">
      <c r="A153" s="327"/>
      <c r="B153" s="332">
        <v>118.93</v>
      </c>
      <c r="C153" s="293" t="s">
        <v>178</v>
      </c>
      <c r="D153" s="279">
        <v>10015.074500000002</v>
      </c>
      <c r="E153" s="279">
        <v>2.1535000000000002</v>
      </c>
      <c r="F153" s="279">
        <f t="shared" ref="F153:F154" si="41">D153+E153</f>
        <v>10017.228000000003</v>
      </c>
      <c r="G153" s="280" t="s">
        <v>150</v>
      </c>
      <c r="H153" s="281">
        <v>10079.68</v>
      </c>
      <c r="I153" s="12">
        <v>10000</v>
      </c>
      <c r="J153" s="274">
        <f t="shared" si="39"/>
        <v>2.1535000000000003E-4</v>
      </c>
      <c r="K153" s="276">
        <f t="shared" si="40"/>
        <v>0.21621485943778529</v>
      </c>
      <c r="L153" s="330"/>
      <c r="M153" s="330"/>
      <c r="N153" s="193" t="s">
        <v>148</v>
      </c>
    </row>
    <row r="154" spans="1:14" ht="25.5">
      <c r="A154" s="327"/>
      <c r="B154" s="333"/>
      <c r="C154" s="293" t="s">
        <v>179</v>
      </c>
      <c r="D154" s="279">
        <v>1023.3448</v>
      </c>
      <c r="E154" s="279">
        <v>0.32879999999999998</v>
      </c>
      <c r="F154" s="279">
        <f t="shared" si="41"/>
        <v>1023.6736</v>
      </c>
      <c r="G154" s="280" t="s">
        <v>132</v>
      </c>
      <c r="H154" s="281">
        <v>1032.8800000000001</v>
      </c>
      <c r="I154" s="12">
        <v>1000</v>
      </c>
      <c r="J154" s="274">
        <f t="shared" si="39"/>
        <v>3.2879999999999997E-4</v>
      </c>
      <c r="K154" s="276">
        <f t="shared" si="40"/>
        <v>0.71999999999999653</v>
      </c>
      <c r="L154" s="330"/>
      <c r="M154" s="330"/>
      <c r="N154" s="193" t="s">
        <v>134</v>
      </c>
    </row>
    <row r="155" spans="1:14" ht="23.25" thickBot="1">
      <c r="A155" s="328"/>
      <c r="B155" s="282"/>
      <c r="C155" s="294" t="s">
        <v>177</v>
      </c>
      <c r="D155" s="283">
        <v>10082.250000000005</v>
      </c>
      <c r="E155" s="284">
        <v>3.29</v>
      </c>
      <c r="F155" s="284">
        <f>D155+E155</f>
        <v>10085.540000000006</v>
      </c>
      <c r="G155" s="285" t="s">
        <v>126</v>
      </c>
      <c r="H155" s="284">
        <v>11196.73</v>
      </c>
      <c r="I155" s="146">
        <v>10000</v>
      </c>
      <c r="J155" s="274">
        <f t="shared" si="39"/>
        <v>3.2900000000000003E-4</v>
      </c>
      <c r="K155" s="276">
        <f t="shared" si="40"/>
        <v>7.1478111186321358E-2</v>
      </c>
      <c r="L155" s="331"/>
      <c r="M155" s="331"/>
      <c r="N155" s="194" t="s">
        <v>135</v>
      </c>
    </row>
    <row r="156" spans="1:14" ht="18.75" thickBot="1">
      <c r="A156" s="195" t="s">
        <v>237</v>
      </c>
      <c r="B156" s="174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8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6"/>
    </row>
    <row r="157" spans="1:14" ht="26.25" thickTop="1">
      <c r="A157" s="334" t="s">
        <v>196</v>
      </c>
      <c r="B157" s="122" t="s">
        <v>138</v>
      </c>
      <c r="C157" s="245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7"/>
    </row>
    <row r="158" spans="1:14" ht="25.5">
      <c r="A158" s="335"/>
      <c r="B158" s="130" t="s">
        <v>138</v>
      </c>
      <c r="C158" s="244" t="s">
        <v>197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7">
        <v>1500</v>
      </c>
      <c r="J158" s="168">
        <f>(H158-I158)/I158</f>
        <v>-4.9266666666665819E-3</v>
      </c>
      <c r="K158" s="238" t="s">
        <v>202</v>
      </c>
      <c r="L158" s="243">
        <v>1.454</v>
      </c>
      <c r="M158" s="242" t="s">
        <v>201</v>
      </c>
      <c r="N158" s="241" t="s">
        <v>200</v>
      </c>
    </row>
    <row r="159" spans="1:14" ht="28.5">
      <c r="A159" s="336"/>
      <c r="B159" s="162">
        <v>7.12</v>
      </c>
      <c r="C159" s="278" t="s">
        <v>230</v>
      </c>
      <c r="D159" s="164">
        <v>10500.269999999999</v>
      </c>
      <c r="E159" s="163">
        <v>0.05</v>
      </c>
      <c r="F159" s="163">
        <f>D159+E159</f>
        <v>10500.319999999998</v>
      </c>
      <c r="G159" s="165" t="s">
        <v>10</v>
      </c>
      <c r="H159" s="166">
        <f>F159</f>
        <v>10500.319999999998</v>
      </c>
      <c r="I159" s="171">
        <v>10500</v>
      </c>
      <c r="J159" s="239">
        <f t="shared" ref="J159" si="42">E159/D159</f>
        <v>4.7617823160737779E-6</v>
      </c>
      <c r="K159" s="277">
        <f>(F159-I159)/I159</f>
        <v>3.0476190475989522E-5</v>
      </c>
      <c r="L159" s="175"/>
      <c r="M159" s="176"/>
      <c r="N159" s="198"/>
    </row>
    <row r="160" spans="1:14">
      <c r="A160" s="199"/>
      <c r="B160" s="186"/>
      <c r="C160" s="186"/>
      <c r="D160" s="186"/>
      <c r="E160" s="186"/>
      <c r="F160" s="186"/>
      <c r="G160" s="186"/>
      <c r="H160" s="186"/>
      <c r="I160" s="186"/>
      <c r="J160" s="186"/>
      <c r="K160" s="186"/>
      <c r="L160" s="186"/>
      <c r="M160" s="186"/>
      <c r="N160" s="200"/>
    </row>
    <row r="161" spans="1:14" s="157" customFormat="1" ht="16.5" customHeight="1" thickBot="1">
      <c r="A161" s="201" t="s">
        <v>0</v>
      </c>
      <c r="B161" s="178" t="s">
        <v>1</v>
      </c>
      <c r="C161" s="181" t="s">
        <v>102</v>
      </c>
      <c r="D161" s="181" t="s">
        <v>2</v>
      </c>
      <c r="E161" s="181" t="s">
        <v>94</v>
      </c>
      <c r="F161" s="178" t="s">
        <v>185</v>
      </c>
      <c r="G161" s="178" t="s">
        <v>192</v>
      </c>
      <c r="H161" s="178" t="s">
        <v>190</v>
      </c>
      <c r="I161" s="180" t="s">
        <v>191</v>
      </c>
      <c r="J161" s="180" t="s">
        <v>112</v>
      </c>
      <c r="K161" s="182" t="s">
        <v>188</v>
      </c>
      <c r="L161" s="261" t="s">
        <v>224</v>
      </c>
      <c r="M161" s="179" t="s">
        <v>187</v>
      </c>
      <c r="N161" s="202" t="s">
        <v>186</v>
      </c>
    </row>
    <row r="162" spans="1:14" s="183" customFormat="1" ht="16.5" thickBot="1">
      <c r="A162" s="203" t="s">
        <v>238</v>
      </c>
      <c r="B162" s="204" t="s">
        <v>58</v>
      </c>
      <c r="C162" s="205">
        <f>F156+B156</f>
        <v>51109.862000000016</v>
      </c>
      <c r="D162" s="205">
        <f>I156</f>
        <v>50600</v>
      </c>
      <c r="E162" s="206">
        <v>26</v>
      </c>
      <c r="F162" s="207">
        <f>C162-D162</f>
        <v>509.86200000001554</v>
      </c>
      <c r="G162" s="208">
        <f>F162/D162</f>
        <v>1.0076324110672243E-2</v>
      </c>
      <c r="H162" s="207">
        <f>F162/E162</f>
        <v>19.610076923077521</v>
      </c>
      <c r="I162" s="208">
        <f>G162/E162</f>
        <v>3.875509273335478E-4</v>
      </c>
      <c r="J162" s="209">
        <f>H162*10000/D162</f>
        <v>3.8755092733354783</v>
      </c>
      <c r="K162" s="210">
        <f>B156</f>
        <v>343.82</v>
      </c>
      <c r="L162" s="210">
        <f>F162-K162</f>
        <v>166.04200000001555</v>
      </c>
      <c r="M162" s="208">
        <f>I162*365</f>
        <v>0.14145608847674496</v>
      </c>
      <c r="N162" s="211">
        <f>H162*365</f>
        <v>7157.6780769232955</v>
      </c>
    </row>
    <row r="163" spans="1:14" ht="15.75" thickTop="1" thickBot="1"/>
    <row r="164" spans="1:14" s="157" customFormat="1" ht="15.75" thickTop="1" thickBot="1">
      <c r="A164" s="187" t="s">
        <v>0</v>
      </c>
      <c r="B164" s="188" t="s">
        <v>142</v>
      </c>
      <c r="C164" s="189" t="s">
        <v>1</v>
      </c>
      <c r="D164" s="188" t="s">
        <v>17</v>
      </c>
      <c r="E164" s="188" t="s">
        <v>11</v>
      </c>
      <c r="F164" s="188" t="s">
        <v>18</v>
      </c>
      <c r="G164" s="188" t="s">
        <v>14</v>
      </c>
      <c r="H164" s="188" t="s">
        <v>19</v>
      </c>
      <c r="I164" s="188" t="s">
        <v>2</v>
      </c>
      <c r="J164" s="188" t="s">
        <v>183</v>
      </c>
      <c r="K164" s="188" t="s">
        <v>220</v>
      </c>
      <c r="L164" s="188" t="s">
        <v>49</v>
      </c>
      <c r="M164" s="188" t="s">
        <v>30</v>
      </c>
      <c r="N164" s="190" t="s">
        <v>82</v>
      </c>
    </row>
    <row r="165" spans="1:14" ht="15" thickBot="1">
      <c r="A165" s="326" t="s">
        <v>239</v>
      </c>
      <c r="B165" s="296">
        <v>78.91</v>
      </c>
      <c r="C165" s="290" t="s">
        <v>229</v>
      </c>
      <c r="D165" s="264">
        <v>11100</v>
      </c>
      <c r="E165" s="264"/>
      <c r="F165" s="264">
        <f>D165</f>
        <v>11100</v>
      </c>
      <c r="G165" s="265"/>
      <c r="H165" s="266"/>
      <c r="I165" s="267">
        <f>D165</f>
        <v>11100</v>
      </c>
      <c r="J165" s="268"/>
      <c r="K165" s="153"/>
      <c r="L165" s="329">
        <f>E171/D171</f>
        <v>2.1974334733442479E-4</v>
      </c>
      <c r="M165" s="329">
        <f>L165*365</f>
        <v>8.0206321777065048E-2</v>
      </c>
      <c r="N165" s="191"/>
    </row>
    <row r="166" spans="1:14" ht="25.5">
      <c r="A166" s="327"/>
      <c r="B166" s="269">
        <v>28</v>
      </c>
      <c r="C166" s="291" t="s">
        <v>222</v>
      </c>
      <c r="D166" s="270">
        <v>8524.2564000000039</v>
      </c>
      <c r="E166" s="270">
        <v>3.4651999999999998</v>
      </c>
      <c r="F166" s="270">
        <f>D166+E166</f>
        <v>8527.7216000000044</v>
      </c>
      <c r="G166" s="271" t="s">
        <v>175</v>
      </c>
      <c r="H166" s="272">
        <v>9733.6200000000008</v>
      </c>
      <c r="I166" s="273">
        <v>8500</v>
      </c>
      <c r="J166" s="274">
        <f>E166/I166</f>
        <v>4.0767058823529408E-4</v>
      </c>
      <c r="K166" s="275">
        <f>(F166-I166)/(H166-I166)</f>
        <v>2.247174980950729E-2</v>
      </c>
      <c r="L166" s="330"/>
      <c r="M166" s="330"/>
      <c r="N166" s="191" t="s">
        <v>182</v>
      </c>
    </row>
    <row r="167" spans="1:14" ht="25.5">
      <c r="A167" s="327"/>
      <c r="B167" s="286">
        <v>117.98</v>
      </c>
      <c r="C167" s="292" t="s">
        <v>181</v>
      </c>
      <c r="D167" s="287">
        <v>10015.343999999997</v>
      </c>
      <c r="E167" s="287">
        <v>1.9179999999999999</v>
      </c>
      <c r="F167" s="287">
        <f>D167+E167</f>
        <v>10017.261999999997</v>
      </c>
      <c r="G167" s="288" t="s">
        <v>149</v>
      </c>
      <c r="H167" s="289">
        <v>10047.950000000001</v>
      </c>
      <c r="I167" s="12">
        <v>10000</v>
      </c>
      <c r="J167" s="274">
        <f t="shared" ref="J167:J170" si="43">E167/I167</f>
        <v>1.918E-4</v>
      </c>
      <c r="K167" s="276">
        <f t="shared" ref="K167:K170" si="44">(F167-I167)/(H167-I167)</f>
        <v>0.35999999999993171</v>
      </c>
      <c r="L167" s="330"/>
      <c r="M167" s="330"/>
      <c r="N167" s="192">
        <v>42951</v>
      </c>
    </row>
    <row r="168" spans="1:14" ht="25.5">
      <c r="A168" s="327"/>
      <c r="B168" s="332">
        <v>118.93</v>
      </c>
      <c r="C168" s="293" t="s">
        <v>178</v>
      </c>
      <c r="D168" s="279">
        <v>10017.228000000003</v>
      </c>
      <c r="E168" s="279">
        <v>2.1535000000000002</v>
      </c>
      <c r="F168" s="279">
        <f t="shared" ref="F168:F169" si="45">D168+E168</f>
        <v>10019.381500000003</v>
      </c>
      <c r="G168" s="280" t="s">
        <v>150</v>
      </c>
      <c r="H168" s="281">
        <v>10079.68</v>
      </c>
      <c r="I168" s="12">
        <v>10000</v>
      </c>
      <c r="J168" s="274">
        <f t="shared" si="43"/>
        <v>2.1535000000000003E-4</v>
      </c>
      <c r="K168" s="276">
        <f t="shared" si="44"/>
        <v>0.24324171686750845</v>
      </c>
      <c r="L168" s="330"/>
      <c r="M168" s="330"/>
      <c r="N168" s="193" t="s">
        <v>148</v>
      </c>
    </row>
    <row r="169" spans="1:14" ht="25.5">
      <c r="A169" s="327"/>
      <c r="B169" s="333"/>
      <c r="C169" s="293" t="s">
        <v>179</v>
      </c>
      <c r="D169" s="279">
        <v>1023.6736</v>
      </c>
      <c r="E169" s="279">
        <v>0.32879999999999998</v>
      </c>
      <c r="F169" s="279">
        <f t="shared" si="45"/>
        <v>1024.0023999999999</v>
      </c>
      <c r="G169" s="280" t="s">
        <v>132</v>
      </c>
      <c r="H169" s="281">
        <v>1032.8800000000001</v>
      </c>
      <c r="I169" s="12">
        <v>1000</v>
      </c>
      <c r="J169" s="274">
        <f t="shared" si="43"/>
        <v>3.2879999999999997E-4</v>
      </c>
      <c r="K169" s="276">
        <f t="shared" si="44"/>
        <v>0.7299999999999931</v>
      </c>
      <c r="L169" s="330"/>
      <c r="M169" s="330"/>
      <c r="N169" s="193" t="s">
        <v>134</v>
      </c>
    </row>
    <row r="170" spans="1:14" ht="23.25" thickBot="1">
      <c r="A170" s="328"/>
      <c r="B170" s="282"/>
      <c r="C170" s="294" t="s">
        <v>177</v>
      </c>
      <c r="D170" s="283">
        <v>10085.540000000006</v>
      </c>
      <c r="E170" s="284">
        <v>3.29</v>
      </c>
      <c r="F170" s="284">
        <f>D170+E170</f>
        <v>10088.830000000007</v>
      </c>
      <c r="G170" s="285" t="s">
        <v>126</v>
      </c>
      <c r="H170" s="284">
        <v>11196.73</v>
      </c>
      <c r="I170" s="146">
        <v>10000</v>
      </c>
      <c r="J170" s="274">
        <f t="shared" si="43"/>
        <v>3.2900000000000003E-4</v>
      </c>
      <c r="K170" s="276">
        <f t="shared" si="44"/>
        <v>7.4227269308872704E-2</v>
      </c>
      <c r="L170" s="331"/>
      <c r="M170" s="331"/>
      <c r="N170" s="194" t="s">
        <v>135</v>
      </c>
    </row>
    <row r="171" spans="1:14" ht="18.75" thickBot="1">
      <c r="A171" s="195" t="s">
        <v>79</v>
      </c>
      <c r="B171" s="174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8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6"/>
    </row>
    <row r="172" spans="1:14" ht="26.25" thickTop="1">
      <c r="A172" s="334" t="s">
        <v>196</v>
      </c>
      <c r="B172" s="122" t="s">
        <v>138</v>
      </c>
      <c r="C172" s="245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7"/>
    </row>
    <row r="173" spans="1:14" ht="25.5">
      <c r="A173" s="335"/>
      <c r="B173" s="130" t="s">
        <v>138</v>
      </c>
      <c r="C173" s="244" t="s">
        <v>197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7">
        <v>1500</v>
      </c>
      <c r="J173" s="168">
        <f>(H173-I173)/I173</f>
        <v>-4.9266666666665819E-3</v>
      </c>
      <c r="K173" s="238" t="s">
        <v>202</v>
      </c>
      <c r="L173" s="243">
        <v>1.454</v>
      </c>
      <c r="M173" s="242" t="s">
        <v>201</v>
      </c>
      <c r="N173" s="241" t="s">
        <v>200</v>
      </c>
    </row>
    <row r="174" spans="1:14" ht="28.5">
      <c r="A174" s="336"/>
      <c r="B174" s="162">
        <v>7.12</v>
      </c>
      <c r="C174" s="278" t="s">
        <v>230</v>
      </c>
      <c r="D174" s="164">
        <v>10500.319999999998</v>
      </c>
      <c r="E174" s="163">
        <v>0.6</v>
      </c>
      <c r="F174" s="163">
        <f>D174+E174</f>
        <v>10500.919999999998</v>
      </c>
      <c r="G174" s="165" t="s">
        <v>10</v>
      </c>
      <c r="H174" s="166">
        <f>F174</f>
        <v>10500.919999999998</v>
      </c>
      <c r="I174" s="171">
        <v>10500</v>
      </c>
      <c r="J174" s="239">
        <f t="shared" ref="J174" si="46">E174/D174</f>
        <v>5.7141115699331078E-5</v>
      </c>
      <c r="K174" s="277">
        <f>(F174-I174)/I174</f>
        <v>8.7619047618881307E-5</v>
      </c>
      <c r="L174" s="175"/>
      <c r="M174" s="176"/>
      <c r="N174" s="198"/>
    </row>
    <row r="175" spans="1:14">
      <c r="A175" s="199"/>
      <c r="B175" s="186"/>
      <c r="C175" s="186"/>
      <c r="D175" s="186"/>
      <c r="E175" s="186"/>
      <c r="F175" s="186"/>
      <c r="G175" s="186"/>
      <c r="H175" s="186"/>
      <c r="I175" s="186"/>
      <c r="J175" s="186"/>
      <c r="K175" s="186"/>
      <c r="L175" s="186"/>
      <c r="M175" s="186"/>
      <c r="N175" s="200"/>
    </row>
    <row r="176" spans="1:14" s="157" customFormat="1" ht="16.5" customHeight="1" thickBot="1">
      <c r="A176" s="201" t="s">
        <v>0</v>
      </c>
      <c r="B176" s="178" t="s">
        <v>1</v>
      </c>
      <c r="C176" s="181" t="s">
        <v>102</v>
      </c>
      <c r="D176" s="181" t="s">
        <v>2</v>
      </c>
      <c r="E176" s="181" t="s">
        <v>94</v>
      </c>
      <c r="F176" s="178" t="s">
        <v>185</v>
      </c>
      <c r="G176" s="178" t="s">
        <v>192</v>
      </c>
      <c r="H176" s="178" t="s">
        <v>190</v>
      </c>
      <c r="I176" s="180" t="s">
        <v>191</v>
      </c>
      <c r="J176" s="180" t="s">
        <v>112</v>
      </c>
      <c r="K176" s="182" t="s">
        <v>188</v>
      </c>
      <c r="L176" s="261" t="s">
        <v>224</v>
      </c>
      <c r="M176" s="179" t="s">
        <v>187</v>
      </c>
      <c r="N176" s="202" t="s">
        <v>186</v>
      </c>
    </row>
    <row r="177" spans="1:14" s="183" customFormat="1" ht="16.5" thickBot="1">
      <c r="A177" s="203" t="s">
        <v>240</v>
      </c>
      <c r="B177" s="204" t="s">
        <v>58</v>
      </c>
      <c r="C177" s="205">
        <f>F171+B171</f>
        <v>51121.017500000009</v>
      </c>
      <c r="D177" s="205">
        <f>I171</f>
        <v>50600</v>
      </c>
      <c r="E177" s="206">
        <v>27</v>
      </c>
      <c r="F177" s="207">
        <f>C177-D177</f>
        <v>521.01750000000902</v>
      </c>
      <c r="G177" s="208">
        <f>F177/D177</f>
        <v>1.0296788537549586E-2</v>
      </c>
      <c r="H177" s="207">
        <f>F177/E177</f>
        <v>19.29694444444478</v>
      </c>
      <c r="I177" s="208">
        <f>G177/E177</f>
        <v>3.8136253842776244E-4</v>
      </c>
      <c r="J177" s="209">
        <f>H177*10000/D177</f>
        <v>3.813625384277624</v>
      </c>
      <c r="K177" s="210">
        <f>B171</f>
        <v>343.82</v>
      </c>
      <c r="L177" s="210">
        <f>F177-K177</f>
        <v>177.19750000000903</v>
      </c>
      <c r="M177" s="208">
        <f>I177*365</f>
        <v>0.13919732652613329</v>
      </c>
      <c r="N177" s="211">
        <f>H177*365</f>
        <v>7043.3847222223449</v>
      </c>
    </row>
    <row r="178" spans="1:14" ht="15.75" thickTop="1" thickBot="1"/>
    <row r="179" spans="1:14" s="157" customFormat="1" ht="15.75" thickTop="1" thickBot="1">
      <c r="A179" s="187" t="s">
        <v>0</v>
      </c>
      <c r="B179" s="188" t="s">
        <v>142</v>
      </c>
      <c r="C179" s="189" t="s">
        <v>1</v>
      </c>
      <c r="D179" s="188" t="s">
        <v>17</v>
      </c>
      <c r="E179" s="188" t="s">
        <v>11</v>
      </c>
      <c r="F179" s="188" t="s">
        <v>18</v>
      </c>
      <c r="G179" s="188" t="s">
        <v>14</v>
      </c>
      <c r="H179" s="188" t="s">
        <v>19</v>
      </c>
      <c r="I179" s="188" t="s">
        <v>2</v>
      </c>
      <c r="J179" s="188" t="s">
        <v>183</v>
      </c>
      <c r="K179" s="188" t="s">
        <v>220</v>
      </c>
      <c r="L179" s="188" t="s">
        <v>49</v>
      </c>
      <c r="M179" s="188" t="s">
        <v>30</v>
      </c>
      <c r="N179" s="190" t="s">
        <v>82</v>
      </c>
    </row>
    <row r="180" spans="1:14" ht="15" thickBot="1">
      <c r="A180" s="326" t="s">
        <v>241</v>
      </c>
      <c r="B180" s="297">
        <v>78.91</v>
      </c>
      <c r="C180" s="290" t="s">
        <v>229</v>
      </c>
      <c r="D180" s="264">
        <v>11100</v>
      </c>
      <c r="E180" s="264"/>
      <c r="F180" s="264">
        <f>D180</f>
        <v>11100</v>
      </c>
      <c r="G180" s="265"/>
      <c r="H180" s="266"/>
      <c r="I180" s="267">
        <f>D180</f>
        <v>11100</v>
      </c>
      <c r="J180" s="268"/>
      <c r="K180" s="153"/>
      <c r="L180" s="329">
        <f>E186/D186</f>
        <v>2.1969507080417343E-4</v>
      </c>
      <c r="M180" s="329">
        <f>L180*365</f>
        <v>8.0188700843523295E-2</v>
      </c>
      <c r="N180" s="191"/>
    </row>
    <row r="181" spans="1:14" ht="25.5">
      <c r="A181" s="327"/>
      <c r="B181" s="269">
        <v>28</v>
      </c>
      <c r="C181" s="291" t="s">
        <v>222</v>
      </c>
      <c r="D181" s="270">
        <v>8527.7216000000044</v>
      </c>
      <c r="E181" s="270">
        <v>3.4651999999999998</v>
      </c>
      <c r="F181" s="270">
        <f>D181+E181</f>
        <v>8531.186800000005</v>
      </c>
      <c r="G181" s="271" t="s">
        <v>175</v>
      </c>
      <c r="H181" s="272">
        <v>9733.6200000000008</v>
      </c>
      <c r="I181" s="273">
        <v>8500</v>
      </c>
      <c r="J181" s="274">
        <f>E181/I181</f>
        <v>4.0767058823529408E-4</v>
      </c>
      <c r="K181" s="275">
        <f>(F181-I181)/(H181-I181)</f>
        <v>2.52807185356957E-2</v>
      </c>
      <c r="L181" s="330"/>
      <c r="M181" s="330"/>
      <c r="N181" s="191" t="s">
        <v>182</v>
      </c>
    </row>
    <row r="182" spans="1:14" ht="25.5">
      <c r="A182" s="327"/>
      <c r="B182" s="286">
        <v>117.98</v>
      </c>
      <c r="C182" s="292" t="s">
        <v>181</v>
      </c>
      <c r="D182" s="287">
        <v>10017.261999999997</v>
      </c>
      <c r="E182" s="287">
        <v>1.9179999999999999</v>
      </c>
      <c r="F182" s="287">
        <f>D182+E182</f>
        <v>10019.179999999997</v>
      </c>
      <c r="G182" s="288" t="s">
        <v>149</v>
      </c>
      <c r="H182" s="289">
        <v>10047.950000000001</v>
      </c>
      <c r="I182" s="12">
        <v>10000</v>
      </c>
      <c r="J182" s="274">
        <f t="shared" ref="J182:J185" si="47">E182/I182</f>
        <v>1.918E-4</v>
      </c>
      <c r="K182" s="276">
        <f t="shared" ref="K182:K185" si="48">(F182-I182)/(H182-I182)</f>
        <v>0.39999999999992414</v>
      </c>
      <c r="L182" s="330"/>
      <c r="M182" s="330"/>
      <c r="N182" s="192">
        <v>42951</v>
      </c>
    </row>
    <row r="183" spans="1:14" ht="25.5">
      <c r="A183" s="327"/>
      <c r="B183" s="332">
        <v>118.93</v>
      </c>
      <c r="C183" s="293" t="s">
        <v>178</v>
      </c>
      <c r="D183" s="279">
        <v>10019.381500000003</v>
      </c>
      <c r="E183" s="279">
        <v>2.1535000000000002</v>
      </c>
      <c r="F183" s="279">
        <f t="shared" ref="F183:F184" si="49">D183+E183</f>
        <v>10021.535000000003</v>
      </c>
      <c r="G183" s="280" t="s">
        <v>150</v>
      </c>
      <c r="H183" s="281">
        <v>10079.68</v>
      </c>
      <c r="I183" s="12">
        <v>10000</v>
      </c>
      <c r="J183" s="274">
        <f t="shared" si="47"/>
        <v>2.1535000000000003E-4</v>
      </c>
      <c r="K183" s="276">
        <f t="shared" si="48"/>
        <v>0.27026857429723161</v>
      </c>
      <c r="L183" s="330"/>
      <c r="M183" s="330"/>
      <c r="N183" s="193" t="s">
        <v>148</v>
      </c>
    </row>
    <row r="184" spans="1:14" ht="25.5">
      <c r="A184" s="327"/>
      <c r="B184" s="333"/>
      <c r="C184" s="293" t="s">
        <v>179</v>
      </c>
      <c r="D184" s="279">
        <v>1024.0023999999999</v>
      </c>
      <c r="E184" s="279">
        <v>0.32879999999999998</v>
      </c>
      <c r="F184" s="279">
        <f t="shared" si="49"/>
        <v>1024.3311999999999</v>
      </c>
      <c r="G184" s="280" t="s">
        <v>132</v>
      </c>
      <c r="H184" s="281">
        <v>1032.8800000000001</v>
      </c>
      <c r="I184" s="12">
        <v>1000</v>
      </c>
      <c r="J184" s="274">
        <f t="shared" si="47"/>
        <v>3.2879999999999997E-4</v>
      </c>
      <c r="K184" s="276">
        <f t="shared" si="48"/>
        <v>0.73999999999999311</v>
      </c>
      <c r="L184" s="330"/>
      <c r="M184" s="330"/>
      <c r="N184" s="193" t="s">
        <v>134</v>
      </c>
    </row>
    <row r="185" spans="1:14" ht="23.25" thickBot="1">
      <c r="A185" s="328"/>
      <c r="B185" s="282"/>
      <c r="C185" s="294" t="s">
        <v>177</v>
      </c>
      <c r="D185" s="283">
        <v>10088.830000000007</v>
      </c>
      <c r="E185" s="284">
        <v>3.29</v>
      </c>
      <c r="F185" s="284">
        <f>D185+E185</f>
        <v>10092.120000000008</v>
      </c>
      <c r="G185" s="285" t="s">
        <v>126</v>
      </c>
      <c r="H185" s="284">
        <v>11196.73</v>
      </c>
      <c r="I185" s="146">
        <v>10000</v>
      </c>
      <c r="J185" s="274">
        <f t="shared" si="47"/>
        <v>3.2900000000000003E-4</v>
      </c>
      <c r="K185" s="276">
        <f t="shared" si="48"/>
        <v>7.6976427431424049E-2</v>
      </c>
      <c r="L185" s="331"/>
      <c r="M185" s="331"/>
      <c r="N185" s="194" t="s">
        <v>135</v>
      </c>
    </row>
    <row r="186" spans="1:14" ht="18.75" thickBot="1">
      <c r="A186" s="195" t="s">
        <v>195</v>
      </c>
      <c r="B186" s="174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8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6"/>
    </row>
    <row r="187" spans="1:14" ht="26.25" thickTop="1">
      <c r="A187" s="334" t="s">
        <v>196</v>
      </c>
      <c r="B187" s="122" t="s">
        <v>138</v>
      </c>
      <c r="C187" s="245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7"/>
    </row>
    <row r="188" spans="1:14" ht="25.5">
      <c r="A188" s="335"/>
      <c r="B188" s="130" t="s">
        <v>138</v>
      </c>
      <c r="C188" s="244" t="s">
        <v>197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7">
        <v>1500</v>
      </c>
      <c r="J188" s="168">
        <f>(H188-I188)/I188</f>
        <v>-4.9266666666665819E-3</v>
      </c>
      <c r="K188" s="238" t="s">
        <v>202</v>
      </c>
      <c r="L188" s="243">
        <v>1.454</v>
      </c>
      <c r="M188" s="242" t="s">
        <v>201</v>
      </c>
      <c r="N188" s="241" t="s">
        <v>200</v>
      </c>
    </row>
    <row r="189" spans="1:14" ht="28.5">
      <c r="A189" s="336"/>
      <c r="B189" s="162">
        <v>7.12</v>
      </c>
      <c r="C189" s="278" t="s">
        <v>230</v>
      </c>
      <c r="D189" s="164">
        <v>10500.919999999998</v>
      </c>
      <c r="E189" s="163">
        <v>1.1499999999999999</v>
      </c>
      <c r="F189" s="163">
        <f>D189+E189</f>
        <v>10502.069999999998</v>
      </c>
      <c r="G189" s="165" t="s">
        <v>10</v>
      </c>
      <c r="H189" s="166">
        <f>F189</f>
        <v>10502.069999999998</v>
      </c>
      <c r="I189" s="171">
        <v>10500</v>
      </c>
      <c r="J189" s="239">
        <f t="shared" ref="J189" si="50">E189/D189</f>
        <v>1.0951421399267874E-4</v>
      </c>
      <c r="K189" s="277">
        <f>(F189-I189)/I189</f>
        <v>1.971428571426562E-4</v>
      </c>
      <c r="L189" s="175"/>
      <c r="M189" s="176"/>
      <c r="N189" s="198"/>
    </row>
    <row r="190" spans="1:14">
      <c r="A190" s="199"/>
      <c r="B190" s="186"/>
      <c r="C190" s="186"/>
      <c r="D190" s="186"/>
      <c r="E190" s="186"/>
      <c r="F190" s="186"/>
      <c r="G190" s="186"/>
      <c r="H190" s="186"/>
      <c r="I190" s="186"/>
      <c r="J190" s="186"/>
      <c r="K190" s="186"/>
      <c r="L190" s="186"/>
      <c r="M190" s="186"/>
      <c r="N190" s="200"/>
    </row>
    <row r="191" spans="1:14" s="157" customFormat="1" ht="16.5" customHeight="1" thickBot="1">
      <c r="A191" s="201" t="s">
        <v>0</v>
      </c>
      <c r="B191" s="178" t="s">
        <v>1</v>
      </c>
      <c r="C191" s="181" t="s">
        <v>102</v>
      </c>
      <c r="D191" s="181" t="s">
        <v>2</v>
      </c>
      <c r="E191" s="181" t="s">
        <v>94</v>
      </c>
      <c r="F191" s="178" t="s">
        <v>185</v>
      </c>
      <c r="G191" s="178" t="s">
        <v>192</v>
      </c>
      <c r="H191" s="178" t="s">
        <v>190</v>
      </c>
      <c r="I191" s="180" t="s">
        <v>191</v>
      </c>
      <c r="J191" s="180" t="s">
        <v>112</v>
      </c>
      <c r="K191" s="182" t="s">
        <v>188</v>
      </c>
      <c r="L191" s="261" t="s">
        <v>224</v>
      </c>
      <c r="M191" s="179" t="s">
        <v>187</v>
      </c>
      <c r="N191" s="202" t="s">
        <v>186</v>
      </c>
    </row>
    <row r="192" spans="1:14" s="183" customFormat="1" ht="16.5" thickBot="1">
      <c r="A192" s="203" t="s">
        <v>242</v>
      </c>
      <c r="B192" s="204" t="s">
        <v>58</v>
      </c>
      <c r="C192" s="205">
        <f>F186+B186</f>
        <v>51132.173000000017</v>
      </c>
      <c r="D192" s="205">
        <f>I186</f>
        <v>50600</v>
      </c>
      <c r="E192" s="206">
        <v>28</v>
      </c>
      <c r="F192" s="207">
        <f>C192-D192</f>
        <v>532.17300000001705</v>
      </c>
      <c r="G192" s="208">
        <f>F192/D192</f>
        <v>1.0517252964427215E-2</v>
      </c>
      <c r="H192" s="207">
        <f>F192/E192</f>
        <v>19.006178571429182</v>
      </c>
      <c r="I192" s="208">
        <f>G192/E192</f>
        <v>3.7561617730097198E-4</v>
      </c>
      <c r="J192" s="209">
        <f>H192*10000/D192</f>
        <v>3.7561617730097199</v>
      </c>
      <c r="K192" s="210">
        <f>B186</f>
        <v>343.82</v>
      </c>
      <c r="L192" s="210">
        <f>F192-K192</f>
        <v>188.35300000001706</v>
      </c>
      <c r="M192" s="208">
        <f>I192*365</f>
        <v>0.13709990471485478</v>
      </c>
      <c r="N192" s="211">
        <f>H192*365</f>
        <v>6937.2551785716514</v>
      </c>
    </row>
    <row r="193" spans="1:14" ht="15.75" thickTop="1" thickBot="1"/>
    <row r="194" spans="1:14" s="157" customFormat="1" ht="15.75" thickTop="1" thickBot="1">
      <c r="A194" s="187" t="s">
        <v>0</v>
      </c>
      <c r="B194" s="188" t="s">
        <v>142</v>
      </c>
      <c r="C194" s="189" t="s">
        <v>1</v>
      </c>
      <c r="D194" s="188" t="s">
        <v>17</v>
      </c>
      <c r="E194" s="188" t="s">
        <v>11</v>
      </c>
      <c r="F194" s="188" t="s">
        <v>18</v>
      </c>
      <c r="G194" s="188" t="s">
        <v>14</v>
      </c>
      <c r="H194" s="188" t="s">
        <v>19</v>
      </c>
      <c r="I194" s="188" t="s">
        <v>2</v>
      </c>
      <c r="J194" s="188" t="s">
        <v>183</v>
      </c>
      <c r="K194" s="188" t="s">
        <v>220</v>
      </c>
      <c r="L194" s="188" t="s">
        <v>49</v>
      </c>
      <c r="M194" s="188" t="s">
        <v>30</v>
      </c>
      <c r="N194" s="190" t="s">
        <v>82</v>
      </c>
    </row>
    <row r="195" spans="1:14" ht="15" thickBot="1">
      <c r="A195" s="326" t="s">
        <v>243</v>
      </c>
      <c r="B195" s="297">
        <v>78.91</v>
      </c>
      <c r="C195" s="290" t="s">
        <v>229</v>
      </c>
      <c r="D195" s="264">
        <v>11100</v>
      </c>
      <c r="E195" s="264"/>
      <c r="F195" s="264">
        <f>D195</f>
        <v>11100</v>
      </c>
      <c r="G195" s="265"/>
      <c r="H195" s="266"/>
      <c r="I195" s="267">
        <f>D195</f>
        <v>11100</v>
      </c>
      <c r="J195" s="268"/>
      <c r="K195" s="153"/>
      <c r="L195" s="329">
        <f>E201/D201</f>
        <v>2.1964681548149428E-4</v>
      </c>
      <c r="M195" s="329">
        <f>L195*365</f>
        <v>8.0171087650745418E-2</v>
      </c>
      <c r="N195" s="191"/>
    </row>
    <row r="196" spans="1:14" ht="25.5">
      <c r="A196" s="327"/>
      <c r="B196" s="269">
        <v>28</v>
      </c>
      <c r="C196" s="291" t="s">
        <v>222</v>
      </c>
      <c r="D196" s="270">
        <v>8531.186800000005</v>
      </c>
      <c r="E196" s="270">
        <v>3.4651999999999998</v>
      </c>
      <c r="F196" s="270">
        <f>D196+E196</f>
        <v>8534.6520000000055</v>
      </c>
      <c r="G196" s="271" t="s">
        <v>175</v>
      </c>
      <c r="H196" s="272">
        <v>9733.6200000000008</v>
      </c>
      <c r="I196" s="273">
        <v>8500</v>
      </c>
      <c r="J196" s="274">
        <f>E196/I196</f>
        <v>4.0767058823529408E-4</v>
      </c>
      <c r="K196" s="275">
        <f>(F196-I196)/(H196-I196)</f>
        <v>2.808968726188411E-2</v>
      </c>
      <c r="L196" s="330"/>
      <c r="M196" s="330"/>
      <c r="N196" s="191" t="s">
        <v>182</v>
      </c>
    </row>
    <row r="197" spans="1:14" ht="25.5">
      <c r="A197" s="327"/>
      <c r="B197" s="286">
        <v>117.98</v>
      </c>
      <c r="C197" s="292" t="s">
        <v>181</v>
      </c>
      <c r="D197" s="287">
        <v>10019.179999999997</v>
      </c>
      <c r="E197" s="287">
        <v>1.9179999999999999</v>
      </c>
      <c r="F197" s="287">
        <f>D197+E197</f>
        <v>10021.097999999996</v>
      </c>
      <c r="G197" s="288" t="s">
        <v>149</v>
      </c>
      <c r="H197" s="289">
        <v>10047.950000000001</v>
      </c>
      <c r="I197" s="12">
        <v>10000</v>
      </c>
      <c r="J197" s="274">
        <f t="shared" ref="J197:J200" si="51">E197/I197</f>
        <v>1.918E-4</v>
      </c>
      <c r="K197" s="276">
        <f t="shared" ref="K197:K200" si="52">(F197-I197)/(H197-I197)</f>
        <v>0.43999999999991657</v>
      </c>
      <c r="L197" s="330"/>
      <c r="M197" s="330"/>
      <c r="N197" s="192">
        <v>42951</v>
      </c>
    </row>
    <row r="198" spans="1:14" ht="25.5">
      <c r="A198" s="327"/>
      <c r="B198" s="332">
        <v>118.93</v>
      </c>
      <c r="C198" s="293" t="s">
        <v>178</v>
      </c>
      <c r="D198" s="279">
        <v>10021.535000000003</v>
      </c>
      <c r="E198" s="279">
        <v>2.1535000000000002</v>
      </c>
      <c r="F198" s="279">
        <f t="shared" ref="F198:F199" si="53">D198+E198</f>
        <v>10023.688500000004</v>
      </c>
      <c r="G198" s="280" t="s">
        <v>150</v>
      </c>
      <c r="H198" s="281">
        <v>10079.68</v>
      </c>
      <c r="I198" s="12">
        <v>10000</v>
      </c>
      <c r="J198" s="274">
        <f t="shared" si="51"/>
        <v>2.1535000000000003E-4</v>
      </c>
      <c r="K198" s="276">
        <f t="shared" si="52"/>
        <v>0.29729543172695477</v>
      </c>
      <c r="L198" s="330"/>
      <c r="M198" s="330"/>
      <c r="N198" s="193" t="s">
        <v>148</v>
      </c>
    </row>
    <row r="199" spans="1:14" ht="25.5">
      <c r="A199" s="327"/>
      <c r="B199" s="333"/>
      <c r="C199" s="293" t="s">
        <v>179</v>
      </c>
      <c r="D199" s="279">
        <v>1024.3311999999999</v>
      </c>
      <c r="E199" s="279">
        <v>0.32879999999999998</v>
      </c>
      <c r="F199" s="279">
        <f t="shared" si="53"/>
        <v>1024.6599999999999</v>
      </c>
      <c r="G199" s="280" t="s">
        <v>132</v>
      </c>
      <c r="H199" s="281">
        <v>1032.8800000000001</v>
      </c>
      <c r="I199" s="12">
        <v>1000</v>
      </c>
      <c r="J199" s="274">
        <f t="shared" si="51"/>
        <v>3.2879999999999997E-4</v>
      </c>
      <c r="K199" s="276">
        <f t="shared" si="52"/>
        <v>0.74999999999999312</v>
      </c>
      <c r="L199" s="330"/>
      <c r="M199" s="330"/>
      <c r="N199" s="193" t="s">
        <v>134</v>
      </c>
    </row>
    <row r="200" spans="1:14" ht="23.25" thickBot="1">
      <c r="A200" s="328"/>
      <c r="B200" s="282"/>
      <c r="C200" s="294" t="s">
        <v>177</v>
      </c>
      <c r="D200" s="283">
        <v>10092.120000000008</v>
      </c>
      <c r="E200" s="284">
        <v>3.29</v>
      </c>
      <c r="F200" s="284">
        <f>D200+E200</f>
        <v>10095.410000000009</v>
      </c>
      <c r="G200" s="285" t="s">
        <v>126</v>
      </c>
      <c r="H200" s="284">
        <v>11196.73</v>
      </c>
      <c r="I200" s="146">
        <v>10000</v>
      </c>
      <c r="J200" s="274">
        <f t="shared" si="51"/>
        <v>3.2900000000000003E-4</v>
      </c>
      <c r="K200" s="276">
        <f t="shared" si="52"/>
        <v>7.9725585553975409E-2</v>
      </c>
      <c r="L200" s="331"/>
      <c r="M200" s="331"/>
      <c r="N200" s="194" t="s">
        <v>135</v>
      </c>
    </row>
    <row r="201" spans="1:14" ht="18.75" thickBot="1">
      <c r="A201" s="195" t="s">
        <v>244</v>
      </c>
      <c r="B201" s="174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8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6"/>
    </row>
    <row r="202" spans="1:14" ht="26.25" thickTop="1">
      <c r="A202" s="334" t="s">
        <v>196</v>
      </c>
      <c r="B202" s="122" t="s">
        <v>138</v>
      </c>
      <c r="C202" s="245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7"/>
    </row>
    <row r="203" spans="1:14" ht="25.5">
      <c r="A203" s="335"/>
      <c r="B203" s="130" t="s">
        <v>138</v>
      </c>
      <c r="C203" s="244" t="s">
        <v>197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7">
        <v>1500</v>
      </c>
      <c r="J203" s="168">
        <f>(H203-I203)/I203</f>
        <v>-3.7773333333333235E-2</v>
      </c>
      <c r="K203" s="238" t="s">
        <v>202</v>
      </c>
      <c r="L203" s="243">
        <v>1.423</v>
      </c>
      <c r="M203" s="242" t="s">
        <v>201</v>
      </c>
      <c r="N203" s="241" t="s">
        <v>200</v>
      </c>
    </row>
    <row r="204" spans="1:14" ht="28.5">
      <c r="A204" s="336"/>
      <c r="B204" s="162">
        <v>7.12</v>
      </c>
      <c r="C204" s="278" t="s">
        <v>230</v>
      </c>
      <c r="D204" s="164">
        <v>10502.069999999998</v>
      </c>
      <c r="E204" s="163">
        <v>1.1599999999999999</v>
      </c>
      <c r="F204" s="163">
        <f>D204+E204</f>
        <v>10503.229999999998</v>
      </c>
      <c r="G204" s="165" t="s">
        <v>10</v>
      </c>
      <c r="H204" s="166">
        <f>F204</f>
        <v>10503.229999999998</v>
      </c>
      <c r="I204" s="171">
        <v>10500</v>
      </c>
      <c r="J204" s="239">
        <f t="shared" ref="J204" si="54">E204/D204</f>
        <v>1.1045441517719842E-4</v>
      </c>
      <c r="K204" s="277">
        <f>(F204-I204)/I204</f>
        <v>3.0761904761883278E-4</v>
      </c>
      <c r="L204" s="175"/>
      <c r="M204" s="176"/>
      <c r="N204" s="198"/>
    </row>
    <row r="205" spans="1:14">
      <c r="A205" s="199"/>
      <c r="B205" s="186"/>
      <c r="C205" s="186"/>
      <c r="D205" s="186"/>
      <c r="E205" s="186"/>
      <c r="F205" s="186"/>
      <c r="G205" s="186"/>
      <c r="H205" s="186"/>
      <c r="I205" s="186"/>
      <c r="J205" s="186"/>
      <c r="K205" s="186"/>
      <c r="L205" s="186"/>
      <c r="M205" s="186"/>
      <c r="N205" s="200"/>
    </row>
    <row r="206" spans="1:14" s="157" customFormat="1" ht="16.5" customHeight="1" thickBot="1">
      <c r="A206" s="201" t="s">
        <v>0</v>
      </c>
      <c r="B206" s="178" t="s">
        <v>1</v>
      </c>
      <c r="C206" s="181" t="s">
        <v>102</v>
      </c>
      <c r="D206" s="181" t="s">
        <v>2</v>
      </c>
      <c r="E206" s="181" t="s">
        <v>94</v>
      </c>
      <c r="F206" s="178" t="s">
        <v>185</v>
      </c>
      <c r="G206" s="178" t="s">
        <v>192</v>
      </c>
      <c r="H206" s="178" t="s">
        <v>190</v>
      </c>
      <c r="I206" s="180" t="s">
        <v>191</v>
      </c>
      <c r="J206" s="180" t="s">
        <v>112</v>
      </c>
      <c r="K206" s="182" t="s">
        <v>188</v>
      </c>
      <c r="L206" s="261" t="s">
        <v>224</v>
      </c>
      <c r="M206" s="179" t="s">
        <v>187</v>
      </c>
      <c r="N206" s="202" t="s">
        <v>186</v>
      </c>
    </row>
    <row r="207" spans="1:14" s="183" customFormat="1" ht="16.5" thickBot="1">
      <c r="A207" s="203" t="s">
        <v>245</v>
      </c>
      <c r="B207" s="204" t="s">
        <v>58</v>
      </c>
      <c r="C207" s="205">
        <f>F201+B201</f>
        <v>51143.328500000018</v>
      </c>
      <c r="D207" s="205">
        <f>I201</f>
        <v>50600</v>
      </c>
      <c r="E207" s="206">
        <v>29</v>
      </c>
      <c r="F207" s="207">
        <f>C207-D207</f>
        <v>543.32850000001781</v>
      </c>
      <c r="G207" s="208">
        <f>F207/D207</f>
        <v>1.07377173913047E-2</v>
      </c>
      <c r="H207" s="207">
        <f>F207/E207</f>
        <v>18.735465517241995</v>
      </c>
      <c r="I207" s="208">
        <f>G207/E207</f>
        <v>3.7026611694154137E-4</v>
      </c>
      <c r="J207" s="209">
        <f>H207*10000/D207</f>
        <v>3.7026611694154137</v>
      </c>
      <c r="K207" s="210">
        <f>B201</f>
        <v>343.82</v>
      </c>
      <c r="L207" s="210">
        <f>F207-K207</f>
        <v>199.50850000001782</v>
      </c>
      <c r="M207" s="208">
        <f>I207*365</f>
        <v>0.1351471326836626</v>
      </c>
      <c r="N207" s="211">
        <f>H207*365</f>
        <v>6838.4449137933279</v>
      </c>
    </row>
    <row r="208" spans="1:14" ht="15.75" thickTop="1" thickBot="1"/>
    <row r="209" spans="1:14" s="157" customFormat="1" ht="15.75" thickTop="1" thickBot="1">
      <c r="A209" s="187" t="s">
        <v>0</v>
      </c>
      <c r="B209" s="188" t="s">
        <v>142</v>
      </c>
      <c r="C209" s="189" t="s">
        <v>1</v>
      </c>
      <c r="D209" s="188" t="s">
        <v>17</v>
      </c>
      <c r="E209" s="188" t="s">
        <v>11</v>
      </c>
      <c r="F209" s="188" t="s">
        <v>18</v>
      </c>
      <c r="G209" s="188" t="s">
        <v>14</v>
      </c>
      <c r="H209" s="188" t="s">
        <v>19</v>
      </c>
      <c r="I209" s="188" t="s">
        <v>2</v>
      </c>
      <c r="J209" s="188" t="s">
        <v>183</v>
      </c>
      <c r="K209" s="188" t="s">
        <v>220</v>
      </c>
      <c r="L209" s="188" t="s">
        <v>49</v>
      </c>
      <c r="M209" s="188" t="s">
        <v>30</v>
      </c>
      <c r="N209" s="190" t="s">
        <v>82</v>
      </c>
    </row>
    <row r="210" spans="1:14" ht="15" thickBot="1">
      <c r="A210" s="326" t="s">
        <v>246</v>
      </c>
      <c r="B210" s="298">
        <v>78.91</v>
      </c>
      <c r="C210" s="290" t="s">
        <v>229</v>
      </c>
      <c r="D210" s="264">
        <v>11100</v>
      </c>
      <c r="E210" s="264"/>
      <c r="F210" s="264">
        <f>D210</f>
        <v>11100</v>
      </c>
      <c r="G210" s="265"/>
      <c r="H210" s="266"/>
      <c r="I210" s="267">
        <f>D210</f>
        <v>11100</v>
      </c>
      <c r="J210" s="268"/>
      <c r="K210" s="153"/>
      <c r="L210" s="329">
        <f>E216/D216</f>
        <v>2.1959858135241596E-4</v>
      </c>
      <c r="M210" s="329">
        <f>L210*365</f>
        <v>8.0153482193631831E-2</v>
      </c>
      <c r="N210" s="191"/>
    </row>
    <row r="211" spans="1:14" ht="25.5">
      <c r="A211" s="327"/>
      <c r="B211" s="269">
        <v>59.19</v>
      </c>
      <c r="C211" s="291" t="s">
        <v>222</v>
      </c>
      <c r="D211" s="270">
        <v>8534.6520000000055</v>
      </c>
      <c r="E211" s="270">
        <v>3.4651999999999998</v>
      </c>
      <c r="F211" s="270">
        <f>D211+E211</f>
        <v>8538.1172000000061</v>
      </c>
      <c r="G211" s="271" t="s">
        <v>175</v>
      </c>
      <c r="H211" s="272">
        <v>9733.6200000000008</v>
      </c>
      <c r="I211" s="273">
        <v>8500</v>
      </c>
      <c r="J211" s="274">
        <f>E211/I211</f>
        <v>4.0767058823529408E-4</v>
      </c>
      <c r="K211" s="275">
        <f>(F211-I211)/(H211-I211)</f>
        <v>3.0898655988072524E-2</v>
      </c>
      <c r="L211" s="330"/>
      <c r="M211" s="330"/>
      <c r="N211" s="191" t="s">
        <v>182</v>
      </c>
    </row>
    <row r="212" spans="1:14" ht="25.5">
      <c r="A212" s="327"/>
      <c r="B212" s="286">
        <v>117.98</v>
      </c>
      <c r="C212" s="292" t="s">
        <v>181</v>
      </c>
      <c r="D212" s="287">
        <v>10021.097999999996</v>
      </c>
      <c r="E212" s="287">
        <v>1.9179999999999999</v>
      </c>
      <c r="F212" s="287">
        <f>D212+E212</f>
        <v>10023.015999999996</v>
      </c>
      <c r="G212" s="288" t="s">
        <v>149</v>
      </c>
      <c r="H212" s="289">
        <v>10047.950000000001</v>
      </c>
      <c r="I212" s="12">
        <v>10000</v>
      </c>
      <c r="J212" s="274">
        <f t="shared" ref="J212:J215" si="55">E212/I212</f>
        <v>1.918E-4</v>
      </c>
      <c r="K212" s="276">
        <f t="shared" ref="K212:K215" si="56">(F212-I212)/(H212-I212)</f>
        <v>0.47999999999990894</v>
      </c>
      <c r="L212" s="330"/>
      <c r="M212" s="330"/>
      <c r="N212" s="192">
        <v>42951</v>
      </c>
    </row>
    <row r="213" spans="1:14" ht="25.5">
      <c r="A213" s="327"/>
      <c r="B213" s="332">
        <v>118.93</v>
      </c>
      <c r="C213" s="293" t="s">
        <v>178</v>
      </c>
      <c r="D213" s="279">
        <v>10023.688500000004</v>
      </c>
      <c r="E213" s="279">
        <v>2.1535000000000002</v>
      </c>
      <c r="F213" s="279">
        <f t="shared" ref="F213:F214" si="57">D213+E213</f>
        <v>10025.842000000004</v>
      </c>
      <c r="G213" s="280" t="s">
        <v>150</v>
      </c>
      <c r="H213" s="281">
        <v>10079.68</v>
      </c>
      <c r="I213" s="12">
        <v>10000</v>
      </c>
      <c r="J213" s="274">
        <f t="shared" si="55"/>
        <v>2.1535000000000003E-4</v>
      </c>
      <c r="K213" s="276">
        <f t="shared" si="56"/>
        <v>0.32432228915667793</v>
      </c>
      <c r="L213" s="330"/>
      <c r="M213" s="330"/>
      <c r="N213" s="193" t="s">
        <v>148</v>
      </c>
    </row>
    <row r="214" spans="1:14" ht="25.5">
      <c r="A214" s="327"/>
      <c r="B214" s="333"/>
      <c r="C214" s="293" t="s">
        <v>179</v>
      </c>
      <c r="D214" s="279">
        <v>1024.6599999999999</v>
      </c>
      <c r="E214" s="279">
        <v>0.32879999999999998</v>
      </c>
      <c r="F214" s="279">
        <f t="shared" si="57"/>
        <v>1024.9887999999999</v>
      </c>
      <c r="G214" s="280" t="s">
        <v>132</v>
      </c>
      <c r="H214" s="281">
        <v>1032.8800000000001</v>
      </c>
      <c r="I214" s="12">
        <v>1000</v>
      </c>
      <c r="J214" s="274">
        <f t="shared" si="55"/>
        <v>3.2879999999999997E-4</v>
      </c>
      <c r="K214" s="276">
        <f t="shared" si="56"/>
        <v>0.75999999999999313</v>
      </c>
      <c r="L214" s="330"/>
      <c r="M214" s="330"/>
      <c r="N214" s="193" t="s">
        <v>134</v>
      </c>
    </row>
    <row r="215" spans="1:14" ht="23.25" thickBot="1">
      <c r="A215" s="328"/>
      <c r="B215" s="282"/>
      <c r="C215" s="294" t="s">
        <v>177</v>
      </c>
      <c r="D215" s="283">
        <v>10095.410000000009</v>
      </c>
      <c r="E215" s="284">
        <v>3.29</v>
      </c>
      <c r="F215" s="284">
        <f>D215+E215</f>
        <v>10098.70000000001</v>
      </c>
      <c r="G215" s="285" t="s">
        <v>126</v>
      </c>
      <c r="H215" s="284">
        <v>11196.73</v>
      </c>
      <c r="I215" s="146">
        <v>10000</v>
      </c>
      <c r="J215" s="274">
        <f t="shared" si="55"/>
        <v>3.2900000000000003E-4</v>
      </c>
      <c r="K215" s="276">
        <f t="shared" si="56"/>
        <v>8.2474743676526754E-2</v>
      </c>
      <c r="L215" s="331"/>
      <c r="M215" s="331"/>
      <c r="N215" s="194" t="s">
        <v>135</v>
      </c>
    </row>
    <row r="216" spans="1:14" ht="18.75" thickBot="1">
      <c r="A216" s="195" t="s">
        <v>247</v>
      </c>
      <c r="B216" s="174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8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6"/>
    </row>
    <row r="217" spans="1:14" ht="26.25" thickTop="1">
      <c r="A217" s="334" t="s">
        <v>196</v>
      </c>
      <c r="B217" s="122" t="s">
        <v>138</v>
      </c>
      <c r="C217" s="245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7"/>
    </row>
    <row r="218" spans="1:14" ht="25.5">
      <c r="A218" s="335"/>
      <c r="B218" s="130" t="s">
        <v>138</v>
      </c>
      <c r="C218" s="244" t="s">
        <v>197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7">
        <v>1500</v>
      </c>
      <c r="J218" s="168">
        <f>(H218-I218)/I218</f>
        <v>-3.7773333333333235E-2</v>
      </c>
      <c r="K218" s="238" t="s">
        <v>202</v>
      </c>
      <c r="L218" s="243">
        <v>1.423</v>
      </c>
      <c r="M218" s="242" t="s">
        <v>201</v>
      </c>
      <c r="N218" s="241" t="s">
        <v>200</v>
      </c>
    </row>
    <row r="219" spans="1:14" ht="28.5">
      <c r="A219" s="336"/>
      <c r="B219" s="162">
        <v>7.12</v>
      </c>
      <c r="C219" s="278" t="s">
        <v>230</v>
      </c>
      <c r="D219" s="164">
        <v>10503.229999999998</v>
      </c>
      <c r="E219" s="163">
        <v>1.1499999999999999</v>
      </c>
      <c r="F219" s="163">
        <f>D219+E219</f>
        <v>10504.379999999997</v>
      </c>
      <c r="G219" s="165" t="s">
        <v>10</v>
      </c>
      <c r="H219" s="166">
        <f>F219</f>
        <v>10504.379999999997</v>
      </c>
      <c r="I219" s="171">
        <v>10500</v>
      </c>
      <c r="J219" s="239">
        <f t="shared" ref="J219" si="58">E219/D219</f>
        <v>1.0949012827482595E-4</v>
      </c>
      <c r="K219" s="277">
        <f>(F219-I219)/I219</f>
        <v>4.1714285714260766E-4</v>
      </c>
      <c r="L219" s="175"/>
      <c r="M219" s="176"/>
      <c r="N219" s="198"/>
    </row>
    <row r="220" spans="1:14">
      <c r="A220" s="199"/>
      <c r="B220" s="186"/>
      <c r="C220" s="186"/>
      <c r="D220" s="186"/>
      <c r="E220" s="186"/>
      <c r="F220" s="186"/>
      <c r="G220" s="186"/>
      <c r="H220" s="186"/>
      <c r="I220" s="186"/>
      <c r="J220" s="186"/>
      <c r="K220" s="186"/>
      <c r="L220" s="186"/>
      <c r="M220" s="186"/>
      <c r="N220" s="200"/>
    </row>
    <row r="221" spans="1:14" s="157" customFormat="1" ht="16.5" customHeight="1" thickBot="1">
      <c r="A221" s="201" t="s">
        <v>0</v>
      </c>
      <c r="B221" s="178" t="s">
        <v>1</v>
      </c>
      <c r="C221" s="181" t="s">
        <v>102</v>
      </c>
      <c r="D221" s="181" t="s">
        <v>2</v>
      </c>
      <c r="E221" s="181" t="s">
        <v>94</v>
      </c>
      <c r="F221" s="178" t="s">
        <v>185</v>
      </c>
      <c r="G221" s="178" t="s">
        <v>192</v>
      </c>
      <c r="H221" s="178" t="s">
        <v>190</v>
      </c>
      <c r="I221" s="180" t="s">
        <v>191</v>
      </c>
      <c r="J221" s="180" t="s">
        <v>112</v>
      </c>
      <c r="K221" s="182" t="s">
        <v>188</v>
      </c>
      <c r="L221" s="261" t="s">
        <v>224</v>
      </c>
      <c r="M221" s="179" t="s">
        <v>187</v>
      </c>
      <c r="N221" s="202" t="s">
        <v>186</v>
      </c>
    </row>
    <row r="222" spans="1:14" s="183" customFormat="1" ht="16.5" thickBot="1">
      <c r="A222" s="203" t="s">
        <v>248</v>
      </c>
      <c r="B222" s="204" t="s">
        <v>58</v>
      </c>
      <c r="C222" s="205">
        <f>F216+B216</f>
        <v>51185.674000000021</v>
      </c>
      <c r="D222" s="205">
        <f>I216</f>
        <v>50600</v>
      </c>
      <c r="E222" s="206">
        <v>30</v>
      </c>
      <c r="F222" s="207">
        <f>C222-D222</f>
        <v>585.6740000000209</v>
      </c>
      <c r="G222" s="208">
        <f>F222/D222</f>
        <v>1.1574584980237567E-2</v>
      </c>
      <c r="H222" s="207">
        <f>F222/E222</f>
        <v>19.522466666667363</v>
      </c>
      <c r="I222" s="208">
        <f>G222/E222</f>
        <v>3.8581949934125224E-4</v>
      </c>
      <c r="J222" s="209">
        <f>H222*10000/D222</f>
        <v>3.8581949934125226</v>
      </c>
      <c r="K222" s="210">
        <f>B216</f>
        <v>375.01</v>
      </c>
      <c r="L222" s="210">
        <f>F222-K222</f>
        <v>210.66400000002091</v>
      </c>
      <c r="M222" s="208">
        <f>I222*365</f>
        <v>0.14082411725955707</v>
      </c>
      <c r="N222" s="211">
        <f>H222*365</f>
        <v>7125.700333333587</v>
      </c>
    </row>
    <row r="223" spans="1:14" ht="15.75" thickTop="1" thickBot="1"/>
    <row r="224" spans="1:14" s="157" customFormat="1" ht="15.75" thickTop="1" thickBot="1">
      <c r="A224" s="187" t="s">
        <v>0</v>
      </c>
      <c r="B224" s="188" t="s">
        <v>142</v>
      </c>
      <c r="C224" s="189" t="s">
        <v>1</v>
      </c>
      <c r="D224" s="188" t="s">
        <v>17</v>
      </c>
      <c r="E224" s="188" t="s">
        <v>11</v>
      </c>
      <c r="F224" s="188" t="s">
        <v>18</v>
      </c>
      <c r="G224" s="188" t="s">
        <v>14</v>
      </c>
      <c r="H224" s="188" t="s">
        <v>19</v>
      </c>
      <c r="I224" s="188" t="s">
        <v>2</v>
      </c>
      <c r="J224" s="188" t="s">
        <v>183</v>
      </c>
      <c r="K224" s="188" t="s">
        <v>220</v>
      </c>
      <c r="L224" s="188" t="s">
        <v>49</v>
      </c>
      <c r="M224" s="188" t="s">
        <v>30</v>
      </c>
      <c r="N224" s="190" t="s">
        <v>82</v>
      </c>
    </row>
    <row r="225" spans="1:14" ht="15" thickBot="1">
      <c r="A225" s="326" t="s">
        <v>249</v>
      </c>
      <c r="B225" s="298">
        <v>78.91</v>
      </c>
      <c r="C225" s="290" t="s">
        <v>229</v>
      </c>
      <c r="D225" s="264">
        <v>11100</v>
      </c>
      <c r="E225" s="264"/>
      <c r="F225" s="264">
        <f>D225</f>
        <v>11100</v>
      </c>
      <c r="G225" s="265"/>
      <c r="H225" s="266"/>
      <c r="I225" s="267">
        <f>D225</f>
        <v>11100</v>
      </c>
      <c r="J225" s="268"/>
      <c r="K225" s="153"/>
      <c r="L225" s="329">
        <f>E231/D231</f>
        <v>2.1955062766032063E-4</v>
      </c>
      <c r="M225" s="329">
        <f>L225*365</f>
        <v>8.0135979096017038E-2</v>
      </c>
      <c r="N225" s="191"/>
    </row>
    <row r="226" spans="1:14" ht="25.5">
      <c r="A226" s="327"/>
      <c r="B226" s="269">
        <v>59.19</v>
      </c>
      <c r="C226" s="291" t="s">
        <v>222</v>
      </c>
      <c r="D226" s="270">
        <v>8538.1172000000061</v>
      </c>
      <c r="E226" s="270">
        <v>3.4651999999999998</v>
      </c>
      <c r="F226" s="270">
        <f>D226+E226</f>
        <v>8541.5824000000066</v>
      </c>
      <c r="G226" s="271" t="s">
        <v>175</v>
      </c>
      <c r="H226" s="272">
        <v>9733.6200000000008</v>
      </c>
      <c r="I226" s="273">
        <v>8500</v>
      </c>
      <c r="J226" s="274">
        <f>E226/I226</f>
        <v>4.0767058823529408E-4</v>
      </c>
      <c r="K226" s="275">
        <f>(F226-I226)/(H226-I226)</f>
        <v>3.3707624714260934E-2</v>
      </c>
      <c r="L226" s="330"/>
      <c r="M226" s="330"/>
      <c r="N226" s="191" t="s">
        <v>182</v>
      </c>
    </row>
    <row r="227" spans="1:14" ht="25.5">
      <c r="A227" s="327"/>
      <c r="B227" s="286">
        <v>117.98</v>
      </c>
      <c r="C227" s="292" t="s">
        <v>181</v>
      </c>
      <c r="D227" s="287">
        <v>10023.015999999996</v>
      </c>
      <c r="E227" s="287">
        <v>1.9179999999999999</v>
      </c>
      <c r="F227" s="287">
        <f>D227+E227</f>
        <v>10024.933999999996</v>
      </c>
      <c r="G227" s="288" t="s">
        <v>149</v>
      </c>
      <c r="H227" s="289">
        <v>10047.950000000001</v>
      </c>
      <c r="I227" s="12">
        <v>10000</v>
      </c>
      <c r="J227" s="274">
        <f t="shared" ref="J227:J230" si="59">E227/I227</f>
        <v>1.918E-4</v>
      </c>
      <c r="K227" s="276">
        <f t="shared" ref="K227:K230" si="60">(F227-I227)/(H227-I227)</f>
        <v>0.51999999999990132</v>
      </c>
      <c r="L227" s="330"/>
      <c r="M227" s="330"/>
      <c r="N227" s="192">
        <v>42951</v>
      </c>
    </row>
    <row r="228" spans="1:14" ht="25.5">
      <c r="A228" s="327"/>
      <c r="B228" s="332">
        <v>118.93</v>
      </c>
      <c r="C228" s="293" t="s">
        <v>178</v>
      </c>
      <c r="D228" s="279">
        <v>10025.842000000004</v>
      </c>
      <c r="E228" s="279">
        <v>2.1535000000000002</v>
      </c>
      <c r="F228" s="279">
        <f t="shared" ref="F228:F229" si="61">D228+E228</f>
        <v>10027.995500000005</v>
      </c>
      <c r="G228" s="280" t="s">
        <v>150</v>
      </c>
      <c r="H228" s="281">
        <v>10079.68</v>
      </c>
      <c r="I228" s="12">
        <v>10000</v>
      </c>
      <c r="J228" s="274">
        <f t="shared" si="59"/>
        <v>2.1535000000000003E-4</v>
      </c>
      <c r="K228" s="276">
        <f t="shared" si="60"/>
        <v>0.3513491465864011</v>
      </c>
      <c r="L228" s="330"/>
      <c r="M228" s="330"/>
      <c r="N228" s="193" t="s">
        <v>148</v>
      </c>
    </row>
    <row r="229" spans="1:14" ht="25.5">
      <c r="A229" s="327"/>
      <c r="B229" s="333"/>
      <c r="C229" s="293" t="s">
        <v>179</v>
      </c>
      <c r="D229" s="279">
        <v>1024.9887999999999</v>
      </c>
      <c r="E229" s="279">
        <v>0.32879999999999998</v>
      </c>
      <c r="F229" s="279">
        <f t="shared" si="61"/>
        <v>1025.3175999999999</v>
      </c>
      <c r="G229" s="280" t="s">
        <v>132</v>
      </c>
      <c r="H229" s="281">
        <v>1032.8800000000001</v>
      </c>
      <c r="I229" s="12">
        <v>1000</v>
      </c>
      <c r="J229" s="274">
        <f t="shared" si="59"/>
        <v>3.2879999999999997E-4</v>
      </c>
      <c r="K229" s="276">
        <f t="shared" si="60"/>
        <v>0.76999999999999313</v>
      </c>
      <c r="L229" s="330"/>
      <c r="M229" s="330"/>
      <c r="N229" s="193" t="s">
        <v>134</v>
      </c>
    </row>
    <row r="230" spans="1:14" ht="23.25" thickBot="1">
      <c r="A230" s="328"/>
      <c r="B230" s="282">
        <v>98.64</v>
      </c>
      <c r="C230" s="294" t="s">
        <v>177</v>
      </c>
      <c r="D230" s="283">
        <v>10098.64</v>
      </c>
      <c r="E230" s="284">
        <v>3.29</v>
      </c>
      <c r="F230" s="284">
        <f>D230+E230</f>
        <v>10101.93</v>
      </c>
      <c r="G230" s="285" t="s">
        <v>126</v>
      </c>
      <c r="H230" s="284">
        <v>11196.73</v>
      </c>
      <c r="I230" s="146">
        <v>10000</v>
      </c>
      <c r="J230" s="274">
        <f t="shared" si="59"/>
        <v>3.2900000000000003E-4</v>
      </c>
      <c r="K230" s="276">
        <f t="shared" si="60"/>
        <v>8.517376517677365E-2</v>
      </c>
      <c r="L230" s="331"/>
      <c r="M230" s="331"/>
      <c r="N230" s="194" t="s">
        <v>135</v>
      </c>
    </row>
    <row r="231" spans="1:14" ht="18.75" thickBot="1">
      <c r="A231" s="195" t="s">
        <v>118</v>
      </c>
      <c r="B231" s="174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8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6"/>
    </row>
    <row r="232" spans="1:14" ht="26.25" thickTop="1">
      <c r="A232" s="334" t="s">
        <v>196</v>
      </c>
      <c r="B232" s="122" t="s">
        <v>138</v>
      </c>
      <c r="C232" s="245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7"/>
    </row>
    <row r="233" spans="1:14" ht="25.5">
      <c r="A233" s="335"/>
      <c r="B233" s="130" t="s">
        <v>138</v>
      </c>
      <c r="C233" s="244" t="s">
        <v>197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7">
        <v>1500</v>
      </c>
      <c r="J233" s="168">
        <f>(H233-I233)/I233</f>
        <v>-2.2719999999999952E-2</v>
      </c>
      <c r="K233" s="238" t="s">
        <v>202</v>
      </c>
      <c r="L233" s="243">
        <f>F233/1026.56</f>
        <v>1.4279925187032421</v>
      </c>
      <c r="M233" s="242" t="s">
        <v>201</v>
      </c>
      <c r="N233" s="241" t="s">
        <v>200</v>
      </c>
    </row>
    <row r="234" spans="1:14" ht="28.5">
      <c r="A234" s="336"/>
      <c r="B234" s="162">
        <v>7.12</v>
      </c>
      <c r="C234" s="278" t="s">
        <v>230</v>
      </c>
      <c r="D234" s="164">
        <v>10504.379999999997</v>
      </c>
      <c r="E234" s="163">
        <v>1.1399999999999999</v>
      </c>
      <c r="F234" s="163">
        <f>D234+E234</f>
        <v>10505.519999999997</v>
      </c>
      <c r="G234" s="165" t="s">
        <v>10</v>
      </c>
      <c r="H234" s="166">
        <f>F234</f>
        <v>10505.519999999997</v>
      </c>
      <c r="I234" s="171">
        <v>10500</v>
      </c>
      <c r="J234" s="239">
        <f t="shared" ref="J234" si="62">E234/D234</f>
        <v>1.0852615765994758E-4</v>
      </c>
      <c r="K234" s="277">
        <f>(F234-I234)/I234</f>
        <v>5.2571428571398084E-4</v>
      </c>
      <c r="L234" s="175"/>
      <c r="M234" s="176"/>
      <c r="N234" s="198"/>
    </row>
    <row r="235" spans="1:14">
      <c r="A235" s="199"/>
      <c r="B235" s="186"/>
      <c r="C235" s="186"/>
      <c r="D235" s="186"/>
      <c r="E235" s="186"/>
      <c r="F235" s="186"/>
      <c r="G235" s="186"/>
      <c r="H235" s="186"/>
      <c r="I235" s="186"/>
      <c r="J235" s="186"/>
      <c r="K235" s="186"/>
      <c r="L235" s="186"/>
      <c r="M235" s="186"/>
      <c r="N235" s="200"/>
    </row>
    <row r="236" spans="1:14" s="157" customFormat="1" ht="16.5" customHeight="1" thickBot="1">
      <c r="A236" s="201" t="s">
        <v>0</v>
      </c>
      <c r="B236" s="178" t="s">
        <v>1</v>
      </c>
      <c r="C236" s="181" t="s">
        <v>102</v>
      </c>
      <c r="D236" s="181" t="s">
        <v>2</v>
      </c>
      <c r="E236" s="181" t="s">
        <v>94</v>
      </c>
      <c r="F236" s="178" t="s">
        <v>185</v>
      </c>
      <c r="G236" s="178" t="s">
        <v>192</v>
      </c>
      <c r="H236" s="178" t="s">
        <v>190</v>
      </c>
      <c r="I236" s="180" t="s">
        <v>191</v>
      </c>
      <c r="J236" s="180" t="s">
        <v>112</v>
      </c>
      <c r="K236" s="182" t="s">
        <v>188</v>
      </c>
      <c r="L236" s="261" t="s">
        <v>224</v>
      </c>
      <c r="M236" s="179" t="s">
        <v>187</v>
      </c>
      <c r="N236" s="202" t="s">
        <v>186</v>
      </c>
    </row>
    <row r="237" spans="1:14" s="183" customFormat="1" ht="16.5" thickBot="1">
      <c r="A237" s="203" t="s">
        <v>250</v>
      </c>
      <c r="B237" s="204" t="s">
        <v>58</v>
      </c>
      <c r="C237" s="205">
        <f>F231+B231</f>
        <v>51295.409500000009</v>
      </c>
      <c r="D237" s="205">
        <f>I231</f>
        <v>50600</v>
      </c>
      <c r="E237" s="206">
        <v>31</v>
      </c>
      <c r="F237" s="207">
        <f>C237-D237</f>
        <v>695.40950000000885</v>
      </c>
      <c r="G237" s="208">
        <f>F237/D237</f>
        <v>1.3743270750988317E-2</v>
      </c>
      <c r="H237" s="207">
        <f>F237/E237</f>
        <v>22.432564516129318</v>
      </c>
      <c r="I237" s="208">
        <f>G237/E237</f>
        <v>4.4333131454801024E-4</v>
      </c>
      <c r="J237" s="209">
        <f>H237*10000/D237</f>
        <v>4.4333131454801027</v>
      </c>
      <c r="K237" s="210">
        <f>B231</f>
        <v>473.65</v>
      </c>
      <c r="L237" s="210">
        <f>F237-K237</f>
        <v>221.75950000000887</v>
      </c>
      <c r="M237" s="208">
        <f>I237*365</f>
        <v>0.16181592981002374</v>
      </c>
      <c r="N237" s="211">
        <f>H237*365</f>
        <v>8187.8860483872013</v>
      </c>
    </row>
    <row r="238" spans="1:14" ht="15.75" thickTop="1" thickBot="1"/>
    <row r="239" spans="1:14" s="157" customFormat="1" ht="15.75" thickTop="1" thickBot="1">
      <c r="A239" s="187" t="s">
        <v>0</v>
      </c>
      <c r="B239" s="188" t="s">
        <v>142</v>
      </c>
      <c r="C239" s="189" t="s">
        <v>1</v>
      </c>
      <c r="D239" s="188" t="s">
        <v>17</v>
      </c>
      <c r="E239" s="188" t="s">
        <v>11</v>
      </c>
      <c r="F239" s="188" t="s">
        <v>18</v>
      </c>
      <c r="G239" s="188" t="s">
        <v>14</v>
      </c>
      <c r="H239" s="188" t="s">
        <v>19</v>
      </c>
      <c r="I239" s="188" t="s">
        <v>2</v>
      </c>
      <c r="J239" s="188" t="s">
        <v>183</v>
      </c>
      <c r="K239" s="188" t="s">
        <v>220</v>
      </c>
      <c r="L239" s="188" t="s">
        <v>49</v>
      </c>
      <c r="M239" s="188" t="s">
        <v>30</v>
      </c>
      <c r="N239" s="190" t="s">
        <v>82</v>
      </c>
    </row>
    <row r="240" spans="1:14" ht="15" thickBot="1">
      <c r="A240" s="326" t="s">
        <v>251</v>
      </c>
      <c r="B240" s="299">
        <v>78.91</v>
      </c>
      <c r="C240" s="290" t="s">
        <v>229</v>
      </c>
      <c r="D240" s="264">
        <v>11100</v>
      </c>
      <c r="E240" s="264"/>
      <c r="F240" s="264">
        <f>D240</f>
        <v>11100</v>
      </c>
      <c r="G240" s="265"/>
      <c r="H240" s="266"/>
      <c r="I240" s="267">
        <f>D240</f>
        <v>11100</v>
      </c>
      <c r="J240" s="268"/>
      <c r="K240" s="153"/>
      <c r="L240" s="329">
        <f>E246/D246</f>
        <v>2.1950243576277596E-4</v>
      </c>
      <c r="M240" s="329">
        <f>L240*365</f>
        <v>8.011838905341323E-2</v>
      </c>
      <c r="N240" s="191"/>
    </row>
    <row r="241" spans="1:14" ht="25.5">
      <c r="A241" s="327"/>
      <c r="B241" s="269">
        <v>59.19</v>
      </c>
      <c r="C241" s="291" t="s">
        <v>222</v>
      </c>
      <c r="D241" s="270">
        <v>8541.5824000000066</v>
      </c>
      <c r="E241" s="270">
        <v>3.4651999999999998</v>
      </c>
      <c r="F241" s="270">
        <f>D241+E241</f>
        <v>8545.0476000000072</v>
      </c>
      <c r="G241" s="271" t="s">
        <v>175</v>
      </c>
      <c r="H241" s="272">
        <v>9733.6200000000008</v>
      </c>
      <c r="I241" s="273">
        <v>8500</v>
      </c>
      <c r="J241" s="274">
        <f>E241/I241</f>
        <v>4.0767058823529408E-4</v>
      </c>
      <c r="K241" s="275">
        <f>(F241-I241)/(H241-I241)</f>
        <v>3.6516593440449344E-2</v>
      </c>
      <c r="L241" s="330"/>
      <c r="M241" s="330"/>
      <c r="N241" s="191" t="s">
        <v>182</v>
      </c>
    </row>
    <row r="242" spans="1:14" ht="25.5">
      <c r="A242" s="327"/>
      <c r="B242" s="286">
        <v>117.98</v>
      </c>
      <c r="C242" s="292" t="s">
        <v>181</v>
      </c>
      <c r="D242" s="287">
        <v>10024.933999999996</v>
      </c>
      <c r="E242" s="287">
        <v>1.9179999999999999</v>
      </c>
      <c r="F242" s="287">
        <f>D242+E242</f>
        <v>10026.851999999995</v>
      </c>
      <c r="G242" s="288" t="s">
        <v>149</v>
      </c>
      <c r="H242" s="289">
        <v>10047.950000000001</v>
      </c>
      <c r="I242" s="12">
        <v>10000</v>
      </c>
      <c r="J242" s="274">
        <f t="shared" ref="J242:J245" si="63">E242/I242</f>
        <v>1.918E-4</v>
      </c>
      <c r="K242" s="276">
        <f t="shared" ref="K242:K245" si="64">(F242-I242)/(H242-I242)</f>
        <v>0.5599999999998938</v>
      </c>
      <c r="L242" s="330"/>
      <c r="M242" s="330"/>
      <c r="N242" s="192">
        <v>42951</v>
      </c>
    </row>
    <row r="243" spans="1:14" ht="25.5">
      <c r="A243" s="327"/>
      <c r="B243" s="332">
        <v>118.93</v>
      </c>
      <c r="C243" s="293" t="s">
        <v>178</v>
      </c>
      <c r="D243" s="279">
        <v>10027.995500000005</v>
      </c>
      <c r="E243" s="279">
        <v>2.1535000000000002</v>
      </c>
      <c r="F243" s="279">
        <f t="shared" ref="F243:F244" si="65">D243+E243</f>
        <v>10030.149000000005</v>
      </c>
      <c r="G243" s="280" t="s">
        <v>150</v>
      </c>
      <c r="H243" s="281">
        <v>10079.68</v>
      </c>
      <c r="I243" s="12">
        <v>10000</v>
      </c>
      <c r="J243" s="274">
        <f t="shared" si="63"/>
        <v>2.1535000000000003E-4</v>
      </c>
      <c r="K243" s="276">
        <f t="shared" si="64"/>
        <v>0.37837600401612426</v>
      </c>
      <c r="L243" s="330"/>
      <c r="M243" s="330"/>
      <c r="N243" s="193" t="s">
        <v>148</v>
      </c>
    </row>
    <row r="244" spans="1:14" ht="25.5">
      <c r="A244" s="327"/>
      <c r="B244" s="333"/>
      <c r="C244" s="293" t="s">
        <v>179</v>
      </c>
      <c r="D244" s="279">
        <v>1025.3175999999999</v>
      </c>
      <c r="E244" s="279">
        <v>0.32879999999999998</v>
      </c>
      <c r="F244" s="279">
        <f t="shared" si="65"/>
        <v>1025.6463999999999</v>
      </c>
      <c r="G244" s="280" t="s">
        <v>132</v>
      </c>
      <c r="H244" s="281">
        <v>1032.8800000000001</v>
      </c>
      <c r="I244" s="12">
        <v>1000</v>
      </c>
      <c r="J244" s="274">
        <f t="shared" si="63"/>
        <v>3.2879999999999997E-4</v>
      </c>
      <c r="K244" s="276">
        <f t="shared" si="64"/>
        <v>0.77999999999999303</v>
      </c>
      <c r="L244" s="330"/>
      <c r="M244" s="330"/>
      <c r="N244" s="193" t="s">
        <v>134</v>
      </c>
    </row>
    <row r="245" spans="1:14" ht="23.25" thickBot="1">
      <c r="A245" s="328"/>
      <c r="B245" s="282">
        <v>98.64</v>
      </c>
      <c r="C245" s="294" t="s">
        <v>177</v>
      </c>
      <c r="D245" s="283">
        <v>10101.93</v>
      </c>
      <c r="E245" s="284">
        <v>3.29</v>
      </c>
      <c r="F245" s="284">
        <f>D245+E245</f>
        <v>10105.220000000001</v>
      </c>
      <c r="G245" s="285" t="s">
        <v>126</v>
      </c>
      <c r="H245" s="284">
        <v>11196.73</v>
      </c>
      <c r="I245" s="146">
        <v>10000</v>
      </c>
      <c r="J245" s="274">
        <f t="shared" si="63"/>
        <v>3.2900000000000003E-4</v>
      </c>
      <c r="K245" s="276">
        <f t="shared" si="64"/>
        <v>8.7922923299324995E-2</v>
      </c>
      <c r="L245" s="331"/>
      <c r="M245" s="331"/>
      <c r="N245" s="194" t="s">
        <v>135</v>
      </c>
    </row>
    <row r="246" spans="1:14" ht="18.75" thickBot="1">
      <c r="A246" s="195" t="s">
        <v>252</v>
      </c>
      <c r="B246" s="174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8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6"/>
    </row>
    <row r="247" spans="1:14" ht="26.25" thickTop="1">
      <c r="A247" s="334" t="s">
        <v>196</v>
      </c>
      <c r="B247" s="122" t="s">
        <v>138</v>
      </c>
      <c r="C247" s="245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7"/>
    </row>
    <row r="248" spans="1:14" ht="25.5">
      <c r="A248" s="335"/>
      <c r="B248" s="130" t="s">
        <v>138</v>
      </c>
      <c r="C248" s="244" t="s">
        <v>197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7">
        <v>1500</v>
      </c>
      <c r="J248" s="168">
        <f>(H248-I248)/I248</f>
        <v>-2.2719999999999952E-2</v>
      </c>
      <c r="K248" s="238" t="s">
        <v>202</v>
      </c>
      <c r="L248" s="243">
        <f>F248/1026.56</f>
        <v>1.4279925187032421</v>
      </c>
      <c r="M248" s="242" t="s">
        <v>201</v>
      </c>
      <c r="N248" s="241" t="s">
        <v>200</v>
      </c>
    </row>
    <row r="249" spans="1:14" ht="28.5">
      <c r="A249" s="336"/>
      <c r="B249" s="162">
        <v>7.12</v>
      </c>
      <c r="C249" s="278" t="s">
        <v>230</v>
      </c>
      <c r="D249" s="164">
        <v>10505.519999999997</v>
      </c>
      <c r="E249" s="163">
        <v>1.1399999999999999</v>
      </c>
      <c r="F249" s="163">
        <f>D249+E249</f>
        <v>10506.659999999996</v>
      </c>
      <c r="G249" s="165" t="s">
        <v>10</v>
      </c>
      <c r="H249" s="166">
        <f>F249</f>
        <v>10506.659999999996</v>
      </c>
      <c r="I249" s="171">
        <v>10500</v>
      </c>
      <c r="J249" s="239">
        <f t="shared" ref="J249" si="66">E249/D249</f>
        <v>1.085143810111256E-4</v>
      </c>
      <c r="K249" s="277">
        <f>(F249-I249)/I249</f>
        <v>6.342857142853539E-4</v>
      </c>
      <c r="L249" s="175"/>
      <c r="M249" s="176"/>
      <c r="N249" s="198"/>
    </row>
    <row r="250" spans="1:14">
      <c r="A250" s="199"/>
      <c r="B250" s="186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200"/>
    </row>
    <row r="251" spans="1:14" s="157" customFormat="1" ht="16.5" customHeight="1" thickBot="1">
      <c r="A251" s="201" t="s">
        <v>0</v>
      </c>
      <c r="B251" s="178" t="s">
        <v>1</v>
      </c>
      <c r="C251" s="181" t="s">
        <v>102</v>
      </c>
      <c r="D251" s="181" t="s">
        <v>2</v>
      </c>
      <c r="E251" s="181" t="s">
        <v>94</v>
      </c>
      <c r="F251" s="178" t="s">
        <v>185</v>
      </c>
      <c r="G251" s="178" t="s">
        <v>192</v>
      </c>
      <c r="H251" s="178" t="s">
        <v>190</v>
      </c>
      <c r="I251" s="180" t="s">
        <v>191</v>
      </c>
      <c r="J251" s="180" t="s">
        <v>112</v>
      </c>
      <c r="K251" s="182" t="s">
        <v>188</v>
      </c>
      <c r="L251" s="261" t="s">
        <v>224</v>
      </c>
      <c r="M251" s="179" t="s">
        <v>187</v>
      </c>
      <c r="N251" s="202" t="s">
        <v>186</v>
      </c>
    </row>
    <row r="252" spans="1:14" s="183" customFormat="1" ht="16.5" thickBot="1">
      <c r="A252" s="203" t="s">
        <v>253</v>
      </c>
      <c r="B252" s="204" t="s">
        <v>58</v>
      </c>
      <c r="C252" s="205">
        <f>F246+B246</f>
        <v>51306.56500000001</v>
      </c>
      <c r="D252" s="205">
        <f>I246</f>
        <v>50600</v>
      </c>
      <c r="E252" s="206">
        <v>32</v>
      </c>
      <c r="F252" s="207">
        <f>C252-D252</f>
        <v>706.5650000000096</v>
      </c>
      <c r="G252" s="208">
        <f>F252/D252</f>
        <v>1.3963735177865802E-2</v>
      </c>
      <c r="H252" s="207">
        <f>F252/E252</f>
        <v>22.0801562500003</v>
      </c>
      <c r="I252" s="208">
        <f>G252/E252</f>
        <v>4.363667243083063E-4</v>
      </c>
      <c r="J252" s="209">
        <f>H252*10000/D252</f>
        <v>4.3636672430830634</v>
      </c>
      <c r="K252" s="210">
        <f>B246</f>
        <v>473.65</v>
      </c>
      <c r="L252" s="210">
        <f>F252-K252</f>
        <v>232.91500000000963</v>
      </c>
      <c r="M252" s="208">
        <f>I252*365</f>
        <v>0.1592738543725318</v>
      </c>
      <c r="N252" s="211">
        <f>H252*365</f>
        <v>8059.2570312501093</v>
      </c>
    </row>
    <row r="253" spans="1:14" ht="15.75" thickTop="1" thickBot="1"/>
    <row r="254" spans="1:14" s="157" customFormat="1" ht="15.75" thickTop="1" thickBot="1">
      <c r="A254" s="187" t="s">
        <v>0</v>
      </c>
      <c r="B254" s="188" t="s">
        <v>142</v>
      </c>
      <c r="C254" s="189" t="s">
        <v>1</v>
      </c>
      <c r="D254" s="188" t="s">
        <v>17</v>
      </c>
      <c r="E254" s="188" t="s">
        <v>11</v>
      </c>
      <c r="F254" s="188" t="s">
        <v>18</v>
      </c>
      <c r="G254" s="188" t="s">
        <v>14</v>
      </c>
      <c r="H254" s="188" t="s">
        <v>19</v>
      </c>
      <c r="I254" s="188" t="s">
        <v>2</v>
      </c>
      <c r="J254" s="188" t="s">
        <v>183</v>
      </c>
      <c r="K254" s="188" t="s">
        <v>220</v>
      </c>
      <c r="L254" s="188" t="s">
        <v>49</v>
      </c>
      <c r="M254" s="188" t="s">
        <v>30</v>
      </c>
      <c r="N254" s="190" t="s">
        <v>82</v>
      </c>
    </row>
    <row r="255" spans="1:14" ht="15" thickBot="1">
      <c r="A255" s="326" t="s">
        <v>254</v>
      </c>
      <c r="B255" s="299">
        <v>78.91</v>
      </c>
      <c r="C255" s="290" t="s">
        <v>229</v>
      </c>
      <c r="D255" s="264">
        <v>11100</v>
      </c>
      <c r="E255" s="264"/>
      <c r="F255" s="264">
        <f>D255</f>
        <v>11100</v>
      </c>
      <c r="G255" s="265"/>
      <c r="H255" s="266"/>
      <c r="I255" s="267">
        <f>D255</f>
        <v>11100</v>
      </c>
      <c r="J255" s="268"/>
      <c r="K255" s="153"/>
      <c r="L255" s="329">
        <f>E261/D261</f>
        <v>2.1945426501706616E-4</v>
      </c>
      <c r="M255" s="329">
        <f>L255*365</f>
        <v>8.0100806731229143E-2</v>
      </c>
      <c r="N255" s="191"/>
    </row>
    <row r="256" spans="1:14" ht="25.5">
      <c r="A256" s="327"/>
      <c r="B256" s="269">
        <v>59.19</v>
      </c>
      <c r="C256" s="291" t="s">
        <v>222</v>
      </c>
      <c r="D256" s="270">
        <v>8545.0476000000072</v>
      </c>
      <c r="E256" s="270">
        <v>3.4651999999999998</v>
      </c>
      <c r="F256" s="270">
        <f>D256+E256</f>
        <v>8548.5128000000077</v>
      </c>
      <c r="G256" s="271" t="s">
        <v>175</v>
      </c>
      <c r="H256" s="272">
        <v>9733.6200000000008</v>
      </c>
      <c r="I256" s="273">
        <v>8500</v>
      </c>
      <c r="J256" s="274">
        <f>E256/I256</f>
        <v>4.0767058823529408E-4</v>
      </c>
      <c r="K256" s="275">
        <f>(F256-I256)/(H256-I256)</f>
        <v>3.9325562166637754E-2</v>
      </c>
      <c r="L256" s="330"/>
      <c r="M256" s="330"/>
      <c r="N256" s="191" t="s">
        <v>182</v>
      </c>
    </row>
    <row r="257" spans="1:14" ht="25.5">
      <c r="A257" s="327"/>
      <c r="B257" s="286">
        <v>117.98</v>
      </c>
      <c r="C257" s="292" t="s">
        <v>181</v>
      </c>
      <c r="D257" s="287">
        <v>10026.851999999995</v>
      </c>
      <c r="E257" s="287">
        <v>1.9179999999999999</v>
      </c>
      <c r="F257" s="287">
        <f>D257+E257</f>
        <v>10028.769999999995</v>
      </c>
      <c r="G257" s="288" t="s">
        <v>149</v>
      </c>
      <c r="H257" s="289">
        <v>10047.950000000001</v>
      </c>
      <c r="I257" s="12">
        <v>10000</v>
      </c>
      <c r="J257" s="274">
        <f t="shared" ref="J257:J260" si="67">E257/I257</f>
        <v>1.918E-4</v>
      </c>
      <c r="K257" s="276">
        <f t="shared" ref="K257:K260" si="68">(F257-I257)/(H257-I257)</f>
        <v>0.59999999999988618</v>
      </c>
      <c r="L257" s="330"/>
      <c r="M257" s="330"/>
      <c r="N257" s="192">
        <v>42951</v>
      </c>
    </row>
    <row r="258" spans="1:14" ht="25.5">
      <c r="A258" s="327"/>
      <c r="B258" s="332">
        <v>118.93</v>
      </c>
      <c r="C258" s="293" t="s">
        <v>178</v>
      </c>
      <c r="D258" s="279">
        <v>10030.149000000005</v>
      </c>
      <c r="E258" s="279">
        <v>2.1535000000000002</v>
      </c>
      <c r="F258" s="279">
        <f t="shared" ref="F258:F259" si="69">D258+E258</f>
        <v>10032.302500000005</v>
      </c>
      <c r="G258" s="280" t="s">
        <v>150</v>
      </c>
      <c r="H258" s="281">
        <v>10079.68</v>
      </c>
      <c r="I258" s="12">
        <v>10000</v>
      </c>
      <c r="J258" s="274">
        <f t="shared" si="67"/>
        <v>2.1535000000000003E-4</v>
      </c>
      <c r="K258" s="276">
        <f t="shared" si="68"/>
        <v>0.40540286144584742</v>
      </c>
      <c r="L258" s="330"/>
      <c r="M258" s="330"/>
      <c r="N258" s="193" t="s">
        <v>148</v>
      </c>
    </row>
    <row r="259" spans="1:14" ht="25.5">
      <c r="A259" s="327"/>
      <c r="B259" s="333"/>
      <c r="C259" s="293" t="s">
        <v>179</v>
      </c>
      <c r="D259" s="279">
        <v>1025.6463999999999</v>
      </c>
      <c r="E259" s="279">
        <v>0.32879999999999998</v>
      </c>
      <c r="F259" s="279">
        <f t="shared" si="69"/>
        <v>1025.9751999999999</v>
      </c>
      <c r="G259" s="280" t="s">
        <v>132</v>
      </c>
      <c r="H259" s="281">
        <v>1032.8800000000001</v>
      </c>
      <c r="I259" s="12">
        <v>1000</v>
      </c>
      <c r="J259" s="274">
        <f t="shared" si="67"/>
        <v>3.2879999999999997E-4</v>
      </c>
      <c r="K259" s="276">
        <f t="shared" si="68"/>
        <v>0.78999999999999304</v>
      </c>
      <c r="L259" s="330"/>
      <c r="M259" s="330"/>
      <c r="N259" s="193" t="s">
        <v>134</v>
      </c>
    </row>
    <row r="260" spans="1:14" ht="23.25" thickBot="1">
      <c r="A260" s="328"/>
      <c r="B260" s="282">
        <v>98.64</v>
      </c>
      <c r="C260" s="294" t="s">
        <v>177</v>
      </c>
      <c r="D260" s="283">
        <v>10105.220000000001</v>
      </c>
      <c r="E260" s="284">
        <v>3.29</v>
      </c>
      <c r="F260" s="284">
        <f>D260+E260</f>
        <v>10108.510000000002</v>
      </c>
      <c r="G260" s="285" t="s">
        <v>126</v>
      </c>
      <c r="H260" s="284">
        <v>11196.73</v>
      </c>
      <c r="I260" s="146">
        <v>10000</v>
      </c>
      <c r="J260" s="274">
        <f t="shared" si="67"/>
        <v>3.2900000000000003E-4</v>
      </c>
      <c r="K260" s="276">
        <f t="shared" si="68"/>
        <v>9.0672081421876341E-2</v>
      </c>
      <c r="L260" s="331"/>
      <c r="M260" s="331"/>
      <c r="N260" s="194" t="s">
        <v>135</v>
      </c>
    </row>
    <row r="261" spans="1:14" ht="18.75" thickBot="1">
      <c r="A261" s="195" t="s">
        <v>122</v>
      </c>
      <c r="B261" s="174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8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6"/>
    </row>
    <row r="262" spans="1:14" ht="26.25" thickTop="1">
      <c r="A262" s="334" t="s">
        <v>196</v>
      </c>
      <c r="B262" s="122" t="s">
        <v>138</v>
      </c>
      <c r="C262" s="245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7"/>
    </row>
    <row r="263" spans="1:14" ht="25.5">
      <c r="A263" s="335"/>
      <c r="B263" s="130" t="s">
        <v>138</v>
      </c>
      <c r="C263" s="244" t="s">
        <v>197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7">
        <v>1500</v>
      </c>
      <c r="J263" s="168">
        <f>(H263-I263)/I263</f>
        <v>-1.9980000000000019E-2</v>
      </c>
      <c r="K263" s="238" t="s">
        <v>202</v>
      </c>
      <c r="L263" s="243">
        <f>F263/1026.56</f>
        <v>1.4319961814214464</v>
      </c>
      <c r="M263" s="242" t="s">
        <v>201</v>
      </c>
      <c r="N263" s="241" t="s">
        <v>200</v>
      </c>
    </row>
    <row r="264" spans="1:14" ht="28.5">
      <c r="A264" s="336"/>
      <c r="B264" s="162">
        <v>7.12</v>
      </c>
      <c r="C264" s="278" t="s">
        <v>230</v>
      </c>
      <c r="D264" s="164">
        <v>10506.659999999996</v>
      </c>
      <c r="E264" s="163">
        <v>1.1399999999999999</v>
      </c>
      <c r="F264" s="163">
        <f>D264+E264</f>
        <v>10507.799999999996</v>
      </c>
      <c r="G264" s="165" t="s">
        <v>10</v>
      </c>
      <c r="H264" s="166">
        <f>F264</f>
        <v>10507.799999999996</v>
      </c>
      <c r="I264" s="171">
        <v>10500</v>
      </c>
      <c r="J264" s="239">
        <f t="shared" ref="J264" si="70">E264/D264</f>
        <v>1.0850260691789781E-4</v>
      </c>
      <c r="K264" s="277">
        <f>(F264-I264)/I264</f>
        <v>7.4285714285672708E-4</v>
      </c>
      <c r="L264" s="175"/>
      <c r="M264" s="176"/>
      <c r="N264" s="198"/>
    </row>
    <row r="265" spans="1:14">
      <c r="A265" s="199"/>
      <c r="B265" s="186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200"/>
    </row>
    <row r="266" spans="1:14" s="157" customFormat="1" ht="16.5" customHeight="1" thickBot="1">
      <c r="A266" s="201" t="s">
        <v>0</v>
      </c>
      <c r="B266" s="178" t="s">
        <v>1</v>
      </c>
      <c r="C266" s="181" t="s">
        <v>102</v>
      </c>
      <c r="D266" s="181" t="s">
        <v>2</v>
      </c>
      <c r="E266" s="181" t="s">
        <v>94</v>
      </c>
      <c r="F266" s="178" t="s">
        <v>185</v>
      </c>
      <c r="G266" s="178" t="s">
        <v>192</v>
      </c>
      <c r="H266" s="178" t="s">
        <v>190</v>
      </c>
      <c r="I266" s="180" t="s">
        <v>191</v>
      </c>
      <c r="J266" s="180" t="s">
        <v>112</v>
      </c>
      <c r="K266" s="182" t="s">
        <v>188</v>
      </c>
      <c r="L266" s="261" t="s">
        <v>224</v>
      </c>
      <c r="M266" s="179" t="s">
        <v>187</v>
      </c>
      <c r="N266" s="202" t="s">
        <v>186</v>
      </c>
    </row>
    <row r="267" spans="1:14" s="183" customFormat="1" ht="16.5" thickBot="1">
      <c r="A267" s="203" t="s">
        <v>255</v>
      </c>
      <c r="B267" s="204" t="s">
        <v>58</v>
      </c>
      <c r="C267" s="205">
        <f>F261+B261</f>
        <v>51317.72050000001</v>
      </c>
      <c r="D267" s="205">
        <f>I261</f>
        <v>50600</v>
      </c>
      <c r="E267" s="206">
        <v>33</v>
      </c>
      <c r="F267" s="207">
        <f>C267-D267</f>
        <v>717.72050000001036</v>
      </c>
      <c r="G267" s="208">
        <f>F267/D267</f>
        <v>1.4184199604743288E-2</v>
      </c>
      <c r="H267" s="207">
        <f>F267/E267</f>
        <v>21.749106060606376</v>
      </c>
      <c r="I267" s="208">
        <f>G267/E267</f>
        <v>4.2982423044676631E-4</v>
      </c>
      <c r="J267" s="209">
        <f>H267*10000/D267</f>
        <v>4.2982423044676628</v>
      </c>
      <c r="K267" s="210">
        <f>B261</f>
        <v>473.65</v>
      </c>
      <c r="L267" s="210">
        <f>F267-K267</f>
        <v>244.07050000001038</v>
      </c>
      <c r="M267" s="208">
        <f>I267*365</f>
        <v>0.15688584411306969</v>
      </c>
      <c r="N267" s="211">
        <f>H267*365</f>
        <v>7938.4237121213273</v>
      </c>
    </row>
    <row r="268" spans="1:14" ht="15.75" thickTop="1" thickBot="1"/>
    <row r="269" spans="1:14" s="157" customFormat="1" ht="15.75" thickTop="1" thickBot="1">
      <c r="A269" s="187" t="s">
        <v>0</v>
      </c>
      <c r="B269" s="188" t="s">
        <v>142</v>
      </c>
      <c r="C269" s="189" t="s">
        <v>1</v>
      </c>
      <c r="D269" s="188" t="s">
        <v>17</v>
      </c>
      <c r="E269" s="188" t="s">
        <v>11</v>
      </c>
      <c r="F269" s="188" t="s">
        <v>18</v>
      </c>
      <c r="G269" s="188" t="s">
        <v>14</v>
      </c>
      <c r="H269" s="188" t="s">
        <v>19</v>
      </c>
      <c r="I269" s="188" t="s">
        <v>2</v>
      </c>
      <c r="J269" s="188" t="s">
        <v>183</v>
      </c>
      <c r="K269" s="188" t="s">
        <v>220</v>
      </c>
      <c r="L269" s="188" t="s">
        <v>49</v>
      </c>
      <c r="M269" s="188" t="s">
        <v>30</v>
      </c>
      <c r="N269" s="190" t="s">
        <v>82</v>
      </c>
    </row>
    <row r="270" spans="1:14" ht="15" thickBot="1">
      <c r="A270" s="326" t="s">
        <v>256</v>
      </c>
      <c r="B270" s="300">
        <v>78.91</v>
      </c>
      <c r="C270" s="290" t="s">
        <v>229</v>
      </c>
      <c r="D270" s="264">
        <v>11100</v>
      </c>
      <c r="E270" s="264"/>
      <c r="F270" s="264">
        <f>D270</f>
        <v>11100</v>
      </c>
      <c r="G270" s="265"/>
      <c r="H270" s="266"/>
      <c r="I270" s="267">
        <f>D270</f>
        <v>11100</v>
      </c>
      <c r="J270" s="268"/>
      <c r="K270" s="153"/>
      <c r="L270" s="329">
        <f>E276/D276</f>
        <v>2.1940611540926876E-4</v>
      </c>
      <c r="M270" s="329">
        <f>L270*365</f>
        <v>8.0083232124383105E-2</v>
      </c>
      <c r="N270" s="191"/>
    </row>
    <row r="271" spans="1:14" ht="25.5">
      <c r="A271" s="327"/>
      <c r="B271" s="269">
        <v>59.19</v>
      </c>
      <c r="C271" s="291" t="s">
        <v>222</v>
      </c>
      <c r="D271" s="270">
        <v>8548.5128000000077</v>
      </c>
      <c r="E271" s="270">
        <v>3.4651999999999998</v>
      </c>
      <c r="F271" s="270">
        <f>D271+E271</f>
        <v>8551.9780000000083</v>
      </c>
      <c r="G271" s="271" t="s">
        <v>175</v>
      </c>
      <c r="H271" s="272">
        <v>9733.6200000000008</v>
      </c>
      <c r="I271" s="273">
        <v>8500</v>
      </c>
      <c r="J271" s="274">
        <f>E271/I271</f>
        <v>4.0767058823529408E-4</v>
      </c>
      <c r="K271" s="275">
        <f>(F271-I271)/(H271-I271)</f>
        <v>4.2134530892826171E-2</v>
      </c>
      <c r="L271" s="330"/>
      <c r="M271" s="330"/>
      <c r="N271" s="191" t="s">
        <v>182</v>
      </c>
    </row>
    <row r="272" spans="1:14" ht="25.5">
      <c r="A272" s="327"/>
      <c r="B272" s="286">
        <v>117.98</v>
      </c>
      <c r="C272" s="292" t="s">
        <v>181</v>
      </c>
      <c r="D272" s="287">
        <v>10028.769999999995</v>
      </c>
      <c r="E272" s="287">
        <v>1.9179999999999999</v>
      </c>
      <c r="F272" s="287">
        <f>D272+E272</f>
        <v>10030.687999999995</v>
      </c>
      <c r="G272" s="288" t="s">
        <v>149</v>
      </c>
      <c r="H272" s="289">
        <v>10047.950000000001</v>
      </c>
      <c r="I272" s="12">
        <v>10000</v>
      </c>
      <c r="J272" s="274">
        <f t="shared" ref="J272:J275" si="71">E272/I272</f>
        <v>1.918E-4</v>
      </c>
      <c r="K272" s="276">
        <f t="shared" ref="K272:K275" si="72">(F272-I272)/(H272-I272)</f>
        <v>0.63999999999987855</v>
      </c>
      <c r="L272" s="330"/>
      <c r="M272" s="330"/>
      <c r="N272" s="192">
        <v>42951</v>
      </c>
    </row>
    <row r="273" spans="1:14" ht="25.5">
      <c r="A273" s="327"/>
      <c r="B273" s="332">
        <v>118.93</v>
      </c>
      <c r="C273" s="293" t="s">
        <v>178</v>
      </c>
      <c r="D273" s="279">
        <v>10032.302500000005</v>
      </c>
      <c r="E273" s="279">
        <v>2.1535000000000002</v>
      </c>
      <c r="F273" s="279">
        <f t="shared" ref="F273:F274" si="73">D273+E273</f>
        <v>10034.456000000006</v>
      </c>
      <c r="G273" s="280" t="s">
        <v>150</v>
      </c>
      <c r="H273" s="281">
        <v>10079.68</v>
      </c>
      <c r="I273" s="12">
        <v>10000</v>
      </c>
      <c r="J273" s="274">
        <f t="shared" si="71"/>
        <v>2.1535000000000003E-4</v>
      </c>
      <c r="K273" s="276">
        <f t="shared" si="72"/>
        <v>0.43242971887557058</v>
      </c>
      <c r="L273" s="330"/>
      <c r="M273" s="330"/>
      <c r="N273" s="193" t="s">
        <v>148</v>
      </c>
    </row>
    <row r="274" spans="1:14" ht="25.5">
      <c r="A274" s="327"/>
      <c r="B274" s="333"/>
      <c r="C274" s="293" t="s">
        <v>179</v>
      </c>
      <c r="D274" s="279">
        <v>1025.9751999999999</v>
      </c>
      <c r="E274" s="279">
        <v>0.32879999999999998</v>
      </c>
      <c r="F274" s="279">
        <f t="shared" si="73"/>
        <v>1026.3039999999999</v>
      </c>
      <c r="G274" s="280" t="s">
        <v>132</v>
      </c>
      <c r="H274" s="281">
        <v>1032.8800000000001</v>
      </c>
      <c r="I274" s="12">
        <v>1000</v>
      </c>
      <c r="J274" s="274">
        <f t="shared" si="71"/>
        <v>3.2879999999999997E-4</v>
      </c>
      <c r="K274" s="276">
        <f t="shared" si="72"/>
        <v>0.79999999999999305</v>
      </c>
      <c r="L274" s="330"/>
      <c r="M274" s="330"/>
      <c r="N274" s="193" t="s">
        <v>134</v>
      </c>
    </row>
    <row r="275" spans="1:14" ht="23.25" thickBot="1">
      <c r="A275" s="328"/>
      <c r="B275" s="282">
        <v>98.64</v>
      </c>
      <c r="C275" s="294" t="s">
        <v>177</v>
      </c>
      <c r="D275" s="283">
        <v>10108.510000000002</v>
      </c>
      <c r="E275" s="284">
        <v>3.29</v>
      </c>
      <c r="F275" s="284">
        <f>D275+E275</f>
        <v>10111.800000000003</v>
      </c>
      <c r="G275" s="285" t="s">
        <v>126</v>
      </c>
      <c r="H275" s="284">
        <v>11196.73</v>
      </c>
      <c r="I275" s="146">
        <v>10000</v>
      </c>
      <c r="J275" s="274">
        <f t="shared" si="71"/>
        <v>3.2900000000000003E-4</v>
      </c>
      <c r="K275" s="276">
        <f t="shared" si="72"/>
        <v>9.3421239544427687E-2</v>
      </c>
      <c r="L275" s="331"/>
      <c r="M275" s="331"/>
      <c r="N275" s="194" t="s">
        <v>135</v>
      </c>
    </row>
    <row r="276" spans="1:14" ht="18.75" thickBot="1">
      <c r="A276" s="195" t="s">
        <v>79</v>
      </c>
      <c r="B276" s="174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8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6"/>
    </row>
    <row r="277" spans="1:14" ht="26.25" thickTop="1">
      <c r="A277" s="334" t="s">
        <v>196</v>
      </c>
      <c r="B277" s="122" t="s">
        <v>138</v>
      </c>
      <c r="C277" s="245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7"/>
    </row>
    <row r="278" spans="1:14" ht="25.5">
      <c r="A278" s="335"/>
      <c r="B278" s="130" t="s">
        <v>138</v>
      </c>
      <c r="C278" s="244" t="s">
        <v>197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7">
        <v>1500</v>
      </c>
      <c r="J278" s="168">
        <f>(H278-I278)/I278</f>
        <v>-1.9980000000000019E-2</v>
      </c>
      <c r="K278" s="238" t="s">
        <v>202</v>
      </c>
      <c r="L278" s="243">
        <f>F278/1026.56</f>
        <v>1.4319961814214464</v>
      </c>
      <c r="M278" s="242" t="s">
        <v>201</v>
      </c>
      <c r="N278" s="241" t="s">
        <v>200</v>
      </c>
    </row>
    <row r="279" spans="1:14" ht="28.5">
      <c r="A279" s="336"/>
      <c r="B279" s="162">
        <v>7.12</v>
      </c>
      <c r="C279" s="278" t="s">
        <v>230</v>
      </c>
      <c r="D279" s="164">
        <v>10507.799999999996</v>
      </c>
      <c r="E279" s="163">
        <v>-2.2999999999999998</v>
      </c>
      <c r="F279" s="163">
        <f>D279+E279</f>
        <v>10505.499999999996</v>
      </c>
      <c r="G279" s="165" t="s">
        <v>10</v>
      </c>
      <c r="H279" s="166">
        <f>F279</f>
        <v>10505.499999999996</v>
      </c>
      <c r="I279" s="171">
        <v>10500</v>
      </c>
      <c r="J279" s="239">
        <f t="shared" ref="J279" si="74">E279/D279</f>
        <v>-2.1888501874797777E-4</v>
      </c>
      <c r="K279" s="277">
        <f>(F279-I279)/I279</f>
        <v>5.2380952380917732E-4</v>
      </c>
      <c r="L279" s="175"/>
      <c r="M279" s="176"/>
      <c r="N279" s="198"/>
    </row>
    <row r="280" spans="1:14">
      <c r="A280" s="199"/>
      <c r="B280" s="186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200"/>
    </row>
    <row r="281" spans="1:14" s="157" customFormat="1" ht="16.5" customHeight="1" thickBot="1">
      <c r="A281" s="201" t="s">
        <v>0</v>
      </c>
      <c r="B281" s="178" t="s">
        <v>1</v>
      </c>
      <c r="C281" s="181" t="s">
        <v>102</v>
      </c>
      <c r="D281" s="181" t="s">
        <v>2</v>
      </c>
      <c r="E281" s="181" t="s">
        <v>94</v>
      </c>
      <c r="F281" s="178" t="s">
        <v>185</v>
      </c>
      <c r="G281" s="178" t="s">
        <v>192</v>
      </c>
      <c r="H281" s="178" t="s">
        <v>190</v>
      </c>
      <c r="I281" s="180" t="s">
        <v>191</v>
      </c>
      <c r="J281" s="180" t="s">
        <v>112</v>
      </c>
      <c r="K281" s="182" t="s">
        <v>188</v>
      </c>
      <c r="L281" s="261" t="s">
        <v>224</v>
      </c>
      <c r="M281" s="179" t="s">
        <v>187</v>
      </c>
      <c r="N281" s="202" t="s">
        <v>186</v>
      </c>
    </row>
    <row r="282" spans="1:14" s="183" customFormat="1" ht="16.5" thickBot="1">
      <c r="A282" s="203" t="s">
        <v>257</v>
      </c>
      <c r="B282" s="204" t="s">
        <v>58</v>
      </c>
      <c r="C282" s="205">
        <f>F276+B276</f>
        <v>51328.876000000011</v>
      </c>
      <c r="D282" s="205">
        <f>I276</f>
        <v>50600</v>
      </c>
      <c r="E282" s="206">
        <v>34</v>
      </c>
      <c r="F282" s="207">
        <f>C282-D282</f>
        <v>728.87600000001112</v>
      </c>
      <c r="G282" s="208">
        <f>F282/D282</f>
        <v>1.4404664031620773E-2</v>
      </c>
      <c r="H282" s="207">
        <f>F282/E282</f>
        <v>21.437529411765034</v>
      </c>
      <c r="I282" s="208">
        <f>G282/E282</f>
        <v>4.2366658916531685E-4</v>
      </c>
      <c r="J282" s="209">
        <f>H282*10000/D282</f>
        <v>4.2366658916531685</v>
      </c>
      <c r="K282" s="210">
        <f>B276</f>
        <v>473.65</v>
      </c>
      <c r="L282" s="210">
        <f>F282-K282</f>
        <v>255.22600000001114</v>
      </c>
      <c r="M282" s="208">
        <f>I282*365</f>
        <v>0.15463830504534065</v>
      </c>
      <c r="N282" s="211">
        <f>H282*365</f>
        <v>7824.6982352942377</v>
      </c>
    </row>
    <row r="283" spans="1:14" ht="15.75" thickTop="1" thickBot="1"/>
    <row r="284" spans="1:14" s="157" customFormat="1" ht="15.75" thickTop="1" thickBot="1">
      <c r="A284" s="187" t="s">
        <v>0</v>
      </c>
      <c r="B284" s="188" t="s">
        <v>142</v>
      </c>
      <c r="C284" s="189" t="s">
        <v>1</v>
      </c>
      <c r="D284" s="188" t="s">
        <v>17</v>
      </c>
      <c r="E284" s="188" t="s">
        <v>11</v>
      </c>
      <c r="F284" s="188" t="s">
        <v>18</v>
      </c>
      <c r="G284" s="188" t="s">
        <v>14</v>
      </c>
      <c r="H284" s="188" t="s">
        <v>19</v>
      </c>
      <c r="I284" s="188" t="s">
        <v>2</v>
      </c>
      <c r="J284" s="188" t="s">
        <v>183</v>
      </c>
      <c r="K284" s="188" t="s">
        <v>220</v>
      </c>
      <c r="L284" s="188" t="s">
        <v>49</v>
      </c>
      <c r="M284" s="188" t="s">
        <v>30</v>
      </c>
      <c r="N284" s="190" t="s">
        <v>82</v>
      </c>
    </row>
    <row r="285" spans="1:14" ht="15" thickBot="1">
      <c r="A285" s="326" t="s">
        <v>258</v>
      </c>
      <c r="B285" s="300">
        <v>78.91</v>
      </c>
      <c r="C285" s="290" t="s">
        <v>229</v>
      </c>
      <c r="D285" s="264">
        <v>11100</v>
      </c>
      <c r="E285" s="264"/>
      <c r="F285" s="264">
        <f>D285</f>
        <v>11100</v>
      </c>
      <c r="G285" s="265"/>
      <c r="H285" s="266"/>
      <c r="I285" s="267">
        <f>D285</f>
        <v>11100</v>
      </c>
      <c r="J285" s="268"/>
      <c r="K285" s="153"/>
      <c r="L285" s="329">
        <f>E291/D291</f>
        <v>2.1935798692547347E-4</v>
      </c>
      <c r="M285" s="329">
        <f>L285*365</f>
        <v>8.0065665227797816E-2</v>
      </c>
      <c r="N285" s="191"/>
    </row>
    <row r="286" spans="1:14" ht="25.5">
      <c r="A286" s="327"/>
      <c r="B286" s="269">
        <v>59.19</v>
      </c>
      <c r="C286" s="291" t="s">
        <v>222</v>
      </c>
      <c r="D286" s="270">
        <v>8551.9780000000083</v>
      </c>
      <c r="E286" s="270">
        <v>3.4651999999999998</v>
      </c>
      <c r="F286" s="270">
        <f>D286+E286</f>
        <v>8555.4432000000088</v>
      </c>
      <c r="G286" s="271" t="s">
        <v>175</v>
      </c>
      <c r="H286" s="272">
        <v>9733.6200000000008</v>
      </c>
      <c r="I286" s="273">
        <v>8500</v>
      </c>
      <c r="J286" s="274">
        <f>E286/I286</f>
        <v>4.0767058823529408E-4</v>
      </c>
      <c r="K286" s="275">
        <f>(F286-I286)/(H286-I286)</f>
        <v>4.4943499619014581E-2</v>
      </c>
      <c r="L286" s="330"/>
      <c r="M286" s="330"/>
      <c r="N286" s="191" t="s">
        <v>182</v>
      </c>
    </row>
    <row r="287" spans="1:14" ht="25.5">
      <c r="A287" s="327"/>
      <c r="B287" s="286">
        <v>117.98</v>
      </c>
      <c r="C287" s="292" t="s">
        <v>181</v>
      </c>
      <c r="D287" s="287">
        <v>10030.687999999995</v>
      </c>
      <c r="E287" s="287">
        <v>1.9179999999999999</v>
      </c>
      <c r="F287" s="287">
        <f>D287+E287</f>
        <v>10032.605999999994</v>
      </c>
      <c r="G287" s="288" t="s">
        <v>149</v>
      </c>
      <c r="H287" s="289">
        <v>10047.950000000001</v>
      </c>
      <c r="I287" s="12">
        <v>10000</v>
      </c>
      <c r="J287" s="274">
        <f t="shared" ref="J287:J290" si="75">E287/I287</f>
        <v>1.918E-4</v>
      </c>
      <c r="K287" s="276">
        <f t="shared" ref="K287:K290" si="76">(F287-I287)/(H287-I287)</f>
        <v>0.67999999999987104</v>
      </c>
      <c r="L287" s="330"/>
      <c r="M287" s="330"/>
      <c r="N287" s="192">
        <v>42951</v>
      </c>
    </row>
    <row r="288" spans="1:14" ht="25.5">
      <c r="A288" s="327"/>
      <c r="B288" s="332">
        <v>118.93</v>
      </c>
      <c r="C288" s="293" t="s">
        <v>178</v>
      </c>
      <c r="D288" s="279">
        <v>10034.456000000006</v>
      </c>
      <c r="E288" s="279">
        <v>2.1535000000000002</v>
      </c>
      <c r="F288" s="279">
        <f t="shared" ref="F288:F289" si="77">D288+E288</f>
        <v>10036.609500000006</v>
      </c>
      <c r="G288" s="280" t="s">
        <v>150</v>
      </c>
      <c r="H288" s="281">
        <v>10079.68</v>
      </c>
      <c r="I288" s="12">
        <v>10000</v>
      </c>
      <c r="J288" s="274">
        <f t="shared" si="75"/>
        <v>2.1535000000000003E-4</v>
      </c>
      <c r="K288" s="276">
        <f t="shared" si="76"/>
        <v>0.45945657630529374</v>
      </c>
      <c r="L288" s="330"/>
      <c r="M288" s="330"/>
      <c r="N288" s="193" t="s">
        <v>148</v>
      </c>
    </row>
    <row r="289" spans="1:14" ht="25.5">
      <c r="A289" s="327"/>
      <c r="B289" s="333"/>
      <c r="C289" s="293" t="s">
        <v>179</v>
      </c>
      <c r="D289" s="279">
        <v>1026.3039999999999</v>
      </c>
      <c r="E289" s="279">
        <v>0.32879999999999998</v>
      </c>
      <c r="F289" s="279">
        <f t="shared" si="77"/>
        <v>1026.6327999999999</v>
      </c>
      <c r="G289" s="280" t="s">
        <v>132</v>
      </c>
      <c r="H289" s="281">
        <v>1032.8800000000001</v>
      </c>
      <c r="I289" s="12">
        <v>1000</v>
      </c>
      <c r="J289" s="274">
        <f t="shared" si="75"/>
        <v>3.2879999999999997E-4</v>
      </c>
      <c r="K289" s="276">
        <f t="shared" si="76"/>
        <v>0.80999999999999306</v>
      </c>
      <c r="L289" s="330"/>
      <c r="M289" s="330"/>
      <c r="N289" s="193" t="s">
        <v>134</v>
      </c>
    </row>
    <row r="290" spans="1:14" ht="23.25" thickBot="1">
      <c r="A290" s="328"/>
      <c r="B290" s="282">
        <v>98.64</v>
      </c>
      <c r="C290" s="294" t="s">
        <v>177</v>
      </c>
      <c r="D290" s="283">
        <v>10111.800000000003</v>
      </c>
      <c r="E290" s="284">
        <v>3.29</v>
      </c>
      <c r="F290" s="284">
        <f>D290+E290</f>
        <v>10115.090000000004</v>
      </c>
      <c r="G290" s="285" t="s">
        <v>126</v>
      </c>
      <c r="H290" s="284">
        <v>11196.73</v>
      </c>
      <c r="I290" s="146">
        <v>10000</v>
      </c>
      <c r="J290" s="274">
        <f t="shared" si="75"/>
        <v>3.2900000000000003E-4</v>
      </c>
      <c r="K290" s="276">
        <f t="shared" si="76"/>
        <v>9.6170397666979032E-2</v>
      </c>
      <c r="L290" s="331"/>
      <c r="M290" s="331"/>
      <c r="N290" s="194" t="s">
        <v>135</v>
      </c>
    </row>
    <row r="291" spans="1:14" ht="18.75" thickBot="1">
      <c r="A291" s="195" t="s">
        <v>81</v>
      </c>
      <c r="B291" s="174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8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6"/>
    </row>
    <row r="292" spans="1:14" ht="26.25" thickTop="1">
      <c r="A292" s="334" t="s">
        <v>196</v>
      </c>
      <c r="B292" s="122" t="s">
        <v>138</v>
      </c>
      <c r="C292" s="245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7"/>
    </row>
    <row r="293" spans="1:14" ht="25.5">
      <c r="A293" s="335"/>
      <c r="B293" s="130" t="s">
        <v>138</v>
      </c>
      <c r="C293" s="244" t="s">
        <v>197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7">
        <v>1500</v>
      </c>
      <c r="J293" s="168">
        <f>(H293-I293)/I293</f>
        <v>-1.9980000000000019E-2</v>
      </c>
      <c r="K293" s="238" t="s">
        <v>202</v>
      </c>
      <c r="L293" s="243">
        <f>F293/1026.56</f>
        <v>1.4319961814214464</v>
      </c>
      <c r="M293" s="242" t="s">
        <v>201</v>
      </c>
      <c r="N293" s="241" t="s">
        <v>200</v>
      </c>
    </row>
    <row r="294" spans="1:14" ht="28.5">
      <c r="A294" s="336"/>
      <c r="B294" s="162">
        <v>7.12</v>
      </c>
      <c r="C294" s="278" t="s">
        <v>230</v>
      </c>
      <c r="D294" s="164">
        <v>10505.499999999996</v>
      </c>
      <c r="E294" s="163">
        <v>1.1499999999999999</v>
      </c>
      <c r="F294" s="163">
        <f>D294+E294</f>
        <v>10506.649999999996</v>
      </c>
      <c r="G294" s="165" t="s">
        <v>10</v>
      </c>
      <c r="H294" s="166">
        <f>F294</f>
        <v>10506.649999999996</v>
      </c>
      <c r="I294" s="171">
        <v>10500</v>
      </c>
      <c r="J294" s="239">
        <f t="shared" ref="J294" si="78">E294/D294</f>
        <v>1.0946646994431491E-4</v>
      </c>
      <c r="K294" s="277">
        <f>(F294-I294)/I294</f>
        <v>6.333333333329522E-4</v>
      </c>
      <c r="L294" s="175"/>
      <c r="M294" s="176"/>
      <c r="N294" s="198"/>
    </row>
    <row r="295" spans="1:14">
      <c r="A295" s="199"/>
      <c r="B295" s="186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200"/>
    </row>
    <row r="296" spans="1:14" s="157" customFormat="1" ht="16.5" customHeight="1" thickBot="1">
      <c r="A296" s="201" t="s">
        <v>0</v>
      </c>
      <c r="B296" s="178" t="s">
        <v>1</v>
      </c>
      <c r="C296" s="181" t="s">
        <v>102</v>
      </c>
      <c r="D296" s="181" t="s">
        <v>2</v>
      </c>
      <c r="E296" s="181" t="s">
        <v>94</v>
      </c>
      <c r="F296" s="178" t="s">
        <v>185</v>
      </c>
      <c r="G296" s="178" t="s">
        <v>192</v>
      </c>
      <c r="H296" s="178" t="s">
        <v>190</v>
      </c>
      <c r="I296" s="180" t="s">
        <v>191</v>
      </c>
      <c r="J296" s="180" t="s">
        <v>112</v>
      </c>
      <c r="K296" s="182" t="s">
        <v>188</v>
      </c>
      <c r="L296" s="261" t="s">
        <v>224</v>
      </c>
      <c r="M296" s="179" t="s">
        <v>187</v>
      </c>
      <c r="N296" s="202" t="s">
        <v>186</v>
      </c>
    </row>
    <row r="297" spans="1:14" s="183" customFormat="1" ht="16.5" thickBot="1">
      <c r="A297" s="203" t="s">
        <v>259</v>
      </c>
      <c r="B297" s="204" t="s">
        <v>58</v>
      </c>
      <c r="C297" s="205">
        <f>F291+B291</f>
        <v>51340.031500000012</v>
      </c>
      <c r="D297" s="205">
        <f>I291</f>
        <v>50600</v>
      </c>
      <c r="E297" s="206">
        <v>35</v>
      </c>
      <c r="F297" s="207">
        <f>C297-D297</f>
        <v>740.03150000001187</v>
      </c>
      <c r="G297" s="208">
        <f>F297/D297</f>
        <v>1.4625128458498258E-2</v>
      </c>
      <c r="H297" s="207">
        <f>F297/E297</f>
        <v>21.143757142857481</v>
      </c>
      <c r="I297" s="208">
        <f>G297/E297</f>
        <v>4.178608130999502E-4</v>
      </c>
      <c r="J297" s="209">
        <f>H297*10000/D297</f>
        <v>4.1786081309995025</v>
      </c>
      <c r="K297" s="210">
        <f>B291</f>
        <v>473.65</v>
      </c>
      <c r="L297" s="210">
        <f>F297-K297</f>
        <v>266.3815000000119</v>
      </c>
      <c r="M297" s="208">
        <f>I297*365</f>
        <v>0.15251919678148182</v>
      </c>
      <c r="N297" s="211">
        <f>H297*365</f>
        <v>7717.4713571429811</v>
      </c>
    </row>
    <row r="298" spans="1:14" ht="15" thickTop="1"/>
  </sheetData>
  <mergeCells count="101"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B63:B64"/>
    <mergeCell ref="A60:A65"/>
    <mergeCell ref="L60:L65"/>
    <mergeCell ref="M60:M65"/>
    <mergeCell ref="B60:B61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50:A55"/>
    <mergeCell ref="L50:L55"/>
    <mergeCell ref="M50:M55"/>
    <mergeCell ref="A38:A45"/>
    <mergeCell ref="L38:L45"/>
    <mergeCell ref="M38:M45"/>
    <mergeCell ref="B41:B43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247:A249"/>
    <mergeCell ref="A255:A260"/>
    <mergeCell ref="L255:L260"/>
    <mergeCell ref="M255:M260"/>
    <mergeCell ref="B258:B259"/>
    <mergeCell ref="A262:A2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H26" sqref="H26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3">
      <c r="A1" t="s">
        <v>164</v>
      </c>
      <c r="B1" s="135" t="s">
        <v>165</v>
      </c>
      <c r="C1" s="136">
        <v>4000</v>
      </c>
    </row>
    <row r="2" spans="1:3" ht="16.5" thickBot="1">
      <c r="A2" s="10" t="s">
        <v>155</v>
      </c>
      <c r="B2" s="20" t="s">
        <v>156</v>
      </c>
      <c r="C2" s="35" t="s">
        <v>157</v>
      </c>
    </row>
    <row r="3" spans="1:3">
      <c r="A3" t="s">
        <v>158</v>
      </c>
      <c r="B3">
        <v>300</v>
      </c>
      <c r="C3" t="s">
        <v>171</v>
      </c>
    </row>
    <row r="4" spans="1:3">
      <c r="A4" t="s">
        <v>159</v>
      </c>
      <c r="B4">
        <v>300</v>
      </c>
      <c r="C4" t="s">
        <v>171</v>
      </c>
    </row>
    <row r="5" spans="1:3">
      <c r="A5" t="s">
        <v>167</v>
      </c>
      <c r="B5">
        <v>50</v>
      </c>
      <c r="C5" t="s">
        <v>172</v>
      </c>
    </row>
    <row r="6" spans="1:3">
      <c r="A6" t="s">
        <v>160</v>
      </c>
      <c r="B6">
        <v>0</v>
      </c>
      <c r="C6" t="s">
        <v>161</v>
      </c>
    </row>
    <row r="7" spans="1:3">
      <c r="A7" t="s">
        <v>166</v>
      </c>
      <c r="B7">
        <v>400</v>
      </c>
      <c r="C7" t="s">
        <v>217</v>
      </c>
    </row>
    <row r="8" spans="1:3">
      <c r="A8" s="134" t="s">
        <v>168</v>
      </c>
      <c r="B8">
        <v>300</v>
      </c>
      <c r="C8" t="s">
        <v>173</v>
      </c>
    </row>
    <row r="9" spans="1:3">
      <c r="A9" s="134" t="s">
        <v>169</v>
      </c>
      <c r="B9">
        <v>310</v>
      </c>
      <c r="C9" t="s">
        <v>173</v>
      </c>
    </row>
    <row r="10" spans="1:3">
      <c r="A10" t="s">
        <v>170</v>
      </c>
      <c r="B10">
        <v>100</v>
      </c>
      <c r="C10" t="s">
        <v>173</v>
      </c>
    </row>
    <row r="12" spans="1:3">
      <c r="A12" t="s">
        <v>174</v>
      </c>
      <c r="B12" s="135" t="s">
        <v>165</v>
      </c>
      <c r="C12" s="136">
        <v>8000</v>
      </c>
    </row>
    <row r="13" spans="1:3" ht="16.5" thickBot="1">
      <c r="A13" s="10" t="s">
        <v>155</v>
      </c>
      <c r="B13" s="20" t="s">
        <v>156</v>
      </c>
      <c r="C13" s="35" t="s">
        <v>157</v>
      </c>
    </row>
    <row r="14" spans="1:3">
      <c r="A14" t="s">
        <v>170</v>
      </c>
      <c r="B14">
        <v>4000</v>
      </c>
      <c r="C14" t="s">
        <v>173</v>
      </c>
    </row>
    <row r="17" spans="1:12" ht="18.75">
      <c r="A17" s="347" t="s">
        <v>206</v>
      </c>
      <c r="B17" s="348"/>
      <c r="C17" s="348"/>
      <c r="D17" s="348"/>
      <c r="E17" s="348"/>
      <c r="F17" s="348"/>
      <c r="G17" s="348"/>
      <c r="H17" s="348"/>
      <c r="I17" s="348"/>
      <c r="J17" s="348"/>
      <c r="K17" s="348"/>
      <c r="L17" s="349"/>
    </row>
    <row r="18" spans="1:12" ht="20.25">
      <c r="A18" s="247" t="s">
        <v>207</v>
      </c>
      <c r="B18" s="247" t="s">
        <v>208</v>
      </c>
      <c r="C18" s="248" t="s">
        <v>209</v>
      </c>
      <c r="D18" s="249" t="s">
        <v>210</v>
      </c>
      <c r="E18" s="250" t="s">
        <v>213</v>
      </c>
      <c r="F18" s="250" t="s">
        <v>212</v>
      </c>
      <c r="G18" s="257" t="s">
        <v>214</v>
      </c>
      <c r="H18" s="247" t="s">
        <v>211</v>
      </c>
      <c r="I18" s="258" t="s">
        <v>216</v>
      </c>
      <c r="J18" s="247" t="s">
        <v>215</v>
      </c>
      <c r="K18" s="247" t="s">
        <v>220</v>
      </c>
      <c r="L18" s="247" t="s">
        <v>221</v>
      </c>
    </row>
    <row r="19" spans="1:12" ht="15">
      <c r="A19" s="251">
        <v>2017</v>
      </c>
      <c r="B19" s="263" t="s">
        <v>227</v>
      </c>
      <c r="C19" s="251">
        <v>49950</v>
      </c>
      <c r="D19" s="252">
        <v>0.1</v>
      </c>
      <c r="E19" s="254">
        <f>C19*D19</f>
        <v>4995</v>
      </c>
      <c r="F19" s="254">
        <f>E19/365*G19</f>
        <v>424.23287671232879</v>
      </c>
      <c r="G19" s="251">
        <v>31</v>
      </c>
      <c r="H19" s="253">
        <v>473.65</v>
      </c>
      <c r="I19" s="259">
        <f>F19-H19</f>
        <v>-49.417123287671188</v>
      </c>
      <c r="J19" s="251">
        <v>0</v>
      </c>
      <c r="K19" s="256">
        <f>H19/F19</f>
        <v>1.1164858406793889</v>
      </c>
      <c r="L19" s="255" t="s">
        <v>218</v>
      </c>
    </row>
    <row r="20" spans="1:12" ht="15">
      <c r="A20" s="251">
        <v>2017</v>
      </c>
      <c r="B20" s="251">
        <v>8</v>
      </c>
      <c r="C20" s="251">
        <f>C19+J20</f>
        <v>55950</v>
      </c>
      <c r="D20" s="252">
        <v>0.1</v>
      </c>
      <c r="E20" s="254">
        <f>C20*D20</f>
        <v>5595</v>
      </c>
      <c r="F20" s="254">
        <f>E20/365*G20</f>
        <v>475.1917808219178</v>
      </c>
      <c r="G20" s="251">
        <v>31</v>
      </c>
      <c r="H20" s="253">
        <v>0</v>
      </c>
      <c r="I20" s="259">
        <f>F20-H20</f>
        <v>475.1917808219178</v>
      </c>
      <c r="J20" s="251">
        <v>6000</v>
      </c>
      <c r="K20" s="256">
        <f>H20/F20</f>
        <v>0</v>
      </c>
      <c r="L20" s="255" t="s">
        <v>219</v>
      </c>
    </row>
    <row r="22" spans="1:12" ht="18.75">
      <c r="A22" s="347" t="s">
        <v>228</v>
      </c>
      <c r="B22" s="348"/>
      <c r="C22" s="348"/>
      <c r="D22" s="348"/>
      <c r="E22" s="348"/>
      <c r="F22" s="348"/>
      <c r="G22" s="348"/>
      <c r="H22" s="348"/>
      <c r="I22" s="348"/>
      <c r="J22" s="348"/>
      <c r="K22" s="348"/>
      <c r="L22" s="349"/>
    </row>
    <row r="23" spans="1:12" ht="20.25">
      <c r="A23" s="247" t="s">
        <v>207</v>
      </c>
      <c r="B23" s="247" t="s">
        <v>208</v>
      </c>
      <c r="C23" s="248" t="s">
        <v>209</v>
      </c>
      <c r="D23" s="249" t="s">
        <v>210</v>
      </c>
      <c r="E23" s="250" t="s">
        <v>213</v>
      </c>
      <c r="F23" s="250" t="s">
        <v>212</v>
      </c>
      <c r="G23" s="257" t="s">
        <v>214</v>
      </c>
      <c r="H23" s="247" t="s">
        <v>211</v>
      </c>
      <c r="I23" s="258" t="s">
        <v>216</v>
      </c>
      <c r="J23" s="247" t="s">
        <v>215</v>
      </c>
      <c r="K23" s="247" t="s">
        <v>220</v>
      </c>
      <c r="L23" s="247" t="s">
        <v>221</v>
      </c>
    </row>
    <row r="24" spans="1:12" ht="15">
      <c r="A24" s="251">
        <v>2017</v>
      </c>
      <c r="B24" s="263" t="s">
        <v>227</v>
      </c>
      <c r="C24" s="251">
        <v>50600</v>
      </c>
      <c r="D24" s="252">
        <v>0.10276657171802524</v>
      </c>
      <c r="E24" s="254">
        <f>C24*D24</f>
        <v>5199.9885289320773</v>
      </c>
      <c r="F24" s="254">
        <f>E24/365*G24</f>
        <v>441.64286136135451</v>
      </c>
      <c r="G24" s="251">
        <v>31</v>
      </c>
      <c r="H24" s="253">
        <v>473.65</v>
      </c>
      <c r="I24" s="259">
        <f>F24-H24</f>
        <v>-32.007138638645472</v>
      </c>
      <c r="J24" s="251">
        <v>0</v>
      </c>
      <c r="K24" s="256">
        <f>H24/F24</f>
        <v>1.072472899346735</v>
      </c>
      <c r="L24" s="255" t="s">
        <v>218</v>
      </c>
    </row>
  </sheetData>
  <mergeCells count="2">
    <mergeCell ref="A22:L22"/>
    <mergeCell ref="A17:L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4月份</vt:lpstr>
      <vt:lpstr>6~7月份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2017-07-26T00:38:58Z</dcterms:modified>
</cp:coreProperties>
</file>