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2" i="4" l="1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G29" i="4" l="1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4" i="3" l="1"/>
  <c r="J117" i="2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<sst xmlns="http://schemas.openxmlformats.org/spreadsheetml/2006/main" count="2271" uniqueCount="275">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</sst>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6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7"/>
    </row>
    <row r="4" spans="1:12" ht="15" thickBot="1">
      <c r="A4" s="3"/>
      <c r="B4" s="3"/>
      <c r="C4" s="36"/>
      <c r="D4" s="3"/>
      <c r="E4" s="3"/>
      <c r="F4" s="327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5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22">
        <f>SUM(E8:E16)/D17</f>
        <v>-3.5170839427259689E-4</v>
      </c>
      <c r="L8" s="322">
        <f>K8*365</f>
        <v>-0.12837356390949786</v>
      </c>
    </row>
    <row r="9" spans="1:12">
      <c r="A9" s="306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23"/>
      <c r="L9" s="323"/>
    </row>
    <row r="10" spans="1:12">
      <c r="A10" s="306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23"/>
      <c r="L10" s="323"/>
    </row>
    <row r="11" spans="1:12" ht="28.5">
      <c r="A11" s="306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23"/>
      <c r="L11" s="323"/>
    </row>
    <row r="12" spans="1:12">
      <c r="A12" s="306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23"/>
      <c r="L12" s="323"/>
    </row>
    <row r="13" spans="1:12" ht="28.5">
      <c r="A13" s="306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23"/>
      <c r="L13" s="323"/>
    </row>
    <row r="14" spans="1:12" ht="15.75">
      <c r="A14" s="306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23"/>
      <c r="L14" s="323"/>
    </row>
    <row r="15" spans="1:12" ht="15.75">
      <c r="A15" s="306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23"/>
      <c r="L15" s="323"/>
    </row>
    <row r="16" spans="1:12" ht="16.5" thickBot="1">
      <c r="A16" s="307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4"/>
      <c r="L16" s="324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5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21">
        <f>SUM(E20:E28)/D29</f>
        <v>1.2161830411628077E-4</v>
      </c>
      <c r="L20" s="321">
        <f>K20*365</f>
        <v>4.4390681002442478E-2</v>
      </c>
    </row>
    <row r="21" spans="1:12">
      <c r="A21" s="306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9"/>
      <c r="L21" s="319"/>
    </row>
    <row r="22" spans="1:12" ht="28.5">
      <c r="A22" s="306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9"/>
      <c r="L22" s="319"/>
    </row>
    <row r="23" spans="1:12" ht="15.75">
      <c r="A23" s="306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9"/>
      <c r="L23" s="319"/>
    </row>
    <row r="24" spans="1:12">
      <c r="A24" s="306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9"/>
      <c r="L24" s="319"/>
    </row>
    <row r="25" spans="1:12" ht="25.5">
      <c r="A25" s="306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9"/>
      <c r="L25" s="319"/>
    </row>
    <row r="26" spans="1:12" ht="15.75">
      <c r="A26" s="306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9"/>
      <c r="L26" s="319"/>
    </row>
    <row r="27" spans="1:12" ht="15.75">
      <c r="A27" s="306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9"/>
      <c r="L27" s="319"/>
    </row>
    <row r="28" spans="1:12" ht="26.25" thickBot="1">
      <c r="A28" s="307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5"/>
      <c r="L28" s="325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5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8">
        <f>E43/D43</f>
        <v>1.702483954985614E-4</v>
      </c>
      <c r="L32" s="321">
        <f>K32*365</f>
        <v>6.2140664356974913E-2</v>
      </c>
    </row>
    <row r="33" spans="1:12" ht="14.25" customHeight="1">
      <c r="A33" s="306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9"/>
      <c r="L33" s="319"/>
    </row>
    <row r="34" spans="1:12" ht="28.5">
      <c r="A34" s="306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9"/>
      <c r="L34" s="319"/>
    </row>
    <row r="35" spans="1:12" ht="25.5">
      <c r="A35" s="306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9"/>
      <c r="L35" s="319"/>
    </row>
    <row r="36" spans="1:12" ht="14.25" customHeight="1">
      <c r="A36" s="306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9"/>
      <c r="L36" s="319"/>
    </row>
    <row r="37" spans="1:12" ht="25.5">
      <c r="A37" s="306"/>
      <c r="B37" s="311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9"/>
      <c r="L37" s="319"/>
    </row>
    <row r="38" spans="1:12" ht="15.75" customHeight="1">
      <c r="A38" s="306"/>
      <c r="B38" s="312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9"/>
      <c r="L38" s="319"/>
    </row>
    <row r="39" spans="1:12" ht="15.75" customHeight="1">
      <c r="A39" s="306"/>
      <c r="B39" s="313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9"/>
      <c r="L39" s="319"/>
    </row>
    <row r="40" spans="1:12" ht="28.5">
      <c r="A40" s="306"/>
      <c r="B40" s="303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9"/>
      <c r="L40" s="319"/>
    </row>
    <row r="41" spans="1:12" ht="28.5">
      <c r="A41" s="306"/>
      <c r="B41" s="304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9"/>
      <c r="L41" s="319"/>
    </row>
    <row r="42" spans="1:12" ht="29.25" thickBot="1">
      <c r="A42" s="307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20"/>
      <c r="L42" s="320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5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8">
        <f>E57/D57</f>
        <v>4.0195911533449105E-4</v>
      </c>
      <c r="L46" s="321">
        <f>K46*365</f>
        <v>0.14671507709708922</v>
      </c>
    </row>
    <row r="47" spans="1:12" ht="14.25" customHeight="1">
      <c r="A47" s="306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9"/>
      <c r="L47" s="319"/>
    </row>
    <row r="48" spans="1:12" ht="25.5">
      <c r="A48" s="306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9"/>
      <c r="L48" s="319"/>
    </row>
    <row r="49" spans="1:13">
      <c r="A49" s="306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9"/>
      <c r="L49" s="319"/>
    </row>
    <row r="50" spans="1:13" ht="14.25" customHeight="1">
      <c r="A50" s="306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9"/>
      <c r="L50" s="319"/>
    </row>
    <row r="51" spans="1:13" ht="25.5">
      <c r="A51" s="306"/>
      <c r="B51" s="311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9"/>
      <c r="L51" s="319"/>
    </row>
    <row r="52" spans="1:13" ht="15.75" customHeight="1">
      <c r="A52" s="306"/>
      <c r="B52" s="312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9"/>
      <c r="L52" s="319"/>
    </row>
    <row r="53" spans="1:13" ht="15.75" customHeight="1">
      <c r="A53" s="306"/>
      <c r="B53" s="313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9"/>
      <c r="L53" s="319"/>
    </row>
    <row r="54" spans="1:13" ht="28.5">
      <c r="A54" s="306"/>
      <c r="B54" s="303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9"/>
      <c r="L54" s="319"/>
    </row>
    <row r="55" spans="1:13" ht="28.5">
      <c r="A55" s="306"/>
      <c r="B55" s="304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9"/>
      <c r="L55" s="319"/>
    </row>
    <row r="56" spans="1:13" ht="29.25" thickBot="1">
      <c r="A56" s="307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20"/>
      <c r="L56" s="320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5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8">
        <f>E71/D71</f>
        <v>-5.8921049672166818E-5</v>
      </c>
      <c r="L60" s="308">
        <f>K60*365</f>
        <v>-2.1506183130340889E-2</v>
      </c>
      <c r="M60" s="84" t="s">
        <v>95</v>
      </c>
    </row>
    <row r="61" spans="1:13">
      <c r="A61" s="306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9"/>
      <c r="L61" s="309"/>
      <c r="M61" s="84"/>
    </row>
    <row r="62" spans="1:13" ht="15.75">
      <c r="A62" s="306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9"/>
      <c r="L62" s="309"/>
      <c r="M62" s="84" t="s">
        <v>95</v>
      </c>
    </row>
    <row r="63" spans="1:13">
      <c r="A63" s="306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9"/>
      <c r="L63" s="309"/>
      <c r="M63" s="84"/>
    </row>
    <row r="64" spans="1:13">
      <c r="A64" s="306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9"/>
      <c r="L64" s="309"/>
      <c r="M64" s="84"/>
    </row>
    <row r="65" spans="1:13" ht="25.5">
      <c r="A65" s="306"/>
      <c r="B65" s="311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9"/>
      <c r="L65" s="309"/>
      <c r="M65" s="84"/>
    </row>
    <row r="66" spans="1:13">
      <c r="A66" s="306"/>
      <c r="B66" s="312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9"/>
      <c r="L66" s="309"/>
      <c r="M66" s="84" t="s">
        <v>99</v>
      </c>
    </row>
    <row r="67" spans="1:13">
      <c r="A67" s="306"/>
      <c r="B67" s="313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9"/>
      <c r="L67" s="309"/>
      <c r="M67" s="84"/>
    </row>
    <row r="68" spans="1:13" ht="28.5">
      <c r="A68" s="306"/>
      <c r="B68" s="303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9"/>
      <c r="L68" s="309"/>
      <c r="M68" s="84" t="s">
        <v>90</v>
      </c>
    </row>
    <row r="69" spans="1:13" ht="28.5">
      <c r="A69" s="306"/>
      <c r="B69" s="304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9"/>
      <c r="L69" s="309"/>
      <c r="M69" s="84" t="s">
        <v>90</v>
      </c>
    </row>
    <row r="70" spans="1:13" ht="29.25" thickBot="1">
      <c r="A70" s="307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10"/>
      <c r="L70" s="310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5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8">
        <f>E86/D86</f>
        <v>7.9671574188449191E-4</v>
      </c>
      <c r="L74" s="308">
        <f>K74*365</f>
        <v>0.29080124578783956</v>
      </c>
      <c r="M74" s="84" t="s">
        <v>95</v>
      </c>
    </row>
    <row r="75" spans="1:13" ht="14.25" customHeight="1">
      <c r="A75" s="306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9"/>
      <c r="L75" s="309"/>
      <c r="M75" s="84"/>
    </row>
    <row r="76" spans="1:13" ht="15.75">
      <c r="A76" s="306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9"/>
      <c r="L76" s="309"/>
      <c r="M76" s="84" t="s">
        <v>95</v>
      </c>
    </row>
    <row r="77" spans="1:13" ht="14.25" customHeight="1">
      <c r="A77" s="306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9"/>
      <c r="L77" s="309"/>
      <c r="M77" s="84"/>
    </row>
    <row r="78" spans="1:13" ht="14.25" customHeight="1">
      <c r="A78" s="306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9"/>
      <c r="L78" s="309"/>
      <c r="M78" s="84"/>
    </row>
    <row r="79" spans="1:13" ht="25.5">
      <c r="A79" s="306"/>
      <c r="B79" s="311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9"/>
      <c r="L79" s="309"/>
      <c r="M79" s="84"/>
    </row>
    <row r="80" spans="1:13" ht="22.5">
      <c r="A80" s="306"/>
      <c r="B80" s="312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9"/>
      <c r="L80" s="309"/>
      <c r="M80" s="84" t="s">
        <v>98</v>
      </c>
    </row>
    <row r="81" spans="1:13">
      <c r="A81" s="306"/>
      <c r="B81" s="312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9"/>
      <c r="L81" s="309"/>
      <c r="M81" s="84" t="s">
        <v>88</v>
      </c>
    </row>
    <row r="82" spans="1:13" ht="14.25" customHeight="1">
      <c r="A82" s="306"/>
      <c r="B82" s="313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9"/>
      <c r="L82" s="309"/>
      <c r="M82" s="84"/>
    </row>
    <row r="83" spans="1:13" ht="28.5">
      <c r="A83" s="306"/>
      <c r="B83" s="303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9"/>
      <c r="L83" s="309"/>
      <c r="M83" s="84" t="s">
        <v>90</v>
      </c>
    </row>
    <row r="84" spans="1:13" ht="28.5">
      <c r="A84" s="306"/>
      <c r="B84" s="304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9"/>
      <c r="L84" s="309"/>
      <c r="M84" s="84" t="s">
        <v>90</v>
      </c>
    </row>
    <row r="85" spans="1:13" ht="29.25" thickBot="1">
      <c r="A85" s="307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10"/>
      <c r="L85" s="310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5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8">
        <f>E100/D100</f>
        <v>-2.7064575748492913E-4</v>
      </c>
      <c r="L89" s="308">
        <f>K89*365</f>
        <v>-9.8785701481999139E-2</v>
      </c>
      <c r="M89" s="84" t="s">
        <v>95</v>
      </c>
    </row>
    <row r="90" spans="1:13" ht="14.25" customHeight="1">
      <c r="A90" s="306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9"/>
      <c r="L90" s="309"/>
      <c r="M90" s="84"/>
    </row>
    <row r="91" spans="1:13" ht="15.75">
      <c r="A91" s="306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9"/>
      <c r="L91" s="309"/>
      <c r="M91" s="84" t="s">
        <v>95</v>
      </c>
    </row>
    <row r="92" spans="1:13" ht="14.25" customHeight="1">
      <c r="A92" s="306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9"/>
      <c r="L92" s="309"/>
      <c r="M92" s="84" t="s">
        <v>111</v>
      </c>
    </row>
    <row r="93" spans="1:13" ht="14.25" customHeight="1">
      <c r="A93" s="306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9"/>
      <c r="L93" s="309"/>
      <c r="M93" s="84"/>
    </row>
    <row r="94" spans="1:13" ht="25.5">
      <c r="A94" s="306"/>
      <c r="B94" s="311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9"/>
      <c r="L94" s="309"/>
      <c r="M94" s="84" t="s">
        <v>107</v>
      </c>
    </row>
    <row r="95" spans="1:13">
      <c r="A95" s="306"/>
      <c r="B95" s="312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9"/>
      <c r="L95" s="309"/>
      <c r="M95" s="84" t="s">
        <v>106</v>
      </c>
    </row>
    <row r="96" spans="1:13" ht="14.25" customHeight="1">
      <c r="A96" s="306"/>
      <c r="B96" s="313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9"/>
      <c r="L96" s="309"/>
      <c r="M96" s="84"/>
    </row>
    <row r="97" spans="1:13" ht="28.5">
      <c r="A97" s="306"/>
      <c r="B97" s="303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9"/>
      <c r="L97" s="309"/>
      <c r="M97" s="84" t="s">
        <v>108</v>
      </c>
    </row>
    <row r="98" spans="1:13" ht="28.5">
      <c r="A98" s="306"/>
      <c r="B98" s="304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9"/>
      <c r="L98" s="309"/>
      <c r="M98" s="84" t="s">
        <v>109</v>
      </c>
    </row>
    <row r="99" spans="1:13" ht="29.25" thickBot="1">
      <c r="A99" s="307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10"/>
      <c r="L99" s="310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5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8">
        <f>E114/D114</f>
        <v>2.110923665137029E-4</v>
      </c>
      <c r="L103" s="308">
        <f>K103*365</f>
        <v>7.7048713777501554E-2</v>
      </c>
      <c r="M103" s="84" t="s">
        <v>95</v>
      </c>
    </row>
    <row r="104" spans="1:13" ht="14.25" customHeight="1">
      <c r="A104" s="306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9"/>
      <c r="L104" s="309"/>
      <c r="M104" s="84"/>
    </row>
    <row r="105" spans="1:13" ht="15.75">
      <c r="A105" s="306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9"/>
      <c r="L105" s="309"/>
      <c r="M105" s="84" t="s">
        <v>95</v>
      </c>
    </row>
    <row r="106" spans="1:13" ht="14.25" customHeight="1">
      <c r="A106" s="306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9"/>
      <c r="L106" s="309"/>
      <c r="M106" s="84" t="s">
        <v>115</v>
      </c>
    </row>
    <row r="107" spans="1:13" ht="14.25" customHeight="1">
      <c r="A107" s="306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9"/>
      <c r="L107" s="309"/>
      <c r="M107" s="84"/>
    </row>
    <row r="108" spans="1:13" ht="25.5">
      <c r="A108" s="306"/>
      <c r="B108" s="311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9"/>
      <c r="L108" s="309"/>
      <c r="M108" s="84" t="s">
        <v>107</v>
      </c>
    </row>
    <row r="109" spans="1:13">
      <c r="A109" s="306"/>
      <c r="B109" s="312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9"/>
      <c r="L109" s="309"/>
      <c r="M109" s="84" t="s">
        <v>106</v>
      </c>
    </row>
    <row r="110" spans="1:13" ht="14.25" customHeight="1">
      <c r="A110" s="306"/>
      <c r="B110" s="313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9"/>
      <c r="L110" s="309"/>
      <c r="M110" s="84"/>
    </row>
    <row r="111" spans="1:13" ht="28.5">
      <c r="A111" s="306"/>
      <c r="B111" s="303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9"/>
      <c r="L111" s="309"/>
      <c r="M111" s="84" t="s">
        <v>108</v>
      </c>
    </row>
    <row r="112" spans="1:13" ht="28.5">
      <c r="A112" s="306"/>
      <c r="B112" s="304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9"/>
      <c r="L112" s="309"/>
      <c r="M112" s="84" t="s">
        <v>109</v>
      </c>
    </row>
    <row r="113" spans="1:13" ht="29.25" thickBot="1">
      <c r="A113" s="307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10"/>
      <c r="L113" s="310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5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8">
        <f>E127/D127</f>
        <v>1.3906113945775893E-4</v>
      </c>
      <c r="L117" s="308">
        <f>K117*365</f>
        <v>5.0757315902082011E-2</v>
      </c>
      <c r="M117" s="84" t="s">
        <v>95</v>
      </c>
    </row>
    <row r="118" spans="1:13" ht="14.25" customHeight="1">
      <c r="A118" s="306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9"/>
      <c r="L118" s="309"/>
      <c r="M118" s="84"/>
    </row>
    <row r="119" spans="1:13" ht="15.75">
      <c r="A119" s="306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9"/>
      <c r="L119" s="309"/>
      <c r="M119" s="84" t="s">
        <v>95</v>
      </c>
    </row>
    <row r="120" spans="1:13" ht="14.25" customHeight="1">
      <c r="A120" s="306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9"/>
      <c r="L120" s="309"/>
      <c r="M120" s="84"/>
    </row>
    <row r="121" spans="1:13" ht="25.5">
      <c r="A121" s="306"/>
      <c r="B121" s="311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9"/>
      <c r="L121" s="309"/>
      <c r="M121" s="84" t="s">
        <v>107</v>
      </c>
    </row>
    <row r="122" spans="1:13">
      <c r="A122" s="306"/>
      <c r="B122" s="312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9"/>
      <c r="L122" s="309"/>
      <c r="M122" s="84" t="s">
        <v>106</v>
      </c>
    </row>
    <row r="123" spans="1:13" ht="14.25" customHeight="1">
      <c r="A123" s="306"/>
      <c r="B123" s="313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9"/>
      <c r="L123" s="309"/>
      <c r="M123" s="84"/>
    </row>
    <row r="124" spans="1:13" ht="28.5">
      <c r="A124" s="306"/>
      <c r="B124" s="303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9"/>
      <c r="L124" s="309"/>
      <c r="M124" s="84" t="s">
        <v>108</v>
      </c>
    </row>
    <row r="125" spans="1:13" ht="28.5">
      <c r="A125" s="306"/>
      <c r="B125" s="304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9"/>
      <c r="L125" s="309"/>
      <c r="M125" s="84" t="s">
        <v>109</v>
      </c>
    </row>
    <row r="126" spans="1:13" ht="29.25" thickBot="1">
      <c r="A126" s="307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10"/>
      <c r="L126" s="310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5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8">
        <f>E140/D140</f>
        <v>1.3904951455496719E-4</v>
      </c>
      <c r="L130" s="308">
        <f>K130*365</f>
        <v>5.075307281256302E-2</v>
      </c>
      <c r="M130" s="84" t="s">
        <v>95</v>
      </c>
    </row>
    <row r="131" spans="1:13" ht="14.25" customHeight="1">
      <c r="A131" s="306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9"/>
      <c r="L131" s="309"/>
      <c r="M131" s="84"/>
    </row>
    <row r="132" spans="1:13" ht="15.75">
      <c r="A132" s="306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9"/>
      <c r="L132" s="309"/>
      <c r="M132" s="84" t="s">
        <v>95</v>
      </c>
    </row>
    <row r="133" spans="1:13" ht="14.25" customHeight="1">
      <c r="A133" s="306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9"/>
      <c r="L133" s="309"/>
      <c r="M133" s="84"/>
    </row>
    <row r="134" spans="1:13" ht="25.5">
      <c r="A134" s="306"/>
      <c r="B134" s="311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9"/>
      <c r="L134" s="309"/>
      <c r="M134" s="84" t="s">
        <v>107</v>
      </c>
    </row>
    <row r="135" spans="1:13">
      <c r="A135" s="306"/>
      <c r="B135" s="312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9"/>
      <c r="L135" s="309"/>
      <c r="M135" s="84" t="s">
        <v>106</v>
      </c>
    </row>
    <row r="136" spans="1:13" ht="14.25" customHeight="1">
      <c r="A136" s="306"/>
      <c r="B136" s="313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9"/>
      <c r="L136" s="309"/>
      <c r="M136" s="84"/>
    </row>
    <row r="137" spans="1:13" ht="28.5">
      <c r="A137" s="306"/>
      <c r="B137" s="303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9"/>
      <c r="L137" s="309"/>
      <c r="M137" s="84" t="s">
        <v>108</v>
      </c>
    </row>
    <row r="138" spans="1:13" ht="28.5">
      <c r="A138" s="306"/>
      <c r="B138" s="304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9"/>
      <c r="L138" s="309"/>
      <c r="M138" s="84" t="s">
        <v>109</v>
      </c>
    </row>
    <row r="139" spans="1:13" ht="29.25" thickBot="1">
      <c r="A139" s="307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10"/>
      <c r="L139" s="310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5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8">
        <f>E153/D153</f>
        <v>-2.8114152995039877E-4</v>
      </c>
      <c r="L143" s="308">
        <f>K143*365</f>
        <v>-0.10261665843189555</v>
      </c>
      <c r="M143" s="84" t="s">
        <v>95</v>
      </c>
    </row>
    <row r="144" spans="1:13" ht="14.25" customHeight="1">
      <c r="A144" s="306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9"/>
      <c r="L144" s="309"/>
      <c r="M144" s="84"/>
    </row>
    <row r="145" spans="1:13" ht="15.75">
      <c r="A145" s="306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9"/>
      <c r="L145" s="309"/>
      <c r="M145" s="84" t="s">
        <v>95</v>
      </c>
    </row>
    <row r="146" spans="1:13" ht="14.25" customHeight="1">
      <c r="A146" s="306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9"/>
      <c r="L146" s="309"/>
      <c r="M146" s="84"/>
    </row>
    <row r="147" spans="1:13" ht="25.5">
      <c r="A147" s="306"/>
      <c r="B147" s="311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9"/>
      <c r="L147" s="309"/>
      <c r="M147" s="84" t="s">
        <v>107</v>
      </c>
    </row>
    <row r="148" spans="1:13">
      <c r="A148" s="306"/>
      <c r="B148" s="312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9"/>
      <c r="L148" s="309"/>
      <c r="M148" s="84" t="s">
        <v>106</v>
      </c>
    </row>
    <row r="149" spans="1:13" ht="14.25" customHeight="1">
      <c r="A149" s="306"/>
      <c r="B149" s="313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9"/>
      <c r="L149" s="309"/>
      <c r="M149" s="84"/>
    </row>
    <row r="150" spans="1:13" ht="28.5">
      <c r="A150" s="306"/>
      <c r="B150" s="303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9"/>
      <c r="L150" s="309"/>
      <c r="M150" s="84" t="s">
        <v>108</v>
      </c>
    </row>
    <row r="151" spans="1:13" ht="28.5">
      <c r="A151" s="306"/>
      <c r="B151" s="304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9"/>
      <c r="L151" s="309"/>
      <c r="M151" s="84" t="s">
        <v>109</v>
      </c>
    </row>
    <row r="152" spans="1:13" ht="29.25" thickBot="1">
      <c r="A152" s="307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10"/>
      <c r="L152" s="310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4" t="s">
        <v>96</v>
      </c>
      <c r="I155" s="315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6">
        <f>G156/E156</f>
        <v>1.2598352364497282E-4</v>
      </c>
      <c r="I156" s="317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K372" sqref="K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6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35">
        <f>E10/D10</f>
        <v>3.4265221524407076E-4</v>
      </c>
      <c r="M2" s="335">
        <f>L2*365</f>
        <v>0.12506805856408582</v>
      </c>
      <c r="N2" s="106">
        <v>42929</v>
      </c>
    </row>
    <row r="3" spans="1:14">
      <c r="A3" s="306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35"/>
      <c r="M3" s="335"/>
      <c r="N3" s="106">
        <v>42926</v>
      </c>
    </row>
    <row r="4" spans="1:14" ht="14.25" customHeight="1">
      <c r="A4" s="306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35"/>
      <c r="M4" s="335"/>
      <c r="N4" s="84"/>
    </row>
    <row r="5" spans="1:14" ht="25.5">
      <c r="A5" s="306"/>
      <c r="B5" s="311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35"/>
      <c r="M5" s="335"/>
      <c r="N5" s="84" t="s">
        <v>133</v>
      </c>
    </row>
    <row r="6" spans="1:14" ht="25.5">
      <c r="A6" s="306"/>
      <c r="B6" s="312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35"/>
      <c r="M6" s="335"/>
      <c r="N6" s="84" t="s">
        <v>134</v>
      </c>
    </row>
    <row r="7" spans="1:14" ht="14.25" customHeight="1">
      <c r="A7" s="306"/>
      <c r="B7" s="313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35"/>
      <c r="M7" s="335"/>
      <c r="N7" s="84"/>
    </row>
    <row r="8" spans="1:14" ht="42.75">
      <c r="A8" s="306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35"/>
      <c r="M8" s="335"/>
      <c r="N8" s="84" t="s">
        <v>109</v>
      </c>
    </row>
    <row r="9" spans="1:14" ht="23.25" thickBot="1">
      <c r="A9" s="307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6"/>
      <c r="M9" s="336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6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35">
        <f>E22/D22</f>
        <v>3.4252898568462267E-4</v>
      </c>
      <c r="M14" s="335">
        <f>L14*365</f>
        <v>0.12502307977488727</v>
      </c>
      <c r="N14" s="106">
        <v>42929</v>
      </c>
    </row>
    <row r="15" spans="1:14">
      <c r="A15" s="306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35"/>
      <c r="M15" s="335"/>
      <c r="N15" s="106">
        <v>42926</v>
      </c>
    </row>
    <row r="16" spans="1:14" ht="14.25" customHeight="1">
      <c r="A16" s="306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35"/>
      <c r="M16" s="335"/>
      <c r="N16" s="84"/>
    </row>
    <row r="17" spans="1:14" ht="25.5">
      <c r="A17" s="306"/>
      <c r="B17" s="339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35"/>
      <c r="M17" s="335"/>
      <c r="N17" s="84" t="s">
        <v>133</v>
      </c>
    </row>
    <row r="18" spans="1:14" ht="25.5">
      <c r="A18" s="306"/>
      <c r="B18" s="340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35"/>
      <c r="M18" s="335"/>
      <c r="N18" s="84" t="s">
        <v>134</v>
      </c>
    </row>
    <row r="19" spans="1:14" ht="14.25" customHeight="1">
      <c r="A19" s="306"/>
      <c r="B19" s="348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35"/>
      <c r="M19" s="335"/>
      <c r="N19" s="84"/>
    </row>
    <row r="20" spans="1:14" ht="42.75">
      <c r="A20" s="306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35"/>
      <c r="M20" s="335"/>
      <c r="N20" s="84" t="s">
        <v>109</v>
      </c>
    </row>
    <row r="21" spans="1:14" ht="23.25" thickBot="1">
      <c r="A21" s="307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6"/>
      <c r="M21" s="336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6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35">
        <f>E34/D34</f>
        <v>3.4220083948081811E-4</v>
      </c>
      <c r="M26" s="335">
        <f>L26*365</f>
        <v>0.12490330641049861</v>
      </c>
      <c r="N26" s="106">
        <v>42929</v>
      </c>
    </row>
    <row r="27" spans="1:14">
      <c r="A27" s="306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35"/>
      <c r="M27" s="335"/>
      <c r="N27" s="106">
        <v>42926</v>
      </c>
    </row>
    <row r="28" spans="1:14" ht="14.25" customHeight="1">
      <c r="A28" s="306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35"/>
      <c r="M28" s="335"/>
      <c r="N28" s="84"/>
    </row>
    <row r="29" spans="1:14" ht="25.5">
      <c r="A29" s="306"/>
      <c r="B29" s="339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35"/>
      <c r="M29" s="335"/>
      <c r="N29" s="84" t="s">
        <v>133</v>
      </c>
    </row>
    <row r="30" spans="1:14" ht="25.5">
      <c r="A30" s="306"/>
      <c r="B30" s="340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35"/>
      <c r="M30" s="335"/>
      <c r="N30" s="84" t="s">
        <v>134</v>
      </c>
    </row>
    <row r="31" spans="1:14" ht="14.25" customHeight="1">
      <c r="A31" s="306"/>
      <c r="B31" s="348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35"/>
      <c r="M31" s="335"/>
      <c r="N31" s="84"/>
    </row>
    <row r="32" spans="1:14" ht="42.75">
      <c r="A32" s="306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35"/>
      <c r="M32" s="335"/>
      <c r="N32" s="84" t="s">
        <v>109</v>
      </c>
    </row>
    <row r="33" spans="1:14" ht="23.25" thickBot="1">
      <c r="A33" s="307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6"/>
      <c r="M33" s="336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6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35">
        <f>E46/D46</f>
        <v>3.4207792289866763E-4</v>
      </c>
      <c r="M38" s="335">
        <f>L38*365</f>
        <v>0.12485844185801369</v>
      </c>
      <c r="N38" s="106">
        <v>42929</v>
      </c>
    </row>
    <row r="39" spans="1:14">
      <c r="A39" s="306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35"/>
      <c r="M39" s="335"/>
      <c r="N39" s="106">
        <v>42926</v>
      </c>
    </row>
    <row r="40" spans="1:14" ht="14.25" customHeight="1">
      <c r="A40" s="306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35"/>
      <c r="M40" s="335"/>
      <c r="N40" s="84"/>
    </row>
    <row r="41" spans="1:14" ht="25.5">
      <c r="A41" s="306"/>
      <c r="B41" s="339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35"/>
      <c r="M41" s="335"/>
      <c r="N41" s="84" t="s">
        <v>133</v>
      </c>
    </row>
    <row r="42" spans="1:14" ht="25.5">
      <c r="A42" s="306"/>
      <c r="B42" s="340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35"/>
      <c r="M42" s="335"/>
      <c r="N42" s="84" t="s">
        <v>134</v>
      </c>
    </row>
    <row r="43" spans="1:14" ht="14.25" customHeight="1">
      <c r="A43" s="306"/>
      <c r="B43" s="348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35"/>
      <c r="M43" s="335"/>
      <c r="N43" s="84"/>
    </row>
    <row r="44" spans="1:14" ht="42.75">
      <c r="A44" s="306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35"/>
      <c r="M44" s="335"/>
      <c r="N44" s="84" t="s">
        <v>109</v>
      </c>
    </row>
    <row r="45" spans="1:14" ht="23.25" thickBot="1">
      <c r="A45" s="307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6"/>
      <c r="M45" s="336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6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35">
        <f>E56/D56</f>
        <v>2.2906443121160593E-4</v>
      </c>
      <c r="M50" s="335">
        <f>L50*365</f>
        <v>8.3608517392236167E-2</v>
      </c>
      <c r="N50" s="106">
        <v>42929</v>
      </c>
    </row>
    <row r="51" spans="1:14" ht="25.5">
      <c r="A51" s="306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35"/>
      <c r="M51" s="335"/>
      <c r="N51" s="106">
        <v>42951</v>
      </c>
    </row>
    <row r="52" spans="1:14" ht="14.25" customHeight="1">
      <c r="A52" s="306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35"/>
      <c r="M52" s="335"/>
      <c r="N52" s="84"/>
    </row>
    <row r="53" spans="1:14" ht="25.5">
      <c r="A53" s="306"/>
      <c r="B53" s="339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35"/>
      <c r="M53" s="335"/>
      <c r="N53" s="84" t="s">
        <v>148</v>
      </c>
    </row>
    <row r="54" spans="1:14" ht="25.5">
      <c r="A54" s="306"/>
      <c r="B54" s="340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35"/>
      <c r="M54" s="335"/>
      <c r="N54" s="84" t="s">
        <v>134</v>
      </c>
    </row>
    <row r="55" spans="1:14" ht="23.25" thickBot="1">
      <c r="A55" s="307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6"/>
      <c r="M55" s="336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5" t="s">
        <v>162</v>
      </c>
      <c r="B60" s="341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34">
        <f>E66/D66</f>
        <v>3.0114028409222385E-4</v>
      </c>
      <c r="M60" s="334">
        <f>L60*365</f>
        <v>0.1099162036936617</v>
      </c>
      <c r="N60" s="216" t="s">
        <v>182</v>
      </c>
    </row>
    <row r="61" spans="1:14" ht="14.25" customHeight="1">
      <c r="A61" s="346"/>
      <c r="B61" s="342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35"/>
      <c r="M61" s="335"/>
      <c r="N61" s="217">
        <v>42929</v>
      </c>
    </row>
    <row r="62" spans="1:14" ht="14.25" customHeight="1">
      <c r="A62" s="346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35"/>
      <c r="M62" s="335"/>
      <c r="N62" s="217">
        <v>42951</v>
      </c>
    </row>
    <row r="63" spans="1:14" ht="14.25" customHeight="1">
      <c r="A63" s="346"/>
      <c r="B63" s="343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35"/>
      <c r="M63" s="335"/>
      <c r="N63" s="218" t="s">
        <v>148</v>
      </c>
    </row>
    <row r="64" spans="1:14" ht="25.5">
      <c r="A64" s="346"/>
      <c r="B64" s="344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35"/>
      <c r="M64" s="335"/>
      <c r="N64" s="218" t="s">
        <v>134</v>
      </c>
    </row>
    <row r="65" spans="1:14" ht="23.25" thickBot="1">
      <c r="A65" s="347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6"/>
      <c r="M65" s="336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31" t="s">
        <v>194</v>
      </c>
      <c r="B76" s="341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34">
        <f>E82/D82</f>
        <v>3.0104962592234782E-4</v>
      </c>
      <c r="M76" s="334">
        <f>L76*365</f>
        <v>0.10988311346165695</v>
      </c>
      <c r="N76" s="191" t="s">
        <v>182</v>
      </c>
    </row>
    <row r="77" spans="1:14" ht="25.5">
      <c r="A77" s="332"/>
      <c r="B77" s="342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35"/>
      <c r="M77" s="335"/>
      <c r="N77" s="192">
        <v>42929</v>
      </c>
    </row>
    <row r="78" spans="1:14" ht="25.5">
      <c r="A78" s="332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35"/>
      <c r="M78" s="335"/>
      <c r="N78" s="192">
        <v>42951</v>
      </c>
    </row>
    <row r="79" spans="1:14" ht="25.5">
      <c r="A79" s="332"/>
      <c r="B79" s="343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35"/>
      <c r="M79" s="335"/>
      <c r="N79" s="193" t="s">
        <v>148</v>
      </c>
    </row>
    <row r="80" spans="1:14" ht="25.5">
      <c r="A80" s="332"/>
      <c r="B80" s="344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35"/>
      <c r="M80" s="335"/>
      <c r="N80" s="193" t="s">
        <v>134</v>
      </c>
    </row>
    <row r="81" spans="1:14" ht="23.25" thickBot="1">
      <c r="A81" s="333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6"/>
      <c r="M81" s="336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28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29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0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31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34">
        <f>E96/D96</f>
        <v>2.8163154527786601E-4</v>
      </c>
      <c r="M91" s="334">
        <f>L91*365</f>
        <v>0.10279551402642109</v>
      </c>
      <c r="N91" s="191" t="s">
        <v>182</v>
      </c>
    </row>
    <row r="92" spans="1:14" ht="25.5">
      <c r="A92" s="332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35"/>
      <c r="M92" s="335"/>
      <c r="N92" s="192">
        <v>42951</v>
      </c>
    </row>
    <row r="93" spans="1:14" ht="25.5">
      <c r="A93" s="332"/>
      <c r="B93" s="343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35"/>
      <c r="M93" s="335"/>
      <c r="N93" s="193" t="s">
        <v>148</v>
      </c>
    </row>
    <row r="94" spans="1:14" ht="25.5">
      <c r="A94" s="332"/>
      <c r="B94" s="344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35"/>
      <c r="M94" s="335"/>
      <c r="N94" s="193" t="s">
        <v>134</v>
      </c>
    </row>
    <row r="95" spans="1:14" ht="23.25" thickBot="1">
      <c r="A95" s="333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6"/>
      <c r="M95" s="336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28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29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0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31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34">
        <f>E111/D111</f>
        <v>2.1993666581101237E-4</v>
      </c>
      <c r="M105" s="334">
        <f>L105*365</f>
        <v>8.0276883021019513E-2</v>
      </c>
      <c r="N105" s="191"/>
    </row>
    <row r="106" spans="1:14" ht="25.5">
      <c r="A106" s="332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35"/>
      <c r="M106" s="335"/>
      <c r="N106" s="191" t="s">
        <v>182</v>
      </c>
    </row>
    <row r="107" spans="1:14" ht="25.5">
      <c r="A107" s="332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35"/>
      <c r="M107" s="335"/>
      <c r="N107" s="192">
        <v>42951</v>
      </c>
    </row>
    <row r="108" spans="1:14" ht="25.5">
      <c r="A108" s="332"/>
      <c r="B108" s="337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35"/>
      <c r="M108" s="335"/>
      <c r="N108" s="193" t="s">
        <v>148</v>
      </c>
    </row>
    <row r="109" spans="1:14" ht="25.5">
      <c r="A109" s="332"/>
      <c r="B109" s="338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35"/>
      <c r="M109" s="335"/>
      <c r="N109" s="193" t="s">
        <v>134</v>
      </c>
    </row>
    <row r="110" spans="1:14" ht="23.25" thickBot="1">
      <c r="A110" s="333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6"/>
      <c r="M110" s="336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28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29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0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31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34">
        <f>E126/D126</f>
        <v>2.1988830431051147E-4</v>
      </c>
      <c r="M120" s="334">
        <f>L120*365</f>
        <v>8.0259231073336684E-2</v>
      </c>
      <c r="N120" s="191"/>
    </row>
    <row r="121" spans="1:14" ht="25.5">
      <c r="A121" s="332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35"/>
      <c r="M121" s="335"/>
      <c r="N121" s="191" t="s">
        <v>182</v>
      </c>
    </row>
    <row r="122" spans="1:14" ht="25.5">
      <c r="A122" s="332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35"/>
      <c r="M122" s="335"/>
      <c r="N122" s="192">
        <v>42951</v>
      </c>
    </row>
    <row r="123" spans="1:14" ht="25.5">
      <c r="A123" s="332"/>
      <c r="B123" s="337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35"/>
      <c r="M123" s="335"/>
      <c r="N123" s="193" t="s">
        <v>148</v>
      </c>
    </row>
    <row r="124" spans="1:14" ht="25.5">
      <c r="A124" s="332"/>
      <c r="B124" s="338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35"/>
      <c r="M124" s="335"/>
      <c r="N124" s="193" t="s">
        <v>134</v>
      </c>
    </row>
    <row r="125" spans="1:14" ht="23.25" thickBot="1">
      <c r="A125" s="333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6"/>
      <c r="M125" s="336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28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29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0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31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34">
        <f>E141/D141</f>
        <v>2.1983996407359162E-4</v>
      </c>
      <c r="M135" s="334">
        <f>L135*365</f>
        <v>8.0241586886860936E-2</v>
      </c>
      <c r="N135" s="191"/>
    </row>
    <row r="136" spans="1:14" ht="25.5">
      <c r="A136" s="332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35"/>
      <c r="M136" s="335"/>
      <c r="N136" s="191" t="s">
        <v>182</v>
      </c>
    </row>
    <row r="137" spans="1:14" ht="25.5">
      <c r="A137" s="332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35"/>
      <c r="M137" s="335"/>
      <c r="N137" s="192">
        <v>42951</v>
      </c>
    </row>
    <row r="138" spans="1:14" ht="25.5">
      <c r="A138" s="332"/>
      <c r="B138" s="337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35"/>
      <c r="M138" s="335"/>
      <c r="N138" s="193" t="s">
        <v>148</v>
      </c>
    </row>
    <row r="139" spans="1:14" ht="25.5">
      <c r="A139" s="332"/>
      <c r="B139" s="338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35"/>
      <c r="M139" s="335"/>
      <c r="N139" s="193" t="s">
        <v>134</v>
      </c>
    </row>
    <row r="140" spans="1:14" ht="23.25" thickBot="1">
      <c r="A140" s="333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6"/>
      <c r="M140" s="336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28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29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0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31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34">
        <f>E156/D156</f>
        <v>2.197916450862322E-4</v>
      </c>
      <c r="M150" s="334">
        <f>L150*365</f>
        <v>8.0223950456474749E-2</v>
      </c>
      <c r="N150" s="191"/>
    </row>
    <row r="151" spans="1:14" ht="25.5">
      <c r="A151" s="332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35"/>
      <c r="M151" s="335"/>
      <c r="N151" s="191" t="s">
        <v>182</v>
      </c>
    </row>
    <row r="152" spans="1:14" ht="25.5">
      <c r="A152" s="332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35"/>
      <c r="M152" s="335"/>
      <c r="N152" s="192">
        <v>42951</v>
      </c>
    </row>
    <row r="153" spans="1:14" ht="25.5">
      <c r="A153" s="332"/>
      <c r="B153" s="337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35"/>
      <c r="M153" s="335"/>
      <c r="N153" s="193" t="s">
        <v>148</v>
      </c>
    </row>
    <row r="154" spans="1:14" ht="25.5">
      <c r="A154" s="332"/>
      <c r="B154" s="338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35"/>
      <c r="M154" s="335"/>
      <c r="N154" s="193" t="s">
        <v>134</v>
      </c>
    </row>
    <row r="155" spans="1:14" ht="23.25" thickBot="1">
      <c r="A155" s="333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6"/>
      <c r="M155" s="336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28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29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0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31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34">
        <f>E171/D171</f>
        <v>2.1974334733442479E-4</v>
      </c>
      <c r="M165" s="334">
        <f>L165*365</f>
        <v>8.0206321777065048E-2</v>
      </c>
      <c r="N165" s="191"/>
    </row>
    <row r="166" spans="1:14" ht="25.5">
      <c r="A166" s="332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35"/>
      <c r="M166" s="335"/>
      <c r="N166" s="191" t="s">
        <v>182</v>
      </c>
    </row>
    <row r="167" spans="1:14" ht="25.5">
      <c r="A167" s="332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35"/>
      <c r="M167" s="335"/>
      <c r="N167" s="192">
        <v>42951</v>
      </c>
    </row>
    <row r="168" spans="1:14" ht="25.5">
      <c r="A168" s="332"/>
      <c r="B168" s="337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35"/>
      <c r="M168" s="335"/>
      <c r="N168" s="193" t="s">
        <v>148</v>
      </c>
    </row>
    <row r="169" spans="1:14" ht="25.5">
      <c r="A169" s="332"/>
      <c r="B169" s="338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35"/>
      <c r="M169" s="335"/>
      <c r="N169" s="193" t="s">
        <v>134</v>
      </c>
    </row>
    <row r="170" spans="1:14" ht="23.25" thickBot="1">
      <c r="A170" s="333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6"/>
      <c r="M170" s="336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28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29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0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31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34">
        <f>E186/D186</f>
        <v>2.1969507080417343E-4</v>
      </c>
      <c r="M180" s="334">
        <f>L180*365</f>
        <v>8.0188700843523295E-2</v>
      </c>
      <c r="N180" s="191"/>
    </row>
    <row r="181" spans="1:14" ht="25.5">
      <c r="A181" s="332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35"/>
      <c r="M181" s="335"/>
      <c r="N181" s="191" t="s">
        <v>182</v>
      </c>
    </row>
    <row r="182" spans="1:14" ht="25.5">
      <c r="A182" s="332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35"/>
      <c r="M182" s="335"/>
      <c r="N182" s="192">
        <v>42951</v>
      </c>
    </row>
    <row r="183" spans="1:14" ht="25.5">
      <c r="A183" s="332"/>
      <c r="B183" s="337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35"/>
      <c r="M183" s="335"/>
      <c r="N183" s="193" t="s">
        <v>148</v>
      </c>
    </row>
    <row r="184" spans="1:14" ht="25.5">
      <c r="A184" s="332"/>
      <c r="B184" s="338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35"/>
      <c r="M184" s="335"/>
      <c r="N184" s="193" t="s">
        <v>134</v>
      </c>
    </row>
    <row r="185" spans="1:14" ht="23.25" thickBot="1">
      <c r="A185" s="333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6"/>
      <c r="M185" s="336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28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29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0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31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34">
        <f>E201/D201</f>
        <v>2.1964681548149428E-4</v>
      </c>
      <c r="M195" s="334">
        <f>L195*365</f>
        <v>8.0171087650745418E-2</v>
      </c>
      <c r="N195" s="191"/>
    </row>
    <row r="196" spans="1:14" ht="25.5">
      <c r="A196" s="332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35"/>
      <c r="M196" s="335"/>
      <c r="N196" s="191" t="s">
        <v>182</v>
      </c>
    </row>
    <row r="197" spans="1:14" ht="25.5">
      <c r="A197" s="332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35"/>
      <c r="M197" s="335"/>
      <c r="N197" s="192">
        <v>42951</v>
      </c>
    </row>
    <row r="198" spans="1:14" ht="25.5">
      <c r="A198" s="332"/>
      <c r="B198" s="337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35"/>
      <c r="M198" s="335"/>
      <c r="N198" s="193" t="s">
        <v>148</v>
      </c>
    </row>
    <row r="199" spans="1:14" ht="25.5">
      <c r="A199" s="332"/>
      <c r="B199" s="338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35"/>
      <c r="M199" s="335"/>
      <c r="N199" s="193" t="s">
        <v>134</v>
      </c>
    </row>
    <row r="200" spans="1:14" ht="23.25" thickBot="1">
      <c r="A200" s="333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6"/>
      <c r="M200" s="336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28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29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0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220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31" t="s">
        <v>246</v>
      </c>
      <c r="B210" s="298">
        <v>78.91</v>
      </c>
      <c r="C210" s="290" t="s">
        <v>229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34">
        <f>E216/D216</f>
        <v>2.1959858135241596E-4</v>
      </c>
      <c r="M210" s="334">
        <f>L210*365</f>
        <v>8.0153482193631831E-2</v>
      </c>
      <c r="N210" s="191"/>
    </row>
    <row r="211" spans="1:14" ht="25.5">
      <c r="A211" s="332"/>
      <c r="B211" s="269">
        <v>59.19</v>
      </c>
      <c r="C211" s="291" t="s">
        <v>222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35"/>
      <c r="M211" s="335"/>
      <c r="N211" s="191" t="s">
        <v>182</v>
      </c>
    </row>
    <row r="212" spans="1:14" ht="25.5">
      <c r="A212" s="332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35"/>
      <c r="M212" s="335"/>
      <c r="N212" s="192">
        <v>42951</v>
      </c>
    </row>
    <row r="213" spans="1:14" ht="25.5">
      <c r="A213" s="332"/>
      <c r="B213" s="337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35"/>
      <c r="M213" s="335"/>
      <c r="N213" s="193" t="s">
        <v>148</v>
      </c>
    </row>
    <row r="214" spans="1:14" ht="25.5">
      <c r="A214" s="332"/>
      <c r="B214" s="338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35"/>
      <c r="M214" s="335"/>
      <c r="N214" s="193" t="s">
        <v>134</v>
      </c>
    </row>
    <row r="215" spans="1:14" ht="23.25" thickBot="1">
      <c r="A215" s="333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6"/>
      <c r="M215" s="336"/>
      <c r="N215" s="194" t="s">
        <v>135</v>
      </c>
    </row>
    <row r="216" spans="1:14" ht="18.75" thickBot="1">
      <c r="A216" s="195" t="s">
        <v>247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28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29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0"/>
      <c r="B219" s="162">
        <v>7.12</v>
      </c>
      <c r="C219" s="278" t="s">
        <v>230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224</v>
      </c>
      <c r="M221" s="179" t="s">
        <v>187</v>
      </c>
      <c r="N221" s="202" t="s">
        <v>186</v>
      </c>
    </row>
    <row r="222" spans="1:14" s="183" customFormat="1" ht="16.5" thickBot="1">
      <c r="A222" s="203" t="s">
        <v>248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220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31" t="s">
        <v>249</v>
      </c>
      <c r="B225" s="298">
        <v>78.91</v>
      </c>
      <c r="C225" s="290" t="s">
        <v>229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34">
        <f>E231/D231</f>
        <v>2.1955062766032063E-4</v>
      </c>
      <c r="M225" s="334">
        <f>L225*365</f>
        <v>8.0135979096017038E-2</v>
      </c>
      <c r="N225" s="191"/>
    </row>
    <row r="226" spans="1:14" ht="25.5">
      <c r="A226" s="332"/>
      <c r="B226" s="269">
        <v>59.19</v>
      </c>
      <c r="C226" s="291" t="s">
        <v>222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35"/>
      <c r="M226" s="335"/>
      <c r="N226" s="191" t="s">
        <v>182</v>
      </c>
    </row>
    <row r="227" spans="1:14" ht="25.5">
      <c r="A227" s="332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35"/>
      <c r="M227" s="335"/>
      <c r="N227" s="192">
        <v>42951</v>
      </c>
    </row>
    <row r="228" spans="1:14" ht="25.5">
      <c r="A228" s="332"/>
      <c r="B228" s="337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35"/>
      <c r="M228" s="335"/>
      <c r="N228" s="193" t="s">
        <v>148</v>
      </c>
    </row>
    <row r="229" spans="1:14" ht="25.5">
      <c r="A229" s="332"/>
      <c r="B229" s="338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35"/>
      <c r="M229" s="335"/>
      <c r="N229" s="193" t="s">
        <v>134</v>
      </c>
    </row>
    <row r="230" spans="1:14" ht="23.25" thickBot="1">
      <c r="A230" s="333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6"/>
      <c r="M230" s="336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28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29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0"/>
      <c r="B234" s="162">
        <v>7.12</v>
      </c>
      <c r="C234" s="278" t="s">
        <v>230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224</v>
      </c>
      <c r="M236" s="179" t="s">
        <v>187</v>
      </c>
      <c r="N236" s="202" t="s">
        <v>186</v>
      </c>
    </row>
    <row r="237" spans="1:14" s="183" customFormat="1" ht="16.5" thickBot="1">
      <c r="A237" s="203" t="s">
        <v>250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220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31" t="s">
        <v>251</v>
      </c>
      <c r="B240" s="299">
        <v>78.91</v>
      </c>
      <c r="C240" s="290" t="s">
        <v>229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34">
        <f>E246/D246</f>
        <v>2.1950243576277596E-4</v>
      </c>
      <c r="M240" s="334">
        <f>L240*365</f>
        <v>8.011838905341323E-2</v>
      </c>
      <c r="N240" s="191"/>
    </row>
    <row r="241" spans="1:14" ht="25.5">
      <c r="A241" s="332"/>
      <c r="B241" s="269">
        <v>59.19</v>
      </c>
      <c r="C241" s="291" t="s">
        <v>222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35"/>
      <c r="M241" s="335"/>
      <c r="N241" s="191" t="s">
        <v>182</v>
      </c>
    </row>
    <row r="242" spans="1:14" ht="25.5">
      <c r="A242" s="332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35"/>
      <c r="M242" s="335"/>
      <c r="N242" s="192">
        <v>42951</v>
      </c>
    </row>
    <row r="243" spans="1:14" ht="25.5">
      <c r="A243" s="332"/>
      <c r="B243" s="337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35"/>
      <c r="M243" s="335"/>
      <c r="N243" s="193" t="s">
        <v>148</v>
      </c>
    </row>
    <row r="244" spans="1:14" ht="25.5">
      <c r="A244" s="332"/>
      <c r="B244" s="338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35"/>
      <c r="M244" s="335"/>
      <c r="N244" s="193" t="s">
        <v>134</v>
      </c>
    </row>
    <row r="245" spans="1:14" ht="23.25" thickBot="1">
      <c r="A245" s="333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6"/>
      <c r="M245" s="336"/>
      <c r="N245" s="194" t="s">
        <v>135</v>
      </c>
    </row>
    <row r="246" spans="1:14" ht="18.75" thickBot="1">
      <c r="A246" s="195" t="s">
        <v>252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28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29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0"/>
      <c r="B249" s="162">
        <v>7.12</v>
      </c>
      <c r="C249" s="278" t="s">
        <v>230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224</v>
      </c>
      <c r="M251" s="179" t="s">
        <v>187</v>
      </c>
      <c r="N251" s="202" t="s">
        <v>186</v>
      </c>
    </row>
    <row r="252" spans="1:14" s="183" customFormat="1" ht="16.5" thickBot="1">
      <c r="A252" s="203" t="s">
        <v>253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220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31" t="s">
        <v>254</v>
      </c>
      <c r="B255" s="299">
        <v>78.91</v>
      </c>
      <c r="C255" s="290" t="s">
        <v>229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34">
        <f>E261/D261</f>
        <v>2.1945426501706616E-4</v>
      </c>
      <c r="M255" s="334">
        <f>L255*365</f>
        <v>8.0100806731229143E-2</v>
      </c>
      <c r="N255" s="191"/>
    </row>
    <row r="256" spans="1:14" ht="25.5">
      <c r="A256" s="332"/>
      <c r="B256" s="269">
        <v>59.19</v>
      </c>
      <c r="C256" s="291" t="s">
        <v>222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35"/>
      <c r="M256" s="335"/>
      <c r="N256" s="191" t="s">
        <v>182</v>
      </c>
    </row>
    <row r="257" spans="1:14" ht="25.5">
      <c r="A257" s="332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35"/>
      <c r="M257" s="335"/>
      <c r="N257" s="192">
        <v>42951</v>
      </c>
    </row>
    <row r="258" spans="1:14" ht="25.5">
      <c r="A258" s="332"/>
      <c r="B258" s="337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35"/>
      <c r="M258" s="335"/>
      <c r="N258" s="193" t="s">
        <v>148</v>
      </c>
    </row>
    <row r="259" spans="1:14" ht="25.5">
      <c r="A259" s="332"/>
      <c r="B259" s="338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35"/>
      <c r="M259" s="335"/>
      <c r="N259" s="193" t="s">
        <v>134</v>
      </c>
    </row>
    <row r="260" spans="1:14" ht="23.25" thickBot="1">
      <c r="A260" s="333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6"/>
      <c r="M260" s="336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28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29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0"/>
      <c r="B264" s="162">
        <v>7.12</v>
      </c>
      <c r="C264" s="278" t="s">
        <v>230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224</v>
      </c>
      <c r="M266" s="179" t="s">
        <v>187</v>
      </c>
      <c r="N266" s="202" t="s">
        <v>186</v>
      </c>
    </row>
    <row r="267" spans="1:14" s="183" customFormat="1" ht="16.5" thickBot="1">
      <c r="A267" s="203" t="s">
        <v>255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.75" thickTop="1" thickBot="1"/>
    <row r="269" spans="1:14" s="157" customFormat="1" ht="15.75" thickTop="1" thickBot="1">
      <c r="A269" s="187" t="s">
        <v>0</v>
      </c>
      <c r="B269" s="188" t="s">
        <v>142</v>
      </c>
      <c r="C269" s="189" t="s">
        <v>1</v>
      </c>
      <c r="D269" s="188" t="s">
        <v>17</v>
      </c>
      <c r="E269" s="188" t="s">
        <v>11</v>
      </c>
      <c r="F269" s="188" t="s">
        <v>18</v>
      </c>
      <c r="G269" s="188" t="s">
        <v>14</v>
      </c>
      <c r="H269" s="188" t="s">
        <v>19</v>
      </c>
      <c r="I269" s="188" t="s">
        <v>2</v>
      </c>
      <c r="J269" s="188" t="s">
        <v>183</v>
      </c>
      <c r="K269" s="188" t="s">
        <v>220</v>
      </c>
      <c r="L269" s="188" t="s">
        <v>49</v>
      </c>
      <c r="M269" s="188" t="s">
        <v>30</v>
      </c>
      <c r="N269" s="190" t="s">
        <v>82</v>
      </c>
    </row>
    <row r="270" spans="1:14" ht="15" thickBot="1">
      <c r="A270" s="331" t="s">
        <v>256</v>
      </c>
      <c r="B270" s="300">
        <v>78.91</v>
      </c>
      <c r="C270" s="290" t="s">
        <v>229</v>
      </c>
      <c r="D270" s="264">
        <v>11100</v>
      </c>
      <c r="E270" s="264"/>
      <c r="F270" s="264">
        <f>D270</f>
        <v>11100</v>
      </c>
      <c r="G270" s="265"/>
      <c r="H270" s="266"/>
      <c r="I270" s="267">
        <f>D270</f>
        <v>11100</v>
      </c>
      <c r="J270" s="268"/>
      <c r="K270" s="153"/>
      <c r="L270" s="334">
        <f>E276/D276</f>
        <v>2.1940611540926876E-4</v>
      </c>
      <c r="M270" s="334">
        <f>L270*365</f>
        <v>8.0083232124383105E-2</v>
      </c>
      <c r="N270" s="191"/>
    </row>
    <row r="271" spans="1:14" ht="25.5">
      <c r="A271" s="332"/>
      <c r="B271" s="269">
        <v>59.19</v>
      </c>
      <c r="C271" s="291" t="s">
        <v>222</v>
      </c>
      <c r="D271" s="270">
        <v>8548.5128000000077</v>
      </c>
      <c r="E271" s="270">
        <v>3.4651999999999998</v>
      </c>
      <c r="F271" s="270">
        <f>D271+E271</f>
        <v>8551.9780000000083</v>
      </c>
      <c r="G271" s="271" t="s">
        <v>175</v>
      </c>
      <c r="H271" s="272">
        <v>9733.6200000000008</v>
      </c>
      <c r="I271" s="273">
        <v>8500</v>
      </c>
      <c r="J271" s="274">
        <f>E271/I271</f>
        <v>4.0767058823529408E-4</v>
      </c>
      <c r="K271" s="275">
        <f>(F271-I271)/(H271-I271)</f>
        <v>4.2134530892826171E-2</v>
      </c>
      <c r="L271" s="335"/>
      <c r="M271" s="335"/>
      <c r="N271" s="191" t="s">
        <v>182</v>
      </c>
    </row>
    <row r="272" spans="1:14" ht="25.5">
      <c r="A272" s="332"/>
      <c r="B272" s="286">
        <v>117.98</v>
      </c>
      <c r="C272" s="292" t="s">
        <v>181</v>
      </c>
      <c r="D272" s="287">
        <v>10028.769999999995</v>
      </c>
      <c r="E272" s="287">
        <v>1.9179999999999999</v>
      </c>
      <c r="F272" s="287">
        <f>D272+E272</f>
        <v>10030.687999999995</v>
      </c>
      <c r="G272" s="288" t="s">
        <v>149</v>
      </c>
      <c r="H272" s="289">
        <v>10047.950000000001</v>
      </c>
      <c r="I272" s="12">
        <v>10000</v>
      </c>
      <c r="J272" s="274">
        <f t="shared" ref="J272:J275" si="71">E272/I272</f>
        <v>1.918E-4</v>
      </c>
      <c r="K272" s="276">
        <f t="shared" ref="K272:K275" si="72">(F272-I272)/(H272-I272)</f>
        <v>0.63999999999987855</v>
      </c>
      <c r="L272" s="335"/>
      <c r="M272" s="335"/>
      <c r="N272" s="192">
        <v>42951</v>
      </c>
    </row>
    <row r="273" spans="1:14" ht="25.5">
      <c r="A273" s="332"/>
      <c r="B273" s="337">
        <v>118.93</v>
      </c>
      <c r="C273" s="293" t="s">
        <v>178</v>
      </c>
      <c r="D273" s="279">
        <v>10032.302500000005</v>
      </c>
      <c r="E273" s="279">
        <v>2.1535000000000002</v>
      </c>
      <c r="F273" s="279">
        <f t="shared" ref="F273:F274" si="73">D273+E273</f>
        <v>10034.456000000006</v>
      </c>
      <c r="G273" s="280" t="s">
        <v>150</v>
      </c>
      <c r="H273" s="281">
        <v>10079.68</v>
      </c>
      <c r="I273" s="12">
        <v>10000</v>
      </c>
      <c r="J273" s="274">
        <f t="shared" si="71"/>
        <v>2.1535000000000003E-4</v>
      </c>
      <c r="K273" s="276">
        <f t="shared" si="72"/>
        <v>0.43242971887557058</v>
      </c>
      <c r="L273" s="335"/>
      <c r="M273" s="335"/>
      <c r="N273" s="193" t="s">
        <v>148</v>
      </c>
    </row>
    <row r="274" spans="1:14" ht="25.5">
      <c r="A274" s="332"/>
      <c r="B274" s="338"/>
      <c r="C274" s="293" t="s">
        <v>179</v>
      </c>
      <c r="D274" s="279">
        <v>1025.9751999999999</v>
      </c>
      <c r="E274" s="279">
        <v>0.32879999999999998</v>
      </c>
      <c r="F274" s="279">
        <f t="shared" si="73"/>
        <v>1026.3039999999999</v>
      </c>
      <c r="G274" s="280" t="s">
        <v>132</v>
      </c>
      <c r="H274" s="281">
        <v>1032.8800000000001</v>
      </c>
      <c r="I274" s="12">
        <v>1000</v>
      </c>
      <c r="J274" s="274">
        <f t="shared" si="71"/>
        <v>3.2879999999999997E-4</v>
      </c>
      <c r="K274" s="276">
        <f t="shared" si="72"/>
        <v>0.79999999999999305</v>
      </c>
      <c r="L274" s="335"/>
      <c r="M274" s="335"/>
      <c r="N274" s="193" t="s">
        <v>134</v>
      </c>
    </row>
    <row r="275" spans="1:14" ht="23.25" thickBot="1">
      <c r="A275" s="333"/>
      <c r="B275" s="282">
        <v>98.64</v>
      </c>
      <c r="C275" s="294" t="s">
        <v>177</v>
      </c>
      <c r="D275" s="283">
        <v>10108.510000000002</v>
      </c>
      <c r="E275" s="284">
        <v>3.29</v>
      </c>
      <c r="F275" s="284">
        <f>D275+E275</f>
        <v>10111.800000000003</v>
      </c>
      <c r="G275" s="285" t="s">
        <v>126</v>
      </c>
      <c r="H275" s="284">
        <v>11196.73</v>
      </c>
      <c r="I275" s="146">
        <v>10000</v>
      </c>
      <c r="J275" s="274">
        <f t="shared" si="71"/>
        <v>3.2900000000000003E-4</v>
      </c>
      <c r="K275" s="276">
        <f t="shared" si="72"/>
        <v>9.3421239544427687E-2</v>
      </c>
      <c r="L275" s="336"/>
      <c r="M275" s="336"/>
      <c r="N275" s="194" t="s">
        <v>135</v>
      </c>
    </row>
    <row r="276" spans="1:14" ht="18.75" thickBot="1">
      <c r="A276" s="195" t="s">
        <v>79</v>
      </c>
      <c r="B276" s="174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8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6"/>
    </row>
    <row r="277" spans="1:14" ht="26.25" thickTop="1">
      <c r="A277" s="328" t="s">
        <v>196</v>
      </c>
      <c r="B277" s="122" t="s">
        <v>138</v>
      </c>
      <c r="C277" s="245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7"/>
    </row>
    <row r="278" spans="1:14" ht="25.5">
      <c r="A278" s="329"/>
      <c r="B278" s="130" t="s">
        <v>138</v>
      </c>
      <c r="C278" s="244" t="s">
        <v>197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7">
        <v>1500</v>
      </c>
      <c r="J278" s="168">
        <f>(H278-I278)/I278</f>
        <v>-1.9980000000000019E-2</v>
      </c>
      <c r="K278" s="238" t="s">
        <v>202</v>
      </c>
      <c r="L278" s="243">
        <f>F278/1026.56</f>
        <v>1.4319961814214464</v>
      </c>
      <c r="M278" s="242" t="s">
        <v>201</v>
      </c>
      <c r="N278" s="241" t="s">
        <v>200</v>
      </c>
    </row>
    <row r="279" spans="1:14" ht="28.5">
      <c r="A279" s="330"/>
      <c r="B279" s="162">
        <v>7.12</v>
      </c>
      <c r="C279" s="278" t="s">
        <v>230</v>
      </c>
      <c r="D279" s="164">
        <v>10507.799999999996</v>
      </c>
      <c r="E279" s="163">
        <v>-2.2999999999999998</v>
      </c>
      <c r="F279" s="163">
        <f>D279+E279</f>
        <v>10505.499999999996</v>
      </c>
      <c r="G279" s="165" t="s">
        <v>10</v>
      </c>
      <c r="H279" s="166">
        <f>F279</f>
        <v>10505.499999999996</v>
      </c>
      <c r="I279" s="171">
        <v>10500</v>
      </c>
      <c r="J279" s="239">
        <f t="shared" ref="J279" si="74">E279/D279</f>
        <v>-2.1888501874797777E-4</v>
      </c>
      <c r="K279" s="277">
        <f>(F279-I279)/I279</f>
        <v>5.2380952380917732E-4</v>
      </c>
      <c r="L279" s="175"/>
      <c r="M279" s="176"/>
      <c r="N279" s="198"/>
    </row>
    <row r="280" spans="1:14">
      <c r="A280" s="199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200"/>
    </row>
    <row r="281" spans="1:14" s="157" customFormat="1" ht="16.5" customHeight="1" thickBot="1">
      <c r="A281" s="201" t="s">
        <v>0</v>
      </c>
      <c r="B281" s="178" t="s">
        <v>1</v>
      </c>
      <c r="C281" s="181" t="s">
        <v>102</v>
      </c>
      <c r="D281" s="181" t="s">
        <v>2</v>
      </c>
      <c r="E281" s="181" t="s">
        <v>94</v>
      </c>
      <c r="F281" s="178" t="s">
        <v>185</v>
      </c>
      <c r="G281" s="178" t="s">
        <v>192</v>
      </c>
      <c r="H281" s="178" t="s">
        <v>190</v>
      </c>
      <c r="I281" s="180" t="s">
        <v>191</v>
      </c>
      <c r="J281" s="180" t="s">
        <v>112</v>
      </c>
      <c r="K281" s="182" t="s">
        <v>188</v>
      </c>
      <c r="L281" s="261" t="s">
        <v>224</v>
      </c>
      <c r="M281" s="179" t="s">
        <v>187</v>
      </c>
      <c r="N281" s="202" t="s">
        <v>186</v>
      </c>
    </row>
    <row r="282" spans="1:14" s="183" customFormat="1" ht="16.5" thickBot="1">
      <c r="A282" s="203" t="s">
        <v>257</v>
      </c>
      <c r="B282" s="204" t="s">
        <v>58</v>
      </c>
      <c r="C282" s="205">
        <f>F276+B276</f>
        <v>51328.876000000011</v>
      </c>
      <c r="D282" s="205">
        <f>I276</f>
        <v>50600</v>
      </c>
      <c r="E282" s="206">
        <v>34</v>
      </c>
      <c r="F282" s="207">
        <f>C282-D282</f>
        <v>728.87600000001112</v>
      </c>
      <c r="G282" s="208">
        <f>F282/D282</f>
        <v>1.4404664031620773E-2</v>
      </c>
      <c r="H282" s="207">
        <f>F282/E282</f>
        <v>21.437529411765034</v>
      </c>
      <c r="I282" s="208">
        <f>G282/E282</f>
        <v>4.2366658916531685E-4</v>
      </c>
      <c r="J282" s="209">
        <f>H282*10000/D282</f>
        <v>4.2366658916531685</v>
      </c>
      <c r="K282" s="210">
        <f>B276</f>
        <v>473.65</v>
      </c>
      <c r="L282" s="210">
        <f>F282-K282</f>
        <v>255.22600000001114</v>
      </c>
      <c r="M282" s="208">
        <f>I282*365</f>
        <v>0.15463830504534065</v>
      </c>
      <c r="N282" s="211">
        <f>H282*365</f>
        <v>7824.6982352942377</v>
      </c>
    </row>
    <row r="283" spans="1:14" ht="15.75" thickTop="1" thickBot="1"/>
    <row r="284" spans="1:14" s="157" customFormat="1" ht="15.75" thickTop="1" thickBot="1">
      <c r="A284" s="187" t="s">
        <v>0</v>
      </c>
      <c r="B284" s="188" t="s">
        <v>142</v>
      </c>
      <c r="C284" s="189" t="s">
        <v>1</v>
      </c>
      <c r="D284" s="188" t="s">
        <v>17</v>
      </c>
      <c r="E284" s="188" t="s">
        <v>11</v>
      </c>
      <c r="F284" s="188" t="s">
        <v>18</v>
      </c>
      <c r="G284" s="188" t="s">
        <v>14</v>
      </c>
      <c r="H284" s="188" t="s">
        <v>19</v>
      </c>
      <c r="I284" s="188" t="s">
        <v>2</v>
      </c>
      <c r="J284" s="188" t="s">
        <v>183</v>
      </c>
      <c r="K284" s="188" t="s">
        <v>220</v>
      </c>
      <c r="L284" s="188" t="s">
        <v>49</v>
      </c>
      <c r="M284" s="188" t="s">
        <v>30</v>
      </c>
      <c r="N284" s="190" t="s">
        <v>82</v>
      </c>
    </row>
    <row r="285" spans="1:14" ht="15" thickBot="1">
      <c r="A285" s="331" t="s">
        <v>258</v>
      </c>
      <c r="B285" s="300">
        <v>78.91</v>
      </c>
      <c r="C285" s="290" t="s">
        <v>229</v>
      </c>
      <c r="D285" s="264">
        <v>11100</v>
      </c>
      <c r="E285" s="264"/>
      <c r="F285" s="264">
        <f>D285</f>
        <v>11100</v>
      </c>
      <c r="G285" s="265"/>
      <c r="H285" s="266"/>
      <c r="I285" s="267">
        <f>D285</f>
        <v>11100</v>
      </c>
      <c r="J285" s="268"/>
      <c r="K285" s="153"/>
      <c r="L285" s="334">
        <f>E291/D291</f>
        <v>2.1935798692547347E-4</v>
      </c>
      <c r="M285" s="334">
        <f>L285*365</f>
        <v>8.0065665227797816E-2</v>
      </c>
      <c r="N285" s="191"/>
    </row>
    <row r="286" spans="1:14" ht="25.5">
      <c r="A286" s="332"/>
      <c r="B286" s="269">
        <v>59.19</v>
      </c>
      <c r="C286" s="291" t="s">
        <v>222</v>
      </c>
      <c r="D286" s="270">
        <v>8551.9780000000083</v>
      </c>
      <c r="E286" s="270">
        <v>3.4651999999999998</v>
      </c>
      <c r="F286" s="270">
        <f>D286+E286</f>
        <v>8555.4432000000088</v>
      </c>
      <c r="G286" s="271" t="s">
        <v>175</v>
      </c>
      <c r="H286" s="272">
        <v>9733.6200000000008</v>
      </c>
      <c r="I286" s="273">
        <v>8500</v>
      </c>
      <c r="J286" s="274">
        <f>E286/I286</f>
        <v>4.0767058823529408E-4</v>
      </c>
      <c r="K286" s="275">
        <f>(F286-I286)/(H286-I286)</f>
        <v>4.4943499619014581E-2</v>
      </c>
      <c r="L286" s="335"/>
      <c r="M286" s="335"/>
      <c r="N286" s="191" t="s">
        <v>182</v>
      </c>
    </row>
    <row r="287" spans="1:14" ht="25.5">
      <c r="A287" s="332"/>
      <c r="B287" s="286">
        <v>117.98</v>
      </c>
      <c r="C287" s="292" t="s">
        <v>181</v>
      </c>
      <c r="D287" s="287">
        <v>10030.687999999995</v>
      </c>
      <c r="E287" s="287">
        <v>1.9179999999999999</v>
      </c>
      <c r="F287" s="287">
        <f>D287+E287</f>
        <v>10032.605999999994</v>
      </c>
      <c r="G287" s="288" t="s">
        <v>149</v>
      </c>
      <c r="H287" s="289">
        <v>10047.950000000001</v>
      </c>
      <c r="I287" s="12">
        <v>10000</v>
      </c>
      <c r="J287" s="274">
        <f t="shared" ref="J287:J290" si="75">E287/I287</f>
        <v>1.918E-4</v>
      </c>
      <c r="K287" s="276">
        <f t="shared" ref="K287:K290" si="76">(F287-I287)/(H287-I287)</f>
        <v>0.67999999999987104</v>
      </c>
      <c r="L287" s="335"/>
      <c r="M287" s="335"/>
      <c r="N287" s="192">
        <v>42951</v>
      </c>
    </row>
    <row r="288" spans="1:14" ht="25.5">
      <c r="A288" s="332"/>
      <c r="B288" s="337">
        <v>118.93</v>
      </c>
      <c r="C288" s="293" t="s">
        <v>178</v>
      </c>
      <c r="D288" s="279">
        <v>10034.456000000006</v>
      </c>
      <c r="E288" s="279">
        <v>2.1535000000000002</v>
      </c>
      <c r="F288" s="279">
        <f t="shared" ref="F288:F289" si="77">D288+E288</f>
        <v>10036.609500000006</v>
      </c>
      <c r="G288" s="280" t="s">
        <v>150</v>
      </c>
      <c r="H288" s="281">
        <v>10079.68</v>
      </c>
      <c r="I288" s="12">
        <v>10000</v>
      </c>
      <c r="J288" s="274">
        <f t="shared" si="75"/>
        <v>2.1535000000000003E-4</v>
      </c>
      <c r="K288" s="276">
        <f t="shared" si="76"/>
        <v>0.45945657630529374</v>
      </c>
      <c r="L288" s="335"/>
      <c r="M288" s="335"/>
      <c r="N288" s="193" t="s">
        <v>148</v>
      </c>
    </row>
    <row r="289" spans="1:14" ht="25.5">
      <c r="A289" s="332"/>
      <c r="B289" s="338"/>
      <c r="C289" s="293" t="s">
        <v>179</v>
      </c>
      <c r="D289" s="279">
        <v>1026.3039999999999</v>
      </c>
      <c r="E289" s="279">
        <v>0.32879999999999998</v>
      </c>
      <c r="F289" s="279">
        <f t="shared" si="77"/>
        <v>1026.6327999999999</v>
      </c>
      <c r="G289" s="280" t="s">
        <v>132</v>
      </c>
      <c r="H289" s="281">
        <v>1032.8800000000001</v>
      </c>
      <c r="I289" s="12">
        <v>1000</v>
      </c>
      <c r="J289" s="274">
        <f t="shared" si="75"/>
        <v>3.2879999999999997E-4</v>
      </c>
      <c r="K289" s="276">
        <f t="shared" si="76"/>
        <v>0.80999999999999306</v>
      </c>
      <c r="L289" s="335"/>
      <c r="M289" s="335"/>
      <c r="N289" s="193" t="s">
        <v>134</v>
      </c>
    </row>
    <row r="290" spans="1:14" ht="23.25" thickBot="1">
      <c r="A290" s="333"/>
      <c r="B290" s="282">
        <v>98.64</v>
      </c>
      <c r="C290" s="294" t="s">
        <v>177</v>
      </c>
      <c r="D290" s="283">
        <v>10111.800000000003</v>
      </c>
      <c r="E290" s="284">
        <v>3.29</v>
      </c>
      <c r="F290" s="284">
        <f>D290+E290</f>
        <v>10115.090000000004</v>
      </c>
      <c r="G290" s="285" t="s">
        <v>126</v>
      </c>
      <c r="H290" s="284">
        <v>11196.73</v>
      </c>
      <c r="I290" s="146">
        <v>10000</v>
      </c>
      <c r="J290" s="274">
        <f t="shared" si="75"/>
        <v>3.2900000000000003E-4</v>
      </c>
      <c r="K290" s="276">
        <f t="shared" si="76"/>
        <v>9.6170397666979032E-2</v>
      </c>
      <c r="L290" s="336"/>
      <c r="M290" s="336"/>
      <c r="N290" s="194" t="s">
        <v>135</v>
      </c>
    </row>
    <row r="291" spans="1:14" ht="18.75" thickBot="1">
      <c r="A291" s="195" t="s">
        <v>81</v>
      </c>
      <c r="B291" s="174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8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6"/>
    </row>
    <row r="292" spans="1:14" ht="26.25" thickTop="1">
      <c r="A292" s="328" t="s">
        <v>196</v>
      </c>
      <c r="B292" s="122" t="s">
        <v>138</v>
      </c>
      <c r="C292" s="245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7"/>
    </row>
    <row r="293" spans="1:14" ht="25.5">
      <c r="A293" s="329"/>
      <c r="B293" s="130" t="s">
        <v>138</v>
      </c>
      <c r="C293" s="244" t="s">
        <v>197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7">
        <v>1500</v>
      </c>
      <c r="J293" s="168">
        <f>(H293-I293)/I293</f>
        <v>-1.9980000000000019E-2</v>
      </c>
      <c r="K293" s="238" t="s">
        <v>202</v>
      </c>
      <c r="L293" s="243">
        <f>F293/1026.56</f>
        <v>1.4319961814214464</v>
      </c>
      <c r="M293" s="242" t="s">
        <v>201</v>
      </c>
      <c r="N293" s="241" t="s">
        <v>200</v>
      </c>
    </row>
    <row r="294" spans="1:14" ht="28.5">
      <c r="A294" s="330"/>
      <c r="B294" s="162">
        <v>7.12</v>
      </c>
      <c r="C294" s="278" t="s">
        <v>230</v>
      </c>
      <c r="D294" s="164">
        <v>10505.499999999996</v>
      </c>
      <c r="E294" s="163">
        <v>1.1499999999999999</v>
      </c>
      <c r="F294" s="163">
        <f>D294+E294</f>
        <v>10506.649999999996</v>
      </c>
      <c r="G294" s="165" t="s">
        <v>10</v>
      </c>
      <c r="H294" s="166">
        <f>F294</f>
        <v>10506.649999999996</v>
      </c>
      <c r="I294" s="171">
        <v>10500</v>
      </c>
      <c r="J294" s="239">
        <f t="shared" ref="J294" si="78">E294/D294</f>
        <v>1.0946646994431491E-4</v>
      </c>
      <c r="K294" s="277">
        <f>(F294-I294)/I294</f>
        <v>6.333333333329522E-4</v>
      </c>
      <c r="L294" s="175"/>
      <c r="M294" s="176"/>
      <c r="N294" s="198"/>
    </row>
    <row r="295" spans="1:14">
      <c r="A295" s="199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200"/>
    </row>
    <row r="296" spans="1:14" s="157" customFormat="1" ht="16.5" customHeight="1" thickBot="1">
      <c r="A296" s="201" t="s">
        <v>0</v>
      </c>
      <c r="B296" s="178" t="s">
        <v>1</v>
      </c>
      <c r="C296" s="181" t="s">
        <v>102</v>
      </c>
      <c r="D296" s="181" t="s">
        <v>2</v>
      </c>
      <c r="E296" s="181" t="s">
        <v>94</v>
      </c>
      <c r="F296" s="178" t="s">
        <v>185</v>
      </c>
      <c r="G296" s="178" t="s">
        <v>192</v>
      </c>
      <c r="H296" s="178" t="s">
        <v>190</v>
      </c>
      <c r="I296" s="180" t="s">
        <v>191</v>
      </c>
      <c r="J296" s="180" t="s">
        <v>112</v>
      </c>
      <c r="K296" s="182" t="s">
        <v>188</v>
      </c>
      <c r="L296" s="261" t="s">
        <v>224</v>
      </c>
      <c r="M296" s="179" t="s">
        <v>187</v>
      </c>
      <c r="N296" s="202" t="s">
        <v>186</v>
      </c>
    </row>
    <row r="297" spans="1:14" s="183" customFormat="1" ht="16.5" thickBot="1">
      <c r="A297" s="203" t="s">
        <v>259</v>
      </c>
      <c r="B297" s="204" t="s">
        <v>58</v>
      </c>
      <c r="C297" s="205">
        <f>F291+B291</f>
        <v>51340.031500000012</v>
      </c>
      <c r="D297" s="205">
        <f>I291</f>
        <v>50600</v>
      </c>
      <c r="E297" s="206">
        <v>35</v>
      </c>
      <c r="F297" s="207">
        <f>C297-D297</f>
        <v>740.03150000001187</v>
      </c>
      <c r="G297" s="208">
        <f>F297/D297</f>
        <v>1.4625128458498258E-2</v>
      </c>
      <c r="H297" s="207">
        <f>F297/E297</f>
        <v>21.143757142857481</v>
      </c>
      <c r="I297" s="208">
        <f>G297/E297</f>
        <v>4.178608130999502E-4</v>
      </c>
      <c r="J297" s="209">
        <f>H297*10000/D297</f>
        <v>4.1786081309995025</v>
      </c>
      <c r="K297" s="210">
        <f>B291</f>
        <v>473.65</v>
      </c>
      <c r="L297" s="210">
        <f>F297-K297</f>
        <v>266.3815000000119</v>
      </c>
      <c r="M297" s="208">
        <f>I297*365</f>
        <v>0.15251919678148182</v>
      </c>
      <c r="N297" s="211">
        <f>H297*365</f>
        <v>7717.4713571429811</v>
      </c>
    </row>
    <row r="298" spans="1:14" ht="15.75" thickTop="1" thickBot="1"/>
    <row r="299" spans="1:14" s="157" customFormat="1" ht="15.75" thickTop="1" thickBot="1">
      <c r="A299" s="187" t="s">
        <v>0</v>
      </c>
      <c r="B299" s="188" t="s">
        <v>142</v>
      </c>
      <c r="C299" s="189" t="s">
        <v>1</v>
      </c>
      <c r="D299" s="188" t="s">
        <v>17</v>
      </c>
      <c r="E299" s="188" t="s">
        <v>11</v>
      </c>
      <c r="F299" s="188" t="s">
        <v>18</v>
      </c>
      <c r="G299" s="188" t="s">
        <v>14</v>
      </c>
      <c r="H299" s="188" t="s">
        <v>19</v>
      </c>
      <c r="I299" s="188" t="s">
        <v>2</v>
      </c>
      <c r="J299" s="188" t="s">
        <v>183</v>
      </c>
      <c r="K299" s="188" t="s">
        <v>220</v>
      </c>
      <c r="L299" s="188" t="s">
        <v>49</v>
      </c>
      <c r="M299" s="188" t="s">
        <v>30</v>
      </c>
      <c r="N299" s="190" t="s">
        <v>82</v>
      </c>
    </row>
    <row r="300" spans="1:14" ht="15" thickBot="1">
      <c r="A300" s="331" t="s">
        <v>260</v>
      </c>
      <c r="B300" s="301">
        <v>78.91</v>
      </c>
      <c r="C300" s="290" t="s">
        <v>229</v>
      </c>
      <c r="D300" s="264">
        <v>11100</v>
      </c>
      <c r="E300" s="264"/>
      <c r="F300" s="264">
        <f>D300</f>
        <v>11100</v>
      </c>
      <c r="G300" s="265"/>
      <c r="H300" s="266"/>
      <c r="I300" s="267">
        <f>D300</f>
        <v>11100</v>
      </c>
      <c r="J300" s="268"/>
      <c r="K300" s="153"/>
      <c r="L300" s="334">
        <f>E306/D306</f>
        <v>2.193098795517821E-4</v>
      </c>
      <c r="M300" s="334">
        <f>L300*365</f>
        <v>8.004810603640046E-2</v>
      </c>
      <c r="N300" s="191"/>
    </row>
    <row r="301" spans="1:14" ht="25.5">
      <c r="A301" s="332"/>
      <c r="B301" s="269">
        <v>59.19</v>
      </c>
      <c r="C301" s="291" t="s">
        <v>222</v>
      </c>
      <c r="D301" s="270">
        <v>8555.4432000000088</v>
      </c>
      <c r="E301" s="270">
        <v>3.4651999999999998</v>
      </c>
      <c r="F301" s="270">
        <f>D301+E301</f>
        <v>8558.9084000000094</v>
      </c>
      <c r="G301" s="271" t="s">
        <v>175</v>
      </c>
      <c r="H301" s="272">
        <v>9733.6200000000008</v>
      </c>
      <c r="I301" s="273">
        <v>8500</v>
      </c>
      <c r="J301" s="274">
        <f>E301/I301</f>
        <v>4.0767058823529408E-4</v>
      </c>
      <c r="K301" s="275">
        <f>(F301-I301)/(H301-I301)</f>
        <v>4.775246834520299E-2</v>
      </c>
      <c r="L301" s="335"/>
      <c r="M301" s="335"/>
      <c r="N301" s="191" t="s">
        <v>182</v>
      </c>
    </row>
    <row r="302" spans="1:14" ht="25.5">
      <c r="A302" s="332"/>
      <c r="B302" s="286">
        <v>117.98</v>
      </c>
      <c r="C302" s="292" t="s">
        <v>181</v>
      </c>
      <c r="D302" s="287">
        <v>10032.605999999994</v>
      </c>
      <c r="E302" s="287">
        <v>1.9179999999999999</v>
      </c>
      <c r="F302" s="287">
        <f>D302+E302</f>
        <v>10034.523999999994</v>
      </c>
      <c r="G302" s="288" t="s">
        <v>149</v>
      </c>
      <c r="H302" s="289">
        <v>10047.950000000001</v>
      </c>
      <c r="I302" s="12">
        <v>10000</v>
      </c>
      <c r="J302" s="274">
        <f t="shared" ref="J302:J305" si="79">E302/I302</f>
        <v>1.918E-4</v>
      </c>
      <c r="K302" s="276">
        <f t="shared" ref="K302:K305" si="80">(F302-I302)/(H302-I302)</f>
        <v>0.71999999999986342</v>
      </c>
      <c r="L302" s="335"/>
      <c r="M302" s="335"/>
      <c r="N302" s="192">
        <v>42951</v>
      </c>
    </row>
    <row r="303" spans="1:14" ht="25.5">
      <c r="A303" s="332"/>
      <c r="B303" s="337">
        <v>118.93</v>
      </c>
      <c r="C303" s="293" t="s">
        <v>178</v>
      </c>
      <c r="D303" s="279">
        <v>10036.609500000006</v>
      </c>
      <c r="E303" s="279">
        <v>2.1535000000000002</v>
      </c>
      <c r="F303" s="279">
        <f t="shared" ref="F303:F304" si="81">D303+E303</f>
        <v>10038.763000000006</v>
      </c>
      <c r="G303" s="280" t="s">
        <v>150</v>
      </c>
      <c r="H303" s="281">
        <v>10079.68</v>
      </c>
      <c r="I303" s="12">
        <v>10000</v>
      </c>
      <c r="J303" s="274">
        <f t="shared" si="79"/>
        <v>2.1535000000000003E-4</v>
      </c>
      <c r="K303" s="276">
        <f t="shared" si="80"/>
        <v>0.4864834337350169</v>
      </c>
      <c r="L303" s="335"/>
      <c r="M303" s="335"/>
      <c r="N303" s="193" t="s">
        <v>148</v>
      </c>
    </row>
    <row r="304" spans="1:14" ht="25.5">
      <c r="A304" s="332"/>
      <c r="B304" s="338"/>
      <c r="C304" s="293" t="s">
        <v>179</v>
      </c>
      <c r="D304" s="279">
        <v>1026.6327999999999</v>
      </c>
      <c r="E304" s="279">
        <v>0.32879999999999998</v>
      </c>
      <c r="F304" s="279">
        <f t="shared" si="81"/>
        <v>1026.9615999999999</v>
      </c>
      <c r="G304" s="280" t="s">
        <v>132</v>
      </c>
      <c r="H304" s="281">
        <v>1032.8800000000001</v>
      </c>
      <c r="I304" s="12">
        <v>1000</v>
      </c>
      <c r="J304" s="274">
        <f t="shared" si="79"/>
        <v>3.2879999999999997E-4</v>
      </c>
      <c r="K304" s="276">
        <f t="shared" si="80"/>
        <v>0.81999999999999307</v>
      </c>
      <c r="L304" s="335"/>
      <c r="M304" s="335"/>
      <c r="N304" s="193" t="s">
        <v>134</v>
      </c>
    </row>
    <row r="305" spans="1:14" ht="23.25" thickBot="1">
      <c r="A305" s="333"/>
      <c r="B305" s="282">
        <v>98.64</v>
      </c>
      <c r="C305" s="294" t="s">
        <v>177</v>
      </c>
      <c r="D305" s="283">
        <v>10115.090000000004</v>
      </c>
      <c r="E305" s="284">
        <v>3.29</v>
      </c>
      <c r="F305" s="284">
        <f>D305+E305</f>
        <v>10118.380000000005</v>
      </c>
      <c r="G305" s="285" t="s">
        <v>126</v>
      </c>
      <c r="H305" s="284">
        <v>11196.73</v>
      </c>
      <c r="I305" s="146">
        <v>10000</v>
      </c>
      <c r="J305" s="274">
        <f t="shared" si="79"/>
        <v>3.2900000000000003E-4</v>
      </c>
      <c r="K305" s="276">
        <f t="shared" si="80"/>
        <v>9.8919555789530392E-2</v>
      </c>
      <c r="L305" s="336"/>
      <c r="M305" s="336"/>
      <c r="N305" s="194" t="s">
        <v>135</v>
      </c>
    </row>
    <row r="306" spans="1:14" ht="18.75" thickBot="1">
      <c r="A306" s="195" t="s">
        <v>104</v>
      </c>
      <c r="B306" s="174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8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6"/>
    </row>
    <row r="307" spans="1:14" ht="26.25" thickTop="1">
      <c r="A307" s="328" t="s">
        <v>196</v>
      </c>
      <c r="B307" s="122" t="s">
        <v>138</v>
      </c>
      <c r="C307" s="245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7"/>
    </row>
    <row r="308" spans="1:14" ht="25.5">
      <c r="A308" s="329"/>
      <c r="B308" s="130" t="s">
        <v>138</v>
      </c>
      <c r="C308" s="244" t="s">
        <v>197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7">
        <v>1500</v>
      </c>
      <c r="J308" s="168">
        <f>(H308-I308)/I308</f>
        <v>-1.9980000000000019E-2</v>
      </c>
      <c r="K308" s="238" t="s">
        <v>202</v>
      </c>
      <c r="L308" s="243">
        <f>F308/1026.56</f>
        <v>1.4319961814214464</v>
      </c>
      <c r="M308" s="242" t="s">
        <v>201</v>
      </c>
      <c r="N308" s="241" t="s">
        <v>200</v>
      </c>
    </row>
    <row r="309" spans="1:14" ht="28.5">
      <c r="A309" s="330"/>
      <c r="B309" s="162">
        <v>7.12</v>
      </c>
      <c r="C309" s="278" t="s">
        <v>230</v>
      </c>
      <c r="D309" s="164">
        <v>10506.649999999996</v>
      </c>
      <c r="E309" s="163">
        <v>1.1399999999999999</v>
      </c>
      <c r="F309" s="163">
        <f>D309+E309</f>
        <v>10507.789999999995</v>
      </c>
      <c r="G309" s="165" t="s">
        <v>10</v>
      </c>
      <c r="H309" s="166">
        <f>F309</f>
        <v>10507.789999999995</v>
      </c>
      <c r="I309" s="171">
        <v>10500</v>
      </c>
      <c r="J309" s="239">
        <f t="shared" ref="J309" si="82">E309/D309</f>
        <v>1.0850271018830934E-4</v>
      </c>
      <c r="K309" s="277">
        <f>(F309-I309)/I309</f>
        <v>7.4190476190432537E-4</v>
      </c>
      <c r="L309" s="175"/>
      <c r="M309" s="176"/>
      <c r="N309" s="198"/>
    </row>
    <row r="310" spans="1:14">
      <c r="A310" s="199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200"/>
    </row>
    <row r="311" spans="1:14" s="157" customFormat="1" ht="16.5" customHeight="1" thickBot="1">
      <c r="A311" s="201" t="s">
        <v>0</v>
      </c>
      <c r="B311" s="178" t="s">
        <v>1</v>
      </c>
      <c r="C311" s="181" t="s">
        <v>102</v>
      </c>
      <c r="D311" s="181" t="s">
        <v>2</v>
      </c>
      <c r="E311" s="181" t="s">
        <v>94</v>
      </c>
      <c r="F311" s="178" t="s">
        <v>185</v>
      </c>
      <c r="G311" s="178" t="s">
        <v>192</v>
      </c>
      <c r="H311" s="178" t="s">
        <v>190</v>
      </c>
      <c r="I311" s="180" t="s">
        <v>191</v>
      </c>
      <c r="J311" s="180" t="s">
        <v>112</v>
      </c>
      <c r="K311" s="182" t="s">
        <v>188</v>
      </c>
      <c r="L311" s="261" t="s">
        <v>224</v>
      </c>
      <c r="M311" s="179" t="s">
        <v>187</v>
      </c>
      <c r="N311" s="202" t="s">
        <v>186</v>
      </c>
    </row>
    <row r="312" spans="1:14" s="183" customFormat="1" ht="16.5" thickBot="1">
      <c r="A312" s="203" t="s">
        <v>261</v>
      </c>
      <c r="B312" s="204" t="s">
        <v>58</v>
      </c>
      <c r="C312" s="205">
        <f>F306+B306</f>
        <v>51351.18700000002</v>
      </c>
      <c r="D312" s="205">
        <f>I306</f>
        <v>50600</v>
      </c>
      <c r="E312" s="206">
        <v>36</v>
      </c>
      <c r="F312" s="207">
        <f>C312-D312</f>
        <v>751.18700000001991</v>
      </c>
      <c r="G312" s="208">
        <f>F312/D312</f>
        <v>1.4845592885375887E-2</v>
      </c>
      <c r="H312" s="207">
        <f>F312/E312</f>
        <v>20.86630555555611</v>
      </c>
      <c r="I312" s="208">
        <f>G312/E312</f>
        <v>4.1237758014933017E-4</v>
      </c>
      <c r="J312" s="209">
        <f>H312*10000/D312</f>
        <v>4.1237758014933021</v>
      </c>
      <c r="K312" s="210">
        <f>B306</f>
        <v>473.65</v>
      </c>
      <c r="L312" s="210">
        <f>F312-K312</f>
        <v>277.53700000001993</v>
      </c>
      <c r="M312" s="208">
        <f>I312*365</f>
        <v>0.15051781675450551</v>
      </c>
      <c r="N312" s="211">
        <f>H312*365</f>
        <v>7616.2015277779801</v>
      </c>
    </row>
    <row r="313" spans="1:14" ht="15.75" thickTop="1" thickBot="1"/>
    <row r="314" spans="1:14" s="157" customFormat="1" ht="15.75" thickTop="1" thickBot="1">
      <c r="A314" s="187" t="s">
        <v>0</v>
      </c>
      <c r="B314" s="188" t="s">
        <v>142</v>
      </c>
      <c r="C314" s="189" t="s">
        <v>1</v>
      </c>
      <c r="D314" s="188" t="s">
        <v>17</v>
      </c>
      <c r="E314" s="188" t="s">
        <v>11</v>
      </c>
      <c r="F314" s="188" t="s">
        <v>18</v>
      </c>
      <c r="G314" s="188" t="s">
        <v>14</v>
      </c>
      <c r="H314" s="188" t="s">
        <v>19</v>
      </c>
      <c r="I314" s="188" t="s">
        <v>2</v>
      </c>
      <c r="J314" s="188" t="s">
        <v>183</v>
      </c>
      <c r="K314" s="188" t="s">
        <v>220</v>
      </c>
      <c r="L314" s="188" t="s">
        <v>49</v>
      </c>
      <c r="M314" s="188" t="s">
        <v>30</v>
      </c>
      <c r="N314" s="190" t="s">
        <v>82</v>
      </c>
    </row>
    <row r="315" spans="1:14" ht="15" thickBot="1">
      <c r="A315" s="331" t="s">
        <v>262</v>
      </c>
      <c r="B315" s="301">
        <v>78.91</v>
      </c>
      <c r="C315" s="290" t="s">
        <v>229</v>
      </c>
      <c r="D315" s="264">
        <v>11100</v>
      </c>
      <c r="E315" s="264"/>
      <c r="F315" s="264">
        <f>D315</f>
        <v>11100</v>
      </c>
      <c r="G315" s="265"/>
      <c r="H315" s="266"/>
      <c r="I315" s="267">
        <f>D315</f>
        <v>11100</v>
      </c>
      <c r="J315" s="268"/>
      <c r="K315" s="153"/>
      <c r="L315" s="334">
        <f>E321/D321</f>
        <v>2.1926179327430876E-4</v>
      </c>
      <c r="M315" s="334">
        <f>L315*365</f>
        <v>8.0030554545122701E-2</v>
      </c>
      <c r="N315" s="191"/>
    </row>
    <row r="316" spans="1:14" ht="25.5">
      <c r="A316" s="332"/>
      <c r="B316" s="269">
        <v>59.19</v>
      </c>
      <c r="C316" s="291" t="s">
        <v>222</v>
      </c>
      <c r="D316" s="270">
        <v>8558.9084000000094</v>
      </c>
      <c r="E316" s="270">
        <v>3.4651999999999998</v>
      </c>
      <c r="F316" s="270">
        <f>D316+E316</f>
        <v>8562.3736000000099</v>
      </c>
      <c r="G316" s="271" t="s">
        <v>175</v>
      </c>
      <c r="H316" s="272">
        <v>9733.6200000000008</v>
      </c>
      <c r="I316" s="273">
        <v>8500</v>
      </c>
      <c r="J316" s="274">
        <f>E316/I316</f>
        <v>4.0767058823529408E-4</v>
      </c>
      <c r="K316" s="275">
        <f>(F316-I316)/(H316-I316)</f>
        <v>5.05614370713914E-2</v>
      </c>
      <c r="L316" s="335"/>
      <c r="M316" s="335"/>
      <c r="N316" s="191" t="s">
        <v>182</v>
      </c>
    </row>
    <row r="317" spans="1:14" ht="25.5">
      <c r="A317" s="332"/>
      <c r="B317" s="286">
        <v>117.98</v>
      </c>
      <c r="C317" s="292" t="s">
        <v>181</v>
      </c>
      <c r="D317" s="287">
        <v>10034.523999999994</v>
      </c>
      <c r="E317" s="287">
        <v>1.9179999999999999</v>
      </c>
      <c r="F317" s="287">
        <f>D317+E317</f>
        <v>10036.441999999994</v>
      </c>
      <c r="G317" s="288" t="s">
        <v>149</v>
      </c>
      <c r="H317" s="289">
        <v>10047.950000000001</v>
      </c>
      <c r="I317" s="12">
        <v>10000</v>
      </c>
      <c r="J317" s="274">
        <f t="shared" ref="J317:J320" si="83">E317/I317</f>
        <v>1.918E-4</v>
      </c>
      <c r="K317" s="276">
        <f t="shared" ref="K317:K320" si="84">(F317-I317)/(H317-I317)</f>
        <v>0.7599999999998559</v>
      </c>
      <c r="L317" s="335"/>
      <c r="M317" s="335"/>
      <c r="N317" s="192">
        <v>42951</v>
      </c>
    </row>
    <row r="318" spans="1:14" ht="25.5">
      <c r="A318" s="332"/>
      <c r="B318" s="337">
        <v>118.93</v>
      </c>
      <c r="C318" s="293" t="s">
        <v>178</v>
      </c>
      <c r="D318" s="279">
        <v>10038.763000000006</v>
      </c>
      <c r="E318" s="279">
        <v>2.1535000000000002</v>
      </c>
      <c r="F318" s="279">
        <f t="shared" ref="F318:F319" si="85">D318+E318</f>
        <v>10040.916500000007</v>
      </c>
      <c r="G318" s="280" t="s">
        <v>150</v>
      </c>
      <c r="H318" s="281">
        <v>10079.68</v>
      </c>
      <c r="I318" s="12">
        <v>10000</v>
      </c>
      <c r="J318" s="274">
        <f t="shared" si="83"/>
        <v>2.1535000000000003E-4</v>
      </c>
      <c r="K318" s="276">
        <f t="shared" si="84"/>
        <v>0.51351029116474001</v>
      </c>
      <c r="L318" s="335"/>
      <c r="M318" s="335"/>
      <c r="N318" s="193" t="s">
        <v>148</v>
      </c>
    </row>
    <row r="319" spans="1:14" ht="25.5">
      <c r="A319" s="332"/>
      <c r="B319" s="338"/>
      <c r="C319" s="293" t="s">
        <v>179</v>
      </c>
      <c r="D319" s="279">
        <v>1026.9615999999999</v>
      </c>
      <c r="E319" s="279">
        <v>0.32879999999999998</v>
      </c>
      <c r="F319" s="279">
        <f t="shared" si="85"/>
        <v>1027.2903999999999</v>
      </c>
      <c r="G319" s="280" t="s">
        <v>132</v>
      </c>
      <c r="H319" s="281">
        <v>1032.8800000000001</v>
      </c>
      <c r="I319" s="12">
        <v>1000</v>
      </c>
      <c r="J319" s="274">
        <f t="shared" si="83"/>
        <v>3.2879999999999997E-4</v>
      </c>
      <c r="K319" s="276">
        <f t="shared" si="84"/>
        <v>0.82999999999999308</v>
      </c>
      <c r="L319" s="335"/>
      <c r="M319" s="335"/>
      <c r="N319" s="193" t="s">
        <v>134</v>
      </c>
    </row>
    <row r="320" spans="1:14" ht="23.25" thickBot="1">
      <c r="A320" s="333"/>
      <c r="B320" s="282">
        <v>98.64</v>
      </c>
      <c r="C320" s="294" t="s">
        <v>177</v>
      </c>
      <c r="D320" s="283">
        <v>10118.380000000005</v>
      </c>
      <c r="E320" s="284">
        <v>3.29</v>
      </c>
      <c r="F320" s="284">
        <f>D320+E320</f>
        <v>10121.670000000006</v>
      </c>
      <c r="G320" s="285" t="s">
        <v>126</v>
      </c>
      <c r="H320" s="284">
        <v>11196.73</v>
      </c>
      <c r="I320" s="146">
        <v>10000</v>
      </c>
      <c r="J320" s="274">
        <f t="shared" si="83"/>
        <v>3.2900000000000003E-4</v>
      </c>
      <c r="K320" s="276">
        <f t="shared" si="84"/>
        <v>0.10166871391208174</v>
      </c>
      <c r="L320" s="336"/>
      <c r="M320" s="336"/>
      <c r="N320" s="194" t="s">
        <v>135</v>
      </c>
    </row>
    <row r="321" spans="1:14" ht="18.75" thickBot="1">
      <c r="A321" s="195" t="s">
        <v>263</v>
      </c>
      <c r="B321" s="174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8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6"/>
    </row>
    <row r="322" spans="1:14" ht="26.25" thickTop="1">
      <c r="A322" s="328" t="s">
        <v>196</v>
      </c>
      <c r="B322" s="122" t="s">
        <v>138</v>
      </c>
      <c r="C322" s="245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7"/>
    </row>
    <row r="323" spans="1:14" ht="25.5">
      <c r="A323" s="329"/>
      <c r="B323" s="130" t="s">
        <v>138</v>
      </c>
      <c r="C323" s="244" t="s">
        <v>197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7">
        <v>1500</v>
      </c>
      <c r="J323" s="168">
        <f>(H323-I323)/I323</f>
        <v>-1.9980000000000019E-2</v>
      </c>
      <c r="K323" s="238" t="s">
        <v>202</v>
      </c>
      <c r="L323" s="243">
        <f>F323/1026.56</f>
        <v>1.4319961814214464</v>
      </c>
      <c r="M323" s="242" t="s">
        <v>201</v>
      </c>
      <c r="N323" s="241" t="s">
        <v>200</v>
      </c>
    </row>
    <row r="324" spans="1:14" ht="28.5">
      <c r="A324" s="330"/>
      <c r="B324" s="162">
        <v>7.12</v>
      </c>
      <c r="C324" s="278" t="s">
        <v>230</v>
      </c>
      <c r="D324" s="164">
        <v>10507.789999999995</v>
      </c>
      <c r="E324" s="163">
        <v>1.1399999999999999</v>
      </c>
      <c r="F324" s="163">
        <f>D324+E324</f>
        <v>10508.929999999995</v>
      </c>
      <c r="G324" s="165" t="s">
        <v>10</v>
      </c>
      <c r="H324" s="166">
        <f>F324</f>
        <v>10508.929999999995</v>
      </c>
      <c r="I324" s="171">
        <v>10500</v>
      </c>
      <c r="J324" s="239">
        <f t="shared" ref="J324" si="86">E324/D324</f>
        <v>1.084909386274374E-4</v>
      </c>
      <c r="K324" s="277">
        <f>(F324-I324)/I324</f>
        <v>8.5047619047569844E-4</v>
      </c>
      <c r="L324" s="175"/>
      <c r="M324" s="176"/>
      <c r="N324" s="198"/>
    </row>
    <row r="325" spans="1:14">
      <c r="A325" s="199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200"/>
    </row>
    <row r="326" spans="1:14" s="157" customFormat="1" ht="16.5" customHeight="1" thickBot="1">
      <c r="A326" s="201" t="s">
        <v>0</v>
      </c>
      <c r="B326" s="178" t="s">
        <v>1</v>
      </c>
      <c r="C326" s="181" t="s">
        <v>102</v>
      </c>
      <c r="D326" s="181" t="s">
        <v>2</v>
      </c>
      <c r="E326" s="181" t="s">
        <v>94</v>
      </c>
      <c r="F326" s="178" t="s">
        <v>185</v>
      </c>
      <c r="G326" s="178" t="s">
        <v>192</v>
      </c>
      <c r="H326" s="178" t="s">
        <v>190</v>
      </c>
      <c r="I326" s="180" t="s">
        <v>191</v>
      </c>
      <c r="J326" s="180" t="s">
        <v>112</v>
      </c>
      <c r="K326" s="182" t="s">
        <v>188</v>
      </c>
      <c r="L326" s="261" t="s">
        <v>224</v>
      </c>
      <c r="M326" s="179" t="s">
        <v>187</v>
      </c>
      <c r="N326" s="202" t="s">
        <v>186</v>
      </c>
    </row>
    <row r="327" spans="1:14" s="183" customFormat="1" ht="16.5" thickBot="1">
      <c r="A327" s="203" t="s">
        <v>264</v>
      </c>
      <c r="B327" s="204" t="s">
        <v>58</v>
      </c>
      <c r="C327" s="205">
        <f>F321+B321</f>
        <v>51362.342500000013</v>
      </c>
      <c r="D327" s="205">
        <f>I321</f>
        <v>50600</v>
      </c>
      <c r="E327" s="206">
        <v>37</v>
      </c>
      <c r="F327" s="207">
        <f>C327-D327</f>
        <v>762.34250000001339</v>
      </c>
      <c r="G327" s="208">
        <f>F327/D327</f>
        <v>1.5066057312253229E-2</v>
      </c>
      <c r="H327" s="207">
        <f>F327/E327</f>
        <v>20.603851351351715</v>
      </c>
      <c r="I327" s="208">
        <f>G327/E327</f>
        <v>4.0719073816900621E-4</v>
      </c>
      <c r="J327" s="209">
        <f>H327*10000/D327</f>
        <v>4.0719073816900622</v>
      </c>
      <c r="K327" s="210">
        <f>B321</f>
        <v>473.65</v>
      </c>
      <c r="L327" s="210">
        <f>F327-K327</f>
        <v>288.69250000001341</v>
      </c>
      <c r="M327" s="208">
        <f>I327*365</f>
        <v>0.14862461943168725</v>
      </c>
      <c r="N327" s="211">
        <f>H327*365</f>
        <v>7520.4057432433756</v>
      </c>
    </row>
    <row r="328" spans="1:14" ht="15.75" thickTop="1" thickBot="1"/>
    <row r="329" spans="1:14" s="157" customFormat="1" ht="15.75" thickTop="1" thickBot="1">
      <c r="A329" s="187" t="s">
        <v>0</v>
      </c>
      <c r="B329" s="188" t="s">
        <v>142</v>
      </c>
      <c r="C329" s="189" t="s">
        <v>1</v>
      </c>
      <c r="D329" s="188" t="s">
        <v>17</v>
      </c>
      <c r="E329" s="188" t="s">
        <v>11</v>
      </c>
      <c r="F329" s="188" t="s">
        <v>18</v>
      </c>
      <c r="G329" s="188" t="s">
        <v>14</v>
      </c>
      <c r="H329" s="188" t="s">
        <v>19</v>
      </c>
      <c r="I329" s="188" t="s">
        <v>2</v>
      </c>
      <c r="J329" s="188" t="s">
        <v>183</v>
      </c>
      <c r="K329" s="188" t="s">
        <v>220</v>
      </c>
      <c r="L329" s="188" t="s">
        <v>49</v>
      </c>
      <c r="M329" s="188" t="s">
        <v>30</v>
      </c>
      <c r="N329" s="190" t="s">
        <v>82</v>
      </c>
    </row>
    <row r="330" spans="1:14" ht="15" thickBot="1">
      <c r="A330" s="331" t="s">
        <v>265</v>
      </c>
      <c r="B330" s="301">
        <v>78.91</v>
      </c>
      <c r="C330" s="290" t="s">
        <v>229</v>
      </c>
      <c r="D330" s="264">
        <v>11100</v>
      </c>
      <c r="E330" s="264"/>
      <c r="F330" s="264">
        <f>D330</f>
        <v>11100</v>
      </c>
      <c r="G330" s="265"/>
      <c r="H330" s="266"/>
      <c r="I330" s="267">
        <f>D330</f>
        <v>11100</v>
      </c>
      <c r="J330" s="268"/>
      <c r="K330" s="153"/>
      <c r="L330" s="334">
        <f>E336/D336</f>
        <v>2.1921372807917982E-4</v>
      </c>
      <c r="M330" s="334">
        <f>L330*365</f>
        <v>8.0013010748900631E-2</v>
      </c>
      <c r="N330" s="191"/>
    </row>
    <row r="331" spans="1:14" ht="25.5">
      <c r="A331" s="332"/>
      <c r="B331" s="269">
        <v>59.19</v>
      </c>
      <c r="C331" s="291" t="s">
        <v>222</v>
      </c>
      <c r="D331" s="270">
        <v>8562.3736000000099</v>
      </c>
      <c r="E331" s="270">
        <v>3.4651999999999998</v>
      </c>
      <c r="F331" s="270">
        <f>D331+E331</f>
        <v>8565.8388000000105</v>
      </c>
      <c r="G331" s="271" t="s">
        <v>175</v>
      </c>
      <c r="H331" s="272">
        <v>9733.6200000000008</v>
      </c>
      <c r="I331" s="273">
        <v>8500</v>
      </c>
      <c r="J331" s="274">
        <f>E331/I331</f>
        <v>4.0767058823529408E-4</v>
      </c>
      <c r="K331" s="275">
        <f>(F331-I331)/(H331-I331)</f>
        <v>5.337040579757981E-2</v>
      </c>
      <c r="L331" s="335"/>
      <c r="M331" s="335"/>
      <c r="N331" s="191" t="s">
        <v>182</v>
      </c>
    </row>
    <row r="332" spans="1:14" ht="25.5">
      <c r="A332" s="332"/>
      <c r="B332" s="286">
        <v>117.98</v>
      </c>
      <c r="C332" s="292" t="s">
        <v>181</v>
      </c>
      <c r="D332" s="287">
        <v>10036.441999999994</v>
      </c>
      <c r="E332" s="287">
        <v>1.9179999999999999</v>
      </c>
      <c r="F332" s="287">
        <f>D332+E332</f>
        <v>10038.359999999993</v>
      </c>
      <c r="G332" s="288" t="s">
        <v>149</v>
      </c>
      <c r="H332" s="289">
        <v>10047.950000000001</v>
      </c>
      <c r="I332" s="12">
        <v>10000</v>
      </c>
      <c r="J332" s="274">
        <f t="shared" ref="J332:J335" si="87">E332/I332</f>
        <v>1.918E-4</v>
      </c>
      <c r="K332" s="276">
        <f t="shared" ref="K332:K335" si="88">(F332-I332)/(H332-I332)</f>
        <v>0.79999999999984828</v>
      </c>
      <c r="L332" s="335"/>
      <c r="M332" s="335"/>
      <c r="N332" s="192">
        <v>42951</v>
      </c>
    </row>
    <row r="333" spans="1:14" ht="25.5">
      <c r="A333" s="332"/>
      <c r="B333" s="337">
        <v>118.93</v>
      </c>
      <c r="C333" s="293" t="s">
        <v>178</v>
      </c>
      <c r="D333" s="279">
        <v>10040.916500000007</v>
      </c>
      <c r="E333" s="279">
        <v>2.1535000000000002</v>
      </c>
      <c r="F333" s="279">
        <f t="shared" ref="F333:F334" si="89">D333+E333</f>
        <v>10043.070000000007</v>
      </c>
      <c r="G333" s="280" t="s">
        <v>150</v>
      </c>
      <c r="H333" s="281">
        <v>10079.68</v>
      </c>
      <c r="I333" s="12">
        <v>10000</v>
      </c>
      <c r="J333" s="274">
        <f t="shared" si="87"/>
        <v>2.1535000000000003E-4</v>
      </c>
      <c r="K333" s="276">
        <f t="shared" si="88"/>
        <v>0.54053714859446322</v>
      </c>
      <c r="L333" s="335"/>
      <c r="M333" s="335"/>
      <c r="N333" s="193" t="s">
        <v>148</v>
      </c>
    </row>
    <row r="334" spans="1:14" ht="25.5">
      <c r="A334" s="332"/>
      <c r="B334" s="338"/>
      <c r="C334" s="293" t="s">
        <v>179</v>
      </c>
      <c r="D334" s="279">
        <v>1027.2903999999999</v>
      </c>
      <c r="E334" s="279">
        <v>0.32879999999999998</v>
      </c>
      <c r="F334" s="279">
        <f t="shared" si="89"/>
        <v>1027.6191999999999</v>
      </c>
      <c r="G334" s="280" t="s">
        <v>132</v>
      </c>
      <c r="H334" s="281">
        <v>1032.8800000000001</v>
      </c>
      <c r="I334" s="12">
        <v>1000</v>
      </c>
      <c r="J334" s="274">
        <f t="shared" si="87"/>
        <v>3.2879999999999997E-4</v>
      </c>
      <c r="K334" s="276">
        <f t="shared" si="88"/>
        <v>0.83999999999999309</v>
      </c>
      <c r="L334" s="335"/>
      <c r="M334" s="335"/>
      <c r="N334" s="193" t="s">
        <v>134</v>
      </c>
    </row>
    <row r="335" spans="1:14" ht="23.25" thickBot="1">
      <c r="A335" s="333"/>
      <c r="B335" s="282">
        <v>98.64</v>
      </c>
      <c r="C335" s="294" t="s">
        <v>177</v>
      </c>
      <c r="D335" s="283">
        <v>10121.670000000006</v>
      </c>
      <c r="E335" s="284">
        <v>3.29</v>
      </c>
      <c r="F335" s="284">
        <f>D335+E335</f>
        <v>10124.960000000006</v>
      </c>
      <c r="G335" s="285" t="s">
        <v>126</v>
      </c>
      <c r="H335" s="284">
        <v>11196.73</v>
      </c>
      <c r="I335" s="146">
        <v>10000</v>
      </c>
      <c r="J335" s="274">
        <f t="shared" si="87"/>
        <v>3.2900000000000003E-4</v>
      </c>
      <c r="K335" s="276">
        <f t="shared" si="88"/>
        <v>0.10441787203463308</v>
      </c>
      <c r="L335" s="336"/>
      <c r="M335" s="336"/>
      <c r="N335" s="194" t="s">
        <v>135</v>
      </c>
    </row>
    <row r="336" spans="1:14" ht="18.75" thickBot="1">
      <c r="A336" s="195" t="s">
        <v>266</v>
      </c>
      <c r="B336" s="174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8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6"/>
    </row>
    <row r="337" spans="1:14" ht="26.25" thickTop="1">
      <c r="A337" s="328" t="s">
        <v>196</v>
      </c>
      <c r="B337" s="122" t="s">
        <v>138</v>
      </c>
      <c r="C337" s="245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7"/>
    </row>
    <row r="338" spans="1:14" ht="25.5">
      <c r="A338" s="329"/>
      <c r="B338" s="130" t="s">
        <v>138</v>
      </c>
      <c r="C338" s="244" t="s">
        <v>197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7">
        <v>1500</v>
      </c>
      <c r="J338" s="168">
        <f>(H338-I338)/I338</f>
        <v>9.446666666666716E-3</v>
      </c>
      <c r="K338" s="238" t="s">
        <v>202</v>
      </c>
      <c r="L338" s="243">
        <f>F338/1026.56</f>
        <v>1.4749941552369079</v>
      </c>
      <c r="M338" s="242" t="s">
        <v>201</v>
      </c>
      <c r="N338" s="241" t="s">
        <v>200</v>
      </c>
    </row>
    <row r="339" spans="1:14" ht="28.5">
      <c r="A339" s="330"/>
      <c r="B339" s="162">
        <v>7.12</v>
      </c>
      <c r="C339" s="278" t="s">
        <v>230</v>
      </c>
      <c r="D339" s="164">
        <v>14184.929999999995</v>
      </c>
      <c r="E339" s="163">
        <v>1.1499999999999999</v>
      </c>
      <c r="F339" s="163">
        <f>D339+E339</f>
        <v>14186.079999999994</v>
      </c>
      <c r="G339" s="165" t="s">
        <v>10</v>
      </c>
      <c r="H339" s="166">
        <f>F339</f>
        <v>14186.079999999994</v>
      </c>
      <c r="I339" s="171">
        <v>14176</v>
      </c>
      <c r="J339" s="239">
        <f t="shared" ref="J339" si="90">E339/D339</f>
        <v>8.1071954532028028E-5</v>
      </c>
      <c r="K339" s="277">
        <f>(F339-I339)/I339</f>
        <v>7.1106094808087402E-4</v>
      </c>
      <c r="L339" s="175"/>
      <c r="M339" s="176"/>
      <c r="N339" s="198"/>
    </row>
    <row r="340" spans="1:14">
      <c r="A340" s="199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200"/>
    </row>
    <row r="341" spans="1:14" s="157" customFormat="1" ht="16.5" customHeight="1" thickBot="1">
      <c r="A341" s="201" t="s">
        <v>0</v>
      </c>
      <c r="B341" s="178" t="s">
        <v>1</v>
      </c>
      <c r="C341" s="181" t="s">
        <v>102</v>
      </c>
      <c r="D341" s="181" t="s">
        <v>2</v>
      </c>
      <c r="E341" s="181" t="s">
        <v>94</v>
      </c>
      <c r="F341" s="178" t="s">
        <v>185</v>
      </c>
      <c r="G341" s="178" t="s">
        <v>192</v>
      </c>
      <c r="H341" s="178" t="s">
        <v>190</v>
      </c>
      <c r="I341" s="180" t="s">
        <v>191</v>
      </c>
      <c r="J341" s="180" t="s">
        <v>112</v>
      </c>
      <c r="K341" s="182" t="s">
        <v>188</v>
      </c>
      <c r="L341" s="261" t="s">
        <v>224</v>
      </c>
      <c r="M341" s="179" t="s">
        <v>187</v>
      </c>
      <c r="N341" s="202" t="s">
        <v>186</v>
      </c>
    </row>
    <row r="342" spans="1:14" s="183" customFormat="1" ht="16.5" thickBot="1">
      <c r="A342" s="203" t="s">
        <v>267</v>
      </c>
      <c r="B342" s="204" t="s">
        <v>58</v>
      </c>
      <c r="C342" s="205">
        <f>F336+B336</f>
        <v>51373.498000000021</v>
      </c>
      <c r="D342" s="205">
        <f>I336</f>
        <v>50600</v>
      </c>
      <c r="E342" s="206">
        <v>38</v>
      </c>
      <c r="F342" s="207">
        <f>C342-D342</f>
        <v>773.49800000002142</v>
      </c>
      <c r="G342" s="208">
        <f>F342/D342</f>
        <v>1.5286521739130858E-2</v>
      </c>
      <c r="H342" s="207">
        <f>F342/E342</f>
        <v>20.355210526316352</v>
      </c>
      <c r="I342" s="208">
        <f>G342/E342</f>
        <v>4.022768878718647E-4</v>
      </c>
      <c r="J342" s="209">
        <f>H342*10000/D342</f>
        <v>4.0227688787186464</v>
      </c>
      <c r="K342" s="210">
        <f>B336</f>
        <v>473.65</v>
      </c>
      <c r="L342" s="210">
        <f>F342-K342</f>
        <v>299.84800000002144</v>
      </c>
      <c r="M342" s="208">
        <f>I342*365</f>
        <v>0.14683106407323063</v>
      </c>
      <c r="N342" s="211">
        <f>H342*365</f>
        <v>7429.6518421054689</v>
      </c>
    </row>
    <row r="343" spans="1:14" ht="15.75" thickTop="1" thickBot="1"/>
    <row r="344" spans="1:14" s="157" customFormat="1" ht="15.75" thickTop="1" thickBot="1">
      <c r="A344" s="187" t="s">
        <v>0</v>
      </c>
      <c r="B344" s="188" t="s">
        <v>142</v>
      </c>
      <c r="C344" s="189" t="s">
        <v>1</v>
      </c>
      <c r="D344" s="188" t="s">
        <v>17</v>
      </c>
      <c r="E344" s="188" t="s">
        <v>11</v>
      </c>
      <c r="F344" s="188" t="s">
        <v>18</v>
      </c>
      <c r="G344" s="188" t="s">
        <v>14</v>
      </c>
      <c r="H344" s="188" t="s">
        <v>19</v>
      </c>
      <c r="I344" s="188" t="s">
        <v>2</v>
      </c>
      <c r="J344" s="188" t="s">
        <v>183</v>
      </c>
      <c r="K344" s="188" t="s">
        <v>220</v>
      </c>
      <c r="L344" s="188" t="s">
        <v>49</v>
      </c>
      <c r="M344" s="188" t="s">
        <v>30</v>
      </c>
      <c r="N344" s="190" t="s">
        <v>82</v>
      </c>
    </row>
    <row r="345" spans="1:14" ht="15" thickBot="1">
      <c r="A345" s="331" t="s">
        <v>268</v>
      </c>
      <c r="B345" s="302">
        <v>78.91</v>
      </c>
      <c r="C345" s="290" t="s">
        <v>229</v>
      </c>
      <c r="D345" s="264">
        <v>11100</v>
      </c>
      <c r="E345" s="264"/>
      <c r="F345" s="264">
        <f>D345</f>
        <v>11100</v>
      </c>
      <c r="G345" s="265"/>
      <c r="H345" s="266"/>
      <c r="I345" s="267">
        <f>D345</f>
        <v>11100</v>
      </c>
      <c r="J345" s="268"/>
      <c r="K345" s="153"/>
      <c r="L345" s="334">
        <f>E351/D351</f>
        <v>2.1916568395253353E-4</v>
      </c>
      <c r="M345" s="334">
        <f>L345*365</f>
        <v>7.9995474642674744E-2</v>
      </c>
      <c r="N345" s="191"/>
    </row>
    <row r="346" spans="1:14" ht="25.5">
      <c r="A346" s="332"/>
      <c r="B346" s="269">
        <v>59.19</v>
      </c>
      <c r="C346" s="291" t="s">
        <v>222</v>
      </c>
      <c r="D346" s="270">
        <v>8565.8388000000105</v>
      </c>
      <c r="E346" s="270">
        <v>3.4651999999999998</v>
      </c>
      <c r="F346" s="270">
        <f>D346+E346</f>
        <v>8569.304000000011</v>
      </c>
      <c r="G346" s="271" t="s">
        <v>175</v>
      </c>
      <c r="H346" s="272">
        <v>9733.6200000000008</v>
      </c>
      <c r="I346" s="273">
        <v>8500</v>
      </c>
      <c r="J346" s="274">
        <f>E346/I346</f>
        <v>4.0767058823529408E-4</v>
      </c>
      <c r="K346" s="275">
        <f>(F346-I346)/(H346-I346)</f>
        <v>5.617937452376822E-2</v>
      </c>
      <c r="L346" s="335"/>
      <c r="M346" s="335"/>
      <c r="N346" s="191" t="s">
        <v>182</v>
      </c>
    </row>
    <row r="347" spans="1:14" ht="25.5">
      <c r="A347" s="332"/>
      <c r="B347" s="286">
        <v>117.98</v>
      </c>
      <c r="C347" s="292" t="s">
        <v>181</v>
      </c>
      <c r="D347" s="287">
        <v>10038.359999999993</v>
      </c>
      <c r="E347" s="287">
        <v>1.9179999999999999</v>
      </c>
      <c r="F347" s="287">
        <f>D347+E347</f>
        <v>10040.277999999993</v>
      </c>
      <c r="G347" s="288" t="s">
        <v>149</v>
      </c>
      <c r="H347" s="289">
        <v>10047.950000000001</v>
      </c>
      <c r="I347" s="12">
        <v>10000</v>
      </c>
      <c r="J347" s="274">
        <f t="shared" ref="J347:J350" si="91">E347/I347</f>
        <v>1.918E-4</v>
      </c>
      <c r="K347" s="276">
        <f t="shared" ref="K347:K350" si="92">(F347-I347)/(H347-I347)</f>
        <v>0.83999999999984065</v>
      </c>
      <c r="L347" s="335"/>
      <c r="M347" s="335"/>
      <c r="N347" s="192">
        <v>42951</v>
      </c>
    </row>
    <row r="348" spans="1:14" ht="25.5">
      <c r="A348" s="332"/>
      <c r="B348" s="337">
        <v>118.93</v>
      </c>
      <c r="C348" s="293" t="s">
        <v>178</v>
      </c>
      <c r="D348" s="279">
        <v>10043.070000000007</v>
      </c>
      <c r="E348" s="279">
        <v>2.1535000000000002</v>
      </c>
      <c r="F348" s="279">
        <f t="shared" ref="F348:F349" si="93">D348+E348</f>
        <v>10045.223500000007</v>
      </c>
      <c r="G348" s="280" t="s">
        <v>150</v>
      </c>
      <c r="H348" s="281">
        <v>10079.68</v>
      </c>
      <c r="I348" s="12">
        <v>10000</v>
      </c>
      <c r="J348" s="274">
        <f t="shared" si="91"/>
        <v>2.1535000000000003E-4</v>
      </c>
      <c r="K348" s="276">
        <f t="shared" si="92"/>
        <v>0.56756400602418633</v>
      </c>
      <c r="L348" s="335"/>
      <c r="M348" s="335"/>
      <c r="N348" s="193" t="s">
        <v>148</v>
      </c>
    </row>
    <row r="349" spans="1:14" ht="25.5">
      <c r="A349" s="332"/>
      <c r="B349" s="338"/>
      <c r="C349" s="293" t="s">
        <v>179</v>
      </c>
      <c r="D349" s="279">
        <v>1027.6191999999999</v>
      </c>
      <c r="E349" s="279">
        <v>0.32879999999999998</v>
      </c>
      <c r="F349" s="279">
        <f t="shared" si="93"/>
        <v>1027.9479999999999</v>
      </c>
      <c r="G349" s="280" t="s">
        <v>132</v>
      </c>
      <c r="H349" s="281">
        <v>1032.8800000000001</v>
      </c>
      <c r="I349" s="12">
        <v>1000</v>
      </c>
      <c r="J349" s="274">
        <f t="shared" si="91"/>
        <v>3.2879999999999997E-4</v>
      </c>
      <c r="K349" s="276">
        <f t="shared" si="92"/>
        <v>0.84999999999999309</v>
      </c>
      <c r="L349" s="335"/>
      <c r="M349" s="335"/>
      <c r="N349" s="193" t="s">
        <v>134</v>
      </c>
    </row>
    <row r="350" spans="1:14" ht="23.25" thickBot="1">
      <c r="A350" s="333"/>
      <c r="B350" s="282">
        <v>98.64</v>
      </c>
      <c r="C350" s="294" t="s">
        <v>177</v>
      </c>
      <c r="D350" s="283">
        <v>10124.960000000006</v>
      </c>
      <c r="E350" s="284">
        <v>3.29</v>
      </c>
      <c r="F350" s="284">
        <f>D350+E350</f>
        <v>10128.250000000007</v>
      </c>
      <c r="G350" s="285" t="s">
        <v>126</v>
      </c>
      <c r="H350" s="284">
        <v>11196.73</v>
      </c>
      <c r="I350" s="146">
        <v>10000</v>
      </c>
      <c r="J350" s="274">
        <f t="shared" si="91"/>
        <v>3.2900000000000003E-4</v>
      </c>
      <c r="K350" s="276">
        <f t="shared" si="92"/>
        <v>0.10716703015718443</v>
      </c>
      <c r="L350" s="336"/>
      <c r="M350" s="336"/>
      <c r="N350" s="194" t="s">
        <v>135</v>
      </c>
    </row>
    <row r="351" spans="1:14" ht="18.75" thickBot="1">
      <c r="A351" s="195" t="s">
        <v>54</v>
      </c>
      <c r="B351" s="174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8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6"/>
    </row>
    <row r="352" spans="1:14" ht="26.25" thickTop="1">
      <c r="A352" s="328" t="s">
        <v>196</v>
      </c>
      <c r="B352" s="122" t="s">
        <v>138</v>
      </c>
      <c r="C352" s="245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7"/>
    </row>
    <row r="353" spans="1:14" ht="25.5">
      <c r="A353" s="329"/>
      <c r="B353" s="130" t="s">
        <v>138</v>
      </c>
      <c r="C353" s="244" t="s">
        <v>197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7">
        <v>1500</v>
      </c>
      <c r="J353" s="168">
        <f>(H353-I353)/I353</f>
        <v>9.446666666666716E-3</v>
      </c>
      <c r="K353" s="238" t="s">
        <v>202</v>
      </c>
      <c r="L353" s="243">
        <f>F353/1026.56</f>
        <v>1.4749941552369079</v>
      </c>
      <c r="M353" s="242" t="s">
        <v>201</v>
      </c>
      <c r="N353" s="241" t="s">
        <v>200</v>
      </c>
    </row>
    <row r="354" spans="1:14" ht="28.5">
      <c r="A354" s="330"/>
      <c r="B354" s="162">
        <v>7.12</v>
      </c>
      <c r="C354" s="278" t="s">
        <v>230</v>
      </c>
      <c r="D354" s="164">
        <v>14186.079999999994</v>
      </c>
      <c r="E354" s="163">
        <v>1.1399999999999999</v>
      </c>
      <c r="F354" s="163">
        <f>D354+E354</f>
        <v>14187.219999999994</v>
      </c>
      <c r="G354" s="165" t="s">
        <v>10</v>
      </c>
      <c r="H354" s="166">
        <f>F354</f>
        <v>14187.219999999994</v>
      </c>
      <c r="I354" s="171">
        <v>14176</v>
      </c>
      <c r="J354" s="239">
        <f t="shared" ref="J354" si="94">E354/D354</f>
        <v>8.0360466034309718E-5</v>
      </c>
      <c r="K354" s="277">
        <f>(F354-I354)/I354</f>
        <v>7.9147855530430924E-4</v>
      </c>
      <c r="L354" s="175"/>
      <c r="M354" s="176"/>
      <c r="N354" s="198"/>
    </row>
    <row r="355" spans="1:14">
      <c r="A355" s="199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200"/>
    </row>
    <row r="356" spans="1:14" s="157" customFormat="1" ht="16.5" customHeight="1" thickBot="1">
      <c r="A356" s="201" t="s">
        <v>0</v>
      </c>
      <c r="B356" s="178" t="s">
        <v>1</v>
      </c>
      <c r="C356" s="181" t="s">
        <v>102</v>
      </c>
      <c r="D356" s="181" t="s">
        <v>2</v>
      </c>
      <c r="E356" s="181" t="s">
        <v>94</v>
      </c>
      <c r="F356" s="178" t="s">
        <v>185</v>
      </c>
      <c r="G356" s="178" t="s">
        <v>192</v>
      </c>
      <c r="H356" s="178" t="s">
        <v>190</v>
      </c>
      <c r="I356" s="180" t="s">
        <v>191</v>
      </c>
      <c r="J356" s="180" t="s">
        <v>112</v>
      </c>
      <c r="K356" s="182" t="s">
        <v>188</v>
      </c>
      <c r="L356" s="261" t="s">
        <v>224</v>
      </c>
      <c r="M356" s="179" t="s">
        <v>187</v>
      </c>
      <c r="N356" s="202" t="s">
        <v>186</v>
      </c>
    </row>
    <row r="357" spans="1:14" s="183" customFormat="1" ht="16.5" thickBot="1">
      <c r="A357" s="203" t="s">
        <v>269</v>
      </c>
      <c r="B357" s="204" t="s">
        <v>58</v>
      </c>
      <c r="C357" s="205">
        <f>F351+B351</f>
        <v>51384.653500000015</v>
      </c>
      <c r="D357" s="205">
        <f>I351</f>
        <v>50600</v>
      </c>
      <c r="E357" s="206">
        <v>39</v>
      </c>
      <c r="F357" s="207">
        <f>C357-D357</f>
        <v>784.6535000000149</v>
      </c>
      <c r="G357" s="208">
        <f>F357/D357</f>
        <v>1.5506986166008199E-2</v>
      </c>
      <c r="H357" s="207">
        <f>F357/E357</f>
        <v>20.119320512820895</v>
      </c>
      <c r="I357" s="208">
        <f>G357/E357</f>
        <v>3.9761502989764613E-4</v>
      </c>
      <c r="J357" s="209">
        <f>H357*10000/D357</f>
        <v>3.9761502989764614</v>
      </c>
      <c r="K357" s="210">
        <f>B351</f>
        <v>473.65</v>
      </c>
      <c r="L357" s="210">
        <f>F357-K357</f>
        <v>311.00350000001492</v>
      </c>
      <c r="M357" s="208">
        <f>I357*365</f>
        <v>0.14512948591264083</v>
      </c>
      <c r="N357" s="211">
        <f>H357*365</f>
        <v>7343.5519871796268</v>
      </c>
    </row>
    <row r="358" spans="1:14" ht="15.75" thickTop="1" thickBot="1"/>
    <row r="359" spans="1:14" s="157" customFormat="1" ht="15.75" thickTop="1" thickBot="1">
      <c r="A359" s="187" t="s">
        <v>0</v>
      </c>
      <c r="B359" s="188" t="s">
        <v>142</v>
      </c>
      <c r="C359" s="189" t="s">
        <v>1</v>
      </c>
      <c r="D359" s="188" t="s">
        <v>17</v>
      </c>
      <c r="E359" s="188" t="s">
        <v>11</v>
      </c>
      <c r="F359" s="188" t="s">
        <v>18</v>
      </c>
      <c r="G359" s="188" t="s">
        <v>14</v>
      </c>
      <c r="H359" s="188" t="s">
        <v>19</v>
      </c>
      <c r="I359" s="188" t="s">
        <v>2</v>
      </c>
      <c r="J359" s="188" t="s">
        <v>183</v>
      </c>
      <c r="K359" s="188" t="s">
        <v>220</v>
      </c>
      <c r="L359" s="188" t="s">
        <v>49</v>
      </c>
      <c r="M359" s="188" t="s">
        <v>30</v>
      </c>
      <c r="N359" s="190" t="s">
        <v>82</v>
      </c>
    </row>
    <row r="360" spans="1:14" ht="15" thickBot="1">
      <c r="A360" s="331" t="s">
        <v>270</v>
      </c>
      <c r="B360" s="302">
        <v>78.91</v>
      </c>
      <c r="C360" s="290" t="s">
        <v>229</v>
      </c>
      <c r="D360" s="264">
        <v>11100</v>
      </c>
      <c r="E360" s="264"/>
      <c r="F360" s="264">
        <f>D360</f>
        <v>11100</v>
      </c>
      <c r="G360" s="265"/>
      <c r="H360" s="266"/>
      <c r="I360" s="267">
        <f>D360</f>
        <v>11100</v>
      </c>
      <c r="J360" s="268"/>
      <c r="K360" s="153"/>
      <c r="L360" s="334">
        <f>E366/D366</f>
        <v>2.1911766088052059E-4</v>
      </c>
      <c r="M360" s="334">
        <f>L360*365</f>
        <v>7.9977946221390012E-2</v>
      </c>
      <c r="N360" s="191"/>
    </row>
    <row r="361" spans="1:14" ht="25.5">
      <c r="A361" s="332"/>
      <c r="B361" s="269">
        <v>59.19</v>
      </c>
      <c r="C361" s="291" t="s">
        <v>222</v>
      </c>
      <c r="D361" s="270">
        <v>8569.304000000011</v>
      </c>
      <c r="E361" s="270">
        <v>3.4651999999999998</v>
      </c>
      <c r="F361" s="270">
        <f>D361+E361</f>
        <v>8572.7692000000116</v>
      </c>
      <c r="G361" s="271" t="s">
        <v>175</v>
      </c>
      <c r="H361" s="272">
        <v>9733.6200000000008</v>
      </c>
      <c r="I361" s="273">
        <v>8500</v>
      </c>
      <c r="J361" s="274">
        <f>E361/I361</f>
        <v>4.0767058823529408E-4</v>
      </c>
      <c r="K361" s="275">
        <f>(F361-I361)/(H361-I361)</f>
        <v>5.8988343249956637E-2</v>
      </c>
      <c r="L361" s="335"/>
      <c r="M361" s="335"/>
      <c r="N361" s="191" t="s">
        <v>182</v>
      </c>
    </row>
    <row r="362" spans="1:14" ht="25.5">
      <c r="A362" s="332"/>
      <c r="B362" s="286">
        <v>117.98</v>
      </c>
      <c r="C362" s="292" t="s">
        <v>181</v>
      </c>
      <c r="D362" s="287">
        <v>10040.277999999993</v>
      </c>
      <c r="E362" s="287">
        <v>1.9179999999999999</v>
      </c>
      <c r="F362" s="287">
        <f>D362+E362</f>
        <v>10042.195999999993</v>
      </c>
      <c r="G362" s="288" t="s">
        <v>149</v>
      </c>
      <c r="H362" s="289">
        <v>10047.950000000001</v>
      </c>
      <c r="I362" s="12">
        <v>10000</v>
      </c>
      <c r="J362" s="274">
        <f t="shared" ref="J362:J365" si="95">E362/I362</f>
        <v>1.918E-4</v>
      </c>
      <c r="K362" s="276">
        <f t="shared" ref="K362:K365" si="96">(F362-I362)/(H362-I362)</f>
        <v>0.87999999999983314</v>
      </c>
      <c r="L362" s="335"/>
      <c r="M362" s="335"/>
      <c r="N362" s="192">
        <v>42951</v>
      </c>
    </row>
    <row r="363" spans="1:14" ht="25.5">
      <c r="A363" s="332"/>
      <c r="B363" s="337">
        <v>118.93</v>
      </c>
      <c r="C363" s="293" t="s">
        <v>178</v>
      </c>
      <c r="D363" s="279">
        <v>10045.223500000007</v>
      </c>
      <c r="E363" s="279">
        <v>2.1535000000000002</v>
      </c>
      <c r="F363" s="279">
        <f t="shared" ref="F363:F364" si="97">D363+E363</f>
        <v>10047.377000000008</v>
      </c>
      <c r="G363" s="280" t="s">
        <v>150</v>
      </c>
      <c r="H363" s="281">
        <v>10079.68</v>
      </c>
      <c r="I363" s="12">
        <v>10000</v>
      </c>
      <c r="J363" s="274">
        <f t="shared" si="95"/>
        <v>2.1535000000000003E-4</v>
      </c>
      <c r="K363" s="276">
        <f t="shared" si="96"/>
        <v>0.59459086345390955</v>
      </c>
      <c r="L363" s="335"/>
      <c r="M363" s="335"/>
      <c r="N363" s="193" t="s">
        <v>148</v>
      </c>
    </row>
    <row r="364" spans="1:14" ht="25.5">
      <c r="A364" s="332"/>
      <c r="B364" s="338"/>
      <c r="C364" s="293" t="s">
        <v>179</v>
      </c>
      <c r="D364" s="279">
        <v>1027.9479999999999</v>
      </c>
      <c r="E364" s="279">
        <v>0.32879999999999998</v>
      </c>
      <c r="F364" s="279">
        <f t="shared" si="97"/>
        <v>1028.2767999999999</v>
      </c>
      <c r="G364" s="280" t="s">
        <v>132</v>
      </c>
      <c r="H364" s="281">
        <v>1032.8800000000001</v>
      </c>
      <c r="I364" s="12">
        <v>1000</v>
      </c>
      <c r="J364" s="274">
        <f t="shared" si="95"/>
        <v>3.2879999999999997E-4</v>
      </c>
      <c r="K364" s="276">
        <f t="shared" si="96"/>
        <v>0.8599999999999931</v>
      </c>
      <c r="L364" s="335"/>
      <c r="M364" s="335"/>
      <c r="N364" s="193" t="s">
        <v>134</v>
      </c>
    </row>
    <row r="365" spans="1:14" ht="23.25" thickBot="1">
      <c r="A365" s="333"/>
      <c r="B365" s="282">
        <v>98.64</v>
      </c>
      <c r="C365" s="294" t="s">
        <v>177</v>
      </c>
      <c r="D365" s="283">
        <v>10128.250000000007</v>
      </c>
      <c r="E365" s="284">
        <v>3.29</v>
      </c>
      <c r="F365" s="284">
        <f>D365+E365</f>
        <v>10131.540000000008</v>
      </c>
      <c r="G365" s="285" t="s">
        <v>126</v>
      </c>
      <c r="H365" s="284">
        <v>11196.73</v>
      </c>
      <c r="I365" s="146">
        <v>10000</v>
      </c>
      <c r="J365" s="274">
        <f t="shared" si="95"/>
        <v>3.2900000000000003E-4</v>
      </c>
      <c r="K365" s="276">
        <f t="shared" si="96"/>
        <v>0.10991618827973577</v>
      </c>
      <c r="L365" s="336"/>
      <c r="M365" s="336"/>
      <c r="N365" s="194" t="s">
        <v>135</v>
      </c>
    </row>
    <row r="366" spans="1:14" ht="18.75" thickBot="1">
      <c r="A366" s="195" t="s">
        <v>72</v>
      </c>
      <c r="B366" s="174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8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6"/>
    </row>
    <row r="367" spans="1:14" ht="26.25" thickTop="1">
      <c r="A367" s="328" t="s">
        <v>196</v>
      </c>
      <c r="B367" s="122" t="s">
        <v>138</v>
      </c>
      <c r="C367" s="245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7"/>
    </row>
    <row r="368" spans="1:14" ht="25.5">
      <c r="A368" s="329"/>
      <c r="B368" s="130" t="s">
        <v>138</v>
      </c>
      <c r="C368" s="244" t="s">
        <v>197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7">
        <v>1500</v>
      </c>
      <c r="J368" s="168">
        <f>(H368-I368)/I368</f>
        <v>9.446666666666716E-3</v>
      </c>
      <c r="K368" s="238" t="s">
        <v>202</v>
      </c>
      <c r="L368" s="243">
        <f>F368/1026.56</f>
        <v>1.4749941552369079</v>
      </c>
      <c r="M368" s="242" t="s">
        <v>201</v>
      </c>
      <c r="N368" s="241" t="s">
        <v>200</v>
      </c>
    </row>
    <row r="369" spans="1:14" ht="28.5">
      <c r="A369" s="330"/>
      <c r="B369" s="162">
        <v>7.12</v>
      </c>
      <c r="C369" s="278" t="s">
        <v>230</v>
      </c>
      <c r="D369" s="164">
        <v>14187.219999999994</v>
      </c>
      <c r="E369" s="163">
        <v>1.1399999999999999</v>
      </c>
      <c r="F369" s="163">
        <f>D369+E369</f>
        <v>14188.359999999993</v>
      </c>
      <c r="G369" s="165" t="s">
        <v>10</v>
      </c>
      <c r="H369" s="166">
        <f>F369</f>
        <v>14188.359999999993</v>
      </c>
      <c r="I369" s="171">
        <v>14176</v>
      </c>
      <c r="J369" s="239">
        <f t="shared" ref="J369" si="98">E369/D369</f>
        <v>8.035400874871895E-5</v>
      </c>
      <c r="K369" s="277">
        <f>(F369-I369)/I369</f>
        <v>8.7189616252774445E-4</v>
      </c>
      <c r="L369" s="175"/>
      <c r="M369" s="176"/>
      <c r="N369" s="198"/>
    </row>
    <row r="370" spans="1:14">
      <c r="A370" s="199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200"/>
    </row>
    <row r="371" spans="1:14" s="157" customFormat="1" ht="16.5" customHeight="1" thickBot="1">
      <c r="A371" s="201" t="s">
        <v>0</v>
      </c>
      <c r="B371" s="178" t="s">
        <v>1</v>
      </c>
      <c r="C371" s="181" t="s">
        <v>102</v>
      </c>
      <c r="D371" s="181" t="s">
        <v>2</v>
      </c>
      <c r="E371" s="181" t="s">
        <v>94</v>
      </c>
      <c r="F371" s="178" t="s">
        <v>185</v>
      </c>
      <c r="G371" s="178" t="s">
        <v>192</v>
      </c>
      <c r="H371" s="178" t="s">
        <v>190</v>
      </c>
      <c r="I371" s="180" t="s">
        <v>191</v>
      </c>
      <c r="J371" s="180" t="s">
        <v>112</v>
      </c>
      <c r="K371" s="182" t="s">
        <v>188</v>
      </c>
      <c r="L371" s="261" t="s">
        <v>224</v>
      </c>
      <c r="M371" s="179" t="s">
        <v>187</v>
      </c>
      <c r="N371" s="202" t="s">
        <v>186</v>
      </c>
    </row>
    <row r="372" spans="1:14" s="183" customFormat="1" ht="16.5" thickBot="1">
      <c r="A372" s="203" t="s">
        <v>271</v>
      </c>
      <c r="B372" s="204" t="s">
        <v>58</v>
      </c>
      <c r="C372" s="205">
        <f>F366+B366</f>
        <v>51395.809000000023</v>
      </c>
      <c r="D372" s="205">
        <f>I366</f>
        <v>50600</v>
      </c>
      <c r="E372" s="206">
        <v>40</v>
      </c>
      <c r="F372" s="207">
        <f>C372-D372</f>
        <v>795.80900000002293</v>
      </c>
      <c r="G372" s="208">
        <f>F372/D372</f>
        <v>1.5727450592885828E-2</v>
      </c>
      <c r="H372" s="207">
        <f>F372/E372</f>
        <v>19.895225000000572</v>
      </c>
      <c r="I372" s="208">
        <f>G372/E372</f>
        <v>3.9318626482214567E-4</v>
      </c>
      <c r="J372" s="209">
        <f>H372*10000/D372</f>
        <v>3.9318626482214571</v>
      </c>
      <c r="K372" s="210">
        <f>B366</f>
        <v>473.65</v>
      </c>
      <c r="L372" s="210">
        <f>F372-K372</f>
        <v>322.15900000002296</v>
      </c>
      <c r="M372" s="208">
        <f>I372*365</f>
        <v>0.14351298666008316</v>
      </c>
      <c r="N372" s="211">
        <f>H372*365</f>
        <v>7261.7571250002084</v>
      </c>
    </row>
    <row r="373" spans="1:14" ht="15" thickTop="1"/>
  </sheetData>
  <mergeCells count="126"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workbookViewId="0">
      <selection activeCell="E26" sqref="E26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.75" thickTop="1" thickBot="1">
      <c r="A1" s="187" t="s">
        <v>0</v>
      </c>
      <c r="B1" s="188" t="s">
        <v>142</v>
      </c>
      <c r="C1" s="189" t="s">
        <v>1</v>
      </c>
      <c r="D1" s="188" t="s">
        <v>17</v>
      </c>
      <c r="E1" s="188" t="s">
        <v>11</v>
      </c>
      <c r="F1" s="188" t="s">
        <v>18</v>
      </c>
      <c r="G1" s="188" t="s">
        <v>14</v>
      </c>
      <c r="H1" s="188" t="s">
        <v>19</v>
      </c>
      <c r="I1" s="188" t="s">
        <v>2</v>
      </c>
      <c r="J1" s="188" t="s">
        <v>183</v>
      </c>
      <c r="K1" s="188" t="s">
        <v>220</v>
      </c>
      <c r="L1" s="188" t="s">
        <v>49</v>
      </c>
      <c r="M1" s="188" t="s">
        <v>30</v>
      </c>
      <c r="N1" s="190" t="s">
        <v>82</v>
      </c>
    </row>
    <row r="2" spans="1:14" ht="15" thickBot="1">
      <c r="A2" s="331" t="s">
        <v>272</v>
      </c>
      <c r="B2" s="302"/>
      <c r="C2" s="290" t="s">
        <v>229</v>
      </c>
      <c r="D2" s="264">
        <v>0</v>
      </c>
      <c r="E2" s="264">
        <v>0</v>
      </c>
      <c r="F2" s="264">
        <v>0</v>
      </c>
      <c r="G2" s="265"/>
      <c r="H2" s="266"/>
      <c r="I2" s="267">
        <f>D2</f>
        <v>0</v>
      </c>
      <c r="J2" s="268"/>
      <c r="K2" s="153"/>
      <c r="L2" s="334">
        <f>E8/D8</f>
        <v>2.801329782245105E-4</v>
      </c>
      <c r="M2" s="334">
        <f>L2*365</f>
        <v>0.10224853705194634</v>
      </c>
      <c r="N2" s="191"/>
    </row>
    <row r="3" spans="1:14" ht="25.5">
      <c r="A3" s="332"/>
      <c r="B3" s="269"/>
      <c r="C3" s="291" t="s">
        <v>222</v>
      </c>
      <c r="D3" s="270">
        <v>8572.7692000000116</v>
      </c>
      <c r="E3" s="270">
        <v>3.4651999999999998</v>
      </c>
      <c r="F3" s="270">
        <f>D3+E3</f>
        <v>8576.2344000000121</v>
      </c>
      <c r="G3" s="271" t="s">
        <v>175</v>
      </c>
      <c r="H3" s="272">
        <v>9733.6200000000008</v>
      </c>
      <c r="I3" s="273">
        <v>8500</v>
      </c>
      <c r="J3" s="274">
        <f>E3/I3</f>
        <v>4.0767058823529408E-4</v>
      </c>
      <c r="K3" s="275">
        <f>(F3-I3)/(H3-I3)</f>
        <v>6.1797311976145047E-2</v>
      </c>
      <c r="L3" s="335"/>
      <c r="M3" s="335"/>
      <c r="N3" s="191" t="s">
        <v>182</v>
      </c>
    </row>
    <row r="4" spans="1:14" ht="25.5">
      <c r="A4" s="332"/>
      <c r="B4" s="286"/>
      <c r="C4" s="292" t="s">
        <v>181</v>
      </c>
      <c r="D4" s="287">
        <v>10042.195999999993</v>
      </c>
      <c r="E4" s="287">
        <v>1.9179999999999999</v>
      </c>
      <c r="F4" s="287">
        <f>D4+E4</f>
        <v>10044.113999999992</v>
      </c>
      <c r="G4" s="288" t="s">
        <v>149</v>
      </c>
      <c r="H4" s="289">
        <v>10047.950000000001</v>
      </c>
      <c r="I4" s="12">
        <v>10000</v>
      </c>
      <c r="J4" s="274">
        <f t="shared" ref="J4:J7" si="0">E4/I4</f>
        <v>1.918E-4</v>
      </c>
      <c r="K4" s="276">
        <f t="shared" ref="K4:K7" si="1">(F4-I4)/(H4-I4)</f>
        <v>0.91999999999982551</v>
      </c>
      <c r="L4" s="335"/>
      <c r="M4" s="335"/>
      <c r="N4" s="192">
        <v>42951</v>
      </c>
    </row>
    <row r="5" spans="1:14" ht="25.5">
      <c r="A5" s="332"/>
      <c r="B5" s="337"/>
      <c r="C5" s="293" t="s">
        <v>178</v>
      </c>
      <c r="D5" s="279">
        <v>10047.377000000008</v>
      </c>
      <c r="E5" s="279">
        <v>2.1535000000000002</v>
      </c>
      <c r="F5" s="279">
        <f t="shared" ref="F5:F6" si="2">D5+E5</f>
        <v>10049.530500000008</v>
      </c>
      <c r="G5" s="280" t="s">
        <v>150</v>
      </c>
      <c r="H5" s="281">
        <v>10079.68</v>
      </c>
      <c r="I5" s="12">
        <v>10000</v>
      </c>
      <c r="J5" s="274">
        <f t="shared" si="0"/>
        <v>2.1535000000000003E-4</v>
      </c>
      <c r="K5" s="276">
        <f t="shared" si="1"/>
        <v>0.62161772088363265</v>
      </c>
      <c r="L5" s="335"/>
      <c r="M5" s="335"/>
      <c r="N5" s="193" t="s">
        <v>148</v>
      </c>
    </row>
    <row r="6" spans="1:14" ht="25.5">
      <c r="A6" s="332"/>
      <c r="B6" s="338"/>
      <c r="C6" s="293" t="s">
        <v>179</v>
      </c>
      <c r="D6" s="279">
        <v>1028.2767999999999</v>
      </c>
      <c r="E6" s="279">
        <v>0.32879999999999998</v>
      </c>
      <c r="F6" s="279">
        <f t="shared" si="2"/>
        <v>1028.6055999999999</v>
      </c>
      <c r="G6" s="280" t="s">
        <v>132</v>
      </c>
      <c r="H6" s="281">
        <v>1032.8800000000001</v>
      </c>
      <c r="I6" s="12">
        <v>1000</v>
      </c>
      <c r="J6" s="274">
        <f t="shared" si="0"/>
        <v>3.2879999999999997E-4</v>
      </c>
      <c r="K6" s="276">
        <f t="shared" si="1"/>
        <v>0.86999999999999311</v>
      </c>
      <c r="L6" s="335"/>
      <c r="M6" s="335"/>
      <c r="N6" s="193" t="s">
        <v>134</v>
      </c>
    </row>
    <row r="7" spans="1:14" ht="23.25" thickBot="1">
      <c r="A7" s="333"/>
      <c r="B7" s="282"/>
      <c r="C7" s="294" t="s">
        <v>177</v>
      </c>
      <c r="D7" s="283">
        <v>10131.540000000008</v>
      </c>
      <c r="E7" s="284">
        <v>3.29</v>
      </c>
      <c r="F7" s="284">
        <f>D7+E7</f>
        <v>10134.830000000009</v>
      </c>
      <c r="G7" s="285" t="s">
        <v>126</v>
      </c>
      <c r="H7" s="284">
        <v>11196.73</v>
      </c>
      <c r="I7" s="146">
        <v>10000</v>
      </c>
      <c r="J7" s="274">
        <f t="shared" si="0"/>
        <v>3.2900000000000003E-4</v>
      </c>
      <c r="K7" s="276">
        <f t="shared" si="1"/>
        <v>0.11266534640228712</v>
      </c>
      <c r="L7" s="336"/>
      <c r="M7" s="336"/>
      <c r="N7" s="194" t="s">
        <v>135</v>
      </c>
    </row>
    <row r="8" spans="1:14" ht="18.75" thickBot="1">
      <c r="A8" s="195" t="s">
        <v>79</v>
      </c>
      <c r="B8" s="174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8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6"/>
    </row>
    <row r="9" spans="1:14" ht="26.25" thickTop="1">
      <c r="A9" s="328" t="s">
        <v>196</v>
      </c>
      <c r="B9" s="122" t="s">
        <v>138</v>
      </c>
      <c r="C9" s="245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7"/>
    </row>
    <row r="10" spans="1:14" ht="25.5">
      <c r="A10" s="329"/>
      <c r="B10" s="130" t="s">
        <v>138</v>
      </c>
      <c r="C10" s="244" t="s">
        <v>197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7">
        <v>1500</v>
      </c>
      <c r="J10" s="168">
        <f>(H10-I10)/I10</f>
        <v>9.446666666666716E-3</v>
      </c>
      <c r="K10" s="238" t="s">
        <v>202</v>
      </c>
      <c r="L10" s="243">
        <f>F10/1026.56</f>
        <v>1.4749941552369079</v>
      </c>
      <c r="M10" s="242" t="s">
        <v>201</v>
      </c>
      <c r="N10" s="241" t="s">
        <v>200</v>
      </c>
    </row>
    <row r="11" spans="1:14" ht="28.5">
      <c r="A11" s="330"/>
      <c r="B11" s="162">
        <v>0</v>
      </c>
      <c r="C11" s="278" t="s">
        <v>230</v>
      </c>
      <c r="D11" s="164">
        <v>14188.359999999993</v>
      </c>
      <c r="E11" s="163">
        <v>1.1299999999999999</v>
      </c>
      <c r="F11" s="163">
        <f>D11+E11</f>
        <v>14189.489999999993</v>
      </c>
      <c r="G11" s="165" t="s">
        <v>10</v>
      </c>
      <c r="H11" s="166">
        <f>F11</f>
        <v>14189.489999999993</v>
      </c>
      <c r="I11" s="171">
        <v>14176</v>
      </c>
      <c r="J11" s="239">
        <f t="shared" ref="J11" si="3">E11/D11</f>
        <v>7.9642749408670232E-5</v>
      </c>
      <c r="K11" s="277">
        <f>(F11-I11)/I11</f>
        <v>9.5160835214394091E-4</v>
      </c>
      <c r="L11" s="175"/>
      <c r="M11" s="176"/>
      <c r="N11" s="198"/>
    </row>
    <row r="12" spans="1:14">
      <c r="A12" s="199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200"/>
    </row>
    <row r="13" spans="1:14" s="157" customFormat="1" ht="16.5" customHeight="1" thickBot="1">
      <c r="A13" s="201" t="s">
        <v>0</v>
      </c>
      <c r="B13" s="178" t="s">
        <v>1</v>
      </c>
      <c r="C13" s="181" t="s">
        <v>102</v>
      </c>
      <c r="D13" s="181" t="s">
        <v>2</v>
      </c>
      <c r="E13" s="181" t="s">
        <v>94</v>
      </c>
      <c r="F13" s="178" t="s">
        <v>185</v>
      </c>
      <c r="G13" s="178" t="s">
        <v>192</v>
      </c>
      <c r="H13" s="178" t="s">
        <v>190</v>
      </c>
      <c r="I13" s="180" t="s">
        <v>191</v>
      </c>
      <c r="J13" s="180" t="s">
        <v>112</v>
      </c>
      <c r="K13" s="182" t="s">
        <v>188</v>
      </c>
      <c r="L13" s="261" t="s">
        <v>224</v>
      </c>
      <c r="M13" s="179" t="s">
        <v>187</v>
      </c>
      <c r="N13" s="202" t="s">
        <v>186</v>
      </c>
    </row>
    <row r="14" spans="1:14" s="183" customFormat="1" ht="16.5" thickBot="1">
      <c r="A14" s="203" t="s">
        <v>273</v>
      </c>
      <c r="B14" s="204" t="s">
        <v>58</v>
      </c>
      <c r="C14" s="205">
        <f>F8+B8</f>
        <v>39833.314500000022</v>
      </c>
      <c r="D14" s="205">
        <f>I8</f>
        <v>39500</v>
      </c>
      <c r="E14" s="206">
        <v>1</v>
      </c>
      <c r="F14" s="207">
        <f>C14-D14</f>
        <v>333.31450000002224</v>
      </c>
      <c r="G14" s="208">
        <f>F14/D14</f>
        <v>8.438341772152462E-3</v>
      </c>
      <c r="H14" s="207">
        <f>F14/E14</f>
        <v>333.31450000002224</v>
      </c>
      <c r="I14" s="208">
        <f>G14/E14</f>
        <v>8.438341772152462E-3</v>
      </c>
      <c r="J14" s="209">
        <f>H14*10000/D14</f>
        <v>84.383417721524623</v>
      </c>
      <c r="K14" s="210">
        <f>B8</f>
        <v>0</v>
      </c>
      <c r="L14" s="210">
        <f>F14-K14</f>
        <v>333.31450000002224</v>
      </c>
      <c r="M14" s="208">
        <f>I14*365</f>
        <v>3.0799947468356486</v>
      </c>
      <c r="N14" s="211">
        <f>H14*365</f>
        <v>121659.79250000812</v>
      </c>
    </row>
    <row r="15" spans="1:14" ht="15.75" thickTop="1" thickBot="1"/>
    <row r="16" spans="1:14" s="157" customFormat="1" ht="15.75" thickTop="1" thickBot="1">
      <c r="A16" s="187" t="s">
        <v>0</v>
      </c>
      <c r="B16" s="188" t="s">
        <v>142</v>
      </c>
      <c r="C16" s="189" t="s">
        <v>1</v>
      </c>
      <c r="D16" s="188" t="s">
        <v>17</v>
      </c>
      <c r="E16" s="188" t="s">
        <v>11</v>
      </c>
      <c r="F16" s="188" t="s">
        <v>18</v>
      </c>
      <c r="G16" s="188" t="s">
        <v>14</v>
      </c>
      <c r="H16" s="188" t="s">
        <v>19</v>
      </c>
      <c r="I16" s="188" t="s">
        <v>2</v>
      </c>
      <c r="J16" s="188" t="s">
        <v>183</v>
      </c>
      <c r="K16" s="188" t="s">
        <v>220</v>
      </c>
      <c r="L16" s="188" t="s">
        <v>49</v>
      </c>
      <c r="M16" s="188" t="s">
        <v>30</v>
      </c>
      <c r="N16" s="190" t="s">
        <v>82</v>
      </c>
    </row>
    <row r="17" spans="1:14" ht="15" thickBot="1">
      <c r="A17" s="331" t="s">
        <v>274</v>
      </c>
      <c r="B17" s="302"/>
      <c r="C17" s="290" t="s">
        <v>229</v>
      </c>
      <c r="D17" s="264">
        <v>0</v>
      </c>
      <c r="E17" s="264"/>
      <c r="F17" s="264">
        <v>0</v>
      </c>
      <c r="G17" s="265"/>
      <c r="H17" s="266"/>
      <c r="I17" s="267">
        <f>D17</f>
        <v>0</v>
      </c>
      <c r="J17" s="268"/>
      <c r="K17" s="153"/>
      <c r="L17" s="334">
        <f>E23/D23</f>
        <v>2.8005452571615633E-4</v>
      </c>
      <c r="M17" s="334">
        <f>L17*365</f>
        <v>0.10221990188639705</v>
      </c>
      <c r="N17" s="191"/>
    </row>
    <row r="18" spans="1:14" ht="25.5">
      <c r="A18" s="332"/>
      <c r="B18" s="269"/>
      <c r="C18" s="291" t="s">
        <v>222</v>
      </c>
      <c r="D18" s="270">
        <v>8576.2344000000121</v>
      </c>
      <c r="E18" s="270">
        <v>3.4651999999999998</v>
      </c>
      <c r="F18" s="270">
        <f>D18+E18</f>
        <v>8579.6996000000127</v>
      </c>
      <c r="G18" s="271" t="s">
        <v>175</v>
      </c>
      <c r="H18" s="272">
        <v>9733.6200000000008</v>
      </c>
      <c r="I18" s="273">
        <v>8500</v>
      </c>
      <c r="J18" s="274">
        <f>E18/I18</f>
        <v>4.0767058823529408E-4</v>
      </c>
      <c r="K18" s="275">
        <f>(F18-I18)/(H18-I18)</f>
        <v>6.4606280702333457E-2</v>
      </c>
      <c r="L18" s="335"/>
      <c r="M18" s="335"/>
      <c r="N18" s="191" t="s">
        <v>182</v>
      </c>
    </row>
    <row r="19" spans="1:14" ht="25.5">
      <c r="A19" s="332"/>
      <c r="B19" s="286"/>
      <c r="C19" s="292" t="s">
        <v>181</v>
      </c>
      <c r="D19" s="287">
        <v>10044.113999999992</v>
      </c>
      <c r="E19" s="287">
        <v>1.9179999999999999</v>
      </c>
      <c r="F19" s="287">
        <f>D19+E19</f>
        <v>10046.031999999992</v>
      </c>
      <c r="G19" s="288" t="s">
        <v>149</v>
      </c>
      <c r="H19" s="289">
        <v>10047.950000000001</v>
      </c>
      <c r="I19" s="12">
        <v>10000</v>
      </c>
      <c r="J19" s="274">
        <f t="shared" ref="J19:J22" si="4">E19/I19</f>
        <v>1.918E-4</v>
      </c>
      <c r="K19" s="276">
        <f t="shared" ref="K19:K22" si="5">(F19-I19)/(H19-I19)</f>
        <v>0.95999999999981789</v>
      </c>
      <c r="L19" s="335"/>
      <c r="M19" s="335"/>
      <c r="N19" s="192">
        <v>42951</v>
      </c>
    </row>
    <row r="20" spans="1:14" ht="25.5">
      <c r="A20" s="332"/>
      <c r="B20" s="337"/>
      <c r="C20" s="293" t="s">
        <v>178</v>
      </c>
      <c r="D20" s="279">
        <v>10049.530500000008</v>
      </c>
      <c r="E20" s="279">
        <v>2.1535000000000002</v>
      </c>
      <c r="F20" s="279">
        <f t="shared" ref="F20:F21" si="6">D20+E20</f>
        <v>10051.684000000008</v>
      </c>
      <c r="G20" s="280" t="s">
        <v>150</v>
      </c>
      <c r="H20" s="281">
        <v>10079.68</v>
      </c>
      <c r="I20" s="12">
        <v>10000</v>
      </c>
      <c r="J20" s="274">
        <f t="shared" si="4"/>
        <v>2.1535000000000003E-4</v>
      </c>
      <c r="K20" s="276">
        <f t="shared" si="5"/>
        <v>0.64864457831335587</v>
      </c>
      <c r="L20" s="335"/>
      <c r="M20" s="335"/>
      <c r="N20" s="193" t="s">
        <v>148</v>
      </c>
    </row>
    <row r="21" spans="1:14" ht="25.5">
      <c r="A21" s="332"/>
      <c r="B21" s="338"/>
      <c r="C21" s="293" t="s">
        <v>179</v>
      </c>
      <c r="D21" s="279">
        <v>1028.6055999999999</v>
      </c>
      <c r="E21" s="279">
        <v>0.32879999999999998</v>
      </c>
      <c r="F21" s="279">
        <f t="shared" si="6"/>
        <v>1028.9343999999999</v>
      </c>
      <c r="G21" s="280" t="s">
        <v>132</v>
      </c>
      <c r="H21" s="281">
        <v>1032.8800000000001</v>
      </c>
      <c r="I21" s="12">
        <v>1000</v>
      </c>
      <c r="J21" s="274">
        <f t="shared" si="4"/>
        <v>3.2879999999999997E-4</v>
      </c>
      <c r="K21" s="276">
        <f t="shared" si="5"/>
        <v>0.87999999999999312</v>
      </c>
      <c r="L21" s="335"/>
      <c r="M21" s="335"/>
      <c r="N21" s="193" t="s">
        <v>134</v>
      </c>
    </row>
    <row r="22" spans="1:14" ht="23.25" thickBot="1">
      <c r="A22" s="333"/>
      <c r="B22" s="282"/>
      <c r="C22" s="294" t="s">
        <v>177</v>
      </c>
      <c r="D22" s="283">
        <v>10134.830000000009</v>
      </c>
      <c r="E22" s="284">
        <v>3.29</v>
      </c>
      <c r="F22" s="284">
        <f>D22+E22</f>
        <v>10138.12000000001</v>
      </c>
      <c r="G22" s="285" t="s">
        <v>126</v>
      </c>
      <c r="H22" s="284">
        <v>11196.73</v>
      </c>
      <c r="I22" s="146">
        <v>10000</v>
      </c>
      <c r="J22" s="274">
        <f t="shared" si="4"/>
        <v>3.2900000000000003E-4</v>
      </c>
      <c r="K22" s="276">
        <f t="shared" si="5"/>
        <v>0.11541450452483848</v>
      </c>
      <c r="L22" s="336"/>
      <c r="M22" s="336"/>
      <c r="N22" s="194" t="s">
        <v>135</v>
      </c>
    </row>
    <row r="23" spans="1:14" ht="18.75" thickBot="1">
      <c r="A23" s="195" t="s">
        <v>81</v>
      </c>
      <c r="B23" s="174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8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6"/>
    </row>
    <row r="24" spans="1:14" ht="26.25" thickTop="1">
      <c r="A24" s="328" t="s">
        <v>196</v>
      </c>
      <c r="B24" s="122" t="s">
        <v>138</v>
      </c>
      <c r="C24" s="245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7"/>
    </row>
    <row r="25" spans="1:14" ht="25.5">
      <c r="A25" s="329"/>
      <c r="B25" s="130" t="s">
        <v>138</v>
      </c>
      <c r="C25" s="244" t="s">
        <v>197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7">
        <v>1500</v>
      </c>
      <c r="J25" s="168">
        <f>(H25-I25)/I25</f>
        <v>1.6973333333333358E-2</v>
      </c>
      <c r="K25" s="238" t="s">
        <v>202</v>
      </c>
      <c r="L25" s="243">
        <f>F25/1026.56</f>
        <v>1.4859920511221947</v>
      </c>
      <c r="M25" s="242" t="s">
        <v>201</v>
      </c>
      <c r="N25" s="241" t="s">
        <v>200</v>
      </c>
    </row>
    <row r="26" spans="1:14" ht="28.5">
      <c r="A26" s="330"/>
      <c r="B26" s="162">
        <v>0</v>
      </c>
      <c r="C26" s="278" t="s">
        <v>230</v>
      </c>
      <c r="D26" s="164">
        <v>14123.489999999993</v>
      </c>
      <c r="E26" s="163">
        <v>0.05</v>
      </c>
      <c r="F26" s="163">
        <f>D26+E26</f>
        <v>14123.539999999992</v>
      </c>
      <c r="G26" s="165" t="s">
        <v>10</v>
      </c>
      <c r="H26" s="166">
        <f>F26</f>
        <v>14123.539999999992</v>
      </c>
      <c r="I26" s="171">
        <v>14110</v>
      </c>
      <c r="J26" s="239">
        <f t="shared" ref="J26" si="7">E26/D26</f>
        <v>3.5402014657850171E-6</v>
      </c>
      <c r="K26" s="277">
        <f>(F26-I26)/I26</f>
        <v>9.5960311835519333E-4</v>
      </c>
      <c r="L26" s="175"/>
      <c r="M26" s="176"/>
      <c r="N26" s="198"/>
    </row>
    <row r="27" spans="1:14">
      <c r="A27" s="199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200"/>
    </row>
    <row r="28" spans="1:14" s="157" customFormat="1" ht="16.5" customHeight="1" thickBot="1">
      <c r="A28" s="201" t="s">
        <v>0</v>
      </c>
      <c r="B28" s="178" t="s">
        <v>1</v>
      </c>
      <c r="C28" s="181" t="s">
        <v>102</v>
      </c>
      <c r="D28" s="181" t="s">
        <v>2</v>
      </c>
      <c r="E28" s="181" t="s">
        <v>94</v>
      </c>
      <c r="F28" s="178" t="s">
        <v>185</v>
      </c>
      <c r="G28" s="178" t="s">
        <v>192</v>
      </c>
      <c r="H28" s="178" t="s">
        <v>190</v>
      </c>
      <c r="I28" s="180" t="s">
        <v>191</v>
      </c>
      <c r="J28" s="180" t="s">
        <v>112</v>
      </c>
      <c r="K28" s="182" t="s">
        <v>188</v>
      </c>
      <c r="L28" s="261" t="s">
        <v>224</v>
      </c>
      <c r="M28" s="179" t="s">
        <v>187</v>
      </c>
      <c r="N28" s="202" t="s">
        <v>186</v>
      </c>
    </row>
    <row r="29" spans="1:14" s="183" customFormat="1" ht="16.5" thickBot="1">
      <c r="A29" s="203" t="s">
        <v>273</v>
      </c>
      <c r="B29" s="204" t="s">
        <v>58</v>
      </c>
      <c r="C29" s="205">
        <f>F23+B23</f>
        <v>39844.470000000023</v>
      </c>
      <c r="D29" s="205">
        <f>I23</f>
        <v>39500</v>
      </c>
      <c r="E29" s="206">
        <v>2</v>
      </c>
      <c r="F29" s="207">
        <f>C29-D29</f>
        <v>344.47000000002299</v>
      </c>
      <c r="G29" s="208">
        <f>F29/D29</f>
        <v>8.7207594936714681E-3</v>
      </c>
      <c r="H29" s="207">
        <f>F29/E29</f>
        <v>172.2350000000115</v>
      </c>
      <c r="I29" s="208">
        <f>G29/E29</f>
        <v>4.360379746835734E-3</v>
      </c>
      <c r="J29" s="209">
        <f>H29*10000/D29</f>
        <v>43.603797468357342</v>
      </c>
      <c r="K29" s="210">
        <f>B23</f>
        <v>0</v>
      </c>
      <c r="L29" s="210">
        <f>F29-K29</f>
        <v>344.47000000002299</v>
      </c>
      <c r="M29" s="208">
        <f>I29*365</f>
        <v>1.5915386075950428</v>
      </c>
      <c r="N29" s="211">
        <f>H29*365</f>
        <v>62865.7750000042</v>
      </c>
    </row>
    <row r="30" spans="1:14" ht="15" thickTop="1"/>
  </sheetData>
  <mergeCells count="10"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D28" sqref="D28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9" t="s">
        <v>206</v>
      </c>
      <c r="B17" s="350"/>
      <c r="C17" s="350"/>
      <c r="D17" s="350"/>
      <c r="E17" s="350"/>
      <c r="F17" s="350"/>
      <c r="G17" s="350"/>
      <c r="H17" s="350"/>
      <c r="I17" s="350"/>
      <c r="J17" s="350"/>
      <c r="K17" s="350"/>
      <c r="L17" s="351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9" t="s">
        <v>228</v>
      </c>
      <c r="B22" s="350"/>
      <c r="C22" s="350"/>
      <c r="D22" s="350"/>
      <c r="E22" s="350"/>
      <c r="F22" s="350"/>
      <c r="G22" s="351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</row>
    <row r="24" spans="1:12">
      <c r="A24" s="251">
        <v>2017</v>
      </c>
      <c r="B24" s="263" t="s">
        <v>227</v>
      </c>
      <c r="C24" s="251">
        <v>50600</v>
      </c>
      <c r="D24" s="252">
        <f>E24/C24</f>
        <v>8.5416131422924896E-2</v>
      </c>
      <c r="E24" s="254">
        <v>4322.0562499999996</v>
      </c>
      <c r="F24" s="254">
        <f>E24/365*G24</f>
        <v>473.65</v>
      </c>
      <c r="G24" s="251">
        <v>40</v>
      </c>
    </row>
    <row r="25" spans="1:12">
      <c r="A25" s="251">
        <v>2017</v>
      </c>
      <c r="B25" s="263">
        <v>8</v>
      </c>
      <c r="C25" s="251">
        <v>39500</v>
      </c>
      <c r="D25" s="252"/>
      <c r="E25" s="254"/>
      <c r="F25" s="254"/>
      <c r="G25" s="251"/>
    </row>
  </sheetData>
  <mergeCells count="2">
    <mergeCell ref="A17:L17"/>
    <mergeCell ref="A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2017-08-02T04:39:42Z</dcterms:modified>
</cp:coreProperties>
</file>