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che-tomcat-9.0.0.M20-winx64\webapps\h5game\h5文档\理财\"/>
    </mc:Choice>
  </mc:AlternateContent>
  <bookViews>
    <workbookView xWindow="0" yWindow="0" windowWidth="21600" windowHeight="9465" firstSheet="1" activeTab="1"/>
  </bookViews>
  <sheets>
    <sheet name="4月份" sheetId="1" r:id="rId1"/>
    <sheet name="6~7月份" sheetId="2" r:id="rId2"/>
    <sheet name="费用开支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6" i="2" l="1"/>
  <c r="K109" i="2"/>
  <c r="K110" i="2"/>
  <c r="J107" i="2"/>
  <c r="J108" i="2"/>
  <c r="J109" i="2"/>
  <c r="J110" i="2"/>
  <c r="J106" i="2"/>
  <c r="F105" i="2"/>
  <c r="I105" i="2"/>
  <c r="I111" i="2" s="1"/>
  <c r="D117" i="2" s="1"/>
  <c r="F106" i="2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F109" i="2"/>
  <c r="F108" i="2"/>
  <c r="K108" i="2" s="1"/>
  <c r="F107" i="2"/>
  <c r="K107" i="2" s="1"/>
  <c r="F111" i="2" l="1"/>
  <c r="C117" i="2" s="1"/>
  <c r="F117" i="2" s="1"/>
  <c r="L117" i="2" s="1"/>
  <c r="H114" i="2"/>
  <c r="H111" i="2"/>
  <c r="F99" i="2"/>
  <c r="H99" i="2"/>
  <c r="G117" i="2" l="1"/>
  <c r="I117" i="2" s="1"/>
  <c r="M117" i="2" s="1"/>
  <c r="H117" i="2"/>
  <c r="N117" i="2" s="1"/>
  <c r="E24" i="3"/>
  <c r="F24" i="3" s="1"/>
  <c r="I24" i="3" s="1"/>
  <c r="J117" i="2" l="1"/>
  <c r="K24" i="3"/>
  <c r="C20" i="3"/>
  <c r="E20" i="3" s="1"/>
  <c r="F20" i="3" s="1"/>
  <c r="E19" i="3"/>
  <c r="F19" i="3" s="1"/>
  <c r="K19" i="3" s="1"/>
  <c r="I20" i="3" l="1"/>
  <c r="K20" i="3"/>
  <c r="I19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L91" i="2" s="1"/>
  <c r="H96" i="2" s="1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F96" i="2" l="1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L76" i="2" s="1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s="1"/>
  <c r="H102" i="2" l="1"/>
  <c r="G102" i="2"/>
  <c r="I102" i="2" s="1"/>
  <c r="M102" i="2" s="1"/>
  <c r="N102" i="2"/>
  <c r="J102" i="2"/>
  <c r="K85" i="2"/>
  <c r="C88" i="2"/>
  <c r="H82" i="2"/>
  <c r="M76" i="2"/>
  <c r="M82" i="2" s="1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K117" i="1" s="1"/>
  <c r="L117" i="1" s="1"/>
  <c r="L127" i="1" s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88" i="2" l="1"/>
  <c r="H140" i="1"/>
  <c r="H153" i="1"/>
  <c r="F127" i="1"/>
  <c r="H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K103" i="1" l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<sst xmlns="http://schemas.openxmlformats.org/spreadsheetml/2006/main" count="1137" uniqueCount="231">
  <si>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</si>
  <si>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</si>
  <si>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</si>
  <si>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</si>
  <si>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</si>
  <si>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</si>
  <si>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</si>
  <si>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</si>
  <si>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</si>
  <si>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</si>
  <si>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</si>
  <si>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</si>
  <si>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</si>
  <si>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</si>
  <si>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</si>
  <si>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</si>
  <si>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</si>
  <si>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</si>
  <si>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</si>
  <si>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</si>
  <si>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</si>
  <si>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</si>
  <si>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</si>
  <si>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</si>
  <si>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</si>
  <si>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</si>
  <si>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</si>
  <si>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</si>
  <si>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</si>
  <si>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</si>
  <si>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</si>
  <si>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</si>
  <si>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</si>
  <si>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</si>
  <si>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</si>
  <si>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</si>
  <si>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</si>
  <si>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</si>
  <si>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</si>
  <si>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</si>
  <si>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</si>
  <si>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</si>
  <si>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</si>
  <si>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</si>
  <si>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</si>
  <si>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</si>
  <si>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</si>
  <si>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</si>
  <si>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</si>
  <si>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</si>
  <si>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</si>
  <si>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</si>
  <si>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</si>
  <si>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</si>
  <si>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</si>
  <si>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</si>
  <si>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</si>
  <si>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</si>
  <si>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</si>
  <si>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</si>
  <si>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</si>
  <si>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</si>
  <si>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</si>
  <si>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</si>
  <si>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</si>
  <si>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</si>
  <si>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</si>
  <si>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</si>
  <si>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</si>
  <si>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</si>
  <si>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</si>
  <si>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</si>
  <si>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</si>
  <si>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</si>
  <si>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</si>
  <si>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</si>
  <si>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</si>
  <si>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</si>
  <si>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</si>
  <si>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</si>
  <si>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</si>
  <si>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</si>
  <si>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</si>
  <si>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</si>
  <si>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</si>
  <si>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</si>
  <si>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</si>
  <si>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</si>
  <si>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</si>
  <si>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</si>
  <si>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</si>
  <si>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</si>
  <si>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</si>
  <si>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</si>
  <si>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</si>
  <si>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</si>
  <si>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</si>
  <si>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</si>
  <si>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</si>
  <si>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</si>
  <si>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</si>
  <si>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</si>
  <si>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</si>
  <si>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</si>
  <si>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</si>
  <si>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</si>
  <si>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</si>
  <si>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</si>
  <si>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</si>
  <si>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</si>
  <si>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</si>
  <si>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</si>
  <si>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</si>
  <si>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</si>
  <si>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</si>
  <si>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</si>
  <si>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</si>
  <si>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</si>
  <si>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</si>
  <si>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</si>
  <si>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</si>
  <si>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</si>
  <si>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</si>
  <si>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</si>
  <si>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</si>
  <si>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</si>
  <si>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</si>
  <si>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</si>
  <si>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</si>
  <si>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</si>
  <si>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</si>
  <si>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</si>
  <si>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</si>
  <si>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</si>
  <si>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</si>
  <si>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</si>
  <si>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</si>
  <si>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</si>
  <si>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</si>
  <si>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</si>
  <si>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</si>
  <si>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</si>
  <si>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</si>
  <si>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</si>
  <si>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</si>
  <si>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</si>
  <si>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</si>
  <si>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</si>
  <si>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</si>
  <si>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</si>
  <si>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</si>
  <si>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</si>
  <si>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</si>
  <si>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</si>
  <si>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</si>
  <si>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</si>
  <si>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</si>
  <si>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</si>
  <si>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</si>
  <si>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</si>
  <si>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</si>
  <si>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</si>
  <si>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</si>
  <si>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</si>
  <si>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我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</si>
  <si>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</si>
  <si>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</si>
  <si>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</si>
  <si>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</si>
  <si>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汽车年审</t>
    <phoneticPr fontId="1" type="noConversion"/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</si>
  <si>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</si>
  <si>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</si>
  <si>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</si>
  <si>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</si>
  <si>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</si>
  <si>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</si>
  <si>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</si>
  <si>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</si>
  <si>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</si>
  <si>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</si>
  <si>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</si>
  <si>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</si>
  <si>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</si>
  <si>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</si>
  <si>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</si>
  <si>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</si>
  <si>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</si>
  <si>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</si>
  <si>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</si>
  <si>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</si>
  <si>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</si>
  <si>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</si>
  <si>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</si>
  <si>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</si>
  <si>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</si>
  <si>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</si>
  <si>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</si>
  <si>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</si>
  <si>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</si>
  <si>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</si>
  <si>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</si>
  <si>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</si>
  <si>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</si>
  <si>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</si>
  <si>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</si>
  <si>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</si>
  <si>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</si>
  <si>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</si>
  <si>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</si>
  <si>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</si>
  <si>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</si>
  <si>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</si>
  <si>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</si>
  <si>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</si>
  <si>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</si>
  <si>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</si>
  <si>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</si>
  <si>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个人(包含伙食)</t>
    <phoneticPr fontId="1" type="noConversion"/>
  </si>
  <si>
    <t>否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</si>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</sst>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8" fillId="15" borderId="2" xfId="0" applyFont="1" applyFill="1" applyBorder="1" applyAlignment="1">
      <alignment horizontal="left" vertical="center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5" borderId="3" xfId="0" applyFont="1" applyFill="1" applyBorder="1" applyAlignment="1">
      <alignment horizontal="lef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285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286"/>
    </row>
    <row r="4" spans="1:12" ht="15" thickBot="1">
      <c r="A4" s="3"/>
      <c r="B4" s="3"/>
      <c r="C4" s="36"/>
      <c r="D4" s="3"/>
      <c r="E4" s="3"/>
      <c r="F4" s="286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264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281">
        <f>SUM(E8:E16)/D17</f>
        <v>-3.5170839427259689E-4</v>
      </c>
      <c r="L8" s="281">
        <f>K8*365</f>
        <v>-0.12837356390949786</v>
      </c>
    </row>
    <row r="9" spans="1:12">
      <c r="A9" s="265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282"/>
      <c r="L9" s="282"/>
    </row>
    <row r="10" spans="1:12">
      <c r="A10" s="265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282"/>
      <c r="L10" s="282"/>
    </row>
    <row r="11" spans="1:12" ht="28.5">
      <c r="A11" s="265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282"/>
      <c r="L11" s="282"/>
    </row>
    <row r="12" spans="1:12">
      <c r="A12" s="265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282"/>
      <c r="L12" s="282"/>
    </row>
    <row r="13" spans="1:12" ht="28.5">
      <c r="A13" s="265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282"/>
      <c r="L13" s="282"/>
    </row>
    <row r="14" spans="1:12" ht="15.75">
      <c r="A14" s="265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282"/>
      <c r="L14" s="282"/>
    </row>
    <row r="15" spans="1:12" ht="15.75">
      <c r="A15" s="265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282"/>
      <c r="L15" s="282"/>
    </row>
    <row r="16" spans="1:12" ht="16.5" thickBot="1">
      <c r="A16" s="266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283"/>
      <c r="L16" s="283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264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280">
        <f>SUM(E20:E28)/D29</f>
        <v>1.2161830411628077E-4</v>
      </c>
      <c r="L20" s="280">
        <f>K20*365</f>
        <v>4.4390681002442478E-2</v>
      </c>
    </row>
    <row r="21" spans="1:12">
      <c r="A21" s="265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278"/>
      <c r="L21" s="278"/>
    </row>
    <row r="22" spans="1:12" ht="28.5">
      <c r="A22" s="265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278"/>
      <c r="L22" s="278"/>
    </row>
    <row r="23" spans="1:12" ht="15.75">
      <c r="A23" s="265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278"/>
      <c r="L23" s="278"/>
    </row>
    <row r="24" spans="1:12">
      <c r="A24" s="265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278"/>
      <c r="L24" s="278"/>
    </row>
    <row r="25" spans="1:12" ht="25.5">
      <c r="A25" s="265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278"/>
      <c r="L25" s="278"/>
    </row>
    <row r="26" spans="1:12" ht="15.75">
      <c r="A26" s="265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278"/>
      <c r="L26" s="278"/>
    </row>
    <row r="27" spans="1:12" ht="15.75">
      <c r="A27" s="265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278"/>
      <c r="L27" s="278"/>
    </row>
    <row r="28" spans="1:12" ht="26.25" thickBot="1">
      <c r="A28" s="266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284"/>
      <c r="L28" s="284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264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277">
        <f>E43/D43</f>
        <v>1.702483954985614E-4</v>
      </c>
      <c r="L32" s="280">
        <f>K32*365</f>
        <v>6.2140664356974913E-2</v>
      </c>
    </row>
    <row r="33" spans="1:12" ht="14.25" customHeight="1">
      <c r="A33" s="265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278"/>
      <c r="L33" s="278"/>
    </row>
    <row r="34" spans="1:12" ht="28.5">
      <c r="A34" s="265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278"/>
      <c r="L34" s="278"/>
    </row>
    <row r="35" spans="1:12" ht="25.5">
      <c r="A35" s="265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278"/>
      <c r="L35" s="278"/>
    </row>
    <row r="36" spans="1:12" ht="14.25" customHeight="1">
      <c r="A36" s="265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278"/>
      <c r="L36" s="278"/>
    </row>
    <row r="37" spans="1:12" ht="25.5">
      <c r="A37" s="265"/>
      <c r="B37" s="270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278"/>
      <c r="L37" s="278"/>
    </row>
    <row r="38" spans="1:12" ht="15.75" customHeight="1">
      <c r="A38" s="265"/>
      <c r="B38" s="271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278"/>
      <c r="L38" s="278"/>
    </row>
    <row r="39" spans="1:12" ht="15.75" customHeight="1">
      <c r="A39" s="265"/>
      <c r="B39" s="272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278"/>
      <c r="L39" s="278"/>
    </row>
    <row r="40" spans="1:12" ht="28.5">
      <c r="A40" s="265"/>
      <c r="B40" s="262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278"/>
      <c r="L40" s="278"/>
    </row>
    <row r="41" spans="1:12" ht="28.5">
      <c r="A41" s="265"/>
      <c r="B41" s="263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278"/>
      <c r="L41" s="278"/>
    </row>
    <row r="42" spans="1:12" ht="29.25" thickBot="1">
      <c r="A42" s="266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279"/>
      <c r="L42" s="279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264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277">
        <f>E57/D57</f>
        <v>4.0195911533449105E-4</v>
      </c>
      <c r="L46" s="280">
        <f>K46*365</f>
        <v>0.14671507709708922</v>
      </c>
    </row>
    <row r="47" spans="1:12" ht="14.25" customHeight="1">
      <c r="A47" s="265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278"/>
      <c r="L47" s="278"/>
    </row>
    <row r="48" spans="1:12" ht="25.5">
      <c r="A48" s="265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278"/>
      <c r="L48" s="278"/>
    </row>
    <row r="49" spans="1:13">
      <c r="A49" s="265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278"/>
      <c r="L49" s="278"/>
    </row>
    <row r="50" spans="1:13" ht="14.25" customHeight="1">
      <c r="A50" s="265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278"/>
      <c r="L50" s="278"/>
    </row>
    <row r="51" spans="1:13" ht="25.5">
      <c r="A51" s="265"/>
      <c r="B51" s="270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278"/>
      <c r="L51" s="278"/>
    </row>
    <row r="52" spans="1:13" ht="15.75" customHeight="1">
      <c r="A52" s="265"/>
      <c r="B52" s="271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278"/>
      <c r="L52" s="278"/>
    </row>
    <row r="53" spans="1:13" ht="15.75" customHeight="1">
      <c r="A53" s="265"/>
      <c r="B53" s="272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278"/>
      <c r="L53" s="278"/>
    </row>
    <row r="54" spans="1:13" ht="28.5">
      <c r="A54" s="265"/>
      <c r="B54" s="262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278"/>
      <c r="L54" s="278"/>
    </row>
    <row r="55" spans="1:13" ht="28.5">
      <c r="A55" s="265"/>
      <c r="B55" s="263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278"/>
      <c r="L55" s="278"/>
    </row>
    <row r="56" spans="1:13" ht="29.25" thickBot="1">
      <c r="A56" s="266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279"/>
      <c r="L56" s="279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264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267">
        <f>E71/D71</f>
        <v>-5.8921049672166818E-5</v>
      </c>
      <c r="L60" s="267">
        <f>K60*365</f>
        <v>-2.1506183130340889E-2</v>
      </c>
      <c r="M60" s="84" t="s">
        <v>95</v>
      </c>
    </row>
    <row r="61" spans="1:13">
      <c r="A61" s="265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268"/>
      <c r="L61" s="268"/>
      <c r="M61" s="84"/>
    </row>
    <row r="62" spans="1:13" ht="15.75">
      <c r="A62" s="265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268"/>
      <c r="L62" s="268"/>
      <c r="M62" s="84" t="s">
        <v>95</v>
      </c>
    </row>
    <row r="63" spans="1:13">
      <c r="A63" s="265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268"/>
      <c r="L63" s="268"/>
      <c r="M63" s="84"/>
    </row>
    <row r="64" spans="1:13">
      <c r="A64" s="265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268"/>
      <c r="L64" s="268"/>
      <c r="M64" s="84"/>
    </row>
    <row r="65" spans="1:13" ht="25.5">
      <c r="A65" s="265"/>
      <c r="B65" s="270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268"/>
      <c r="L65" s="268"/>
      <c r="M65" s="84"/>
    </row>
    <row r="66" spans="1:13">
      <c r="A66" s="265"/>
      <c r="B66" s="271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268"/>
      <c r="L66" s="268"/>
      <c r="M66" s="84" t="s">
        <v>99</v>
      </c>
    </row>
    <row r="67" spans="1:13">
      <c r="A67" s="265"/>
      <c r="B67" s="272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268"/>
      <c r="L67" s="268"/>
      <c r="M67" s="84"/>
    </row>
    <row r="68" spans="1:13" ht="28.5">
      <c r="A68" s="265"/>
      <c r="B68" s="262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268"/>
      <c r="L68" s="268"/>
      <c r="M68" s="84" t="s">
        <v>90</v>
      </c>
    </row>
    <row r="69" spans="1:13" ht="28.5">
      <c r="A69" s="265"/>
      <c r="B69" s="263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268"/>
      <c r="L69" s="268"/>
      <c r="M69" s="84" t="s">
        <v>90</v>
      </c>
    </row>
    <row r="70" spans="1:13" ht="29.25" thickBot="1">
      <c r="A70" s="266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269"/>
      <c r="L70" s="269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264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267">
        <f>E86/D86</f>
        <v>7.9671574188449191E-4</v>
      </c>
      <c r="L74" s="267">
        <f>K74*365</f>
        <v>0.29080124578783956</v>
      </c>
      <c r="M74" s="84" t="s">
        <v>95</v>
      </c>
    </row>
    <row r="75" spans="1:13" ht="14.25" customHeight="1">
      <c r="A75" s="265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268"/>
      <c r="L75" s="268"/>
      <c r="M75" s="84"/>
    </row>
    <row r="76" spans="1:13" ht="15.75">
      <c r="A76" s="265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268"/>
      <c r="L76" s="268"/>
      <c r="M76" s="84" t="s">
        <v>95</v>
      </c>
    </row>
    <row r="77" spans="1:13" ht="14.25" customHeight="1">
      <c r="A77" s="265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268"/>
      <c r="L77" s="268"/>
      <c r="M77" s="84"/>
    </row>
    <row r="78" spans="1:13" ht="14.25" customHeight="1">
      <c r="A78" s="265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268"/>
      <c r="L78" s="268"/>
      <c r="M78" s="84"/>
    </row>
    <row r="79" spans="1:13" ht="25.5">
      <c r="A79" s="265"/>
      <c r="B79" s="270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268"/>
      <c r="L79" s="268"/>
      <c r="M79" s="84"/>
    </row>
    <row r="80" spans="1:13" ht="22.5">
      <c r="A80" s="265"/>
      <c r="B80" s="271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268"/>
      <c r="L80" s="268"/>
      <c r="M80" s="84" t="s">
        <v>98</v>
      </c>
    </row>
    <row r="81" spans="1:13">
      <c r="A81" s="265"/>
      <c r="B81" s="271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268"/>
      <c r="L81" s="268"/>
      <c r="M81" s="84" t="s">
        <v>88</v>
      </c>
    </row>
    <row r="82" spans="1:13" ht="14.25" customHeight="1">
      <c r="A82" s="265"/>
      <c r="B82" s="272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268"/>
      <c r="L82" s="268"/>
      <c r="M82" s="84"/>
    </row>
    <row r="83" spans="1:13" ht="28.5">
      <c r="A83" s="265"/>
      <c r="B83" s="262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268"/>
      <c r="L83" s="268"/>
      <c r="M83" s="84" t="s">
        <v>90</v>
      </c>
    </row>
    <row r="84" spans="1:13" ht="28.5">
      <c r="A84" s="265"/>
      <c r="B84" s="263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268"/>
      <c r="L84" s="268"/>
      <c r="M84" s="84" t="s">
        <v>90</v>
      </c>
    </row>
    <row r="85" spans="1:13" ht="29.25" thickBot="1">
      <c r="A85" s="266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269"/>
      <c r="L85" s="269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264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267">
        <f>E100/D100</f>
        <v>-2.7064575748492913E-4</v>
      </c>
      <c r="L89" s="267">
        <f>K89*365</f>
        <v>-9.8785701481999139E-2</v>
      </c>
      <c r="M89" s="84" t="s">
        <v>95</v>
      </c>
    </row>
    <row r="90" spans="1:13" ht="14.25" customHeight="1">
      <c r="A90" s="265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268"/>
      <c r="L90" s="268"/>
      <c r="M90" s="84"/>
    </row>
    <row r="91" spans="1:13" ht="15.75">
      <c r="A91" s="265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268"/>
      <c r="L91" s="268"/>
      <c r="M91" s="84" t="s">
        <v>95</v>
      </c>
    </row>
    <row r="92" spans="1:13" ht="14.25" customHeight="1">
      <c r="A92" s="265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268"/>
      <c r="L92" s="268"/>
      <c r="M92" s="84" t="s">
        <v>111</v>
      </c>
    </row>
    <row r="93" spans="1:13" ht="14.25" customHeight="1">
      <c r="A93" s="265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268"/>
      <c r="L93" s="268"/>
      <c r="M93" s="84"/>
    </row>
    <row r="94" spans="1:13" ht="25.5">
      <c r="A94" s="265"/>
      <c r="B94" s="270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268"/>
      <c r="L94" s="268"/>
      <c r="M94" s="84" t="s">
        <v>107</v>
      </c>
    </row>
    <row r="95" spans="1:13">
      <c r="A95" s="265"/>
      <c r="B95" s="271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268"/>
      <c r="L95" s="268"/>
      <c r="M95" s="84" t="s">
        <v>106</v>
      </c>
    </row>
    <row r="96" spans="1:13" ht="14.25" customHeight="1">
      <c r="A96" s="265"/>
      <c r="B96" s="272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268"/>
      <c r="L96" s="268"/>
      <c r="M96" s="84"/>
    </row>
    <row r="97" spans="1:13" ht="28.5">
      <c r="A97" s="265"/>
      <c r="B97" s="262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268"/>
      <c r="L97" s="268"/>
      <c r="M97" s="84" t="s">
        <v>108</v>
      </c>
    </row>
    <row r="98" spans="1:13" ht="28.5">
      <c r="A98" s="265"/>
      <c r="B98" s="263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268"/>
      <c r="L98" s="268"/>
      <c r="M98" s="84" t="s">
        <v>109</v>
      </c>
    </row>
    <row r="99" spans="1:13" ht="29.25" thickBot="1">
      <c r="A99" s="266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269"/>
      <c r="L99" s="269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264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267">
        <f>E114/D114</f>
        <v>2.110923665137029E-4</v>
      </c>
      <c r="L103" s="267">
        <f>K103*365</f>
        <v>7.7048713777501554E-2</v>
      </c>
      <c r="M103" s="84" t="s">
        <v>95</v>
      </c>
    </row>
    <row r="104" spans="1:13" ht="14.25" customHeight="1">
      <c r="A104" s="265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268"/>
      <c r="L104" s="268"/>
      <c r="M104" s="84"/>
    </row>
    <row r="105" spans="1:13" ht="15.75">
      <c r="A105" s="265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268"/>
      <c r="L105" s="268"/>
      <c r="M105" s="84" t="s">
        <v>95</v>
      </c>
    </row>
    <row r="106" spans="1:13" ht="14.25" customHeight="1">
      <c r="A106" s="265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268"/>
      <c r="L106" s="268"/>
      <c r="M106" s="84" t="s">
        <v>115</v>
      </c>
    </row>
    <row r="107" spans="1:13" ht="14.25" customHeight="1">
      <c r="A107" s="265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268"/>
      <c r="L107" s="268"/>
      <c r="M107" s="84"/>
    </row>
    <row r="108" spans="1:13" ht="25.5">
      <c r="A108" s="265"/>
      <c r="B108" s="270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268"/>
      <c r="L108" s="268"/>
      <c r="M108" s="84" t="s">
        <v>107</v>
      </c>
    </row>
    <row r="109" spans="1:13">
      <c r="A109" s="265"/>
      <c r="B109" s="271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268"/>
      <c r="L109" s="268"/>
      <c r="M109" s="84" t="s">
        <v>106</v>
      </c>
    </row>
    <row r="110" spans="1:13" ht="14.25" customHeight="1">
      <c r="A110" s="265"/>
      <c r="B110" s="272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268"/>
      <c r="L110" s="268"/>
      <c r="M110" s="84"/>
    </row>
    <row r="111" spans="1:13" ht="28.5">
      <c r="A111" s="265"/>
      <c r="B111" s="262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268"/>
      <c r="L111" s="268"/>
      <c r="M111" s="84" t="s">
        <v>108</v>
      </c>
    </row>
    <row r="112" spans="1:13" ht="28.5">
      <c r="A112" s="265"/>
      <c r="B112" s="263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268"/>
      <c r="L112" s="268"/>
      <c r="M112" s="84" t="s">
        <v>109</v>
      </c>
    </row>
    <row r="113" spans="1:13" ht="29.25" thickBot="1">
      <c r="A113" s="266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269"/>
      <c r="L113" s="269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264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267">
        <f>E127/D127</f>
        <v>1.3906113945775893E-4</v>
      </c>
      <c r="L117" s="267">
        <f>K117*365</f>
        <v>5.0757315902082011E-2</v>
      </c>
      <c r="M117" s="84" t="s">
        <v>95</v>
      </c>
    </row>
    <row r="118" spans="1:13" ht="14.25" customHeight="1">
      <c r="A118" s="265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268"/>
      <c r="L118" s="268"/>
      <c r="M118" s="84"/>
    </row>
    <row r="119" spans="1:13" ht="15.75">
      <c r="A119" s="265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268"/>
      <c r="L119" s="268"/>
      <c r="M119" s="84" t="s">
        <v>95</v>
      </c>
    </row>
    <row r="120" spans="1:13" ht="14.25" customHeight="1">
      <c r="A120" s="265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268"/>
      <c r="L120" s="268"/>
      <c r="M120" s="84"/>
    </row>
    <row r="121" spans="1:13" ht="25.5">
      <c r="A121" s="265"/>
      <c r="B121" s="270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268"/>
      <c r="L121" s="268"/>
      <c r="M121" s="84" t="s">
        <v>107</v>
      </c>
    </row>
    <row r="122" spans="1:13">
      <c r="A122" s="265"/>
      <c r="B122" s="271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268"/>
      <c r="L122" s="268"/>
      <c r="M122" s="84" t="s">
        <v>106</v>
      </c>
    </row>
    <row r="123" spans="1:13" ht="14.25" customHeight="1">
      <c r="A123" s="265"/>
      <c r="B123" s="272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268"/>
      <c r="L123" s="268"/>
      <c r="M123" s="84"/>
    </row>
    <row r="124" spans="1:13" ht="28.5">
      <c r="A124" s="265"/>
      <c r="B124" s="262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268"/>
      <c r="L124" s="268"/>
      <c r="M124" s="84" t="s">
        <v>108</v>
      </c>
    </row>
    <row r="125" spans="1:13" ht="28.5">
      <c r="A125" s="265"/>
      <c r="B125" s="263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268"/>
      <c r="L125" s="268"/>
      <c r="M125" s="84" t="s">
        <v>109</v>
      </c>
    </row>
    <row r="126" spans="1:13" ht="29.25" thickBot="1">
      <c r="A126" s="266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269"/>
      <c r="L126" s="269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264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267">
        <f>E140/D140</f>
        <v>1.3904951455496719E-4</v>
      </c>
      <c r="L130" s="267">
        <f>K130*365</f>
        <v>5.075307281256302E-2</v>
      </c>
      <c r="M130" s="84" t="s">
        <v>95</v>
      </c>
    </row>
    <row r="131" spans="1:13" ht="14.25" customHeight="1">
      <c r="A131" s="265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268"/>
      <c r="L131" s="268"/>
      <c r="M131" s="84"/>
    </row>
    <row r="132" spans="1:13" ht="15.75">
      <c r="A132" s="265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268"/>
      <c r="L132" s="268"/>
      <c r="M132" s="84" t="s">
        <v>95</v>
      </c>
    </row>
    <row r="133" spans="1:13" ht="14.25" customHeight="1">
      <c r="A133" s="265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268"/>
      <c r="L133" s="268"/>
      <c r="M133" s="84"/>
    </row>
    <row r="134" spans="1:13" ht="25.5">
      <c r="A134" s="265"/>
      <c r="B134" s="270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268"/>
      <c r="L134" s="268"/>
      <c r="M134" s="84" t="s">
        <v>107</v>
      </c>
    </row>
    <row r="135" spans="1:13">
      <c r="A135" s="265"/>
      <c r="B135" s="271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268"/>
      <c r="L135" s="268"/>
      <c r="M135" s="84" t="s">
        <v>106</v>
      </c>
    </row>
    <row r="136" spans="1:13" ht="14.25" customHeight="1">
      <c r="A136" s="265"/>
      <c r="B136" s="272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268"/>
      <c r="L136" s="268"/>
      <c r="M136" s="84"/>
    </row>
    <row r="137" spans="1:13" ht="28.5">
      <c r="A137" s="265"/>
      <c r="B137" s="262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268"/>
      <c r="L137" s="268"/>
      <c r="M137" s="84" t="s">
        <v>108</v>
      </c>
    </row>
    <row r="138" spans="1:13" ht="28.5">
      <c r="A138" s="265"/>
      <c r="B138" s="263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268"/>
      <c r="L138" s="268"/>
      <c r="M138" s="84" t="s">
        <v>109</v>
      </c>
    </row>
    <row r="139" spans="1:13" ht="29.25" thickBot="1">
      <c r="A139" s="266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269"/>
      <c r="L139" s="269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264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267">
        <f>E153/D153</f>
        <v>-2.8114152995039877E-4</v>
      </c>
      <c r="L143" s="267">
        <f>K143*365</f>
        <v>-0.10261665843189555</v>
      </c>
      <c r="M143" s="84" t="s">
        <v>95</v>
      </c>
    </row>
    <row r="144" spans="1:13" ht="14.25" customHeight="1">
      <c r="A144" s="265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268"/>
      <c r="L144" s="268"/>
      <c r="M144" s="84"/>
    </row>
    <row r="145" spans="1:13" ht="15.75">
      <c r="A145" s="265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268"/>
      <c r="L145" s="268"/>
      <c r="M145" s="84" t="s">
        <v>95</v>
      </c>
    </row>
    <row r="146" spans="1:13" ht="14.25" customHeight="1">
      <c r="A146" s="265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268"/>
      <c r="L146" s="268"/>
      <c r="M146" s="84"/>
    </row>
    <row r="147" spans="1:13" ht="25.5">
      <c r="A147" s="265"/>
      <c r="B147" s="270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268"/>
      <c r="L147" s="268"/>
      <c r="M147" s="84" t="s">
        <v>107</v>
      </c>
    </row>
    <row r="148" spans="1:13">
      <c r="A148" s="265"/>
      <c r="B148" s="271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268"/>
      <c r="L148" s="268"/>
      <c r="M148" s="84" t="s">
        <v>106</v>
      </c>
    </row>
    <row r="149" spans="1:13" ht="14.25" customHeight="1">
      <c r="A149" s="265"/>
      <c r="B149" s="272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268"/>
      <c r="L149" s="268"/>
      <c r="M149" s="84"/>
    </row>
    <row r="150" spans="1:13" ht="28.5">
      <c r="A150" s="265"/>
      <c r="B150" s="262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268"/>
      <c r="L150" s="268"/>
      <c r="M150" s="84" t="s">
        <v>108</v>
      </c>
    </row>
    <row r="151" spans="1:13" ht="28.5">
      <c r="A151" s="265"/>
      <c r="B151" s="263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268"/>
      <c r="L151" s="268"/>
      <c r="M151" s="84" t="s">
        <v>109</v>
      </c>
    </row>
    <row r="152" spans="1:13" ht="29.25" thickBot="1">
      <c r="A152" s="266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269"/>
      <c r="L152" s="269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273" t="s">
        <v>96</v>
      </c>
      <c r="I155" s="274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275">
        <f>G156/E156</f>
        <v>1.2598352364497282E-4</v>
      </c>
      <c r="I156" s="276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A89:A99"/>
    <mergeCell ref="K89:K99"/>
    <mergeCell ref="L89:L99"/>
    <mergeCell ref="B94:B96"/>
    <mergeCell ref="B97:B98"/>
    <mergeCell ref="A60:A70"/>
    <mergeCell ref="K60:K70"/>
    <mergeCell ref="L60:L70"/>
    <mergeCell ref="B65:B67"/>
    <mergeCell ref="B68:B69"/>
    <mergeCell ref="K32:K42"/>
    <mergeCell ref="L32:L42"/>
    <mergeCell ref="A32:A42"/>
    <mergeCell ref="B37:B39"/>
    <mergeCell ref="B40:B41"/>
    <mergeCell ref="L8:L16"/>
    <mergeCell ref="L20:L28"/>
    <mergeCell ref="F2:F4"/>
    <mergeCell ref="A8:A16"/>
    <mergeCell ref="A20:A28"/>
    <mergeCell ref="K8:K16"/>
    <mergeCell ref="K20:K28"/>
    <mergeCell ref="A46:A56"/>
    <mergeCell ref="K46:K56"/>
    <mergeCell ref="L46:L56"/>
    <mergeCell ref="B51:B53"/>
    <mergeCell ref="B54:B55"/>
    <mergeCell ref="A74:A85"/>
    <mergeCell ref="K74:K85"/>
    <mergeCell ref="L74:L85"/>
    <mergeCell ref="B79:B82"/>
    <mergeCell ref="B83:B84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B137:B138"/>
    <mergeCell ref="A143:A152"/>
    <mergeCell ref="K143:K152"/>
    <mergeCell ref="L143:L152"/>
    <mergeCell ref="B147:B149"/>
    <mergeCell ref="B150:B1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topLeftCell="A100" workbookViewId="0">
      <selection activeCell="F113" sqref="F113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7" customFormat="1" ht="15" thickBot="1">
      <c r="A1" s="154" t="s">
        <v>0</v>
      </c>
      <c r="B1" s="155" t="s">
        <v>42</v>
      </c>
      <c r="C1" s="156" t="s">
        <v>1</v>
      </c>
      <c r="D1" s="154" t="s">
        <v>17</v>
      </c>
      <c r="E1" s="154" t="s">
        <v>11</v>
      </c>
      <c r="F1" s="154" t="s">
        <v>18</v>
      </c>
      <c r="G1" s="154" t="s">
        <v>14</v>
      </c>
      <c r="H1" s="154" t="s">
        <v>19</v>
      </c>
      <c r="I1" s="154" t="s">
        <v>2</v>
      </c>
      <c r="J1" s="155" t="s">
        <v>183</v>
      </c>
      <c r="K1" s="155"/>
      <c r="L1" s="154" t="s">
        <v>49</v>
      </c>
      <c r="M1" s="155" t="s">
        <v>30</v>
      </c>
      <c r="N1" s="155" t="s">
        <v>82</v>
      </c>
    </row>
    <row r="2" spans="1:14">
      <c r="A2" s="265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9">
        <v>10000</v>
      </c>
      <c r="J2" s="62">
        <f t="shared" ref="J2:J3" si="0">E2/D2</f>
        <v>6.4400000000000004E-4</v>
      </c>
      <c r="K2" s="153"/>
      <c r="L2" s="294">
        <f>E10/D10</f>
        <v>3.4265221524407076E-4</v>
      </c>
      <c r="M2" s="294">
        <f>L2*365</f>
        <v>0.12506805856408582</v>
      </c>
      <c r="N2" s="106">
        <v>42929</v>
      </c>
    </row>
    <row r="3" spans="1:14">
      <c r="A3" s="265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9">
        <v>10000</v>
      </c>
      <c r="J3" s="62">
        <f t="shared" si="0"/>
        <v>4.4400000000000006E-4</v>
      </c>
      <c r="K3" s="153"/>
      <c r="L3" s="294"/>
      <c r="M3" s="294"/>
      <c r="N3" s="106">
        <v>42926</v>
      </c>
    </row>
    <row r="4" spans="1:14" ht="14.25" customHeight="1">
      <c r="A4" s="265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9">
        <v>11041.86</v>
      </c>
      <c r="J4" s="62">
        <f t="shared" ref="J4:J9" si="2">E4/D4</f>
        <v>1.1139427596437556E-4</v>
      </c>
      <c r="K4" s="153"/>
      <c r="L4" s="294"/>
      <c r="M4" s="294"/>
      <c r="N4" s="84"/>
    </row>
    <row r="5" spans="1:14" ht="25.5">
      <c r="A5" s="265"/>
      <c r="B5" s="270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9">
        <v>7000</v>
      </c>
      <c r="J5" s="62">
        <f t="shared" si="2"/>
        <v>1.9000000000000001E-4</v>
      </c>
      <c r="K5" s="153"/>
      <c r="L5" s="294"/>
      <c r="M5" s="294"/>
      <c r="N5" s="84" t="s">
        <v>133</v>
      </c>
    </row>
    <row r="6" spans="1:14" ht="25.5">
      <c r="A6" s="265"/>
      <c r="B6" s="271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9">
        <v>1000</v>
      </c>
      <c r="J6" s="62">
        <f t="shared" si="2"/>
        <v>3.2879999999999997E-4</v>
      </c>
      <c r="K6" s="153"/>
      <c r="L6" s="294"/>
      <c r="M6" s="294"/>
      <c r="N6" s="84" t="s">
        <v>134</v>
      </c>
    </row>
    <row r="7" spans="1:14" ht="14.25" customHeight="1">
      <c r="A7" s="265"/>
      <c r="B7" s="272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9">
        <v>1041.8161</v>
      </c>
      <c r="J7" s="62">
        <f t="shared" si="2"/>
        <v>1.6000904574233399E-4</v>
      </c>
      <c r="K7" s="153"/>
      <c r="L7" s="294"/>
      <c r="M7" s="294"/>
      <c r="N7" s="84"/>
    </row>
    <row r="8" spans="1:14" ht="42.75">
      <c r="A8" s="265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9">
        <v>1100</v>
      </c>
      <c r="J8" s="62">
        <f t="shared" si="2"/>
        <v>2.8427272727272725E-4</v>
      </c>
      <c r="K8" s="153"/>
      <c r="L8" s="294"/>
      <c r="M8" s="294"/>
      <c r="N8" s="84" t="s">
        <v>109</v>
      </c>
    </row>
    <row r="9" spans="1:14" ht="23.25" thickBot="1">
      <c r="A9" s="266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9">
        <v>10000</v>
      </c>
      <c r="J9" s="62">
        <f t="shared" si="2"/>
        <v>3.2900000000000003E-4</v>
      </c>
      <c r="K9" s="153"/>
      <c r="L9" s="295"/>
      <c r="M9" s="295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60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57" customFormat="1" ht="15" thickBot="1">
      <c r="A13" s="154" t="s">
        <v>0</v>
      </c>
      <c r="B13" s="155" t="s">
        <v>142</v>
      </c>
      <c r="C13" s="156" t="s">
        <v>1</v>
      </c>
      <c r="D13" s="154" t="s">
        <v>17</v>
      </c>
      <c r="E13" s="154" t="s">
        <v>11</v>
      </c>
      <c r="F13" s="154" t="s">
        <v>18</v>
      </c>
      <c r="G13" s="154" t="s">
        <v>14</v>
      </c>
      <c r="H13" s="154" t="s">
        <v>19</v>
      </c>
      <c r="I13" s="154" t="s">
        <v>2</v>
      </c>
      <c r="J13" s="155" t="s">
        <v>183</v>
      </c>
      <c r="K13" s="155"/>
      <c r="L13" s="154" t="s">
        <v>49</v>
      </c>
      <c r="M13" s="155" t="s">
        <v>30</v>
      </c>
      <c r="N13" s="155" t="s">
        <v>82</v>
      </c>
    </row>
    <row r="14" spans="1:14">
      <c r="A14" s="265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9">
        <v>10000</v>
      </c>
      <c r="J14" s="62">
        <f t="shared" ref="J14:J21" si="3">E14/D14</f>
        <v>6.435855309180888E-4</v>
      </c>
      <c r="K14" s="153"/>
      <c r="L14" s="294">
        <f>E22/D22</f>
        <v>3.4252898568462267E-4</v>
      </c>
      <c r="M14" s="294">
        <f>L14*365</f>
        <v>0.12502307977488727</v>
      </c>
      <c r="N14" s="106">
        <v>42929</v>
      </c>
    </row>
    <row r="15" spans="1:14">
      <c r="A15" s="265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9">
        <v>10000</v>
      </c>
      <c r="J15" s="62">
        <f t="shared" si="3"/>
        <v>4.4380295148953867E-4</v>
      </c>
      <c r="K15" s="153"/>
      <c r="L15" s="294"/>
      <c r="M15" s="294"/>
      <c r="N15" s="106">
        <v>42926</v>
      </c>
    </row>
    <row r="16" spans="1:14" ht="14.25" customHeight="1">
      <c r="A16" s="265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9">
        <v>11041.86</v>
      </c>
      <c r="J16" s="62">
        <f t="shared" si="3"/>
        <v>1.1138186866176043E-4</v>
      </c>
      <c r="K16" s="153"/>
      <c r="L16" s="294"/>
      <c r="M16" s="294"/>
      <c r="N16" s="84"/>
    </row>
    <row r="17" spans="1:14" ht="25.5">
      <c r="A17" s="265"/>
      <c r="B17" s="300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9">
        <v>7000</v>
      </c>
      <c r="J17" s="62">
        <f t="shared" si="3"/>
        <v>1.8996390685769706E-4</v>
      </c>
      <c r="K17" s="153"/>
      <c r="L17" s="294"/>
      <c r="M17" s="294"/>
      <c r="N17" s="84" t="s">
        <v>133</v>
      </c>
    </row>
    <row r="18" spans="1:14" ht="25.5">
      <c r="A18" s="265"/>
      <c r="B18" s="301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9">
        <v>1000</v>
      </c>
      <c r="J18" s="62">
        <f t="shared" si="3"/>
        <v>3.2869192609470005E-4</v>
      </c>
      <c r="K18" s="153"/>
      <c r="L18" s="294"/>
      <c r="M18" s="294"/>
      <c r="N18" s="84" t="s">
        <v>134</v>
      </c>
    </row>
    <row r="19" spans="1:14" ht="14.25" customHeight="1">
      <c r="A19" s="265"/>
      <c r="B19" s="302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9">
        <v>1041.8161</v>
      </c>
      <c r="J19" s="62">
        <f t="shared" si="3"/>
        <v>1.5969553432167976E-4</v>
      </c>
      <c r="K19" s="153"/>
      <c r="L19" s="294"/>
      <c r="M19" s="294"/>
      <c r="N19" s="84"/>
    </row>
    <row r="20" spans="1:14" ht="42.75">
      <c r="A20" s="265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9">
        <v>1100</v>
      </c>
      <c r="J20" s="62">
        <f t="shared" si="3"/>
        <v>2.841919392550863E-4</v>
      </c>
      <c r="K20" s="153"/>
      <c r="L20" s="294"/>
      <c r="M20" s="294"/>
      <c r="N20" s="84" t="s">
        <v>109</v>
      </c>
    </row>
    <row r="21" spans="1:14" ht="23.25" thickBot="1">
      <c r="A21" s="266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9">
        <v>10000</v>
      </c>
      <c r="J21" s="62">
        <f t="shared" si="3"/>
        <v>3.2889179459957672E-4</v>
      </c>
      <c r="K21" s="153"/>
      <c r="L21" s="295"/>
      <c r="M21" s="295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60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7" customFormat="1" ht="15" thickBot="1">
      <c r="A25" s="154" t="s">
        <v>0</v>
      </c>
      <c r="B25" s="155" t="s">
        <v>142</v>
      </c>
      <c r="C25" s="156" t="s">
        <v>1</v>
      </c>
      <c r="D25" s="154" t="s">
        <v>17</v>
      </c>
      <c r="E25" s="154" t="s">
        <v>11</v>
      </c>
      <c r="F25" s="154" t="s">
        <v>18</v>
      </c>
      <c r="G25" s="154" t="s">
        <v>14</v>
      </c>
      <c r="H25" s="154" t="s">
        <v>19</v>
      </c>
      <c r="I25" s="154" t="s">
        <v>2</v>
      </c>
      <c r="J25" s="155" t="s">
        <v>183</v>
      </c>
      <c r="K25" s="155"/>
      <c r="L25" s="154" t="s">
        <v>49</v>
      </c>
      <c r="M25" s="155" t="s">
        <v>30</v>
      </c>
      <c r="N25" s="155" t="s">
        <v>82</v>
      </c>
    </row>
    <row r="26" spans="1:14">
      <c r="A26" s="265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9">
        <v>10000</v>
      </c>
      <c r="J26" s="62">
        <f t="shared" ref="J26:J33" si="5">E26/D26</f>
        <v>6.431715949856584E-4</v>
      </c>
      <c r="K26" s="153"/>
      <c r="L26" s="294">
        <f>E34/D34</f>
        <v>3.4220083948081811E-4</v>
      </c>
      <c r="M26" s="294">
        <f>L26*365</f>
        <v>0.12490330641049861</v>
      </c>
      <c r="N26" s="106">
        <v>42929</v>
      </c>
    </row>
    <row r="27" spans="1:14">
      <c r="A27" s="265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9">
        <v>10000</v>
      </c>
      <c r="J27" s="62">
        <f t="shared" si="5"/>
        <v>4.4360607780291101E-4</v>
      </c>
      <c r="K27" s="153"/>
      <c r="L27" s="294"/>
      <c r="M27" s="294"/>
      <c r="N27" s="106">
        <v>42926</v>
      </c>
    </row>
    <row r="28" spans="1:14" ht="14.25" customHeight="1">
      <c r="A28" s="265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9">
        <v>11041.86</v>
      </c>
      <c r="J28" s="62">
        <f t="shared" si="5"/>
        <v>1.1046402132498878E-4</v>
      </c>
      <c r="K28" s="153"/>
      <c r="L28" s="294"/>
      <c r="M28" s="294"/>
      <c r="N28" s="84"/>
    </row>
    <row r="29" spans="1:14" ht="25.5">
      <c r="A29" s="265"/>
      <c r="B29" s="300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9">
        <v>7000</v>
      </c>
      <c r="J29" s="62">
        <f t="shared" si="5"/>
        <v>1.899278274255783E-4</v>
      </c>
      <c r="K29" s="153"/>
      <c r="L29" s="294"/>
      <c r="M29" s="294"/>
      <c r="N29" s="84" t="s">
        <v>133</v>
      </c>
    </row>
    <row r="30" spans="1:14" ht="25.5">
      <c r="A30" s="265"/>
      <c r="B30" s="301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9">
        <v>1000</v>
      </c>
      <c r="J30" s="62">
        <f t="shared" si="5"/>
        <v>3.2858392321209571E-4</v>
      </c>
      <c r="K30" s="153"/>
      <c r="L30" s="294"/>
      <c r="M30" s="294"/>
      <c r="N30" s="84" t="s">
        <v>134</v>
      </c>
    </row>
    <row r="31" spans="1:14" ht="14.25" customHeight="1">
      <c r="A31" s="265"/>
      <c r="B31" s="302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9">
        <v>1041.8161</v>
      </c>
      <c r="J31" s="62">
        <f t="shared" si="5"/>
        <v>1.5890239132746058E-4</v>
      </c>
      <c r="K31" s="153"/>
      <c r="L31" s="294"/>
      <c r="M31" s="294"/>
      <c r="N31" s="84"/>
    </row>
    <row r="32" spans="1:14" ht="42.75">
      <c r="A32" s="265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9">
        <v>1100</v>
      </c>
      <c r="J32" s="62">
        <f t="shared" si="5"/>
        <v>2.8411119714300616E-4</v>
      </c>
      <c r="K32" s="153"/>
      <c r="L32" s="294"/>
      <c r="M32" s="294"/>
      <c r="N32" s="84" t="s">
        <v>109</v>
      </c>
    </row>
    <row r="33" spans="1:14" ht="23.25" thickBot="1">
      <c r="A33" s="266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9">
        <v>10000</v>
      </c>
      <c r="J33" s="62">
        <f t="shared" si="5"/>
        <v>3.2878366035148869E-4</v>
      </c>
      <c r="K33" s="153"/>
      <c r="L33" s="295"/>
      <c r="M33" s="295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60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7" customFormat="1" ht="15" thickBot="1">
      <c r="A37" s="154" t="s">
        <v>0</v>
      </c>
      <c r="B37" s="155" t="s">
        <v>142</v>
      </c>
      <c r="C37" s="156" t="s">
        <v>1</v>
      </c>
      <c r="D37" s="154" t="s">
        <v>17</v>
      </c>
      <c r="E37" s="154" t="s">
        <v>11</v>
      </c>
      <c r="F37" s="154" t="s">
        <v>18</v>
      </c>
      <c r="G37" s="154" t="s">
        <v>14</v>
      </c>
      <c r="H37" s="154" t="s">
        <v>19</v>
      </c>
      <c r="I37" s="154" t="s">
        <v>2</v>
      </c>
      <c r="J37" s="155" t="s">
        <v>183</v>
      </c>
      <c r="K37" s="155"/>
      <c r="L37" s="154" t="s">
        <v>49</v>
      </c>
      <c r="M37" s="155" t="s">
        <v>30</v>
      </c>
      <c r="N37" s="155" t="s">
        <v>82</v>
      </c>
    </row>
    <row r="38" spans="1:14">
      <c r="A38" s="265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9">
        <v>10000</v>
      </c>
      <c r="J38" s="62">
        <f t="shared" ref="J38:J45" si="7">E38/D38</f>
        <v>6.4275819117465055E-4</v>
      </c>
      <c r="K38" s="153"/>
      <c r="L38" s="294">
        <f>E46/D46</f>
        <v>3.4207792289866763E-4</v>
      </c>
      <c r="M38" s="294">
        <f>L38*365</f>
        <v>0.12485844185801369</v>
      </c>
      <c r="N38" s="106">
        <v>42929</v>
      </c>
    </row>
    <row r="39" spans="1:14">
      <c r="A39" s="265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9">
        <v>10000</v>
      </c>
      <c r="J39" s="62">
        <f t="shared" si="7"/>
        <v>4.4340937870756148E-4</v>
      </c>
      <c r="K39" s="153"/>
      <c r="L39" s="294"/>
      <c r="M39" s="294"/>
      <c r="N39" s="106">
        <v>42926</v>
      </c>
    </row>
    <row r="40" spans="1:14" ht="14.25" customHeight="1">
      <c r="A40" s="265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9">
        <v>11041.86</v>
      </c>
      <c r="J40" s="62">
        <f t="shared" si="7"/>
        <v>1.1045182037274774E-4</v>
      </c>
      <c r="K40" s="153"/>
      <c r="L40" s="294"/>
      <c r="M40" s="294"/>
      <c r="N40" s="84"/>
    </row>
    <row r="41" spans="1:14" ht="25.5">
      <c r="A41" s="265"/>
      <c r="B41" s="300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9">
        <v>7000</v>
      </c>
      <c r="J41" s="62">
        <f t="shared" si="7"/>
        <v>1.8989176169583339E-4</v>
      </c>
      <c r="K41" s="153"/>
      <c r="L41" s="294"/>
      <c r="M41" s="294"/>
      <c r="N41" s="84" t="s">
        <v>133</v>
      </c>
    </row>
    <row r="42" spans="1:14" ht="25.5">
      <c r="A42" s="265"/>
      <c r="B42" s="301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9">
        <v>1000</v>
      </c>
      <c r="J42" s="62">
        <f t="shared" si="7"/>
        <v>3.2847599128219923E-4</v>
      </c>
      <c r="K42" s="153"/>
      <c r="L42" s="294"/>
      <c r="M42" s="294"/>
      <c r="N42" s="84" t="s">
        <v>134</v>
      </c>
    </row>
    <row r="43" spans="1:14" ht="14.25" customHeight="1">
      <c r="A43" s="265"/>
      <c r="B43" s="302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9">
        <v>1041.8161</v>
      </c>
      <c r="J43" s="62">
        <f t="shared" si="7"/>
        <v>1.5858932445361035E-4</v>
      </c>
      <c r="K43" s="153"/>
      <c r="L43" s="294"/>
      <c r="M43" s="294"/>
      <c r="N43" s="84"/>
    </row>
    <row r="44" spans="1:14" ht="42.75">
      <c r="A44" s="265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9">
        <v>1100</v>
      </c>
      <c r="J44" s="62">
        <f t="shared" si="7"/>
        <v>2.8403050089737111E-4</v>
      </c>
      <c r="K44" s="153"/>
      <c r="L44" s="294"/>
      <c r="M44" s="294"/>
      <c r="N44" s="84" t="s">
        <v>109</v>
      </c>
    </row>
    <row r="45" spans="1:14" ht="23.25" thickBot="1">
      <c r="A45" s="266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9">
        <v>10000</v>
      </c>
      <c r="J45" s="62">
        <f t="shared" si="7"/>
        <v>3.2867559718557774E-4</v>
      </c>
      <c r="K45" s="153"/>
      <c r="L45" s="295"/>
      <c r="M45" s="295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1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/>
    <row r="49" spans="1:14" s="157" customFormat="1" ht="15.75" thickTop="1" thickBot="1">
      <c r="A49" s="154" t="s">
        <v>0</v>
      </c>
      <c r="B49" s="155" t="s">
        <v>142</v>
      </c>
      <c r="C49" s="156" t="s">
        <v>1</v>
      </c>
      <c r="D49" s="154" t="s">
        <v>17</v>
      </c>
      <c r="E49" s="154" t="s">
        <v>11</v>
      </c>
      <c r="F49" s="154" t="s">
        <v>18</v>
      </c>
      <c r="G49" s="154" t="s">
        <v>14</v>
      </c>
      <c r="H49" s="154" t="s">
        <v>19</v>
      </c>
      <c r="I49" s="154" t="s">
        <v>2</v>
      </c>
      <c r="J49" s="155" t="s">
        <v>183</v>
      </c>
      <c r="K49" s="188" t="s">
        <v>220</v>
      </c>
      <c r="L49" s="154" t="s">
        <v>49</v>
      </c>
      <c r="M49" s="155" t="s">
        <v>30</v>
      </c>
      <c r="N49" s="155" t="s">
        <v>82</v>
      </c>
    </row>
    <row r="50" spans="1:14">
      <c r="A50" s="265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322">
        <f t="shared" ref="K50:K55" si="10">(F50-I50)/(H50-I50)</f>
        <v>0.84630981346313561</v>
      </c>
      <c r="L50" s="294">
        <f>E56/D56</f>
        <v>2.2906443121160593E-4</v>
      </c>
      <c r="M50" s="294">
        <f>L50*365</f>
        <v>8.3608517392236167E-2</v>
      </c>
      <c r="N50" s="106">
        <v>42929</v>
      </c>
    </row>
    <row r="51" spans="1:14" ht="25.5">
      <c r="A51" s="265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322">
        <f t="shared" si="10"/>
        <v>3.999999999999241E-2</v>
      </c>
      <c r="L51" s="294"/>
      <c r="M51" s="294"/>
      <c r="N51" s="106">
        <v>42951</v>
      </c>
    </row>
    <row r="52" spans="1:14" ht="14.25" customHeight="1">
      <c r="A52" s="265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322"/>
      <c r="L52" s="294"/>
      <c r="M52" s="294"/>
      <c r="N52" s="84"/>
    </row>
    <row r="53" spans="1:14" ht="25.5">
      <c r="A53" s="265"/>
      <c r="B53" s="300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322">
        <f t="shared" si="10"/>
        <v>2.7026857429723161E-2</v>
      </c>
      <c r="L53" s="294"/>
      <c r="M53" s="294"/>
      <c r="N53" s="84" t="s">
        <v>148</v>
      </c>
    </row>
    <row r="54" spans="1:14" ht="25.5">
      <c r="A54" s="265"/>
      <c r="B54" s="301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322">
        <f t="shared" si="10"/>
        <v>0.64999999999999658</v>
      </c>
      <c r="L54" s="294"/>
      <c r="M54" s="294"/>
      <c r="N54" s="84" t="s">
        <v>134</v>
      </c>
    </row>
    <row r="55" spans="1:14" ht="23.25" thickBot="1">
      <c r="A55" s="266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322">
        <f t="shared" si="10"/>
        <v>5.2234004328461925E-2</v>
      </c>
      <c r="L55" s="295"/>
      <c r="M55" s="295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8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/>
    <row r="59" spans="1:14" s="157" customFormat="1" ht="15.75" thickTop="1" thickBot="1">
      <c r="A59" s="212" t="s">
        <v>0</v>
      </c>
      <c r="B59" s="213" t="s">
        <v>142</v>
      </c>
      <c r="C59" s="214" t="s">
        <v>1</v>
      </c>
      <c r="D59" s="213" t="s">
        <v>17</v>
      </c>
      <c r="E59" s="213" t="s">
        <v>11</v>
      </c>
      <c r="F59" s="213" t="s">
        <v>18</v>
      </c>
      <c r="G59" s="213" t="s">
        <v>14</v>
      </c>
      <c r="H59" s="213" t="s">
        <v>19</v>
      </c>
      <c r="I59" s="213" t="s">
        <v>2</v>
      </c>
      <c r="J59" s="213" t="s">
        <v>183</v>
      </c>
      <c r="K59" s="188" t="s">
        <v>220</v>
      </c>
      <c r="L59" s="213" t="s">
        <v>49</v>
      </c>
      <c r="M59" s="213" t="s">
        <v>30</v>
      </c>
      <c r="N59" s="215" t="s">
        <v>82</v>
      </c>
    </row>
    <row r="60" spans="1:14" ht="23.25" customHeight="1">
      <c r="A60" s="303" t="s">
        <v>162</v>
      </c>
      <c r="B60" s="298">
        <v>28</v>
      </c>
      <c r="C60" s="137" t="s">
        <v>176</v>
      </c>
      <c r="D60" s="138">
        <v>8500</v>
      </c>
      <c r="E60" s="138">
        <v>3.4651999999999998</v>
      </c>
      <c r="F60" s="138">
        <f>D60+E60</f>
        <v>8503.4652000000006</v>
      </c>
      <c r="G60" s="139" t="s">
        <v>175</v>
      </c>
      <c r="H60" s="140">
        <v>9733.6200000000008</v>
      </c>
      <c r="I60" s="141">
        <v>8500</v>
      </c>
      <c r="J60" s="142">
        <f t="shared" ref="J60" si="12">E60/D60</f>
        <v>4.0767058823529408E-4</v>
      </c>
      <c r="K60" s="322">
        <f>(F60-I60)/(H60-I60)</f>
        <v>2.8089687261884113E-3</v>
      </c>
      <c r="L60" s="293">
        <f>E66/D66</f>
        <v>3.0114028409222385E-4</v>
      </c>
      <c r="M60" s="293">
        <f>L60*365</f>
        <v>0.1099162036936617</v>
      </c>
      <c r="N60" s="216" t="s">
        <v>182</v>
      </c>
    </row>
    <row r="61" spans="1:14" ht="14.25" customHeight="1">
      <c r="A61" s="304"/>
      <c r="B61" s="299"/>
      <c r="C61" s="92" t="s">
        <v>180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322">
        <f t="shared" ref="K61:K65" si="14">(F61-I61)/(H61-I61)</f>
        <v>0.92315490673160472</v>
      </c>
      <c r="L61" s="294"/>
      <c r="M61" s="294"/>
      <c r="N61" s="217">
        <v>42929</v>
      </c>
    </row>
    <row r="62" spans="1:14" ht="14.25" customHeight="1">
      <c r="A62" s="304"/>
      <c r="B62" s="148">
        <v>117.98</v>
      </c>
      <c r="C62" s="149" t="s">
        <v>181</v>
      </c>
      <c r="D62" s="150">
        <v>10001.918</v>
      </c>
      <c r="E62" s="150">
        <v>1.9179999999999999</v>
      </c>
      <c r="F62" s="150">
        <f>D62+E62</f>
        <v>10003.835999999999</v>
      </c>
      <c r="G62" s="151" t="s">
        <v>149</v>
      </c>
      <c r="H62" s="152">
        <v>10047.950000000001</v>
      </c>
      <c r="I62" s="12">
        <v>10000</v>
      </c>
      <c r="J62" s="62">
        <f t="shared" si="13"/>
        <v>1.9176321981443959E-4</v>
      </c>
      <c r="K62" s="322">
        <f t="shared" si="14"/>
        <v>7.9999999999984819E-2</v>
      </c>
      <c r="L62" s="294"/>
      <c r="M62" s="294"/>
      <c r="N62" s="217">
        <v>42951</v>
      </c>
    </row>
    <row r="63" spans="1:14" ht="14.25" customHeight="1">
      <c r="A63" s="304"/>
      <c r="B63" s="296">
        <v>118.93</v>
      </c>
      <c r="C63" s="48" t="s">
        <v>178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322">
        <f t="shared" si="14"/>
        <v>5.4053714859446322E-2</v>
      </c>
      <c r="L63" s="294"/>
      <c r="M63" s="294"/>
      <c r="N63" s="218" t="s">
        <v>148</v>
      </c>
    </row>
    <row r="64" spans="1:14" ht="25.5">
      <c r="A64" s="304"/>
      <c r="B64" s="297"/>
      <c r="C64" s="48" t="s">
        <v>179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322">
        <f t="shared" si="14"/>
        <v>0.65999999999999659</v>
      </c>
      <c r="L64" s="294"/>
      <c r="M64" s="294"/>
      <c r="N64" s="218" t="s">
        <v>134</v>
      </c>
    </row>
    <row r="65" spans="1:14" ht="23.25" thickBot="1">
      <c r="A65" s="305"/>
      <c r="B65" s="173">
        <v>29.59</v>
      </c>
      <c r="C65" s="172" t="s">
        <v>177</v>
      </c>
      <c r="D65" s="143">
        <v>10062.51</v>
      </c>
      <c r="E65" s="144">
        <v>3.29</v>
      </c>
      <c r="F65" s="144">
        <f>D65+E65</f>
        <v>10065.800000000001</v>
      </c>
      <c r="G65" s="145" t="s">
        <v>126</v>
      </c>
      <c r="H65" s="144">
        <v>11196.73</v>
      </c>
      <c r="I65" s="146">
        <v>10000</v>
      </c>
      <c r="J65" s="147">
        <f>E65/D65</f>
        <v>3.2695619681371744E-4</v>
      </c>
      <c r="K65" s="322">
        <f t="shared" si="14"/>
        <v>5.4983162451013277E-2</v>
      </c>
      <c r="L65" s="295"/>
      <c r="M65" s="295"/>
      <c r="N65" s="219" t="s">
        <v>135</v>
      </c>
    </row>
    <row r="66" spans="1:14" ht="18.75" thickBot="1">
      <c r="A66" s="220" t="s">
        <v>79</v>
      </c>
      <c r="B66" s="174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8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1"/>
    </row>
    <row r="67" spans="1:14" ht="29.25" thickTop="1">
      <c r="A67" s="225"/>
      <c r="B67" s="122" t="s">
        <v>138</v>
      </c>
      <c r="C67" s="184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2"/>
    </row>
    <row r="68" spans="1:14" ht="28.5">
      <c r="A68" s="225"/>
      <c r="B68" s="130" t="s">
        <v>138</v>
      </c>
      <c r="C68" s="185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7">
        <v>1500</v>
      </c>
      <c r="J68" s="168">
        <f>(H68-I68)/I68</f>
        <v>0</v>
      </c>
      <c r="K68" s="168"/>
      <c r="L68" s="169"/>
      <c r="M68" s="170"/>
      <c r="N68" s="223"/>
    </row>
    <row r="69" spans="1:14" ht="25.5">
      <c r="A69" s="225"/>
      <c r="B69" s="162">
        <v>7.12</v>
      </c>
      <c r="C69" s="177" t="s">
        <v>184</v>
      </c>
      <c r="D69" s="164">
        <v>450</v>
      </c>
      <c r="E69" s="163">
        <v>0</v>
      </c>
      <c r="F69" s="163">
        <f t="shared" ref="F69" si="16">D69+E69</f>
        <v>450</v>
      </c>
      <c r="G69" s="165" t="s">
        <v>10</v>
      </c>
      <c r="H69" s="166">
        <f>F69</f>
        <v>450</v>
      </c>
      <c r="I69" s="171">
        <v>450</v>
      </c>
      <c r="J69" s="239">
        <f t="shared" ref="J69" si="17">E69/D69</f>
        <v>0</v>
      </c>
      <c r="K69" s="240">
        <f>(F69-I69)/I69</f>
        <v>0</v>
      </c>
      <c r="L69" s="175"/>
      <c r="M69" s="176"/>
      <c r="N69" s="224"/>
    </row>
    <row r="70" spans="1:14">
      <c r="A70" s="225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226"/>
    </row>
    <row r="71" spans="1:14" s="157" customFormat="1" ht="16.5" customHeight="1" thickBot="1">
      <c r="A71" s="227" t="s">
        <v>36</v>
      </c>
      <c r="B71" s="178" t="s">
        <v>1</v>
      </c>
      <c r="C71" s="181" t="s">
        <v>102</v>
      </c>
      <c r="D71" s="181" t="s">
        <v>74</v>
      </c>
      <c r="E71" s="181" t="s">
        <v>94</v>
      </c>
      <c r="F71" s="178" t="s">
        <v>185</v>
      </c>
      <c r="G71" s="178" t="s">
        <v>192</v>
      </c>
      <c r="H71" s="178" t="s">
        <v>190</v>
      </c>
      <c r="I71" s="180" t="s">
        <v>191</v>
      </c>
      <c r="J71" s="180" t="s">
        <v>193</v>
      </c>
      <c r="K71" s="182" t="s">
        <v>188</v>
      </c>
      <c r="L71" s="182" t="s">
        <v>189</v>
      </c>
      <c r="M71" s="179" t="s">
        <v>187</v>
      </c>
      <c r="N71" s="228" t="s">
        <v>186</v>
      </c>
    </row>
    <row r="72" spans="1:14" s="183" customFormat="1" ht="16.5" thickBot="1">
      <c r="A72" s="229" t="s">
        <v>199</v>
      </c>
      <c r="B72" s="230" t="s">
        <v>58</v>
      </c>
      <c r="C72" s="231">
        <f>F66+B66</f>
        <v>49946.259000000005</v>
      </c>
      <c r="D72" s="231">
        <f>I66</f>
        <v>49500</v>
      </c>
      <c r="E72" s="232">
        <v>20</v>
      </c>
      <c r="F72" s="233">
        <f>C72-D72</f>
        <v>446.25900000000547</v>
      </c>
      <c r="G72" s="234">
        <f>F72/D72</f>
        <v>9.0153333333334446E-3</v>
      </c>
      <c r="H72" s="233">
        <f>F72/E72</f>
        <v>22.312950000000274</v>
      </c>
      <c r="I72" s="234">
        <f>G72/E72</f>
        <v>4.5076666666667224E-4</v>
      </c>
      <c r="J72" s="235">
        <f>H72*10000/D72</f>
        <v>4.5076666666667222</v>
      </c>
      <c r="K72" s="236">
        <f>B66</f>
        <v>301.62</v>
      </c>
      <c r="L72" s="236">
        <f>F72-K72</f>
        <v>144.63900000000547</v>
      </c>
      <c r="M72" s="234">
        <f>I72*365</f>
        <v>0.16452983333333537</v>
      </c>
      <c r="N72" s="237">
        <f>H72*365</f>
        <v>8144.2267500000999</v>
      </c>
    </row>
    <row r="73" spans="1:14" ht="15" thickTop="1"/>
    <row r="74" spans="1:14" ht="15" thickBot="1"/>
    <row r="75" spans="1:14" s="157" customFormat="1" ht="15.75" thickTop="1" thickBot="1">
      <c r="A75" s="187" t="s">
        <v>0</v>
      </c>
      <c r="B75" s="188" t="s">
        <v>142</v>
      </c>
      <c r="C75" s="189" t="s">
        <v>1</v>
      </c>
      <c r="D75" s="188" t="s">
        <v>17</v>
      </c>
      <c r="E75" s="188" t="s">
        <v>11</v>
      </c>
      <c r="F75" s="188" t="s">
        <v>18</v>
      </c>
      <c r="G75" s="188" t="s">
        <v>14</v>
      </c>
      <c r="H75" s="188" t="s">
        <v>19</v>
      </c>
      <c r="I75" s="188" t="s">
        <v>2</v>
      </c>
      <c r="J75" s="188" t="s">
        <v>183</v>
      </c>
      <c r="K75" s="188" t="s">
        <v>220</v>
      </c>
      <c r="L75" s="188" t="s">
        <v>49</v>
      </c>
      <c r="M75" s="188" t="s">
        <v>30</v>
      </c>
      <c r="N75" s="190" t="s">
        <v>82</v>
      </c>
    </row>
    <row r="76" spans="1:14" ht="25.5">
      <c r="A76" s="290" t="s">
        <v>194</v>
      </c>
      <c r="B76" s="298">
        <v>28</v>
      </c>
      <c r="C76" s="137" t="s">
        <v>176</v>
      </c>
      <c r="D76" s="138">
        <v>8503.4652000000006</v>
      </c>
      <c r="E76" s="138">
        <v>3.4651999999999998</v>
      </c>
      <c r="F76" s="138">
        <f>D76+E76</f>
        <v>8506.9304000000011</v>
      </c>
      <c r="G76" s="139" t="s">
        <v>175</v>
      </c>
      <c r="H76" s="140">
        <v>9733.6200000000008</v>
      </c>
      <c r="I76" s="141">
        <v>8500</v>
      </c>
      <c r="J76" s="142">
        <f t="shared" ref="J76:J80" si="18">E76/D76</f>
        <v>4.075044606521115E-4</v>
      </c>
      <c r="K76" s="322">
        <f>(F76-I76)/(H76-I76)</f>
        <v>5.6179374523768226E-3</v>
      </c>
      <c r="L76" s="293">
        <f>E82/D82</f>
        <v>3.0104962592234782E-4</v>
      </c>
      <c r="M76" s="293">
        <f>L76*365</f>
        <v>0.10988311346165695</v>
      </c>
      <c r="N76" s="191" t="s">
        <v>182</v>
      </c>
    </row>
    <row r="77" spans="1:14" ht="25.5">
      <c r="A77" s="291"/>
      <c r="B77" s="299"/>
      <c r="C77" s="92" t="s">
        <v>180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322">
        <f t="shared" ref="K77:K81" si="19">(F77-I77)/(H77-I77)</f>
        <v>1.0000000000000737</v>
      </c>
      <c r="L77" s="294"/>
      <c r="M77" s="294"/>
      <c r="N77" s="192">
        <v>42929</v>
      </c>
    </row>
    <row r="78" spans="1:14" ht="25.5">
      <c r="A78" s="291"/>
      <c r="B78" s="148">
        <v>117.98</v>
      </c>
      <c r="C78" s="149" t="s">
        <v>181</v>
      </c>
      <c r="D78" s="150">
        <v>10003.835999999999</v>
      </c>
      <c r="E78" s="150">
        <v>1.9179999999999999</v>
      </c>
      <c r="F78" s="150">
        <f>D78+E78</f>
        <v>10005.753999999999</v>
      </c>
      <c r="G78" s="151" t="s">
        <v>149</v>
      </c>
      <c r="H78" s="152">
        <v>10047.950000000001</v>
      </c>
      <c r="I78" s="12">
        <v>10000</v>
      </c>
      <c r="J78" s="62">
        <f t="shared" si="18"/>
        <v>1.9172645373234827E-4</v>
      </c>
      <c r="K78" s="322">
        <f t="shared" si="19"/>
        <v>0.11999999999997724</v>
      </c>
      <c r="L78" s="294"/>
      <c r="M78" s="294"/>
      <c r="N78" s="192">
        <v>42951</v>
      </c>
    </row>
    <row r="79" spans="1:14" ht="25.5">
      <c r="A79" s="291"/>
      <c r="B79" s="296">
        <v>118.93</v>
      </c>
      <c r="C79" s="48" t="s">
        <v>178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322">
        <f t="shared" si="19"/>
        <v>8.1080572289169484E-2</v>
      </c>
      <c r="L79" s="294"/>
      <c r="M79" s="294"/>
      <c r="N79" s="193" t="s">
        <v>148</v>
      </c>
    </row>
    <row r="80" spans="1:14" ht="25.5">
      <c r="A80" s="291"/>
      <c r="B80" s="297"/>
      <c r="C80" s="48" t="s">
        <v>179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322">
        <f t="shared" si="19"/>
        <v>0.66999999999999649</v>
      </c>
      <c r="L80" s="294"/>
      <c r="M80" s="294"/>
      <c r="N80" s="193" t="s">
        <v>134</v>
      </c>
    </row>
    <row r="81" spans="1:14" ht="23.25" thickBot="1">
      <c r="A81" s="292"/>
      <c r="B81" s="173">
        <v>29.59</v>
      </c>
      <c r="C81" s="172" t="s">
        <v>177</v>
      </c>
      <c r="D81" s="143">
        <v>10065.800000000001</v>
      </c>
      <c r="E81" s="144">
        <v>3.29</v>
      </c>
      <c r="F81" s="144">
        <f>D81+E81</f>
        <v>10069.090000000002</v>
      </c>
      <c r="G81" s="145" t="s">
        <v>126</v>
      </c>
      <c r="H81" s="144">
        <v>11196.73</v>
      </c>
      <c r="I81" s="146">
        <v>10000</v>
      </c>
      <c r="J81" s="147">
        <f>E81/D81</f>
        <v>3.2684933139939197E-4</v>
      </c>
      <c r="K81" s="322">
        <f t="shared" si="19"/>
        <v>5.7732320573564623E-2</v>
      </c>
      <c r="L81" s="295"/>
      <c r="M81" s="295"/>
      <c r="N81" s="194" t="s">
        <v>135</v>
      </c>
    </row>
    <row r="82" spans="1:14" ht="18.75" thickBot="1">
      <c r="A82" s="195" t="s">
        <v>195</v>
      </c>
      <c r="B82" s="174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8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6"/>
    </row>
    <row r="83" spans="1:14" ht="26.25" thickTop="1">
      <c r="A83" s="287" t="s">
        <v>196</v>
      </c>
      <c r="B83" s="122" t="s">
        <v>138</v>
      </c>
      <c r="C83" s="245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7"/>
    </row>
    <row r="84" spans="1:14" ht="25.5">
      <c r="A84" s="288"/>
      <c r="B84" s="130" t="s">
        <v>138</v>
      </c>
      <c r="C84" s="244" t="s">
        <v>197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7">
        <v>1500</v>
      </c>
      <c r="J84" s="168">
        <f>(H84-I84)/I84</f>
        <v>-1.5E-3</v>
      </c>
      <c r="K84" s="238" t="s">
        <v>202</v>
      </c>
      <c r="L84" s="243">
        <v>1.4562999999999999</v>
      </c>
      <c r="M84" s="242" t="s">
        <v>201</v>
      </c>
      <c r="N84" s="241" t="s">
        <v>200</v>
      </c>
    </row>
    <row r="85" spans="1:14" ht="25.5">
      <c r="A85" s="289"/>
      <c r="B85" s="162">
        <v>7.12</v>
      </c>
      <c r="C85" s="177" t="s">
        <v>184</v>
      </c>
      <c r="D85" s="164">
        <v>450</v>
      </c>
      <c r="E85" s="163">
        <v>0.06</v>
      </c>
      <c r="F85" s="163">
        <f t="shared" ref="F85" si="21">D85+E85</f>
        <v>450.06</v>
      </c>
      <c r="G85" s="165" t="s">
        <v>10</v>
      </c>
      <c r="H85" s="166">
        <f>F85</f>
        <v>450.06</v>
      </c>
      <c r="I85" s="171">
        <v>450</v>
      </c>
      <c r="J85" s="239">
        <f t="shared" ref="J85" si="22">E85/D85</f>
        <v>1.3333333333333334E-4</v>
      </c>
      <c r="K85" s="240">
        <f>(F85-I85)/I85</f>
        <v>1.3333333333333838E-4</v>
      </c>
      <c r="L85" s="175"/>
      <c r="M85" s="176"/>
      <c r="N85" s="198"/>
    </row>
    <row r="86" spans="1:14">
      <c r="A86" s="199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200"/>
    </row>
    <row r="87" spans="1:14" s="157" customFormat="1" ht="16.5" customHeight="1" thickBot="1">
      <c r="A87" s="201" t="s">
        <v>36</v>
      </c>
      <c r="B87" s="178" t="s">
        <v>1</v>
      </c>
      <c r="C87" s="181" t="s">
        <v>102</v>
      </c>
      <c r="D87" s="181" t="s">
        <v>74</v>
      </c>
      <c r="E87" s="181" t="s">
        <v>94</v>
      </c>
      <c r="F87" s="178" t="s">
        <v>185</v>
      </c>
      <c r="G87" s="178" t="s">
        <v>192</v>
      </c>
      <c r="H87" s="178" t="s">
        <v>190</v>
      </c>
      <c r="I87" s="180" t="s">
        <v>191</v>
      </c>
      <c r="J87" s="180" t="s">
        <v>193</v>
      </c>
      <c r="K87" s="182" t="s">
        <v>188</v>
      </c>
      <c r="L87" s="182" t="s">
        <v>189</v>
      </c>
      <c r="M87" s="179" t="s">
        <v>187</v>
      </c>
      <c r="N87" s="202" t="s">
        <v>203</v>
      </c>
    </row>
    <row r="88" spans="1:14" s="183" customFormat="1" ht="16.5" thickBot="1">
      <c r="A88" s="203" t="s">
        <v>198</v>
      </c>
      <c r="B88" s="204" t="s">
        <v>58</v>
      </c>
      <c r="C88" s="205">
        <f>F82+B82</f>
        <v>49954.084500000012</v>
      </c>
      <c r="D88" s="205">
        <f>I82</f>
        <v>49500</v>
      </c>
      <c r="E88" s="206">
        <v>21</v>
      </c>
      <c r="F88" s="207">
        <f>C88-D88</f>
        <v>454.08450000001176</v>
      </c>
      <c r="G88" s="208">
        <f>F88/D88</f>
        <v>9.1734242424244793E-3</v>
      </c>
      <c r="H88" s="207">
        <f>F88/E88</f>
        <v>21.62307142857199</v>
      </c>
      <c r="I88" s="208">
        <f>G88/E88</f>
        <v>4.3682972582973709E-4</v>
      </c>
      <c r="J88" s="209">
        <f>H88*10000/D88</f>
        <v>4.368297258297372</v>
      </c>
      <c r="K88" s="210">
        <f>B82</f>
        <v>294.5</v>
      </c>
      <c r="L88" s="210">
        <f>F88-K88</f>
        <v>159.58450000001176</v>
      </c>
      <c r="M88" s="208">
        <f>I88*365</f>
        <v>0.15944284992785404</v>
      </c>
      <c r="N88" s="211">
        <f>H88*365</f>
        <v>7892.4210714287765</v>
      </c>
    </row>
    <row r="89" spans="1:14" ht="15.75" thickTop="1" thickBot="1"/>
    <row r="90" spans="1:14" s="157" customFormat="1" ht="15.75" thickTop="1" thickBot="1">
      <c r="A90" s="187" t="s">
        <v>0</v>
      </c>
      <c r="B90" s="188" t="s">
        <v>142</v>
      </c>
      <c r="C90" s="189" t="s">
        <v>1</v>
      </c>
      <c r="D90" s="188" t="s">
        <v>17</v>
      </c>
      <c r="E90" s="188" t="s">
        <v>11</v>
      </c>
      <c r="F90" s="188" t="s">
        <v>18</v>
      </c>
      <c r="G90" s="188" t="s">
        <v>14</v>
      </c>
      <c r="H90" s="188" t="s">
        <v>19</v>
      </c>
      <c r="I90" s="188" t="s">
        <v>2</v>
      </c>
      <c r="J90" s="188" t="s">
        <v>183</v>
      </c>
      <c r="K90" s="188" t="s">
        <v>220</v>
      </c>
      <c r="L90" s="188" t="s">
        <v>49</v>
      </c>
      <c r="M90" s="188" t="s">
        <v>30</v>
      </c>
      <c r="N90" s="190" t="s">
        <v>82</v>
      </c>
    </row>
    <row r="91" spans="1:14" ht="25.5">
      <c r="A91" s="290" t="s">
        <v>204</v>
      </c>
      <c r="B91" s="246">
        <v>77.319999999999993</v>
      </c>
      <c r="C91" s="137" t="s">
        <v>222</v>
      </c>
      <c r="D91" s="138">
        <v>8506.9304000000011</v>
      </c>
      <c r="E91" s="138">
        <v>3.4651999999999998</v>
      </c>
      <c r="F91" s="138">
        <f>D91+E91</f>
        <v>8510.3956000000017</v>
      </c>
      <c r="G91" s="139" t="s">
        <v>175</v>
      </c>
      <c r="H91" s="140">
        <v>9733.6200000000008</v>
      </c>
      <c r="I91" s="141">
        <v>8500</v>
      </c>
      <c r="J91" s="142">
        <f t="shared" ref="J91:J94" si="23">E91/D91</f>
        <v>4.0733846840923955E-4</v>
      </c>
      <c r="K91" s="322">
        <f>(F91-I91)/(H91-I91)</f>
        <v>8.4269061785652334E-3</v>
      </c>
      <c r="L91" s="293">
        <f>E96/D96</f>
        <v>2.8163154527786601E-4</v>
      </c>
      <c r="M91" s="293">
        <f>L91*365</f>
        <v>0.10279551402642109</v>
      </c>
      <c r="N91" s="191" t="s">
        <v>182</v>
      </c>
    </row>
    <row r="92" spans="1:14" ht="25.5">
      <c r="A92" s="291"/>
      <c r="B92" s="148">
        <v>117.98</v>
      </c>
      <c r="C92" s="149" t="s">
        <v>181</v>
      </c>
      <c r="D92" s="150">
        <v>10005.753999999999</v>
      </c>
      <c r="E92" s="150">
        <v>1.9179999999999999</v>
      </c>
      <c r="F92" s="150">
        <f>D92+E92</f>
        <v>10007.671999999999</v>
      </c>
      <c r="G92" s="151" t="s">
        <v>149</v>
      </c>
      <c r="H92" s="152">
        <v>10047.950000000001</v>
      </c>
      <c r="I92" s="12">
        <v>10000</v>
      </c>
      <c r="J92" s="62">
        <f t="shared" si="23"/>
        <v>1.916897017456156E-4</v>
      </c>
      <c r="K92" s="322">
        <f t="shared" ref="K92:K95" si="24">(F92-I92)/(H92-I92)</f>
        <v>0.15999999999996964</v>
      </c>
      <c r="L92" s="294"/>
      <c r="M92" s="294"/>
      <c r="N92" s="192">
        <v>42951</v>
      </c>
    </row>
    <row r="93" spans="1:14" ht="25.5">
      <c r="A93" s="291"/>
      <c r="B93" s="296">
        <v>118.93</v>
      </c>
      <c r="C93" s="48" t="s">
        <v>178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322">
        <f t="shared" si="24"/>
        <v>0.10810742971889264</v>
      </c>
      <c r="L93" s="294"/>
      <c r="M93" s="294"/>
      <c r="N93" s="193" t="s">
        <v>148</v>
      </c>
    </row>
    <row r="94" spans="1:14" ht="25.5">
      <c r="A94" s="291"/>
      <c r="B94" s="297"/>
      <c r="C94" s="48" t="s">
        <v>179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322">
        <f t="shared" si="24"/>
        <v>0.6799999999999965</v>
      </c>
      <c r="L94" s="294"/>
      <c r="M94" s="294"/>
      <c r="N94" s="193" t="s">
        <v>134</v>
      </c>
    </row>
    <row r="95" spans="1:14" ht="23.25" thickBot="1">
      <c r="A95" s="292"/>
      <c r="B95" s="173">
        <v>29.59</v>
      </c>
      <c r="C95" s="172" t="s">
        <v>177</v>
      </c>
      <c r="D95" s="143">
        <v>10069.090000000002</v>
      </c>
      <c r="E95" s="144">
        <v>3.29</v>
      </c>
      <c r="F95" s="144">
        <f>D95+E95</f>
        <v>10072.380000000003</v>
      </c>
      <c r="G95" s="145" t="s">
        <v>126</v>
      </c>
      <c r="H95" s="144">
        <v>11196.73</v>
      </c>
      <c r="I95" s="146">
        <v>10000</v>
      </c>
      <c r="J95" s="147">
        <f>E95/D95</f>
        <v>3.2674253582001941E-4</v>
      </c>
      <c r="K95" s="322">
        <f t="shared" si="24"/>
        <v>6.0481478696115969E-2</v>
      </c>
      <c r="L95" s="295"/>
      <c r="M95" s="295"/>
      <c r="N95" s="194" t="s">
        <v>135</v>
      </c>
    </row>
    <row r="96" spans="1:14" ht="18.75" thickBot="1">
      <c r="A96" s="195" t="s">
        <v>104</v>
      </c>
      <c r="B96" s="174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8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6"/>
    </row>
    <row r="97" spans="1:14" ht="26.25" thickTop="1">
      <c r="A97" s="287" t="s">
        <v>196</v>
      </c>
      <c r="B97" s="122" t="s">
        <v>138</v>
      </c>
      <c r="C97" s="245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7"/>
    </row>
    <row r="98" spans="1:14" ht="25.5">
      <c r="A98" s="288"/>
      <c r="B98" s="130" t="s">
        <v>138</v>
      </c>
      <c r="C98" s="244" t="s">
        <v>197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7">
        <v>1500</v>
      </c>
      <c r="J98" s="168">
        <f>(H98-I98)/I98</f>
        <v>-3.5466666666666242E-3</v>
      </c>
      <c r="K98" s="238" t="s">
        <v>202</v>
      </c>
      <c r="L98" s="243">
        <v>1.456</v>
      </c>
      <c r="M98" s="242" t="s">
        <v>201</v>
      </c>
      <c r="N98" s="241" t="s">
        <v>200</v>
      </c>
    </row>
    <row r="99" spans="1:14" ht="25.5">
      <c r="A99" s="289"/>
      <c r="B99" s="162">
        <v>7.12</v>
      </c>
      <c r="C99" s="177" t="s">
        <v>223</v>
      </c>
      <c r="D99" s="164">
        <v>450.06</v>
      </c>
      <c r="E99" s="163">
        <v>0.06</v>
      </c>
      <c r="F99" s="163">
        <f>D99+E99</f>
        <v>450.12</v>
      </c>
      <c r="G99" s="165" t="s">
        <v>10</v>
      </c>
      <c r="H99" s="166">
        <f>F99</f>
        <v>450.12</v>
      </c>
      <c r="I99" s="171">
        <v>450</v>
      </c>
      <c r="J99" s="239">
        <f t="shared" ref="J99" si="26">E99/D99</f>
        <v>1.3331555792560991E-4</v>
      </c>
      <c r="K99" s="240">
        <f>(F99-I99)/I99</f>
        <v>2.6666666666667676E-4</v>
      </c>
      <c r="L99" s="175"/>
      <c r="M99" s="176"/>
      <c r="N99" s="198"/>
    </row>
    <row r="100" spans="1:14">
      <c r="A100" s="199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200"/>
    </row>
    <row r="101" spans="1:14" s="157" customFormat="1" ht="16.5" customHeight="1" thickBot="1">
      <c r="A101" s="201" t="s">
        <v>36</v>
      </c>
      <c r="B101" s="178" t="s">
        <v>1</v>
      </c>
      <c r="C101" s="181" t="s">
        <v>102</v>
      </c>
      <c r="D101" s="181" t="s">
        <v>74</v>
      </c>
      <c r="E101" s="181" t="s">
        <v>94</v>
      </c>
      <c r="F101" s="178" t="s">
        <v>185</v>
      </c>
      <c r="G101" s="178" t="s">
        <v>192</v>
      </c>
      <c r="H101" s="178" t="s">
        <v>190</v>
      </c>
      <c r="I101" s="180" t="s">
        <v>191</v>
      </c>
      <c r="J101" s="180" t="s">
        <v>112</v>
      </c>
      <c r="K101" s="182" t="s">
        <v>188</v>
      </c>
      <c r="L101" s="261" t="s">
        <v>224</v>
      </c>
      <c r="M101" s="179" t="s">
        <v>187</v>
      </c>
      <c r="N101" s="202" t="s">
        <v>186</v>
      </c>
    </row>
    <row r="102" spans="1:14" s="183" customFormat="1" ht="16.5" thickBot="1">
      <c r="A102" s="203" t="s">
        <v>205</v>
      </c>
      <c r="B102" s="204" t="s">
        <v>58</v>
      </c>
      <c r="C102" s="205">
        <f>F96+B96</f>
        <v>39965.240000000005</v>
      </c>
      <c r="D102" s="205">
        <f>I96</f>
        <v>39500</v>
      </c>
      <c r="E102" s="206">
        <v>22</v>
      </c>
      <c r="F102" s="207">
        <f>C102-D102</f>
        <v>465.24000000000524</v>
      </c>
      <c r="G102" s="208">
        <f>F102/D102</f>
        <v>1.1778227848101399E-2</v>
      </c>
      <c r="H102" s="207">
        <f>F102/E102</f>
        <v>21.147272727272966</v>
      </c>
      <c r="I102" s="208">
        <f>G102/E102</f>
        <v>5.3537399309551816E-4</v>
      </c>
      <c r="J102" s="209">
        <f>H102*10000/D102</f>
        <v>5.3537399309551814</v>
      </c>
      <c r="K102" s="210">
        <f>B96</f>
        <v>343.82</v>
      </c>
      <c r="L102" s="210">
        <f>F102-K102</f>
        <v>121.42000000000525</v>
      </c>
      <c r="M102" s="208">
        <f>I102*365</f>
        <v>0.19541150747986413</v>
      </c>
      <c r="N102" s="211">
        <f>H102*365</f>
        <v>7718.7545454546325</v>
      </c>
    </row>
    <row r="103" spans="1:14" ht="15.75" thickTop="1" thickBot="1"/>
    <row r="104" spans="1:14" s="157" customFormat="1" ht="15.75" thickTop="1" thickBot="1">
      <c r="A104" s="187" t="s">
        <v>0</v>
      </c>
      <c r="B104" s="188" t="s">
        <v>142</v>
      </c>
      <c r="C104" s="189" t="s">
        <v>1</v>
      </c>
      <c r="D104" s="188" t="s">
        <v>17</v>
      </c>
      <c r="E104" s="188" t="s">
        <v>11</v>
      </c>
      <c r="F104" s="188" t="s">
        <v>18</v>
      </c>
      <c r="G104" s="188" t="s">
        <v>14</v>
      </c>
      <c r="H104" s="188" t="s">
        <v>19</v>
      </c>
      <c r="I104" s="188" t="s">
        <v>2</v>
      </c>
      <c r="J104" s="188" t="s">
        <v>183</v>
      </c>
      <c r="K104" s="188" t="s">
        <v>220</v>
      </c>
      <c r="L104" s="188" t="s">
        <v>49</v>
      </c>
      <c r="M104" s="188" t="s">
        <v>30</v>
      </c>
      <c r="N104" s="190" t="s">
        <v>82</v>
      </c>
    </row>
    <row r="105" spans="1:14" ht="15" thickBot="1">
      <c r="A105" s="290" t="s">
        <v>225</v>
      </c>
      <c r="B105" s="260">
        <v>78.91</v>
      </c>
      <c r="C105" s="338" t="s">
        <v>229</v>
      </c>
      <c r="D105" s="310">
        <v>11100</v>
      </c>
      <c r="E105" s="310"/>
      <c r="F105" s="310">
        <f>D105</f>
        <v>11100</v>
      </c>
      <c r="G105" s="311"/>
      <c r="H105" s="312"/>
      <c r="I105" s="313">
        <f>D105</f>
        <v>11100</v>
      </c>
      <c r="J105" s="314"/>
      <c r="K105" s="153"/>
      <c r="L105" s="293">
        <f>E111/D111</f>
        <v>2.1993666581101237E-4</v>
      </c>
      <c r="M105" s="293">
        <f>L105*365</f>
        <v>8.0276883021019513E-2</v>
      </c>
      <c r="N105" s="191"/>
    </row>
    <row r="106" spans="1:14" ht="25.5">
      <c r="A106" s="291"/>
      <c r="B106" s="315">
        <v>28</v>
      </c>
      <c r="C106" s="339" t="s">
        <v>222</v>
      </c>
      <c r="D106" s="316">
        <v>8510.3956000000017</v>
      </c>
      <c r="E106" s="316">
        <v>3.4651999999999998</v>
      </c>
      <c r="F106" s="316">
        <f>D106+E106</f>
        <v>8513.8608000000022</v>
      </c>
      <c r="G106" s="317" t="s">
        <v>175</v>
      </c>
      <c r="H106" s="318">
        <v>9733.6200000000008</v>
      </c>
      <c r="I106" s="319">
        <v>8500</v>
      </c>
      <c r="J106" s="320">
        <f>E106/I106</f>
        <v>4.0767058823529408E-4</v>
      </c>
      <c r="K106" s="321">
        <f>(F106-I106)/(H106-I106)</f>
        <v>1.1235874904753645E-2</v>
      </c>
      <c r="L106" s="294"/>
      <c r="M106" s="294"/>
      <c r="N106" s="191" t="s">
        <v>182</v>
      </c>
    </row>
    <row r="107" spans="1:14" ht="25.5">
      <c r="A107" s="291"/>
      <c r="B107" s="334">
        <v>117.98</v>
      </c>
      <c r="C107" s="340" t="s">
        <v>181</v>
      </c>
      <c r="D107" s="335">
        <v>10007.671999999999</v>
      </c>
      <c r="E107" s="335">
        <v>1.9179999999999999</v>
      </c>
      <c r="F107" s="335">
        <f>D107+E107</f>
        <v>10009.589999999998</v>
      </c>
      <c r="G107" s="336" t="s">
        <v>149</v>
      </c>
      <c r="H107" s="337">
        <v>10047.950000000001</v>
      </c>
      <c r="I107" s="12">
        <v>10000</v>
      </c>
      <c r="J107" s="320">
        <f t="shared" ref="J107:J110" si="27">E107/I107</f>
        <v>1.918E-4</v>
      </c>
      <c r="K107" s="322">
        <f t="shared" ref="K107:K110" si="28">(F107-I107)/(H107-I107)</f>
        <v>0.19999999999996207</v>
      </c>
      <c r="L107" s="294"/>
      <c r="M107" s="294"/>
      <c r="N107" s="192">
        <v>42951</v>
      </c>
    </row>
    <row r="108" spans="1:14" ht="25.5">
      <c r="A108" s="291"/>
      <c r="B108" s="325">
        <v>118.93</v>
      </c>
      <c r="C108" s="341" t="s">
        <v>178</v>
      </c>
      <c r="D108" s="326">
        <v>10008.614000000001</v>
      </c>
      <c r="E108" s="326">
        <v>2.1535000000000002</v>
      </c>
      <c r="F108" s="326">
        <f t="shared" ref="F108:F109" si="29">D108+E108</f>
        <v>10010.767500000002</v>
      </c>
      <c r="G108" s="327" t="s">
        <v>150</v>
      </c>
      <c r="H108" s="328">
        <v>10079.68</v>
      </c>
      <c r="I108" s="12">
        <v>10000</v>
      </c>
      <c r="J108" s="320">
        <f t="shared" si="27"/>
        <v>2.1535000000000003E-4</v>
      </c>
      <c r="K108" s="322">
        <f t="shared" si="28"/>
        <v>0.13513428714861581</v>
      </c>
      <c r="L108" s="294"/>
      <c r="M108" s="294"/>
      <c r="N108" s="193" t="s">
        <v>148</v>
      </c>
    </row>
    <row r="109" spans="1:14" ht="25.5">
      <c r="A109" s="291"/>
      <c r="B109" s="329"/>
      <c r="C109" s="341" t="s">
        <v>179</v>
      </c>
      <c r="D109" s="326">
        <v>1022.3584</v>
      </c>
      <c r="E109" s="326">
        <v>0.32879999999999998</v>
      </c>
      <c r="F109" s="326">
        <f t="shared" si="29"/>
        <v>1022.6872</v>
      </c>
      <c r="G109" s="327" t="s">
        <v>132</v>
      </c>
      <c r="H109" s="328">
        <v>1032.8800000000001</v>
      </c>
      <c r="I109" s="12">
        <v>1000</v>
      </c>
      <c r="J109" s="320">
        <f t="shared" si="27"/>
        <v>3.2879999999999997E-4</v>
      </c>
      <c r="K109" s="322">
        <f t="shared" si="28"/>
        <v>0.68999999999999651</v>
      </c>
      <c r="L109" s="294"/>
      <c r="M109" s="294"/>
      <c r="N109" s="193" t="s">
        <v>134</v>
      </c>
    </row>
    <row r="110" spans="1:14" ht="23.25" thickBot="1">
      <c r="A110" s="292"/>
      <c r="B110" s="330"/>
      <c r="C110" s="342" t="s">
        <v>177</v>
      </c>
      <c r="D110" s="331">
        <v>10072.380000000003</v>
      </c>
      <c r="E110" s="332">
        <v>3.29</v>
      </c>
      <c r="F110" s="332">
        <f>D110+E110</f>
        <v>10075.670000000004</v>
      </c>
      <c r="G110" s="333" t="s">
        <v>126</v>
      </c>
      <c r="H110" s="332">
        <v>11196.73</v>
      </c>
      <c r="I110" s="146">
        <v>10000</v>
      </c>
      <c r="J110" s="320">
        <f t="shared" si="27"/>
        <v>3.2900000000000003E-4</v>
      </c>
      <c r="K110" s="322">
        <f t="shared" si="28"/>
        <v>6.3230636818667321E-2</v>
      </c>
      <c r="L110" s="295"/>
      <c r="M110" s="295"/>
      <c r="N110" s="194" t="s">
        <v>135</v>
      </c>
    </row>
    <row r="111" spans="1:14" ht="18.75" thickBot="1">
      <c r="A111" s="195" t="s">
        <v>114</v>
      </c>
      <c r="B111" s="174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8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6"/>
    </row>
    <row r="112" spans="1:14" ht="26.25" thickTop="1">
      <c r="A112" s="287" t="s">
        <v>196</v>
      </c>
      <c r="B112" s="122" t="s">
        <v>138</v>
      </c>
      <c r="C112" s="245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7"/>
    </row>
    <row r="113" spans="1:14" ht="25.5">
      <c r="A113" s="288"/>
      <c r="B113" s="130" t="s">
        <v>138</v>
      </c>
      <c r="C113" s="244" t="s">
        <v>197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7">
        <v>1500</v>
      </c>
      <c r="J113" s="168">
        <f>(H113-I113)/I113</f>
        <v>-4.9133333333332609E-3</v>
      </c>
      <c r="K113" s="238" t="s">
        <v>202</v>
      </c>
      <c r="L113" s="243">
        <v>1.454</v>
      </c>
      <c r="M113" s="242" t="s">
        <v>201</v>
      </c>
      <c r="N113" s="241" t="s">
        <v>200</v>
      </c>
    </row>
    <row r="114" spans="1:14" ht="28.5">
      <c r="A114" s="289"/>
      <c r="B114" s="162">
        <v>7.12</v>
      </c>
      <c r="C114" s="324" t="s">
        <v>230</v>
      </c>
      <c r="D114" s="164">
        <v>5450.12</v>
      </c>
      <c r="E114" s="163">
        <v>0.05</v>
      </c>
      <c r="F114" s="163">
        <f>D114+E114</f>
        <v>5450.17</v>
      </c>
      <c r="G114" s="165" t="s">
        <v>10</v>
      </c>
      <c r="H114" s="166">
        <f>F114</f>
        <v>5450.17</v>
      </c>
      <c r="I114" s="171">
        <v>5450</v>
      </c>
      <c r="J114" s="239">
        <f t="shared" ref="J114" si="30">E114/D114</f>
        <v>9.1741099278548003E-6</v>
      </c>
      <c r="K114" s="323">
        <f>(F114-I114)/I114</f>
        <v>3.1192660550472063E-5</v>
      </c>
      <c r="L114" s="175"/>
      <c r="M114" s="176"/>
      <c r="N114" s="198"/>
    </row>
    <row r="115" spans="1:14">
      <c r="A115" s="199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200"/>
    </row>
    <row r="116" spans="1:14" s="157" customFormat="1" ht="16.5" customHeight="1" thickBot="1">
      <c r="A116" s="201" t="s">
        <v>36</v>
      </c>
      <c r="B116" s="178" t="s">
        <v>1</v>
      </c>
      <c r="C116" s="181" t="s">
        <v>102</v>
      </c>
      <c r="D116" s="181" t="s">
        <v>74</v>
      </c>
      <c r="E116" s="181" t="s">
        <v>94</v>
      </c>
      <c r="F116" s="178" t="s">
        <v>185</v>
      </c>
      <c r="G116" s="178" t="s">
        <v>192</v>
      </c>
      <c r="H116" s="178" t="s">
        <v>190</v>
      </c>
      <c r="I116" s="180" t="s">
        <v>191</v>
      </c>
      <c r="J116" s="180" t="s">
        <v>112</v>
      </c>
      <c r="K116" s="182" t="s">
        <v>188</v>
      </c>
      <c r="L116" s="261" t="s">
        <v>224</v>
      </c>
      <c r="M116" s="179" t="s">
        <v>187</v>
      </c>
      <c r="N116" s="202" t="s">
        <v>186</v>
      </c>
    </row>
    <row r="117" spans="1:14" s="183" customFormat="1" ht="16.5" thickBot="1">
      <c r="A117" s="203" t="s">
        <v>226</v>
      </c>
      <c r="B117" s="204" t="s">
        <v>58</v>
      </c>
      <c r="C117" s="205">
        <f>F111+B111</f>
        <v>51076.395500000006</v>
      </c>
      <c r="D117" s="205">
        <f>I111</f>
        <v>50600</v>
      </c>
      <c r="E117" s="206">
        <v>23</v>
      </c>
      <c r="F117" s="207">
        <f>C117-D117</f>
        <v>476.395500000006</v>
      </c>
      <c r="G117" s="208">
        <f>F117/D117</f>
        <v>9.4149308300396448E-3</v>
      </c>
      <c r="H117" s="207">
        <f>F117/E117</f>
        <v>20.712847826087216</v>
      </c>
      <c r="I117" s="208">
        <f>G117/E117</f>
        <v>4.0934481869737586E-4</v>
      </c>
      <c r="J117" s="209">
        <f>H117*10000/D117</f>
        <v>4.0934481869737578</v>
      </c>
      <c r="K117" s="210">
        <f>B111</f>
        <v>343.82</v>
      </c>
      <c r="L117" s="210">
        <f>F117-K117</f>
        <v>132.575500000006</v>
      </c>
      <c r="M117" s="208">
        <f>I117*365</f>
        <v>0.14941085882454219</v>
      </c>
      <c r="N117" s="211">
        <f>H117*365</f>
        <v>7560.1894565218336</v>
      </c>
    </row>
    <row r="118" spans="1:14" ht="15" thickTop="1"/>
  </sheetData>
  <mergeCells count="41">
    <mergeCell ref="A105:A110"/>
    <mergeCell ref="L105:L110"/>
    <mergeCell ref="M105:M110"/>
    <mergeCell ref="B108:B109"/>
    <mergeCell ref="A112:A114"/>
    <mergeCell ref="B63:B64"/>
    <mergeCell ref="A60:A65"/>
    <mergeCell ref="L60:L65"/>
    <mergeCell ref="M60:M65"/>
    <mergeCell ref="B60:B61"/>
    <mergeCell ref="A2:A9"/>
    <mergeCell ref="L2:L9"/>
    <mergeCell ref="M2:M9"/>
    <mergeCell ref="B5:B7"/>
    <mergeCell ref="A14:A21"/>
    <mergeCell ref="L14:L21"/>
    <mergeCell ref="M14:M21"/>
    <mergeCell ref="B17:B19"/>
    <mergeCell ref="A26:A33"/>
    <mergeCell ref="L26:L33"/>
    <mergeCell ref="M26:M33"/>
    <mergeCell ref="B29:B31"/>
    <mergeCell ref="A50:A55"/>
    <mergeCell ref="L50:L55"/>
    <mergeCell ref="M50:M55"/>
    <mergeCell ref="A38:A45"/>
    <mergeCell ref="L38:L45"/>
    <mergeCell ref="M38:M45"/>
    <mergeCell ref="B41:B43"/>
    <mergeCell ref="B53:B54"/>
    <mergeCell ref="A83:A85"/>
    <mergeCell ref="A76:A81"/>
    <mergeCell ref="B76:B77"/>
    <mergeCell ref="L76:L81"/>
    <mergeCell ref="M76:M81"/>
    <mergeCell ref="B79:B80"/>
    <mergeCell ref="A97:A99"/>
    <mergeCell ref="A91:A95"/>
    <mergeCell ref="L91:L95"/>
    <mergeCell ref="M91:M95"/>
    <mergeCell ref="B93:B9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7" workbookViewId="0">
      <selection activeCell="G32" sqref="G32"/>
    </sheetView>
  </sheetViews>
  <sheetFormatPr defaultRowHeight="14.25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3">
      <c r="A1" t="s">
        <v>164</v>
      </c>
      <c r="B1" s="135" t="s">
        <v>165</v>
      </c>
      <c r="C1" s="136">
        <v>4000</v>
      </c>
    </row>
    <row r="2" spans="1:3" ht="16.5" thickBot="1">
      <c r="A2" s="10" t="s">
        <v>155</v>
      </c>
      <c r="B2" s="20" t="s">
        <v>156</v>
      </c>
      <c r="C2" s="35" t="s">
        <v>157</v>
      </c>
    </row>
    <row r="3" spans="1:3">
      <c r="A3" t="s">
        <v>158</v>
      </c>
      <c r="B3">
        <v>300</v>
      </c>
      <c r="C3" t="s">
        <v>171</v>
      </c>
    </row>
    <row r="4" spans="1:3">
      <c r="A4" t="s">
        <v>159</v>
      </c>
      <c r="B4">
        <v>300</v>
      </c>
      <c r="C4" t="s">
        <v>171</v>
      </c>
    </row>
    <row r="5" spans="1:3">
      <c r="A5" t="s">
        <v>167</v>
      </c>
      <c r="B5">
        <v>50</v>
      </c>
      <c r="C5" t="s">
        <v>172</v>
      </c>
    </row>
    <row r="6" spans="1:3">
      <c r="A6" t="s">
        <v>160</v>
      </c>
      <c r="B6">
        <v>0</v>
      </c>
      <c r="C6" t="s">
        <v>161</v>
      </c>
    </row>
    <row r="7" spans="1:3">
      <c r="A7" t="s">
        <v>166</v>
      </c>
      <c r="B7">
        <v>400</v>
      </c>
      <c r="C7" t="s">
        <v>217</v>
      </c>
    </row>
    <row r="8" spans="1:3">
      <c r="A8" s="134" t="s">
        <v>168</v>
      </c>
      <c r="B8">
        <v>300</v>
      </c>
      <c r="C8" t="s">
        <v>173</v>
      </c>
    </row>
    <row r="9" spans="1:3">
      <c r="A9" s="134" t="s">
        <v>169</v>
      </c>
      <c r="B9">
        <v>310</v>
      </c>
      <c r="C9" t="s">
        <v>173</v>
      </c>
    </row>
    <row r="10" spans="1:3">
      <c r="A10" t="s">
        <v>170</v>
      </c>
      <c r="B10">
        <v>100</v>
      </c>
      <c r="C10" t="s">
        <v>173</v>
      </c>
    </row>
    <row r="12" spans="1:3">
      <c r="A12" t="s">
        <v>174</v>
      </c>
      <c r="B12" s="135" t="s">
        <v>165</v>
      </c>
      <c r="C12" s="136">
        <v>8000</v>
      </c>
    </row>
    <row r="13" spans="1:3" ht="16.5" thickBot="1">
      <c r="A13" s="10" t="s">
        <v>155</v>
      </c>
      <c r="B13" s="20" t="s">
        <v>156</v>
      </c>
      <c r="C13" s="35" t="s">
        <v>157</v>
      </c>
    </row>
    <row r="14" spans="1:3">
      <c r="A14" t="s">
        <v>170</v>
      </c>
      <c r="B14">
        <v>4000</v>
      </c>
      <c r="C14" t="s">
        <v>173</v>
      </c>
    </row>
    <row r="17" spans="1:12" ht="18.75">
      <c r="A17" s="306" t="s">
        <v>206</v>
      </c>
      <c r="B17" s="307"/>
      <c r="C17" s="307"/>
      <c r="D17" s="307"/>
      <c r="E17" s="307"/>
      <c r="F17" s="307"/>
      <c r="G17" s="307"/>
      <c r="H17" s="307"/>
      <c r="I17" s="307"/>
      <c r="J17" s="307"/>
      <c r="K17" s="307"/>
      <c r="L17" s="308"/>
    </row>
    <row r="18" spans="1:12" ht="20.25">
      <c r="A18" s="247" t="s">
        <v>207</v>
      </c>
      <c r="B18" s="247" t="s">
        <v>208</v>
      </c>
      <c r="C18" s="248" t="s">
        <v>209</v>
      </c>
      <c r="D18" s="249" t="s">
        <v>210</v>
      </c>
      <c r="E18" s="250" t="s">
        <v>213</v>
      </c>
      <c r="F18" s="250" t="s">
        <v>212</v>
      </c>
      <c r="G18" s="257" t="s">
        <v>214</v>
      </c>
      <c r="H18" s="247" t="s">
        <v>211</v>
      </c>
      <c r="I18" s="258" t="s">
        <v>216</v>
      </c>
      <c r="J18" s="247" t="s">
        <v>215</v>
      </c>
      <c r="K18" s="247" t="s">
        <v>220</v>
      </c>
      <c r="L18" s="247" t="s">
        <v>221</v>
      </c>
    </row>
    <row r="19" spans="1:12" ht="15">
      <c r="A19" s="251">
        <v>2017</v>
      </c>
      <c r="B19" s="309" t="s">
        <v>227</v>
      </c>
      <c r="C19" s="251">
        <v>49950</v>
      </c>
      <c r="D19" s="252">
        <v>0.1</v>
      </c>
      <c r="E19" s="254">
        <f>C19*D19</f>
        <v>4995</v>
      </c>
      <c r="F19" s="254">
        <f>E19/365*G19</f>
        <v>424.23287671232879</v>
      </c>
      <c r="G19" s="251">
        <v>31</v>
      </c>
      <c r="H19" s="253">
        <v>343.82</v>
      </c>
      <c r="I19" s="259">
        <f>F19-H19</f>
        <v>80.412876712328796</v>
      </c>
      <c r="J19" s="251">
        <v>0</v>
      </c>
      <c r="K19" s="256">
        <f>H19/F19</f>
        <v>0.81045109625754785</v>
      </c>
      <c r="L19" s="255" t="s">
        <v>218</v>
      </c>
    </row>
    <row r="20" spans="1:12" ht="15">
      <c r="A20" s="251">
        <v>2017</v>
      </c>
      <c r="B20" s="251">
        <v>8</v>
      </c>
      <c r="C20" s="251">
        <f>C19+J20</f>
        <v>55950</v>
      </c>
      <c r="D20" s="252">
        <v>0.1</v>
      </c>
      <c r="E20" s="254">
        <f>C20*D20</f>
        <v>5595</v>
      </c>
      <c r="F20" s="254">
        <f>E20/365*G20</f>
        <v>475.1917808219178</v>
      </c>
      <c r="G20" s="251">
        <v>31</v>
      </c>
      <c r="H20" s="253">
        <v>0</v>
      </c>
      <c r="I20" s="259">
        <f>F20-H20</f>
        <v>475.1917808219178</v>
      </c>
      <c r="J20" s="251">
        <v>6000</v>
      </c>
      <c r="K20" s="256">
        <f>H20/F20</f>
        <v>0</v>
      </c>
      <c r="L20" s="255" t="s">
        <v>219</v>
      </c>
    </row>
    <row r="22" spans="1:12" ht="18.75">
      <c r="A22" s="306" t="s">
        <v>228</v>
      </c>
      <c r="B22" s="307"/>
      <c r="C22" s="307"/>
      <c r="D22" s="307"/>
      <c r="E22" s="307"/>
      <c r="F22" s="307"/>
      <c r="G22" s="307"/>
      <c r="H22" s="307"/>
      <c r="I22" s="307"/>
      <c r="J22" s="307"/>
      <c r="K22" s="307"/>
      <c r="L22" s="308"/>
    </row>
    <row r="23" spans="1:12" ht="20.25">
      <c r="A23" s="247" t="s">
        <v>207</v>
      </c>
      <c r="B23" s="247" t="s">
        <v>208</v>
      </c>
      <c r="C23" s="248" t="s">
        <v>209</v>
      </c>
      <c r="D23" s="249" t="s">
        <v>210</v>
      </c>
      <c r="E23" s="250" t="s">
        <v>213</v>
      </c>
      <c r="F23" s="250" t="s">
        <v>212</v>
      </c>
      <c r="G23" s="257" t="s">
        <v>214</v>
      </c>
      <c r="H23" s="247" t="s">
        <v>211</v>
      </c>
      <c r="I23" s="258" t="s">
        <v>216</v>
      </c>
      <c r="J23" s="247" t="s">
        <v>215</v>
      </c>
      <c r="K23" s="247" t="s">
        <v>220</v>
      </c>
      <c r="L23" s="247" t="s">
        <v>221</v>
      </c>
    </row>
    <row r="24" spans="1:12" ht="15">
      <c r="A24" s="251">
        <v>2017</v>
      </c>
      <c r="B24" s="309" t="s">
        <v>227</v>
      </c>
      <c r="C24" s="251">
        <v>50600</v>
      </c>
      <c r="D24" s="252">
        <v>0.10276657171802524</v>
      </c>
      <c r="E24" s="254">
        <f>C24*D24</f>
        <v>5199.9885289320773</v>
      </c>
      <c r="F24" s="254">
        <f>E24/365*G24</f>
        <v>441.64286136135451</v>
      </c>
      <c r="G24" s="251">
        <v>31</v>
      </c>
      <c r="H24" s="253">
        <v>343.82</v>
      </c>
      <c r="I24" s="259">
        <f>F24-H24</f>
        <v>97.822861361354512</v>
      </c>
      <c r="J24" s="251">
        <v>0</v>
      </c>
      <c r="K24" s="256">
        <f>H24/F24</f>
        <v>0.77850233770377797</v>
      </c>
      <c r="L24" s="255" t="s">
        <v>218</v>
      </c>
    </row>
  </sheetData>
  <mergeCells count="2">
    <mergeCell ref="A22:L22"/>
    <mergeCell ref="A17:L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4月份</vt:lpstr>
      <vt:lpstr>6~7月份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Administrator</cp:lastModifiedBy>
  <dcterms:created xsi:type="dcterms:W3CDTF">2017-04-07T07:22:42Z</dcterms:created>
  <dcterms:modified xsi:type="dcterms:W3CDTF">2017-07-14T04:05:48Z</dcterms:modified>
</cp:coreProperties>
</file>