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4" i="2" l="1"/>
  <c r="N74" i="2"/>
  <c r="M74" i="2"/>
  <c r="K74" i="2"/>
  <c r="B66" i="2"/>
  <c r="J69" i="2"/>
  <c r="F69" i="2"/>
  <c r="H69" i="2" s="1"/>
  <c r="F61" i="2"/>
  <c r="K61" i="2" s="1"/>
  <c r="J61" i="2"/>
  <c r="D66" i="2" l="1"/>
  <c r="E66" i="2"/>
  <c r="I66" i="2"/>
  <c r="J60" i="2"/>
  <c r="F60" i="2"/>
  <c r="K60" i="2" s="1"/>
  <c r="F68" i="2" l="1"/>
  <c r="H68" i="2" s="1"/>
  <c r="J68" i="2" s="1"/>
  <c r="F67" i="2" l="1"/>
  <c r="H67" i="2" s="1"/>
  <c r="J67" i="2" s="1"/>
  <c r="D74" i="2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4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H52" i="2" l="1"/>
  <c r="K52" i="2" s="1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L26" i="2" l="1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74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74" i="2" l="1"/>
  <c r="I74" i="2" s="1"/>
  <c r="H74" i="2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K117" i="1" s="1"/>
  <c r="L117" i="1" s="1"/>
  <c r="L127" i="1" s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74" i="2" l="1"/>
  <c r="H140" i="1"/>
  <c r="H153" i="1"/>
  <c r="F127" i="1"/>
  <c r="H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K103" i="1" l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<sst xmlns="http://schemas.openxmlformats.org/spreadsheetml/2006/main" count="926" uniqueCount="197">
  <si>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</si>
  <si>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</si>
  <si>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</si>
  <si>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</si>
  <si>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</si>
  <si>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</si>
  <si>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</si>
  <si>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</si>
  <si>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</si>
  <si>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</si>
  <si>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</si>
  <si>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</si>
  <si>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</si>
  <si>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</si>
  <si>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</si>
  <si>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</si>
  <si>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</si>
  <si>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</si>
  <si>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</si>
  <si>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</si>
  <si>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</si>
  <si>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</si>
  <si>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</si>
  <si>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</si>
  <si>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</si>
  <si>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</si>
  <si>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</si>
  <si>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</si>
  <si>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</si>
  <si>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</si>
  <si>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</si>
  <si>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</si>
  <si>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</si>
  <si>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</si>
  <si>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</si>
  <si>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</si>
  <si>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</si>
  <si>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</si>
  <si>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</si>
  <si>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</si>
  <si>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</si>
  <si>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</si>
  <si>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</si>
  <si>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</si>
  <si>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</si>
  <si>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</si>
  <si>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</si>
  <si>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</si>
  <si>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</si>
  <si>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</si>
  <si>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</si>
  <si>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</si>
  <si>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</si>
  <si>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</si>
  <si>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</si>
  <si>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</si>
  <si>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</si>
  <si>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</si>
  <si>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</si>
  <si>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</si>
  <si>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</si>
  <si>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</si>
  <si>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</si>
  <si>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</si>
  <si>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</si>
  <si>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</si>
  <si>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</si>
  <si>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</si>
  <si>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</si>
  <si>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</si>
  <si>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</si>
  <si>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</si>
  <si>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</si>
  <si>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</si>
  <si>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</si>
  <si>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</si>
  <si>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</si>
  <si>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</si>
  <si>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</si>
  <si>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</si>
  <si>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</si>
  <si>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</si>
  <si>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</si>
  <si>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</si>
  <si>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</si>
  <si>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</si>
  <si>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</si>
  <si>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</si>
  <si>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</si>
  <si>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</si>
  <si>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</si>
  <si>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</si>
  <si>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</si>
  <si>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</si>
  <si>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</si>
  <si>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</si>
  <si>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</si>
  <si>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</si>
  <si>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</si>
  <si>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</si>
  <si>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</si>
  <si>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</si>
  <si>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</si>
  <si>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</si>
  <si>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</si>
  <si>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</si>
  <si>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</si>
  <si>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</si>
  <si>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</si>
  <si>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</si>
  <si>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</si>
  <si>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</si>
  <si>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</si>
  <si>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</si>
  <si>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</si>
  <si>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</si>
  <si>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</si>
  <si>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</si>
  <si>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</si>
  <si>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</si>
  <si>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</si>
  <si>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</si>
  <si>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</si>
  <si>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</si>
  <si>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</si>
  <si>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</si>
  <si>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</si>
  <si>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</si>
  <si>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</si>
  <si>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</si>
  <si>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</si>
  <si>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</si>
  <si>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</si>
  <si>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</si>
  <si>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</si>
  <si>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</si>
  <si>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</si>
  <si>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</si>
  <si>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</si>
  <si>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</si>
  <si>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</si>
  <si>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</si>
  <si>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</si>
  <si>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</si>
  <si>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</si>
  <si>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</si>
  <si>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</si>
  <si>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</si>
  <si>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</si>
  <si>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</si>
  <si>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</si>
  <si>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6~7月份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</si>
  <si>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</si>
  <si>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</si>
  <si>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</si>
  <si>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</si>
  <si>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</si>
  <si>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</si>
  <si>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</si>
  <si>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</si>
  <si>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</si>
  <si>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</si>
  <si>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</si>
  <si>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</si>
  <si>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</si>
  <si>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</si>
  <si>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</si>
  <si>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</si>
  <si>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</si>
  <si>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</si>
  <si>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</si>
  <si>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</si>
  <si>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</si>
  <si>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</si>
  <si>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</si>
  <si>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</si>
  <si>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</si>
  <si>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</si>
  <si>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</si>
  <si>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</si>
  <si>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</si>
  <si>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</si>
  <si>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</si>
  <si>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</si>
  <si>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总转化</t>
    <phoneticPr fontId="1" type="noConversion"/>
  </si>
  <si>
    <t>总转化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</si>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</sst>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</numFmts>
  <fonts count="3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2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181" fontId="27" fillId="12" borderId="15" xfId="0" applyNumberFormat="1" applyFont="1" applyFill="1" applyBorder="1" applyAlignment="1">
      <alignment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58" fontId="25" fillId="2" borderId="16" xfId="0" applyNumberFormat="1" applyFont="1" applyFill="1" applyBorder="1" applyAlignment="1">
      <alignment horizontal="left" vertical="center" wrapText="1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25" fillId="2" borderId="8" xfId="0" applyFont="1" applyFill="1" applyBorder="1" applyAlignment="1">
      <alignment horizontal="left" vertical="center" wrapText="1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179" fontId="18" fillId="2" borderId="3" xfId="0" applyNumberFormat="1" applyFont="1" applyFill="1" applyBorder="1" applyAlignment="1">
      <alignment horizontal="right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 wrapText="1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176" fontId="4" fillId="0" borderId="5" xfId="0" applyNumberFormat="1" applyFont="1" applyBorder="1" applyAlignment="1">
      <alignment horizontal="center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181" fontId="27" fillId="12" borderId="18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right" vertical="center"/>
    </xf>
    <xf numFmtId="179" fontId="18" fillId="2" borderId="14" xfId="0" applyNumberFormat="1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center" vertical="center" wrapText="1"/>
    </xf>
    <xf numFmtId="182" fontId="4" fillId="0" borderId="5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184" fontId="4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179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180"/>
    </row>
    <row r="4" spans="1:12" ht="15" thickBot="1">
      <c r="A4" s="3"/>
      <c r="B4" s="3"/>
      <c r="C4" s="36"/>
      <c r="D4" s="3"/>
      <c r="E4" s="3"/>
      <c r="F4" s="180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158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175">
        <f>SUM(E8:E16)/D17</f>
        <v>-3.5170839427259689E-4</v>
      </c>
      <c r="L8" s="175">
        <f>K8*365</f>
        <v>-0.12837356390949786</v>
      </c>
    </row>
    <row r="9" spans="1:12">
      <c r="A9" s="159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176"/>
      <c r="L9" s="176"/>
    </row>
    <row r="10" spans="1:12">
      <c r="A10" s="159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176"/>
      <c r="L10" s="176"/>
    </row>
    <row r="11" spans="1:12" ht="28.5">
      <c r="A11" s="159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176"/>
      <c r="L11" s="176"/>
    </row>
    <row r="12" spans="1:12">
      <c r="A12" s="159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176"/>
      <c r="L12" s="176"/>
    </row>
    <row r="13" spans="1:12" ht="28.5">
      <c r="A13" s="159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176"/>
      <c r="L13" s="176"/>
    </row>
    <row r="14" spans="1:12" ht="15.75">
      <c r="A14" s="159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176"/>
      <c r="L14" s="176"/>
    </row>
    <row r="15" spans="1:12" ht="15.75">
      <c r="A15" s="159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176"/>
      <c r="L15" s="176"/>
    </row>
    <row r="16" spans="1:12" ht="16.5" thickBot="1">
      <c r="A16" s="160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177"/>
      <c r="L16" s="177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158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174">
        <f>SUM(E20:E28)/D29</f>
        <v>1.2161830411628077E-4</v>
      </c>
      <c r="L20" s="174">
        <f>K20*365</f>
        <v>4.4390681002442478E-2</v>
      </c>
    </row>
    <row r="21" spans="1:12">
      <c r="A21" s="159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172"/>
      <c r="L21" s="172"/>
    </row>
    <row r="22" spans="1:12" ht="28.5">
      <c r="A22" s="159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172"/>
      <c r="L22" s="172"/>
    </row>
    <row r="23" spans="1:12" ht="15.75">
      <c r="A23" s="159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172"/>
      <c r="L23" s="172"/>
    </row>
    <row r="24" spans="1:12">
      <c r="A24" s="159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172"/>
      <c r="L24" s="172"/>
    </row>
    <row r="25" spans="1:12" ht="25.5">
      <c r="A25" s="159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172"/>
      <c r="L25" s="172"/>
    </row>
    <row r="26" spans="1:12" ht="15.75">
      <c r="A26" s="159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172"/>
      <c r="L26" s="172"/>
    </row>
    <row r="27" spans="1:12" ht="15.75">
      <c r="A27" s="159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172"/>
      <c r="L27" s="172"/>
    </row>
    <row r="28" spans="1:12" ht="26.25" thickBot="1">
      <c r="A28" s="160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178"/>
      <c r="L28" s="178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158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171">
        <f>E43/D43</f>
        <v>1.702483954985614E-4</v>
      </c>
      <c r="L32" s="174">
        <f>K32*365</f>
        <v>6.2140664356974913E-2</v>
      </c>
    </row>
    <row r="33" spans="1:12" ht="14.25" customHeight="1">
      <c r="A33" s="159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172"/>
      <c r="L33" s="172"/>
    </row>
    <row r="34" spans="1:12" ht="28.5">
      <c r="A34" s="159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172"/>
      <c r="L34" s="172"/>
    </row>
    <row r="35" spans="1:12" ht="25.5">
      <c r="A35" s="159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172"/>
      <c r="L35" s="172"/>
    </row>
    <row r="36" spans="1:12" ht="14.25" customHeight="1">
      <c r="A36" s="159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172"/>
      <c r="L36" s="172"/>
    </row>
    <row r="37" spans="1:12" ht="25.5">
      <c r="A37" s="159"/>
      <c r="B37" s="164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172"/>
      <c r="L37" s="172"/>
    </row>
    <row r="38" spans="1:12" ht="15.75" customHeight="1">
      <c r="A38" s="159"/>
      <c r="B38" s="165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172"/>
      <c r="L38" s="172"/>
    </row>
    <row r="39" spans="1:12" ht="15.75" customHeight="1">
      <c r="A39" s="159"/>
      <c r="B39" s="166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172"/>
      <c r="L39" s="172"/>
    </row>
    <row r="40" spans="1:12" ht="28.5">
      <c r="A40" s="159"/>
      <c r="B40" s="156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172"/>
      <c r="L40" s="172"/>
    </row>
    <row r="41" spans="1:12" ht="28.5">
      <c r="A41" s="159"/>
      <c r="B41" s="157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172"/>
      <c r="L41" s="172"/>
    </row>
    <row r="42" spans="1:12" ht="29.25" thickBot="1">
      <c r="A42" s="160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173"/>
      <c r="L42" s="173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158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171">
        <f>E57/D57</f>
        <v>4.0195911533449105E-4</v>
      </c>
      <c r="L46" s="174">
        <f>K46*365</f>
        <v>0.14671507709708922</v>
      </c>
    </row>
    <row r="47" spans="1:12" ht="14.25" customHeight="1">
      <c r="A47" s="159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172"/>
      <c r="L47" s="172"/>
    </row>
    <row r="48" spans="1:12" ht="25.5">
      <c r="A48" s="159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172"/>
      <c r="L48" s="172"/>
    </row>
    <row r="49" spans="1:13">
      <c r="A49" s="159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172"/>
      <c r="L49" s="172"/>
    </row>
    <row r="50" spans="1:13" ht="14.25" customHeight="1">
      <c r="A50" s="159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172"/>
      <c r="L50" s="172"/>
    </row>
    <row r="51" spans="1:13" ht="25.5">
      <c r="A51" s="159"/>
      <c r="B51" s="164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172"/>
      <c r="L51" s="172"/>
    </row>
    <row r="52" spans="1:13" ht="15.75" customHeight="1">
      <c r="A52" s="159"/>
      <c r="B52" s="165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172"/>
      <c r="L52" s="172"/>
    </row>
    <row r="53" spans="1:13" ht="15.75" customHeight="1">
      <c r="A53" s="159"/>
      <c r="B53" s="166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172"/>
      <c r="L53" s="172"/>
    </row>
    <row r="54" spans="1:13" ht="28.5">
      <c r="A54" s="159"/>
      <c r="B54" s="156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172"/>
      <c r="L54" s="172"/>
    </row>
    <row r="55" spans="1:13" ht="28.5">
      <c r="A55" s="159"/>
      <c r="B55" s="157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172"/>
      <c r="L55" s="172"/>
    </row>
    <row r="56" spans="1:13" ht="29.25" thickBot="1">
      <c r="A56" s="160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173"/>
      <c r="L56" s="173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158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161">
        <f>E71/D71</f>
        <v>-5.8921049672166818E-5</v>
      </c>
      <c r="L60" s="161">
        <f>K60*365</f>
        <v>-2.1506183130340889E-2</v>
      </c>
      <c r="M60" s="84" t="s">
        <v>95</v>
      </c>
    </row>
    <row r="61" spans="1:13">
      <c r="A61" s="159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162"/>
      <c r="L61" s="162"/>
      <c r="M61" s="84"/>
    </row>
    <row r="62" spans="1:13" ht="15.75">
      <c r="A62" s="159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162"/>
      <c r="L62" s="162"/>
      <c r="M62" s="84" t="s">
        <v>95</v>
      </c>
    </row>
    <row r="63" spans="1:13">
      <c r="A63" s="159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162"/>
      <c r="L63" s="162"/>
      <c r="M63" s="84"/>
    </row>
    <row r="64" spans="1:13">
      <c r="A64" s="159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162"/>
      <c r="L64" s="162"/>
      <c r="M64" s="84"/>
    </row>
    <row r="65" spans="1:13" ht="25.5">
      <c r="A65" s="159"/>
      <c r="B65" s="164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162"/>
      <c r="L65" s="162"/>
      <c r="M65" s="84"/>
    </row>
    <row r="66" spans="1:13">
      <c r="A66" s="159"/>
      <c r="B66" s="165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162"/>
      <c r="L66" s="162"/>
      <c r="M66" s="84" t="s">
        <v>99</v>
      </c>
    </row>
    <row r="67" spans="1:13">
      <c r="A67" s="159"/>
      <c r="B67" s="166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162"/>
      <c r="L67" s="162"/>
      <c r="M67" s="84"/>
    </row>
    <row r="68" spans="1:13" ht="28.5">
      <c r="A68" s="159"/>
      <c r="B68" s="156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162"/>
      <c r="L68" s="162"/>
      <c r="M68" s="84" t="s">
        <v>90</v>
      </c>
    </row>
    <row r="69" spans="1:13" ht="28.5">
      <c r="A69" s="159"/>
      <c r="B69" s="157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162"/>
      <c r="L69" s="162"/>
      <c r="M69" s="84" t="s">
        <v>90</v>
      </c>
    </row>
    <row r="70" spans="1:13" ht="29.25" thickBot="1">
      <c r="A70" s="160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163"/>
      <c r="L70" s="163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158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161">
        <f>E86/D86</f>
        <v>7.9671574188449191E-4</v>
      </c>
      <c r="L74" s="161">
        <f>K74*365</f>
        <v>0.29080124578783956</v>
      </c>
      <c r="M74" s="84" t="s">
        <v>95</v>
      </c>
    </row>
    <row r="75" spans="1:13" ht="14.25" customHeight="1">
      <c r="A75" s="159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162"/>
      <c r="L75" s="162"/>
      <c r="M75" s="84"/>
    </row>
    <row r="76" spans="1:13" ht="15.75">
      <c r="A76" s="159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162"/>
      <c r="L76" s="162"/>
      <c r="M76" s="84" t="s">
        <v>95</v>
      </c>
    </row>
    <row r="77" spans="1:13" ht="14.25" customHeight="1">
      <c r="A77" s="159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162"/>
      <c r="L77" s="162"/>
      <c r="M77" s="84"/>
    </row>
    <row r="78" spans="1:13" ht="14.25" customHeight="1">
      <c r="A78" s="159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162"/>
      <c r="L78" s="162"/>
      <c r="M78" s="84"/>
    </row>
    <row r="79" spans="1:13" ht="25.5">
      <c r="A79" s="159"/>
      <c r="B79" s="164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162"/>
      <c r="L79" s="162"/>
      <c r="M79" s="84"/>
    </row>
    <row r="80" spans="1:13" ht="22.5">
      <c r="A80" s="159"/>
      <c r="B80" s="165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162"/>
      <c r="L80" s="162"/>
      <c r="M80" s="84" t="s">
        <v>98</v>
      </c>
    </row>
    <row r="81" spans="1:13">
      <c r="A81" s="159"/>
      <c r="B81" s="165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162"/>
      <c r="L81" s="162"/>
      <c r="M81" s="84" t="s">
        <v>88</v>
      </c>
    </row>
    <row r="82" spans="1:13" ht="14.25" customHeight="1">
      <c r="A82" s="159"/>
      <c r="B82" s="166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162"/>
      <c r="L82" s="162"/>
      <c r="M82" s="84"/>
    </row>
    <row r="83" spans="1:13" ht="28.5">
      <c r="A83" s="159"/>
      <c r="B83" s="156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162"/>
      <c r="L83" s="162"/>
      <c r="M83" s="84" t="s">
        <v>90</v>
      </c>
    </row>
    <row r="84" spans="1:13" ht="28.5">
      <c r="A84" s="159"/>
      <c r="B84" s="157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162"/>
      <c r="L84" s="162"/>
      <c r="M84" s="84" t="s">
        <v>90</v>
      </c>
    </row>
    <row r="85" spans="1:13" ht="29.25" thickBot="1">
      <c r="A85" s="160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163"/>
      <c r="L85" s="163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158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161">
        <f>E100/D100</f>
        <v>-2.7064575748492913E-4</v>
      </c>
      <c r="L89" s="161">
        <f>K89*365</f>
        <v>-9.8785701481999139E-2</v>
      </c>
      <c r="M89" s="84" t="s">
        <v>95</v>
      </c>
    </row>
    <row r="90" spans="1:13" ht="14.25" customHeight="1">
      <c r="A90" s="159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162"/>
      <c r="L90" s="162"/>
      <c r="M90" s="84"/>
    </row>
    <row r="91" spans="1:13" ht="15.75">
      <c r="A91" s="159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162"/>
      <c r="L91" s="162"/>
      <c r="M91" s="84" t="s">
        <v>95</v>
      </c>
    </row>
    <row r="92" spans="1:13" ht="14.25" customHeight="1">
      <c r="A92" s="159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162"/>
      <c r="L92" s="162"/>
      <c r="M92" s="84" t="s">
        <v>111</v>
      </c>
    </row>
    <row r="93" spans="1:13" ht="14.25" customHeight="1">
      <c r="A93" s="159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162"/>
      <c r="L93" s="162"/>
      <c r="M93" s="84"/>
    </row>
    <row r="94" spans="1:13" ht="25.5">
      <c r="A94" s="159"/>
      <c r="B94" s="164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162"/>
      <c r="L94" s="162"/>
      <c r="M94" s="84" t="s">
        <v>107</v>
      </c>
    </row>
    <row r="95" spans="1:13">
      <c r="A95" s="159"/>
      <c r="B95" s="165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162"/>
      <c r="L95" s="162"/>
      <c r="M95" s="84" t="s">
        <v>106</v>
      </c>
    </row>
    <row r="96" spans="1:13" ht="14.25" customHeight="1">
      <c r="A96" s="159"/>
      <c r="B96" s="166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162"/>
      <c r="L96" s="162"/>
      <c r="M96" s="84"/>
    </row>
    <row r="97" spans="1:13" ht="28.5">
      <c r="A97" s="159"/>
      <c r="B97" s="156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162"/>
      <c r="L97" s="162"/>
      <c r="M97" s="84" t="s">
        <v>108</v>
      </c>
    </row>
    <row r="98" spans="1:13" ht="28.5">
      <c r="A98" s="159"/>
      <c r="B98" s="157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162"/>
      <c r="L98" s="162"/>
      <c r="M98" s="84" t="s">
        <v>109</v>
      </c>
    </row>
    <row r="99" spans="1:13" ht="29.25" thickBot="1">
      <c r="A99" s="160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163"/>
      <c r="L99" s="163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158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161">
        <f>E114/D114</f>
        <v>2.110923665137029E-4</v>
      </c>
      <c r="L103" s="161">
        <f>K103*365</f>
        <v>7.7048713777501554E-2</v>
      </c>
      <c r="M103" s="84" t="s">
        <v>95</v>
      </c>
    </row>
    <row r="104" spans="1:13" ht="14.25" customHeight="1">
      <c r="A104" s="159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162"/>
      <c r="L104" s="162"/>
      <c r="M104" s="84"/>
    </row>
    <row r="105" spans="1:13" ht="15.75">
      <c r="A105" s="159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162"/>
      <c r="L105" s="162"/>
      <c r="M105" s="84" t="s">
        <v>95</v>
      </c>
    </row>
    <row r="106" spans="1:13" ht="14.25" customHeight="1">
      <c r="A106" s="159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162"/>
      <c r="L106" s="162"/>
      <c r="M106" s="84" t="s">
        <v>115</v>
      </c>
    </row>
    <row r="107" spans="1:13" ht="14.25" customHeight="1">
      <c r="A107" s="159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162"/>
      <c r="L107" s="162"/>
      <c r="M107" s="84"/>
    </row>
    <row r="108" spans="1:13" ht="25.5">
      <c r="A108" s="159"/>
      <c r="B108" s="164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162"/>
      <c r="L108" s="162"/>
      <c r="M108" s="84" t="s">
        <v>107</v>
      </c>
    </row>
    <row r="109" spans="1:13">
      <c r="A109" s="159"/>
      <c r="B109" s="165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162"/>
      <c r="L109" s="162"/>
      <c r="M109" s="84" t="s">
        <v>106</v>
      </c>
    </row>
    <row r="110" spans="1:13" ht="14.25" customHeight="1">
      <c r="A110" s="159"/>
      <c r="B110" s="166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162"/>
      <c r="L110" s="162"/>
      <c r="M110" s="84"/>
    </row>
    <row r="111" spans="1:13" ht="28.5">
      <c r="A111" s="159"/>
      <c r="B111" s="156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162"/>
      <c r="L111" s="162"/>
      <c r="M111" s="84" t="s">
        <v>108</v>
      </c>
    </row>
    <row r="112" spans="1:13" ht="28.5">
      <c r="A112" s="159"/>
      <c r="B112" s="157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162"/>
      <c r="L112" s="162"/>
      <c r="M112" s="84" t="s">
        <v>109</v>
      </c>
    </row>
    <row r="113" spans="1:13" ht="29.25" thickBot="1">
      <c r="A113" s="160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163"/>
      <c r="L113" s="163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158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161">
        <f>E127/D127</f>
        <v>1.3906113945775893E-4</v>
      </c>
      <c r="L117" s="161">
        <f>K117*365</f>
        <v>5.0757315902082011E-2</v>
      </c>
      <c r="M117" s="84" t="s">
        <v>95</v>
      </c>
    </row>
    <row r="118" spans="1:13" ht="14.25" customHeight="1">
      <c r="A118" s="159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162"/>
      <c r="L118" s="162"/>
      <c r="M118" s="84"/>
    </row>
    <row r="119" spans="1:13" ht="15.75">
      <c r="A119" s="159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162"/>
      <c r="L119" s="162"/>
      <c r="M119" s="84" t="s">
        <v>95</v>
      </c>
    </row>
    <row r="120" spans="1:13" ht="14.25" customHeight="1">
      <c r="A120" s="159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162"/>
      <c r="L120" s="162"/>
      <c r="M120" s="84"/>
    </row>
    <row r="121" spans="1:13" ht="25.5">
      <c r="A121" s="159"/>
      <c r="B121" s="164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162"/>
      <c r="L121" s="162"/>
      <c r="M121" s="84" t="s">
        <v>107</v>
      </c>
    </row>
    <row r="122" spans="1:13">
      <c r="A122" s="159"/>
      <c r="B122" s="165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162"/>
      <c r="L122" s="162"/>
      <c r="M122" s="84" t="s">
        <v>106</v>
      </c>
    </row>
    <row r="123" spans="1:13" ht="14.25" customHeight="1">
      <c r="A123" s="159"/>
      <c r="B123" s="166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162"/>
      <c r="L123" s="162"/>
      <c r="M123" s="84"/>
    </row>
    <row r="124" spans="1:13" ht="28.5">
      <c r="A124" s="159"/>
      <c r="B124" s="156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162"/>
      <c r="L124" s="162"/>
      <c r="M124" s="84" t="s">
        <v>108</v>
      </c>
    </row>
    <row r="125" spans="1:13" ht="28.5">
      <c r="A125" s="159"/>
      <c r="B125" s="157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162"/>
      <c r="L125" s="162"/>
      <c r="M125" s="84" t="s">
        <v>109</v>
      </c>
    </row>
    <row r="126" spans="1:13" ht="29.25" thickBot="1">
      <c r="A126" s="160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163"/>
      <c r="L126" s="163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158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161">
        <f>E140/D140</f>
        <v>1.3904951455496719E-4</v>
      </c>
      <c r="L130" s="161">
        <f>K130*365</f>
        <v>5.075307281256302E-2</v>
      </c>
      <c r="M130" s="84" t="s">
        <v>95</v>
      </c>
    </row>
    <row r="131" spans="1:13" ht="14.25" customHeight="1">
      <c r="A131" s="159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162"/>
      <c r="L131" s="162"/>
      <c r="M131" s="84"/>
    </row>
    <row r="132" spans="1:13" ht="15.75">
      <c r="A132" s="159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162"/>
      <c r="L132" s="162"/>
      <c r="M132" s="84" t="s">
        <v>95</v>
      </c>
    </row>
    <row r="133" spans="1:13" ht="14.25" customHeight="1">
      <c r="A133" s="159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162"/>
      <c r="L133" s="162"/>
      <c r="M133" s="84"/>
    </row>
    <row r="134" spans="1:13" ht="25.5">
      <c r="A134" s="159"/>
      <c r="B134" s="164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162"/>
      <c r="L134" s="162"/>
      <c r="M134" s="84" t="s">
        <v>107</v>
      </c>
    </row>
    <row r="135" spans="1:13">
      <c r="A135" s="159"/>
      <c r="B135" s="165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162"/>
      <c r="L135" s="162"/>
      <c r="M135" s="84" t="s">
        <v>106</v>
      </c>
    </row>
    <row r="136" spans="1:13" ht="14.25" customHeight="1">
      <c r="A136" s="159"/>
      <c r="B136" s="166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162"/>
      <c r="L136" s="162"/>
      <c r="M136" s="84"/>
    </row>
    <row r="137" spans="1:13" ht="28.5">
      <c r="A137" s="159"/>
      <c r="B137" s="156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162"/>
      <c r="L137" s="162"/>
      <c r="M137" s="84" t="s">
        <v>108</v>
      </c>
    </row>
    <row r="138" spans="1:13" ht="28.5">
      <c r="A138" s="159"/>
      <c r="B138" s="157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162"/>
      <c r="L138" s="162"/>
      <c r="M138" s="84" t="s">
        <v>109</v>
      </c>
    </row>
    <row r="139" spans="1:13" ht="29.25" thickBot="1">
      <c r="A139" s="160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163"/>
      <c r="L139" s="163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158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161">
        <f>E153/D153</f>
        <v>-2.8114152995039877E-4</v>
      </c>
      <c r="L143" s="161">
        <f>K143*365</f>
        <v>-0.10261665843189555</v>
      </c>
      <c r="M143" s="84" t="s">
        <v>95</v>
      </c>
    </row>
    <row r="144" spans="1:13" ht="14.25" customHeight="1">
      <c r="A144" s="159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162"/>
      <c r="L144" s="162"/>
      <c r="M144" s="84"/>
    </row>
    <row r="145" spans="1:13" ht="15.75">
      <c r="A145" s="159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162"/>
      <c r="L145" s="162"/>
      <c r="M145" s="84" t="s">
        <v>95</v>
      </c>
    </row>
    <row r="146" spans="1:13" ht="14.25" customHeight="1">
      <c r="A146" s="159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162"/>
      <c r="L146" s="162"/>
      <c r="M146" s="84"/>
    </row>
    <row r="147" spans="1:13" ht="25.5">
      <c r="A147" s="159"/>
      <c r="B147" s="164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162"/>
      <c r="L147" s="162"/>
      <c r="M147" s="84" t="s">
        <v>107</v>
      </c>
    </row>
    <row r="148" spans="1:13">
      <c r="A148" s="159"/>
      <c r="B148" s="165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162"/>
      <c r="L148" s="162"/>
      <c r="M148" s="84" t="s">
        <v>106</v>
      </c>
    </row>
    <row r="149" spans="1:13" ht="14.25" customHeight="1">
      <c r="A149" s="159"/>
      <c r="B149" s="166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162"/>
      <c r="L149" s="162"/>
      <c r="M149" s="84"/>
    </row>
    <row r="150" spans="1:13" ht="28.5">
      <c r="A150" s="159"/>
      <c r="B150" s="156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162"/>
      <c r="L150" s="162"/>
      <c r="M150" s="84" t="s">
        <v>108</v>
      </c>
    </row>
    <row r="151" spans="1:13" ht="28.5">
      <c r="A151" s="159"/>
      <c r="B151" s="157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162"/>
      <c r="L151" s="162"/>
      <c r="M151" s="84" t="s">
        <v>109</v>
      </c>
    </row>
    <row r="152" spans="1:13" ht="29.25" thickBot="1">
      <c r="A152" s="160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163"/>
      <c r="L152" s="163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167" t="s">
        <v>96</v>
      </c>
      <c r="I155" s="168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169">
        <f>G156/E156</f>
        <v>1.2598352364497282E-4</v>
      </c>
      <c r="I156" s="170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A55" workbookViewId="0">
      <selection activeCell="D62" sqref="D62"/>
    </sheetView>
  </sheetViews>
  <sheetFormatPr defaultRowHeight="14.25"/>
  <cols>
    <col min="1" max="1" width="10.875" customWidth="1"/>
    <col min="2" max="2" width="9" bestFit="1" customWidth="1"/>
    <col min="3" max="3" width="16.12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" bestFit="1" customWidth="1"/>
    <col min="12" max="12" width="13.5" bestFit="1" customWidth="1"/>
    <col min="13" max="13" width="12.25" bestFit="1" customWidth="1"/>
    <col min="14" max="14" width="14.125" bestFit="1" customWidth="1"/>
  </cols>
  <sheetData>
    <row r="1" spans="1:14" s="193" customFormat="1" ht="15" thickBot="1">
      <c r="A1" s="190" t="s">
        <v>0</v>
      </c>
      <c r="B1" s="191" t="s">
        <v>42</v>
      </c>
      <c r="C1" s="192" t="s">
        <v>1</v>
      </c>
      <c r="D1" s="190" t="s">
        <v>17</v>
      </c>
      <c r="E1" s="190" t="s">
        <v>11</v>
      </c>
      <c r="F1" s="190" t="s">
        <v>18</v>
      </c>
      <c r="G1" s="190" t="s">
        <v>14</v>
      </c>
      <c r="H1" s="190" t="s">
        <v>19</v>
      </c>
      <c r="I1" s="190" t="s">
        <v>2</v>
      </c>
      <c r="J1" s="191" t="s">
        <v>186</v>
      </c>
      <c r="K1" s="191"/>
      <c r="L1" s="190" t="s">
        <v>49</v>
      </c>
      <c r="M1" s="191" t="s">
        <v>30</v>
      </c>
      <c r="N1" s="191" t="s">
        <v>82</v>
      </c>
    </row>
    <row r="2" spans="1:14">
      <c r="A2" s="159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97">
        <v>10000</v>
      </c>
      <c r="J2" s="62">
        <f t="shared" ref="J2:J3" si="0">E2/D2</f>
        <v>6.4400000000000004E-4</v>
      </c>
      <c r="K2" s="186"/>
      <c r="L2" s="187">
        <f>E10/D10</f>
        <v>3.4265221524407076E-4</v>
      </c>
      <c r="M2" s="187">
        <f>L2*365</f>
        <v>0.12506805856408582</v>
      </c>
      <c r="N2" s="106">
        <v>42929</v>
      </c>
    </row>
    <row r="3" spans="1:14">
      <c r="A3" s="159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97">
        <v>10000</v>
      </c>
      <c r="J3" s="62">
        <f t="shared" si="0"/>
        <v>4.4400000000000006E-4</v>
      </c>
      <c r="K3" s="186"/>
      <c r="L3" s="187"/>
      <c r="M3" s="187"/>
      <c r="N3" s="106">
        <v>42926</v>
      </c>
    </row>
    <row r="4" spans="1:14" ht="14.25" customHeight="1">
      <c r="A4" s="159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97">
        <v>11041.86</v>
      </c>
      <c r="J4" s="62">
        <f t="shared" ref="J4:J9" si="2">E4/D4</f>
        <v>1.1139427596437556E-4</v>
      </c>
      <c r="K4" s="186"/>
      <c r="L4" s="187"/>
      <c r="M4" s="187"/>
      <c r="N4" s="84"/>
    </row>
    <row r="5" spans="1:14" ht="25.5">
      <c r="A5" s="159"/>
      <c r="B5" s="164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97">
        <v>7000</v>
      </c>
      <c r="J5" s="62">
        <f t="shared" si="2"/>
        <v>1.9000000000000001E-4</v>
      </c>
      <c r="K5" s="186"/>
      <c r="L5" s="187"/>
      <c r="M5" s="187"/>
      <c r="N5" s="84" t="s">
        <v>133</v>
      </c>
    </row>
    <row r="6" spans="1:14">
      <c r="A6" s="159"/>
      <c r="B6" s="165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97">
        <v>1000</v>
      </c>
      <c r="J6" s="62">
        <f t="shared" si="2"/>
        <v>3.2879999999999997E-4</v>
      </c>
      <c r="K6" s="186"/>
      <c r="L6" s="187"/>
      <c r="M6" s="187"/>
      <c r="N6" s="84" t="s">
        <v>134</v>
      </c>
    </row>
    <row r="7" spans="1:14" ht="14.25" customHeight="1">
      <c r="A7" s="159"/>
      <c r="B7" s="166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97">
        <v>1041.8161</v>
      </c>
      <c r="J7" s="62">
        <f t="shared" si="2"/>
        <v>1.6000904574233399E-4</v>
      </c>
      <c r="K7" s="186"/>
      <c r="L7" s="187"/>
      <c r="M7" s="187"/>
      <c r="N7" s="84"/>
    </row>
    <row r="8" spans="1:14" ht="28.5">
      <c r="A8" s="159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97">
        <v>1100</v>
      </c>
      <c r="J8" s="62">
        <f t="shared" si="2"/>
        <v>2.8427272727272725E-4</v>
      </c>
      <c r="K8" s="186"/>
      <c r="L8" s="187"/>
      <c r="M8" s="187"/>
      <c r="N8" s="84" t="s">
        <v>109</v>
      </c>
    </row>
    <row r="9" spans="1:14" ht="23.25" thickBot="1">
      <c r="A9" s="160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97">
        <v>10000</v>
      </c>
      <c r="J9" s="62">
        <f t="shared" si="2"/>
        <v>3.2900000000000003E-4</v>
      </c>
      <c r="K9" s="186"/>
      <c r="L9" s="188"/>
      <c r="M9" s="188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98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93" customFormat="1" ht="15" thickBot="1">
      <c r="A13" s="190" t="s">
        <v>0</v>
      </c>
      <c r="B13" s="191" t="s">
        <v>142</v>
      </c>
      <c r="C13" s="192" t="s">
        <v>1</v>
      </c>
      <c r="D13" s="190" t="s">
        <v>17</v>
      </c>
      <c r="E13" s="190" t="s">
        <v>11</v>
      </c>
      <c r="F13" s="190" t="s">
        <v>18</v>
      </c>
      <c r="G13" s="190" t="s">
        <v>14</v>
      </c>
      <c r="H13" s="190" t="s">
        <v>19</v>
      </c>
      <c r="I13" s="190" t="s">
        <v>2</v>
      </c>
      <c r="J13" s="191" t="s">
        <v>186</v>
      </c>
      <c r="K13" s="191"/>
      <c r="L13" s="190" t="s">
        <v>49</v>
      </c>
      <c r="M13" s="191" t="s">
        <v>30</v>
      </c>
      <c r="N13" s="191" t="s">
        <v>82</v>
      </c>
    </row>
    <row r="14" spans="1:14">
      <c r="A14" s="159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97">
        <v>10000</v>
      </c>
      <c r="J14" s="62">
        <f t="shared" ref="J14:J21" si="3">E14/D14</f>
        <v>6.435855309180888E-4</v>
      </c>
      <c r="K14" s="186"/>
      <c r="L14" s="187">
        <f>E22/D22</f>
        <v>3.4252898568462267E-4</v>
      </c>
      <c r="M14" s="187">
        <f>L14*365</f>
        <v>0.12502307977488727</v>
      </c>
      <c r="N14" s="106">
        <v>42929</v>
      </c>
    </row>
    <row r="15" spans="1:14">
      <c r="A15" s="159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97">
        <v>10000</v>
      </c>
      <c r="J15" s="62">
        <f t="shared" si="3"/>
        <v>4.4380295148953867E-4</v>
      </c>
      <c r="K15" s="186"/>
      <c r="L15" s="187"/>
      <c r="M15" s="187"/>
      <c r="N15" s="106">
        <v>42926</v>
      </c>
    </row>
    <row r="16" spans="1:14" ht="14.25" customHeight="1">
      <c r="A16" s="159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97">
        <v>11041.86</v>
      </c>
      <c r="J16" s="62">
        <f t="shared" si="3"/>
        <v>1.1138186866176043E-4</v>
      </c>
      <c r="K16" s="186"/>
      <c r="L16" s="187"/>
      <c r="M16" s="187"/>
      <c r="N16" s="84"/>
    </row>
    <row r="17" spans="1:14" ht="25.5">
      <c r="A17" s="159"/>
      <c r="B17" s="181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97">
        <v>7000</v>
      </c>
      <c r="J17" s="62">
        <f t="shared" si="3"/>
        <v>1.8996390685769706E-4</v>
      </c>
      <c r="K17" s="186"/>
      <c r="L17" s="187"/>
      <c r="M17" s="187"/>
      <c r="N17" s="84" t="s">
        <v>133</v>
      </c>
    </row>
    <row r="18" spans="1:14">
      <c r="A18" s="159"/>
      <c r="B18" s="182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97">
        <v>1000</v>
      </c>
      <c r="J18" s="62">
        <f t="shared" si="3"/>
        <v>3.2869192609470005E-4</v>
      </c>
      <c r="K18" s="186"/>
      <c r="L18" s="187"/>
      <c r="M18" s="187"/>
      <c r="N18" s="84" t="s">
        <v>134</v>
      </c>
    </row>
    <row r="19" spans="1:14" ht="14.25" customHeight="1">
      <c r="A19" s="159"/>
      <c r="B19" s="183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97">
        <v>1041.8161</v>
      </c>
      <c r="J19" s="62">
        <f t="shared" si="3"/>
        <v>1.5969553432167976E-4</v>
      </c>
      <c r="K19" s="186"/>
      <c r="L19" s="187"/>
      <c r="M19" s="187"/>
      <c r="N19" s="84"/>
    </row>
    <row r="20" spans="1:14" ht="28.5">
      <c r="A20" s="159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97">
        <v>1100</v>
      </c>
      <c r="J20" s="62">
        <f t="shared" si="3"/>
        <v>2.841919392550863E-4</v>
      </c>
      <c r="K20" s="186"/>
      <c r="L20" s="187"/>
      <c r="M20" s="187"/>
      <c r="N20" s="84" t="s">
        <v>109</v>
      </c>
    </row>
    <row r="21" spans="1:14" ht="23.25" thickBot="1">
      <c r="A21" s="160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97">
        <v>10000</v>
      </c>
      <c r="J21" s="62">
        <f t="shared" si="3"/>
        <v>3.2889179459957672E-4</v>
      </c>
      <c r="K21" s="186"/>
      <c r="L21" s="188"/>
      <c r="M21" s="188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98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93" customFormat="1" ht="15" thickBot="1">
      <c r="A25" s="190" t="s">
        <v>0</v>
      </c>
      <c r="B25" s="191" t="s">
        <v>142</v>
      </c>
      <c r="C25" s="192" t="s">
        <v>1</v>
      </c>
      <c r="D25" s="190" t="s">
        <v>17</v>
      </c>
      <c r="E25" s="190" t="s">
        <v>11</v>
      </c>
      <c r="F25" s="190" t="s">
        <v>18</v>
      </c>
      <c r="G25" s="190" t="s">
        <v>14</v>
      </c>
      <c r="H25" s="190" t="s">
        <v>19</v>
      </c>
      <c r="I25" s="190" t="s">
        <v>2</v>
      </c>
      <c r="J25" s="191" t="s">
        <v>186</v>
      </c>
      <c r="K25" s="191"/>
      <c r="L25" s="190" t="s">
        <v>49</v>
      </c>
      <c r="M25" s="191" t="s">
        <v>30</v>
      </c>
      <c r="N25" s="191" t="s">
        <v>82</v>
      </c>
    </row>
    <row r="26" spans="1:14">
      <c r="A26" s="159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97">
        <v>10000</v>
      </c>
      <c r="J26" s="62">
        <f t="shared" ref="J26:J33" si="5">E26/D26</f>
        <v>6.431715949856584E-4</v>
      </c>
      <c r="K26" s="186"/>
      <c r="L26" s="187">
        <f>E34/D34</f>
        <v>3.4220083948081811E-4</v>
      </c>
      <c r="M26" s="187">
        <f>L26*365</f>
        <v>0.12490330641049861</v>
      </c>
      <c r="N26" s="106">
        <v>42929</v>
      </c>
    </row>
    <row r="27" spans="1:14">
      <c r="A27" s="159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97">
        <v>10000</v>
      </c>
      <c r="J27" s="62">
        <f t="shared" si="5"/>
        <v>4.4360607780291101E-4</v>
      </c>
      <c r="K27" s="186"/>
      <c r="L27" s="187"/>
      <c r="M27" s="187"/>
      <c r="N27" s="106">
        <v>42926</v>
      </c>
    </row>
    <row r="28" spans="1:14" ht="14.25" customHeight="1">
      <c r="A28" s="159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97">
        <v>11041.86</v>
      </c>
      <c r="J28" s="62">
        <f t="shared" si="5"/>
        <v>1.1046402132498878E-4</v>
      </c>
      <c r="K28" s="186"/>
      <c r="L28" s="187"/>
      <c r="M28" s="187"/>
      <c r="N28" s="84"/>
    </row>
    <row r="29" spans="1:14" ht="25.5">
      <c r="A29" s="159"/>
      <c r="B29" s="181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97">
        <v>7000</v>
      </c>
      <c r="J29" s="62">
        <f t="shared" si="5"/>
        <v>1.899278274255783E-4</v>
      </c>
      <c r="K29" s="186"/>
      <c r="L29" s="187"/>
      <c r="M29" s="187"/>
      <c r="N29" s="84" t="s">
        <v>133</v>
      </c>
    </row>
    <row r="30" spans="1:14">
      <c r="A30" s="159"/>
      <c r="B30" s="182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97">
        <v>1000</v>
      </c>
      <c r="J30" s="62">
        <f t="shared" si="5"/>
        <v>3.2858392321209571E-4</v>
      </c>
      <c r="K30" s="186"/>
      <c r="L30" s="187"/>
      <c r="M30" s="187"/>
      <c r="N30" s="84" t="s">
        <v>134</v>
      </c>
    </row>
    <row r="31" spans="1:14" ht="14.25" customHeight="1">
      <c r="A31" s="159"/>
      <c r="B31" s="183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97">
        <v>1041.8161</v>
      </c>
      <c r="J31" s="62">
        <f t="shared" si="5"/>
        <v>1.5890239132746058E-4</v>
      </c>
      <c r="K31" s="186"/>
      <c r="L31" s="187"/>
      <c r="M31" s="187"/>
      <c r="N31" s="84"/>
    </row>
    <row r="32" spans="1:14" ht="28.5">
      <c r="A32" s="159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97">
        <v>1100</v>
      </c>
      <c r="J32" s="62">
        <f t="shared" si="5"/>
        <v>2.8411119714300616E-4</v>
      </c>
      <c r="K32" s="186"/>
      <c r="L32" s="187"/>
      <c r="M32" s="187"/>
      <c r="N32" s="84" t="s">
        <v>109</v>
      </c>
    </row>
    <row r="33" spans="1:14" ht="23.25" thickBot="1">
      <c r="A33" s="160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97">
        <v>10000</v>
      </c>
      <c r="J33" s="62">
        <f t="shared" si="5"/>
        <v>3.2878366035148869E-4</v>
      </c>
      <c r="K33" s="186"/>
      <c r="L33" s="188"/>
      <c r="M33" s="188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98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93" customFormat="1" ht="15" thickBot="1">
      <c r="A37" s="190" t="s">
        <v>0</v>
      </c>
      <c r="B37" s="191" t="s">
        <v>142</v>
      </c>
      <c r="C37" s="192" t="s">
        <v>1</v>
      </c>
      <c r="D37" s="190" t="s">
        <v>17</v>
      </c>
      <c r="E37" s="190" t="s">
        <v>11</v>
      </c>
      <c r="F37" s="190" t="s">
        <v>18</v>
      </c>
      <c r="G37" s="190" t="s">
        <v>14</v>
      </c>
      <c r="H37" s="190" t="s">
        <v>19</v>
      </c>
      <c r="I37" s="190" t="s">
        <v>2</v>
      </c>
      <c r="J37" s="191" t="s">
        <v>186</v>
      </c>
      <c r="K37" s="191"/>
      <c r="L37" s="190" t="s">
        <v>49</v>
      </c>
      <c r="M37" s="191" t="s">
        <v>30</v>
      </c>
      <c r="N37" s="191" t="s">
        <v>82</v>
      </c>
    </row>
    <row r="38" spans="1:14">
      <c r="A38" s="159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97">
        <v>10000</v>
      </c>
      <c r="J38" s="62">
        <f t="shared" ref="J38:J45" si="7">E38/D38</f>
        <v>6.4275819117465055E-4</v>
      </c>
      <c r="K38" s="186"/>
      <c r="L38" s="187">
        <f>E46/D46</f>
        <v>3.4207792289866763E-4</v>
      </c>
      <c r="M38" s="187">
        <f>L38*365</f>
        <v>0.12485844185801369</v>
      </c>
      <c r="N38" s="106">
        <v>42929</v>
      </c>
    </row>
    <row r="39" spans="1:14">
      <c r="A39" s="159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97">
        <v>10000</v>
      </c>
      <c r="J39" s="62">
        <f t="shared" si="7"/>
        <v>4.4340937870756148E-4</v>
      </c>
      <c r="K39" s="186"/>
      <c r="L39" s="187"/>
      <c r="M39" s="187"/>
      <c r="N39" s="106">
        <v>42926</v>
      </c>
    </row>
    <row r="40" spans="1:14" ht="14.25" customHeight="1">
      <c r="A40" s="159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97">
        <v>11041.86</v>
      </c>
      <c r="J40" s="62">
        <f t="shared" si="7"/>
        <v>1.1045182037274774E-4</v>
      </c>
      <c r="K40" s="186"/>
      <c r="L40" s="187"/>
      <c r="M40" s="187"/>
      <c r="N40" s="84"/>
    </row>
    <row r="41" spans="1:14" ht="25.5">
      <c r="A41" s="159"/>
      <c r="B41" s="181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97">
        <v>7000</v>
      </c>
      <c r="J41" s="62">
        <f t="shared" si="7"/>
        <v>1.8989176169583339E-4</v>
      </c>
      <c r="K41" s="186"/>
      <c r="L41" s="187"/>
      <c r="M41" s="187"/>
      <c r="N41" s="84" t="s">
        <v>133</v>
      </c>
    </row>
    <row r="42" spans="1:14">
      <c r="A42" s="159"/>
      <c r="B42" s="182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97">
        <v>1000</v>
      </c>
      <c r="J42" s="62">
        <f t="shared" si="7"/>
        <v>3.2847599128219923E-4</v>
      </c>
      <c r="K42" s="186"/>
      <c r="L42" s="187"/>
      <c r="M42" s="187"/>
      <c r="N42" s="84" t="s">
        <v>134</v>
      </c>
    </row>
    <row r="43" spans="1:14" ht="14.25" customHeight="1">
      <c r="A43" s="159"/>
      <c r="B43" s="183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97">
        <v>1041.8161</v>
      </c>
      <c r="J43" s="62">
        <f t="shared" si="7"/>
        <v>1.5858932445361035E-4</v>
      </c>
      <c r="K43" s="186"/>
      <c r="L43" s="187"/>
      <c r="M43" s="187"/>
      <c r="N43" s="84"/>
    </row>
    <row r="44" spans="1:14" ht="28.5">
      <c r="A44" s="159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97">
        <v>1100</v>
      </c>
      <c r="J44" s="62">
        <f t="shared" si="7"/>
        <v>2.8403050089737111E-4</v>
      </c>
      <c r="K44" s="186"/>
      <c r="L44" s="187"/>
      <c r="M44" s="187"/>
      <c r="N44" s="84" t="s">
        <v>109</v>
      </c>
    </row>
    <row r="45" spans="1:14" ht="23.25" thickBot="1">
      <c r="A45" s="160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97">
        <v>10000</v>
      </c>
      <c r="J45" s="62">
        <f t="shared" si="7"/>
        <v>3.2867559718557774E-4</v>
      </c>
      <c r="K45" s="186"/>
      <c r="L45" s="188"/>
      <c r="M45" s="188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99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9" spans="1:14" s="193" customFormat="1" ht="15" thickBot="1">
      <c r="A49" s="190" t="s">
        <v>0</v>
      </c>
      <c r="B49" s="191" t="s">
        <v>142</v>
      </c>
      <c r="C49" s="192" t="s">
        <v>1</v>
      </c>
      <c r="D49" s="190" t="s">
        <v>17</v>
      </c>
      <c r="E49" s="190" t="s">
        <v>11</v>
      </c>
      <c r="F49" s="190" t="s">
        <v>18</v>
      </c>
      <c r="G49" s="190" t="s">
        <v>14</v>
      </c>
      <c r="H49" s="190" t="s">
        <v>19</v>
      </c>
      <c r="I49" s="190" t="s">
        <v>2</v>
      </c>
      <c r="J49" s="191" t="s">
        <v>186</v>
      </c>
      <c r="K49" s="191" t="s">
        <v>184</v>
      </c>
      <c r="L49" s="190" t="s">
        <v>49</v>
      </c>
      <c r="M49" s="191" t="s">
        <v>30</v>
      </c>
      <c r="N49" s="191" t="s">
        <v>82</v>
      </c>
    </row>
    <row r="50" spans="1:14">
      <c r="A50" s="159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62">
        <f t="shared" ref="K50:K55" si="10">(F50-I50)/(H50-I50)</f>
        <v>0.84630981346313561</v>
      </c>
      <c r="L50" s="187">
        <f>E56/D56</f>
        <v>2.2906443121160593E-4</v>
      </c>
      <c r="M50" s="187">
        <f>L50*365</f>
        <v>8.3608517392236167E-2</v>
      </c>
      <c r="N50" s="106">
        <v>42929</v>
      </c>
    </row>
    <row r="51" spans="1:14">
      <c r="A51" s="159"/>
      <c r="B51" s="117">
        <v>117.98</v>
      </c>
      <c r="C51" s="90" t="s">
        <v>154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62">
        <f t="shared" si="10"/>
        <v>3.999999999999241E-2</v>
      </c>
      <c r="L51" s="187"/>
      <c r="M51" s="187"/>
      <c r="N51" s="106">
        <v>42951</v>
      </c>
    </row>
    <row r="52" spans="1:14" ht="14.25" customHeight="1">
      <c r="A52" s="159"/>
      <c r="B52" s="120">
        <v>6.12</v>
      </c>
      <c r="C52" s="44" t="s">
        <v>153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62" t="e">
        <f t="shared" si="10"/>
        <v>#DIV/0!</v>
      </c>
      <c r="L52" s="187"/>
      <c r="M52" s="187"/>
      <c r="N52" s="84"/>
    </row>
    <row r="53" spans="1:14">
      <c r="A53" s="159"/>
      <c r="B53" s="181">
        <v>118.93</v>
      </c>
      <c r="C53" s="48" t="s">
        <v>152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62">
        <f t="shared" si="10"/>
        <v>2.7026857429723161E-2</v>
      </c>
      <c r="L53" s="187"/>
      <c r="M53" s="187"/>
      <c r="N53" s="84" t="s">
        <v>148</v>
      </c>
    </row>
    <row r="54" spans="1:14" ht="25.5">
      <c r="A54" s="159"/>
      <c r="B54" s="182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62">
        <f t="shared" si="10"/>
        <v>0.64999999999999658</v>
      </c>
      <c r="L54" s="187"/>
      <c r="M54" s="187"/>
      <c r="N54" s="84" t="s">
        <v>134</v>
      </c>
    </row>
    <row r="55" spans="1:14" ht="23.25" thickBot="1">
      <c r="A55" s="160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62">
        <f t="shared" si="10"/>
        <v>5.2234004328461925E-2</v>
      </c>
      <c r="L55" s="188"/>
      <c r="M55" s="188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155</v>
      </c>
      <c r="H56" s="66">
        <f>L50*10000</f>
        <v>2.2906443121160591</v>
      </c>
      <c r="I56" s="196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9" spans="1:14" s="193" customFormat="1" ht="15" thickBot="1">
      <c r="A59" s="194" t="s">
        <v>0</v>
      </c>
      <c r="B59" s="191" t="s">
        <v>142</v>
      </c>
      <c r="C59" s="195" t="s">
        <v>1</v>
      </c>
      <c r="D59" s="194" t="s">
        <v>17</v>
      </c>
      <c r="E59" s="194" t="s">
        <v>11</v>
      </c>
      <c r="F59" s="194" t="s">
        <v>18</v>
      </c>
      <c r="G59" s="194" t="s">
        <v>14</v>
      </c>
      <c r="H59" s="194" t="s">
        <v>19</v>
      </c>
      <c r="I59" s="194" t="s">
        <v>2</v>
      </c>
      <c r="J59" s="191" t="s">
        <v>186</v>
      </c>
      <c r="K59" s="191" t="s">
        <v>185</v>
      </c>
      <c r="L59" s="194" t="s">
        <v>49</v>
      </c>
      <c r="M59" s="191" t="s">
        <v>30</v>
      </c>
      <c r="N59" s="191" t="s">
        <v>82</v>
      </c>
    </row>
    <row r="60" spans="1:14" ht="23.25" customHeight="1">
      <c r="A60" s="158" t="s">
        <v>163</v>
      </c>
      <c r="B60" s="184">
        <v>28</v>
      </c>
      <c r="C60" s="138" t="s">
        <v>177</v>
      </c>
      <c r="D60" s="139">
        <v>8500</v>
      </c>
      <c r="E60" s="139">
        <v>3.4651999999999998</v>
      </c>
      <c r="F60" s="139">
        <f>D60+E60</f>
        <v>8503.4652000000006</v>
      </c>
      <c r="G60" s="140" t="s">
        <v>176</v>
      </c>
      <c r="H60" s="141">
        <v>9733.6200000000008</v>
      </c>
      <c r="I60" s="142">
        <v>8500</v>
      </c>
      <c r="J60" s="143">
        <f t="shared" ref="J60" si="12">E60/D60</f>
        <v>4.0767058823529408E-4</v>
      </c>
      <c r="K60" s="62">
        <f>(F60-I60)/(H60-I60)</f>
        <v>2.8089687261884113E-3</v>
      </c>
      <c r="L60" s="189">
        <f>E66/D66</f>
        <v>3.0114028409222385E-4</v>
      </c>
      <c r="M60" s="189">
        <f>L60*365</f>
        <v>0.1099162036936617</v>
      </c>
      <c r="N60" s="144" t="s">
        <v>183</v>
      </c>
    </row>
    <row r="61" spans="1:14" ht="14.25" customHeight="1">
      <c r="A61" s="159"/>
      <c r="B61" s="185"/>
      <c r="C61" s="92" t="s">
        <v>181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62">
        <f t="shared" ref="K61:K65" si="14">(F61-I61)/(H61-I61)</f>
        <v>0.92315490673160472</v>
      </c>
      <c r="L61" s="187"/>
      <c r="M61" s="187"/>
      <c r="N61" s="106">
        <v>42929</v>
      </c>
    </row>
    <row r="62" spans="1:14" ht="14.25" customHeight="1">
      <c r="A62" s="159"/>
      <c r="B62" s="151">
        <v>117.98</v>
      </c>
      <c r="C62" s="152" t="s">
        <v>182</v>
      </c>
      <c r="D62" s="153">
        <v>10001.918</v>
      </c>
      <c r="E62" s="153">
        <v>1.9179999999999999</v>
      </c>
      <c r="F62" s="153">
        <f>D62+E62</f>
        <v>10003.835999999999</v>
      </c>
      <c r="G62" s="154" t="s">
        <v>149</v>
      </c>
      <c r="H62" s="155">
        <v>10047.950000000001</v>
      </c>
      <c r="I62" s="12">
        <v>10000</v>
      </c>
      <c r="J62" s="62">
        <f t="shared" si="13"/>
        <v>1.9176321981443959E-4</v>
      </c>
      <c r="K62" s="62">
        <f t="shared" si="14"/>
        <v>7.9999999999984819E-2</v>
      </c>
      <c r="L62" s="187"/>
      <c r="M62" s="187"/>
      <c r="N62" s="106">
        <v>42951</v>
      </c>
    </row>
    <row r="63" spans="1:14" ht="14.25" customHeight="1">
      <c r="A63" s="159"/>
      <c r="B63" s="214">
        <v>118.93</v>
      </c>
      <c r="C63" s="48" t="s">
        <v>179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62">
        <f t="shared" si="14"/>
        <v>5.4053714859446322E-2</v>
      </c>
      <c r="L63" s="187"/>
      <c r="M63" s="187"/>
      <c r="N63" s="84" t="s">
        <v>148</v>
      </c>
    </row>
    <row r="64" spans="1:14" ht="25.5">
      <c r="A64" s="159"/>
      <c r="B64" s="215"/>
      <c r="C64" s="48" t="s">
        <v>180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62">
        <f t="shared" si="14"/>
        <v>0.65999999999999659</v>
      </c>
      <c r="L64" s="187"/>
      <c r="M64" s="187"/>
      <c r="N64" s="84" t="s">
        <v>134</v>
      </c>
    </row>
    <row r="65" spans="1:14" ht="23.25" thickBot="1">
      <c r="A65" s="160"/>
      <c r="B65" s="216">
        <v>29.59</v>
      </c>
      <c r="C65" s="213" t="s">
        <v>178</v>
      </c>
      <c r="D65" s="145">
        <v>10062.51</v>
      </c>
      <c r="E65" s="146">
        <v>3.29</v>
      </c>
      <c r="F65" s="146">
        <f>D65+E65</f>
        <v>10065.800000000001</v>
      </c>
      <c r="G65" s="147" t="s">
        <v>126</v>
      </c>
      <c r="H65" s="146">
        <v>11196.73</v>
      </c>
      <c r="I65" s="148">
        <v>10000</v>
      </c>
      <c r="J65" s="149">
        <f>E65/D65</f>
        <v>3.2695619681371744E-4</v>
      </c>
      <c r="K65" s="62">
        <f t="shared" si="14"/>
        <v>5.4983162451013277E-2</v>
      </c>
      <c r="L65" s="188"/>
      <c r="M65" s="188"/>
      <c r="N65" s="150" t="s">
        <v>135</v>
      </c>
    </row>
    <row r="66" spans="1:14" ht="18.75" thickBot="1">
      <c r="A66" s="29" t="s">
        <v>79</v>
      </c>
      <c r="B66" s="217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155</v>
      </c>
      <c r="H66" s="66">
        <f>L60*10000</f>
        <v>3.0114028409222384</v>
      </c>
      <c r="I66" s="196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87"/>
    </row>
    <row r="67" spans="1:14" ht="15.75" customHeight="1" thickTop="1">
      <c r="B67" s="122" t="s">
        <v>138</v>
      </c>
      <c r="C67" s="12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130"/>
    </row>
    <row r="68" spans="1:14">
      <c r="B68" s="131" t="s">
        <v>138</v>
      </c>
      <c r="C68" s="132" t="s">
        <v>164</v>
      </c>
      <c r="D68" s="132">
        <v>1500</v>
      </c>
      <c r="E68" s="133">
        <v>0</v>
      </c>
      <c r="F68" s="133">
        <f>D68+E68</f>
        <v>1500</v>
      </c>
      <c r="G68" s="134">
        <v>42927</v>
      </c>
      <c r="H68" s="132">
        <f>F68</f>
        <v>1500</v>
      </c>
      <c r="I68" s="206">
        <v>1500</v>
      </c>
      <c r="J68" s="207">
        <f>(H68-I68)/I68</f>
        <v>0</v>
      </c>
      <c r="K68" s="207"/>
      <c r="L68" s="208"/>
      <c r="M68" s="209"/>
      <c r="N68" s="210"/>
    </row>
    <row r="69" spans="1:14">
      <c r="B69" s="201">
        <v>7.12</v>
      </c>
      <c r="C69" s="223" t="s">
        <v>187</v>
      </c>
      <c r="D69" s="203">
        <v>450</v>
      </c>
      <c r="E69" s="202">
        <v>0</v>
      </c>
      <c r="F69" s="202">
        <f t="shared" ref="F69" si="16">D69+E69</f>
        <v>450</v>
      </c>
      <c r="G69" s="204" t="s">
        <v>10</v>
      </c>
      <c r="H69" s="205">
        <f>F69</f>
        <v>450</v>
      </c>
      <c r="I69" s="211">
        <v>450</v>
      </c>
      <c r="J69" s="212">
        <f t="shared" ref="J69" si="17">E69/D69</f>
        <v>0</v>
      </c>
      <c r="K69" s="212"/>
      <c r="L69" s="218"/>
      <c r="M69" s="219"/>
      <c r="N69" s="203"/>
    </row>
    <row r="73" spans="1:14" s="193" customFormat="1" ht="16.5" customHeight="1" thickBot="1">
      <c r="A73" s="224" t="s">
        <v>36</v>
      </c>
      <c r="B73" s="224" t="s">
        <v>1</v>
      </c>
      <c r="C73" s="228" t="s">
        <v>102</v>
      </c>
      <c r="D73" s="228" t="s">
        <v>74</v>
      </c>
      <c r="E73" s="228" t="s">
        <v>94</v>
      </c>
      <c r="F73" s="224" t="s">
        <v>188</v>
      </c>
      <c r="G73" s="224" t="s">
        <v>195</v>
      </c>
      <c r="H73" s="224" t="s">
        <v>193</v>
      </c>
      <c r="I73" s="227" t="s">
        <v>194</v>
      </c>
      <c r="J73" s="227" t="s">
        <v>196</v>
      </c>
      <c r="K73" s="229" t="s">
        <v>191</v>
      </c>
      <c r="L73" s="229" t="s">
        <v>192</v>
      </c>
      <c r="M73" s="225" t="s">
        <v>190</v>
      </c>
      <c r="N73" s="225" t="s">
        <v>189</v>
      </c>
    </row>
    <row r="74" spans="1:14" s="231" customFormat="1" ht="16.5" thickBot="1">
      <c r="A74" s="27" t="s">
        <v>151</v>
      </c>
      <c r="B74" s="230" t="s">
        <v>58</v>
      </c>
      <c r="C74" s="220">
        <f>F66+B66</f>
        <v>49946.259000000005</v>
      </c>
      <c r="D74" s="220">
        <f>I66</f>
        <v>49500</v>
      </c>
      <c r="E74" s="221">
        <v>20</v>
      </c>
      <c r="F74" s="222">
        <f>C74-D74</f>
        <v>446.25900000000547</v>
      </c>
      <c r="G74" s="200">
        <f>F74/D74</f>
        <v>9.0153333333334446E-3</v>
      </c>
      <c r="H74" s="222">
        <f>F74/E74</f>
        <v>22.312950000000274</v>
      </c>
      <c r="I74" s="200">
        <f>G74/E74</f>
        <v>4.5076666666667224E-4</v>
      </c>
      <c r="J74" s="232">
        <f>H74*10000/D74</f>
        <v>4.5076666666667222</v>
      </c>
      <c r="K74" s="226">
        <f>B66</f>
        <v>301.62</v>
      </c>
      <c r="L74" s="226">
        <f>F74-K74</f>
        <v>144.63900000000547</v>
      </c>
      <c r="M74" s="200">
        <f>I74*365</f>
        <v>0.16452983333333537</v>
      </c>
      <c r="N74" s="222">
        <f>H74*365</f>
        <v>8144.2267500000999</v>
      </c>
    </row>
    <row r="75" spans="1:14" ht="15" thickTop="1"/>
  </sheetData>
  <mergeCells count="25">
    <mergeCell ref="A38:A45"/>
    <mergeCell ref="L38:L45"/>
    <mergeCell ref="M38:M45"/>
    <mergeCell ref="B41:B43"/>
    <mergeCell ref="B53:B54"/>
    <mergeCell ref="B63:B64"/>
    <mergeCell ref="A60:A65"/>
    <mergeCell ref="L60:L65"/>
    <mergeCell ref="M60:M65"/>
    <mergeCell ref="B60:B61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50:A55"/>
    <mergeCell ref="L50:L55"/>
    <mergeCell ref="M50:M5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0" sqref="E10"/>
    </sheetView>
  </sheetViews>
  <sheetFormatPr defaultRowHeight="14.25"/>
  <cols>
    <col min="1" max="1" width="13.5" customWidth="1"/>
    <col min="2" max="2" width="15.25" customWidth="1"/>
    <col min="3" max="3" width="18.375" bestFit="1" customWidth="1"/>
  </cols>
  <sheetData>
    <row r="1" spans="1:3">
      <c r="A1" t="s">
        <v>165</v>
      </c>
      <c r="B1" s="136" t="s">
        <v>166</v>
      </c>
      <c r="C1" s="137">
        <v>4000</v>
      </c>
    </row>
    <row r="2" spans="1:3" ht="16.5" thickBot="1">
      <c r="A2" s="10" t="s">
        <v>156</v>
      </c>
      <c r="B2" s="20" t="s">
        <v>157</v>
      </c>
      <c r="C2" s="35" t="s">
        <v>158</v>
      </c>
    </row>
    <row r="3" spans="1:3">
      <c r="A3" t="s">
        <v>159</v>
      </c>
      <c r="B3">
        <v>300</v>
      </c>
      <c r="C3" t="s">
        <v>172</v>
      </c>
    </row>
    <row r="4" spans="1:3">
      <c r="A4" t="s">
        <v>160</v>
      </c>
      <c r="B4">
        <v>300</v>
      </c>
      <c r="C4" t="s">
        <v>172</v>
      </c>
    </row>
    <row r="5" spans="1:3">
      <c r="A5" t="s">
        <v>168</v>
      </c>
      <c r="B5">
        <v>50</v>
      </c>
      <c r="C5" t="s">
        <v>173</v>
      </c>
    </row>
    <row r="6" spans="1:3">
      <c r="A6" t="s">
        <v>161</v>
      </c>
      <c r="B6">
        <v>0</v>
      </c>
      <c r="C6" t="s">
        <v>162</v>
      </c>
    </row>
    <row r="7" spans="1:3">
      <c r="A7" t="s">
        <v>167</v>
      </c>
      <c r="B7">
        <v>400</v>
      </c>
      <c r="C7" t="s">
        <v>174</v>
      </c>
    </row>
    <row r="8" spans="1:3">
      <c r="A8" s="135" t="s">
        <v>169</v>
      </c>
      <c r="B8">
        <v>300</v>
      </c>
      <c r="C8" t="s">
        <v>174</v>
      </c>
    </row>
    <row r="9" spans="1:3">
      <c r="A9" s="135" t="s">
        <v>170</v>
      </c>
      <c r="B9">
        <v>310</v>
      </c>
      <c r="C9" t="s">
        <v>174</v>
      </c>
    </row>
    <row r="10" spans="1:3">
      <c r="A10" t="s">
        <v>171</v>
      </c>
      <c r="B10">
        <v>100</v>
      </c>
      <c r="C10" t="s">
        <v>174</v>
      </c>
    </row>
    <row r="12" spans="1:3">
      <c r="A12" t="s">
        <v>175</v>
      </c>
      <c r="B12" s="136" t="s">
        <v>166</v>
      </c>
      <c r="C12" s="137">
        <v>8000</v>
      </c>
    </row>
    <row r="13" spans="1:3" ht="16.5" thickBot="1">
      <c r="A13" s="10" t="s">
        <v>156</v>
      </c>
      <c r="B13" s="20" t="s">
        <v>157</v>
      </c>
      <c r="C13" s="35" t="s">
        <v>158</v>
      </c>
    </row>
    <row r="14" spans="1:3">
      <c r="A14" t="s">
        <v>171</v>
      </c>
      <c r="B14">
        <v>4000</v>
      </c>
      <c r="C14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Administrator</cp:lastModifiedBy>
  <dcterms:created xsi:type="dcterms:W3CDTF">2017-04-07T07:22:42Z</dcterms:created>
  <dcterms:modified xsi:type="dcterms:W3CDTF">2017-07-11T09:31:10Z</dcterms:modified>
</cp:coreProperties>
</file>