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3" i="2" l="1"/>
  <c r="K237" i="2" l="1"/>
  <c r="J234" i="2"/>
  <c r="F234" i="2"/>
  <c r="K234" i="2" s="1"/>
  <c r="F233" i="2"/>
  <c r="H233" i="2" s="1"/>
  <c r="J233" i="2" s="1"/>
  <c r="F232" i="2"/>
  <c r="H232" i="2" s="1"/>
  <c r="J232" i="2" s="1"/>
  <c r="E231" i="2"/>
  <c r="L225" i="2" s="1"/>
  <c r="D231" i="2"/>
  <c r="B231" i="2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K214" i="2"/>
  <c r="J214" i="2"/>
  <c r="F214" i="2"/>
  <c r="J213" i="2"/>
  <c r="F213" i="2"/>
  <c r="K213" i="2" s="1"/>
  <c r="J212" i="2"/>
  <c r="F212" i="2"/>
  <c r="K212" i="2" s="1"/>
  <c r="J211" i="2"/>
  <c r="F211" i="2"/>
  <c r="K211" i="2" s="1"/>
  <c r="M210" i="2"/>
  <c r="M216" i="2" s="1"/>
  <c r="L210" i="2"/>
  <c r="H216" i="2" s="1"/>
  <c r="I210" i="2"/>
  <c r="I216" i="2" s="1"/>
  <c r="D222" i="2" s="1"/>
  <c r="F210" i="2"/>
  <c r="F216" i="2" s="1"/>
  <c r="C237" i="2" l="1"/>
  <c r="H234" i="2"/>
  <c r="F237" i="2"/>
  <c r="H231" i="2"/>
  <c r="M225" i="2"/>
  <c r="M231" i="2" s="1"/>
  <c r="H219" i="2"/>
  <c r="C222" i="2"/>
  <c r="F222" i="2" s="1"/>
  <c r="L222" i="2"/>
  <c r="H222" i="2"/>
  <c r="G222" i="2"/>
  <c r="I222" i="2" s="1"/>
  <c r="M222" i="2" s="1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92" i="2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L237" i="2" l="1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K174" i="2"/>
  <c r="J174" i="2"/>
  <c r="H174" i="2"/>
  <c r="F174" i="2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N237" i="2" l="1"/>
  <c r="J237" i="2"/>
  <c r="L207" i="2"/>
  <c r="H207" i="2"/>
  <c r="G207" i="2"/>
  <c r="I207" i="2" s="1"/>
  <c r="M207" i="2" s="1"/>
  <c r="N192" i="2"/>
  <c r="J192" i="2"/>
  <c r="F177" i="2"/>
  <c r="H177" i="2" s="1"/>
  <c r="L165" i="2"/>
  <c r="L177" i="2"/>
  <c r="G177" i="2"/>
  <c r="I177" i="2" s="1"/>
  <c r="M177" i="2" s="1"/>
  <c r="H171" i="2"/>
  <c r="M165" i="2"/>
  <c r="M171" i="2" s="1"/>
  <c r="K162" i="2"/>
  <c r="K159" i="2"/>
  <c r="J159" i="2"/>
  <c r="H159" i="2"/>
  <c r="F159" i="2"/>
  <c r="F158" i="2"/>
  <c r="H158" i="2" s="1"/>
  <c r="J158" i="2" s="1"/>
  <c r="H157" i="2"/>
  <c r="J157" i="2" s="1"/>
  <c r="F157" i="2"/>
  <c r="E156" i="2"/>
  <c r="D156" i="2"/>
  <c r="B156" i="2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H141" i="2"/>
  <c r="E141" i="2"/>
  <c r="D141" i="2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M135" i="2"/>
  <c r="M141" i="2" s="1"/>
  <c r="L135" i="2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K124" i="2"/>
  <c r="J124" i="2"/>
  <c r="F124" i="2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N162" i="2" l="1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J147" i="2"/>
  <c r="H132" i="2"/>
  <c r="J132" i="2" s="1"/>
  <c r="N132" i="2"/>
  <c r="F111" i="2"/>
  <c r="C117" i="2" s="1"/>
  <c r="F117" i="2" s="1"/>
  <c r="L117" i="2" s="1"/>
  <c r="H114" i="2"/>
  <c r="H111" i="2"/>
  <c r="F99" i="2"/>
  <c r="H99" i="2"/>
  <c r="G117" i="2" l="1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L91" i="2" s="1"/>
  <c r="H96" i="2" s="1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F96" i="2" l="1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H102" i="2"/>
  <c r="G102" i="2"/>
  <c r="I102" i="2" s="1"/>
  <c r="M102" i="2" s="1"/>
  <c r="N102" i="2"/>
  <c r="J102" i="2"/>
  <c r="K85" i="2"/>
  <c r="H82" i="2"/>
  <c r="M76" i="2"/>
  <c r="M82" i="2" s="1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<sst xmlns="http://schemas.openxmlformats.org/spreadsheetml/2006/main" count="1617" uniqueCount="251">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</sst>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22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3"/>
    </row>
    <row r="4" spans="1:12" ht="15" thickBot="1">
      <c r="A4" s="3"/>
      <c r="B4" s="3"/>
      <c r="C4" s="36"/>
      <c r="D4" s="3"/>
      <c r="E4" s="3"/>
      <c r="F4" s="323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1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8">
        <f>SUM(E8:E16)/D17</f>
        <v>-3.5170839427259689E-4</v>
      </c>
      <c r="L8" s="318">
        <f>K8*365</f>
        <v>-0.12837356390949786</v>
      </c>
    </row>
    <row r="9" spans="1:12">
      <c r="A9" s="302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19"/>
      <c r="L9" s="319"/>
    </row>
    <row r="10" spans="1:12">
      <c r="A10" s="302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19"/>
      <c r="L10" s="319"/>
    </row>
    <row r="11" spans="1:12" ht="28.5">
      <c r="A11" s="302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19"/>
      <c r="L11" s="319"/>
    </row>
    <row r="12" spans="1:12">
      <c r="A12" s="302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19"/>
      <c r="L12" s="319"/>
    </row>
    <row r="13" spans="1:12" ht="28.5">
      <c r="A13" s="302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19"/>
      <c r="L13" s="319"/>
    </row>
    <row r="14" spans="1:12" ht="15.75">
      <c r="A14" s="302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19"/>
      <c r="L14" s="319"/>
    </row>
    <row r="15" spans="1:12" ht="15.75">
      <c r="A15" s="302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19"/>
      <c r="L15" s="319"/>
    </row>
    <row r="16" spans="1:12" ht="16.5" thickBot="1">
      <c r="A16" s="303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20"/>
      <c r="L16" s="320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1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7">
        <f>SUM(E20:E28)/D29</f>
        <v>1.2161830411628077E-4</v>
      </c>
      <c r="L20" s="317">
        <f>K20*365</f>
        <v>4.4390681002442478E-2</v>
      </c>
    </row>
    <row r="21" spans="1:12">
      <c r="A21" s="302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5"/>
      <c r="L21" s="315"/>
    </row>
    <row r="22" spans="1:12" ht="28.5">
      <c r="A22" s="302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5"/>
      <c r="L22" s="315"/>
    </row>
    <row r="23" spans="1:12" ht="15.75">
      <c r="A23" s="302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5"/>
      <c r="L23" s="315"/>
    </row>
    <row r="24" spans="1:12">
      <c r="A24" s="302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5"/>
      <c r="L24" s="315"/>
    </row>
    <row r="25" spans="1:12" ht="25.5">
      <c r="A25" s="302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5"/>
      <c r="L25" s="315"/>
    </row>
    <row r="26" spans="1:12" ht="15.75">
      <c r="A26" s="302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5"/>
      <c r="L26" s="315"/>
    </row>
    <row r="27" spans="1:12" ht="15.75">
      <c r="A27" s="302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5"/>
      <c r="L27" s="315"/>
    </row>
    <row r="28" spans="1:12" ht="26.25" thickBot="1">
      <c r="A28" s="303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21"/>
      <c r="L28" s="321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1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4">
        <f>E43/D43</f>
        <v>1.702483954985614E-4</v>
      </c>
      <c r="L32" s="317">
        <f>K32*365</f>
        <v>6.2140664356974913E-2</v>
      </c>
    </row>
    <row r="33" spans="1:12" ht="14.25" customHeight="1">
      <c r="A33" s="302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5"/>
      <c r="L33" s="315"/>
    </row>
    <row r="34" spans="1:12" ht="28.5">
      <c r="A34" s="302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5"/>
      <c r="L34" s="315"/>
    </row>
    <row r="35" spans="1:12" ht="25.5">
      <c r="A35" s="302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5"/>
      <c r="L35" s="315"/>
    </row>
    <row r="36" spans="1:12" ht="14.25" customHeight="1">
      <c r="A36" s="302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5"/>
      <c r="L36" s="315"/>
    </row>
    <row r="37" spans="1:12" ht="25.5">
      <c r="A37" s="302"/>
      <c r="B37" s="307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5"/>
      <c r="L37" s="315"/>
    </row>
    <row r="38" spans="1:12" ht="15.75" customHeight="1">
      <c r="A38" s="302"/>
      <c r="B38" s="308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5"/>
      <c r="L38" s="315"/>
    </row>
    <row r="39" spans="1:12" ht="15.75" customHeight="1">
      <c r="A39" s="302"/>
      <c r="B39" s="309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5"/>
      <c r="L39" s="315"/>
    </row>
    <row r="40" spans="1:12" ht="28.5">
      <c r="A40" s="302"/>
      <c r="B40" s="299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5"/>
      <c r="L40" s="315"/>
    </row>
    <row r="41" spans="1:12" ht="28.5">
      <c r="A41" s="302"/>
      <c r="B41" s="300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5"/>
      <c r="L41" s="315"/>
    </row>
    <row r="42" spans="1:12" ht="29.25" thickBot="1">
      <c r="A42" s="303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6"/>
      <c r="L42" s="316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1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4">
        <f>E57/D57</f>
        <v>4.0195911533449105E-4</v>
      </c>
      <c r="L46" s="317">
        <f>K46*365</f>
        <v>0.14671507709708922</v>
      </c>
    </row>
    <row r="47" spans="1:12" ht="14.25" customHeight="1">
      <c r="A47" s="302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5"/>
      <c r="L47" s="315"/>
    </row>
    <row r="48" spans="1:12" ht="25.5">
      <c r="A48" s="302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5"/>
      <c r="L48" s="315"/>
    </row>
    <row r="49" spans="1:13">
      <c r="A49" s="302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5"/>
      <c r="L49" s="315"/>
    </row>
    <row r="50" spans="1:13" ht="14.25" customHeight="1">
      <c r="A50" s="302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5"/>
      <c r="L50" s="315"/>
    </row>
    <row r="51" spans="1:13" ht="25.5">
      <c r="A51" s="302"/>
      <c r="B51" s="307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5"/>
      <c r="L51" s="315"/>
    </row>
    <row r="52" spans="1:13" ht="15.75" customHeight="1">
      <c r="A52" s="302"/>
      <c r="B52" s="308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5"/>
      <c r="L52" s="315"/>
    </row>
    <row r="53" spans="1:13" ht="15.75" customHeight="1">
      <c r="A53" s="302"/>
      <c r="B53" s="309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5"/>
      <c r="L53" s="315"/>
    </row>
    <row r="54" spans="1:13" ht="28.5">
      <c r="A54" s="302"/>
      <c r="B54" s="299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5"/>
      <c r="L54" s="315"/>
    </row>
    <row r="55" spans="1:13" ht="28.5">
      <c r="A55" s="302"/>
      <c r="B55" s="300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5"/>
      <c r="L55" s="315"/>
    </row>
    <row r="56" spans="1:13" ht="29.25" thickBot="1">
      <c r="A56" s="303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6"/>
      <c r="L56" s="316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1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4">
        <f>E71/D71</f>
        <v>-5.8921049672166818E-5</v>
      </c>
      <c r="L60" s="304">
        <f>K60*365</f>
        <v>-2.1506183130340889E-2</v>
      </c>
      <c r="M60" s="84" t="s">
        <v>95</v>
      </c>
    </row>
    <row r="61" spans="1:13">
      <c r="A61" s="302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5"/>
      <c r="L61" s="305"/>
      <c r="M61" s="84"/>
    </row>
    <row r="62" spans="1:13" ht="15.75">
      <c r="A62" s="302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5"/>
      <c r="L62" s="305"/>
      <c r="M62" s="84" t="s">
        <v>95</v>
      </c>
    </row>
    <row r="63" spans="1:13">
      <c r="A63" s="302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5"/>
      <c r="L63" s="305"/>
      <c r="M63" s="84"/>
    </row>
    <row r="64" spans="1:13">
      <c r="A64" s="302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5"/>
      <c r="L64" s="305"/>
      <c r="M64" s="84"/>
    </row>
    <row r="65" spans="1:13" ht="25.5">
      <c r="A65" s="302"/>
      <c r="B65" s="307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5"/>
      <c r="L65" s="305"/>
      <c r="M65" s="84"/>
    </row>
    <row r="66" spans="1:13">
      <c r="A66" s="302"/>
      <c r="B66" s="308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5"/>
      <c r="L66" s="305"/>
      <c r="M66" s="84" t="s">
        <v>99</v>
      </c>
    </row>
    <row r="67" spans="1:13">
      <c r="A67" s="302"/>
      <c r="B67" s="309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5"/>
      <c r="L67" s="305"/>
      <c r="M67" s="84"/>
    </row>
    <row r="68" spans="1:13" ht="28.5">
      <c r="A68" s="302"/>
      <c r="B68" s="299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5"/>
      <c r="L68" s="305"/>
      <c r="M68" s="84" t="s">
        <v>90</v>
      </c>
    </row>
    <row r="69" spans="1:13" ht="28.5">
      <c r="A69" s="302"/>
      <c r="B69" s="300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5"/>
      <c r="L69" s="305"/>
      <c r="M69" s="84" t="s">
        <v>90</v>
      </c>
    </row>
    <row r="70" spans="1:13" ht="29.25" thickBot="1">
      <c r="A70" s="303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6"/>
      <c r="L70" s="306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1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4">
        <f>E86/D86</f>
        <v>7.9671574188449191E-4</v>
      </c>
      <c r="L74" s="304">
        <f>K74*365</f>
        <v>0.29080124578783956</v>
      </c>
      <c r="M74" s="84" t="s">
        <v>95</v>
      </c>
    </row>
    <row r="75" spans="1:13" ht="14.25" customHeight="1">
      <c r="A75" s="302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5"/>
      <c r="L75" s="305"/>
      <c r="M75" s="84"/>
    </row>
    <row r="76" spans="1:13" ht="15.75">
      <c r="A76" s="302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5"/>
      <c r="L76" s="305"/>
      <c r="M76" s="84" t="s">
        <v>95</v>
      </c>
    </row>
    <row r="77" spans="1:13" ht="14.25" customHeight="1">
      <c r="A77" s="302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5"/>
      <c r="L77" s="305"/>
      <c r="M77" s="84"/>
    </row>
    <row r="78" spans="1:13" ht="14.25" customHeight="1">
      <c r="A78" s="302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5"/>
      <c r="L78" s="305"/>
      <c r="M78" s="84"/>
    </row>
    <row r="79" spans="1:13" ht="25.5">
      <c r="A79" s="302"/>
      <c r="B79" s="307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5"/>
      <c r="L79" s="305"/>
      <c r="M79" s="84"/>
    </row>
    <row r="80" spans="1:13" ht="22.5">
      <c r="A80" s="302"/>
      <c r="B80" s="308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5"/>
      <c r="L80" s="305"/>
      <c r="M80" s="84" t="s">
        <v>98</v>
      </c>
    </row>
    <row r="81" spans="1:13">
      <c r="A81" s="302"/>
      <c r="B81" s="308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5"/>
      <c r="L81" s="305"/>
      <c r="M81" s="84" t="s">
        <v>88</v>
      </c>
    </row>
    <row r="82" spans="1:13" ht="14.25" customHeight="1">
      <c r="A82" s="302"/>
      <c r="B82" s="309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5"/>
      <c r="L82" s="305"/>
      <c r="M82" s="84"/>
    </row>
    <row r="83" spans="1:13" ht="28.5">
      <c r="A83" s="302"/>
      <c r="B83" s="299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5"/>
      <c r="L83" s="305"/>
      <c r="M83" s="84" t="s">
        <v>90</v>
      </c>
    </row>
    <row r="84" spans="1:13" ht="28.5">
      <c r="A84" s="302"/>
      <c r="B84" s="300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5"/>
      <c r="L84" s="305"/>
      <c r="M84" s="84" t="s">
        <v>90</v>
      </c>
    </row>
    <row r="85" spans="1:13" ht="29.25" thickBot="1">
      <c r="A85" s="303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6"/>
      <c r="L85" s="306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1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4">
        <f>E100/D100</f>
        <v>-2.7064575748492913E-4</v>
      </c>
      <c r="L89" s="304">
        <f>K89*365</f>
        <v>-9.8785701481999139E-2</v>
      </c>
      <c r="M89" s="84" t="s">
        <v>95</v>
      </c>
    </row>
    <row r="90" spans="1:13" ht="14.25" customHeight="1">
      <c r="A90" s="302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5"/>
      <c r="L90" s="305"/>
      <c r="M90" s="84"/>
    </row>
    <row r="91" spans="1:13" ht="15.75">
      <c r="A91" s="302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5"/>
      <c r="L91" s="305"/>
      <c r="M91" s="84" t="s">
        <v>95</v>
      </c>
    </row>
    <row r="92" spans="1:13" ht="14.25" customHeight="1">
      <c r="A92" s="302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5"/>
      <c r="L92" s="305"/>
      <c r="M92" s="84" t="s">
        <v>111</v>
      </c>
    </row>
    <row r="93" spans="1:13" ht="14.25" customHeight="1">
      <c r="A93" s="302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5"/>
      <c r="L93" s="305"/>
      <c r="M93" s="84"/>
    </row>
    <row r="94" spans="1:13" ht="25.5">
      <c r="A94" s="302"/>
      <c r="B94" s="307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5"/>
      <c r="L94" s="305"/>
      <c r="M94" s="84" t="s">
        <v>107</v>
      </c>
    </row>
    <row r="95" spans="1:13">
      <c r="A95" s="302"/>
      <c r="B95" s="308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5"/>
      <c r="L95" s="305"/>
      <c r="M95" s="84" t="s">
        <v>106</v>
      </c>
    </row>
    <row r="96" spans="1:13" ht="14.25" customHeight="1">
      <c r="A96" s="302"/>
      <c r="B96" s="309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5"/>
      <c r="L96" s="305"/>
      <c r="M96" s="84"/>
    </row>
    <row r="97" spans="1:13" ht="28.5">
      <c r="A97" s="302"/>
      <c r="B97" s="299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5"/>
      <c r="L97" s="305"/>
      <c r="M97" s="84" t="s">
        <v>108</v>
      </c>
    </row>
    <row r="98" spans="1:13" ht="28.5">
      <c r="A98" s="302"/>
      <c r="B98" s="300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5"/>
      <c r="L98" s="305"/>
      <c r="M98" s="84" t="s">
        <v>109</v>
      </c>
    </row>
    <row r="99" spans="1:13" ht="29.25" thickBot="1">
      <c r="A99" s="303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6"/>
      <c r="L99" s="306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1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4">
        <f>E114/D114</f>
        <v>2.110923665137029E-4</v>
      </c>
      <c r="L103" s="304">
        <f>K103*365</f>
        <v>7.7048713777501554E-2</v>
      </c>
      <c r="M103" s="84" t="s">
        <v>95</v>
      </c>
    </row>
    <row r="104" spans="1:13" ht="14.25" customHeight="1">
      <c r="A104" s="302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5"/>
      <c r="L104" s="305"/>
      <c r="M104" s="84"/>
    </row>
    <row r="105" spans="1:13" ht="15.75">
      <c r="A105" s="302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5"/>
      <c r="L105" s="305"/>
      <c r="M105" s="84" t="s">
        <v>95</v>
      </c>
    </row>
    <row r="106" spans="1:13" ht="14.25" customHeight="1">
      <c r="A106" s="302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5"/>
      <c r="L106" s="305"/>
      <c r="M106" s="84" t="s">
        <v>115</v>
      </c>
    </row>
    <row r="107" spans="1:13" ht="14.25" customHeight="1">
      <c r="A107" s="302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5"/>
      <c r="L107" s="305"/>
      <c r="M107" s="84"/>
    </row>
    <row r="108" spans="1:13" ht="25.5">
      <c r="A108" s="302"/>
      <c r="B108" s="307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5"/>
      <c r="L108" s="305"/>
      <c r="M108" s="84" t="s">
        <v>107</v>
      </c>
    </row>
    <row r="109" spans="1:13">
      <c r="A109" s="302"/>
      <c r="B109" s="308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5"/>
      <c r="L109" s="305"/>
      <c r="M109" s="84" t="s">
        <v>106</v>
      </c>
    </row>
    <row r="110" spans="1:13" ht="14.25" customHeight="1">
      <c r="A110" s="302"/>
      <c r="B110" s="309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5"/>
      <c r="L110" s="305"/>
      <c r="M110" s="84"/>
    </row>
    <row r="111" spans="1:13" ht="28.5">
      <c r="A111" s="302"/>
      <c r="B111" s="299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5"/>
      <c r="L111" s="305"/>
      <c r="M111" s="84" t="s">
        <v>108</v>
      </c>
    </row>
    <row r="112" spans="1:13" ht="28.5">
      <c r="A112" s="302"/>
      <c r="B112" s="300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5"/>
      <c r="L112" s="305"/>
      <c r="M112" s="84" t="s">
        <v>109</v>
      </c>
    </row>
    <row r="113" spans="1:13" ht="29.25" thickBot="1">
      <c r="A113" s="303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6"/>
      <c r="L113" s="306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1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4">
        <f>E127/D127</f>
        <v>1.3906113945775893E-4</v>
      </c>
      <c r="L117" s="304">
        <f>K117*365</f>
        <v>5.0757315902082011E-2</v>
      </c>
      <c r="M117" s="84" t="s">
        <v>95</v>
      </c>
    </row>
    <row r="118" spans="1:13" ht="14.25" customHeight="1">
      <c r="A118" s="302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5"/>
      <c r="L118" s="305"/>
      <c r="M118" s="84"/>
    </row>
    <row r="119" spans="1:13" ht="15.75">
      <c r="A119" s="302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5"/>
      <c r="L119" s="305"/>
      <c r="M119" s="84" t="s">
        <v>95</v>
      </c>
    </row>
    <row r="120" spans="1:13" ht="14.25" customHeight="1">
      <c r="A120" s="302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5"/>
      <c r="L120" s="305"/>
      <c r="M120" s="84"/>
    </row>
    <row r="121" spans="1:13" ht="25.5">
      <c r="A121" s="302"/>
      <c r="B121" s="307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5"/>
      <c r="L121" s="305"/>
      <c r="M121" s="84" t="s">
        <v>107</v>
      </c>
    </row>
    <row r="122" spans="1:13">
      <c r="A122" s="302"/>
      <c r="B122" s="308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5"/>
      <c r="L122" s="305"/>
      <c r="M122" s="84" t="s">
        <v>106</v>
      </c>
    </row>
    <row r="123" spans="1:13" ht="14.25" customHeight="1">
      <c r="A123" s="302"/>
      <c r="B123" s="309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5"/>
      <c r="L123" s="305"/>
      <c r="M123" s="84"/>
    </row>
    <row r="124" spans="1:13" ht="28.5">
      <c r="A124" s="302"/>
      <c r="B124" s="299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5"/>
      <c r="L124" s="305"/>
      <c r="M124" s="84" t="s">
        <v>108</v>
      </c>
    </row>
    <row r="125" spans="1:13" ht="28.5">
      <c r="A125" s="302"/>
      <c r="B125" s="300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5"/>
      <c r="L125" s="305"/>
      <c r="M125" s="84" t="s">
        <v>109</v>
      </c>
    </row>
    <row r="126" spans="1:13" ht="29.25" thickBot="1">
      <c r="A126" s="303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6"/>
      <c r="L126" s="306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1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4">
        <f>E140/D140</f>
        <v>1.3904951455496719E-4</v>
      </c>
      <c r="L130" s="304">
        <f>K130*365</f>
        <v>5.075307281256302E-2</v>
      </c>
      <c r="M130" s="84" t="s">
        <v>95</v>
      </c>
    </row>
    <row r="131" spans="1:13" ht="14.25" customHeight="1">
      <c r="A131" s="302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5"/>
      <c r="L131" s="305"/>
      <c r="M131" s="84"/>
    </row>
    <row r="132" spans="1:13" ht="15.75">
      <c r="A132" s="302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5"/>
      <c r="L132" s="305"/>
      <c r="M132" s="84" t="s">
        <v>95</v>
      </c>
    </row>
    <row r="133" spans="1:13" ht="14.25" customHeight="1">
      <c r="A133" s="302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5"/>
      <c r="L133" s="305"/>
      <c r="M133" s="84"/>
    </row>
    <row r="134" spans="1:13" ht="25.5">
      <c r="A134" s="302"/>
      <c r="B134" s="307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5"/>
      <c r="L134" s="305"/>
      <c r="M134" s="84" t="s">
        <v>107</v>
      </c>
    </row>
    <row r="135" spans="1:13">
      <c r="A135" s="302"/>
      <c r="B135" s="308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5"/>
      <c r="L135" s="305"/>
      <c r="M135" s="84" t="s">
        <v>106</v>
      </c>
    </row>
    <row r="136" spans="1:13" ht="14.25" customHeight="1">
      <c r="A136" s="302"/>
      <c r="B136" s="309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5"/>
      <c r="L136" s="305"/>
      <c r="M136" s="84"/>
    </row>
    <row r="137" spans="1:13" ht="28.5">
      <c r="A137" s="302"/>
      <c r="B137" s="299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5"/>
      <c r="L137" s="305"/>
      <c r="M137" s="84" t="s">
        <v>108</v>
      </c>
    </row>
    <row r="138" spans="1:13" ht="28.5">
      <c r="A138" s="302"/>
      <c r="B138" s="300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5"/>
      <c r="L138" s="305"/>
      <c r="M138" s="84" t="s">
        <v>109</v>
      </c>
    </row>
    <row r="139" spans="1:13" ht="29.25" thickBot="1">
      <c r="A139" s="303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6"/>
      <c r="L139" s="306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1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4">
        <f>E153/D153</f>
        <v>-2.8114152995039877E-4</v>
      </c>
      <c r="L143" s="304">
        <f>K143*365</f>
        <v>-0.10261665843189555</v>
      </c>
      <c r="M143" s="84" t="s">
        <v>95</v>
      </c>
    </row>
    <row r="144" spans="1:13" ht="14.25" customHeight="1">
      <c r="A144" s="302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5"/>
      <c r="L144" s="305"/>
      <c r="M144" s="84"/>
    </row>
    <row r="145" spans="1:13" ht="15.75">
      <c r="A145" s="302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5"/>
      <c r="L145" s="305"/>
      <c r="M145" s="84" t="s">
        <v>95</v>
      </c>
    </row>
    <row r="146" spans="1:13" ht="14.25" customHeight="1">
      <c r="A146" s="302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5"/>
      <c r="L146" s="305"/>
      <c r="M146" s="84"/>
    </row>
    <row r="147" spans="1:13" ht="25.5">
      <c r="A147" s="302"/>
      <c r="B147" s="307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5"/>
      <c r="L147" s="305"/>
      <c r="M147" s="84" t="s">
        <v>107</v>
      </c>
    </row>
    <row r="148" spans="1:13">
      <c r="A148" s="302"/>
      <c r="B148" s="308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5"/>
      <c r="L148" s="305"/>
      <c r="M148" s="84" t="s">
        <v>106</v>
      </c>
    </row>
    <row r="149" spans="1:13" ht="14.25" customHeight="1">
      <c r="A149" s="302"/>
      <c r="B149" s="309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5"/>
      <c r="L149" s="305"/>
      <c r="M149" s="84"/>
    </row>
    <row r="150" spans="1:13" ht="28.5">
      <c r="A150" s="302"/>
      <c r="B150" s="299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5"/>
      <c r="L150" s="305"/>
      <c r="M150" s="84" t="s">
        <v>108</v>
      </c>
    </row>
    <row r="151" spans="1:13" ht="28.5">
      <c r="A151" s="302"/>
      <c r="B151" s="300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5"/>
      <c r="L151" s="305"/>
      <c r="M151" s="84" t="s">
        <v>109</v>
      </c>
    </row>
    <row r="152" spans="1:13" ht="29.25" thickBot="1">
      <c r="A152" s="303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6"/>
      <c r="L152" s="306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10" t="s">
        <v>96</v>
      </c>
      <c r="I155" s="311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12">
        <f>G156/E156</f>
        <v>1.2598352364497282E-4</v>
      </c>
      <c r="I156" s="313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topLeftCell="A223" workbookViewId="0">
      <selection activeCell="B240" sqref="B240:G24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302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28">
        <f>E10/D10</f>
        <v>3.4265221524407076E-4</v>
      </c>
      <c r="M2" s="328">
        <f>L2*365</f>
        <v>0.12506805856408582</v>
      </c>
      <c r="N2" s="106">
        <v>42929</v>
      </c>
    </row>
    <row r="3" spans="1:14">
      <c r="A3" s="302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28"/>
      <c r="M3" s="328"/>
      <c r="N3" s="106">
        <v>42926</v>
      </c>
    </row>
    <row r="4" spans="1:14" ht="14.25" customHeight="1">
      <c r="A4" s="302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28"/>
      <c r="M4" s="328"/>
      <c r="N4" s="84"/>
    </row>
    <row r="5" spans="1:14" ht="25.5">
      <c r="A5" s="302"/>
      <c r="B5" s="307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28"/>
      <c r="M5" s="328"/>
      <c r="N5" s="84" t="s">
        <v>133</v>
      </c>
    </row>
    <row r="6" spans="1:14" ht="25.5">
      <c r="A6" s="302"/>
      <c r="B6" s="308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28"/>
      <c r="M6" s="328"/>
      <c r="N6" s="84" t="s">
        <v>134</v>
      </c>
    </row>
    <row r="7" spans="1:14" ht="14.25" customHeight="1">
      <c r="A7" s="302"/>
      <c r="B7" s="309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28"/>
      <c r="M7" s="328"/>
      <c r="N7" s="84"/>
    </row>
    <row r="8" spans="1:14" ht="42.75">
      <c r="A8" s="302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28"/>
      <c r="M8" s="328"/>
      <c r="N8" s="84" t="s">
        <v>109</v>
      </c>
    </row>
    <row r="9" spans="1:14" ht="23.25" thickBot="1">
      <c r="A9" s="303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29"/>
      <c r="M9" s="329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302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28">
        <f>E22/D22</f>
        <v>3.4252898568462267E-4</v>
      </c>
      <c r="M14" s="328">
        <f>L14*365</f>
        <v>0.12502307977488727</v>
      </c>
      <c r="N14" s="106">
        <v>42929</v>
      </c>
    </row>
    <row r="15" spans="1:14">
      <c r="A15" s="302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28"/>
      <c r="M15" s="328"/>
      <c r="N15" s="106">
        <v>42926</v>
      </c>
    </row>
    <row r="16" spans="1:14" ht="14.25" customHeight="1">
      <c r="A16" s="302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28"/>
      <c r="M16" s="328"/>
      <c r="N16" s="84"/>
    </row>
    <row r="17" spans="1:14" ht="25.5">
      <c r="A17" s="302"/>
      <c r="B17" s="339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28"/>
      <c r="M17" s="328"/>
      <c r="N17" s="84" t="s">
        <v>133</v>
      </c>
    </row>
    <row r="18" spans="1:14" ht="25.5">
      <c r="A18" s="302"/>
      <c r="B18" s="340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28"/>
      <c r="M18" s="328"/>
      <c r="N18" s="84" t="s">
        <v>134</v>
      </c>
    </row>
    <row r="19" spans="1:14" ht="14.25" customHeight="1">
      <c r="A19" s="302"/>
      <c r="B19" s="341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28"/>
      <c r="M19" s="328"/>
      <c r="N19" s="84"/>
    </row>
    <row r="20" spans="1:14" ht="42.75">
      <c r="A20" s="302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28"/>
      <c r="M20" s="328"/>
      <c r="N20" s="84" t="s">
        <v>109</v>
      </c>
    </row>
    <row r="21" spans="1:14" ht="23.25" thickBot="1">
      <c r="A21" s="303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29"/>
      <c r="M21" s="329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302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28">
        <f>E34/D34</f>
        <v>3.4220083948081811E-4</v>
      </c>
      <c r="M26" s="328">
        <f>L26*365</f>
        <v>0.12490330641049861</v>
      </c>
      <c r="N26" s="106">
        <v>42929</v>
      </c>
    </row>
    <row r="27" spans="1:14">
      <c r="A27" s="302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28"/>
      <c r="M27" s="328"/>
      <c r="N27" s="106">
        <v>42926</v>
      </c>
    </row>
    <row r="28" spans="1:14" ht="14.25" customHeight="1">
      <c r="A28" s="302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28"/>
      <c r="M28" s="328"/>
      <c r="N28" s="84"/>
    </row>
    <row r="29" spans="1:14" ht="25.5">
      <c r="A29" s="302"/>
      <c r="B29" s="339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28"/>
      <c r="M29" s="328"/>
      <c r="N29" s="84" t="s">
        <v>133</v>
      </c>
    </row>
    <row r="30" spans="1:14" ht="25.5">
      <c r="A30" s="302"/>
      <c r="B30" s="340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28"/>
      <c r="M30" s="328"/>
      <c r="N30" s="84" t="s">
        <v>134</v>
      </c>
    </row>
    <row r="31" spans="1:14" ht="14.25" customHeight="1">
      <c r="A31" s="302"/>
      <c r="B31" s="341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28"/>
      <c r="M31" s="328"/>
      <c r="N31" s="84"/>
    </row>
    <row r="32" spans="1:14" ht="42.75">
      <c r="A32" s="302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28"/>
      <c r="M32" s="328"/>
      <c r="N32" s="84" t="s">
        <v>109</v>
      </c>
    </row>
    <row r="33" spans="1:14" ht="23.25" thickBot="1">
      <c r="A33" s="303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29"/>
      <c r="M33" s="329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302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28">
        <f>E46/D46</f>
        <v>3.4207792289866763E-4</v>
      </c>
      <c r="M38" s="328">
        <f>L38*365</f>
        <v>0.12485844185801369</v>
      </c>
      <c r="N38" s="106">
        <v>42929</v>
      </c>
    </row>
    <row r="39" spans="1:14">
      <c r="A39" s="302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28"/>
      <c r="M39" s="328"/>
      <c r="N39" s="106">
        <v>42926</v>
      </c>
    </row>
    <row r="40" spans="1:14" ht="14.25" customHeight="1">
      <c r="A40" s="302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28"/>
      <c r="M40" s="328"/>
      <c r="N40" s="84"/>
    </row>
    <row r="41" spans="1:14" ht="25.5">
      <c r="A41" s="302"/>
      <c r="B41" s="339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28"/>
      <c r="M41" s="328"/>
      <c r="N41" s="84" t="s">
        <v>133</v>
      </c>
    </row>
    <row r="42" spans="1:14" ht="25.5">
      <c r="A42" s="302"/>
      <c r="B42" s="340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28"/>
      <c r="M42" s="328"/>
      <c r="N42" s="84" t="s">
        <v>134</v>
      </c>
    </row>
    <row r="43" spans="1:14" ht="14.25" customHeight="1">
      <c r="A43" s="302"/>
      <c r="B43" s="341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28"/>
      <c r="M43" s="328"/>
      <c r="N43" s="84"/>
    </row>
    <row r="44" spans="1:14" ht="42.75">
      <c r="A44" s="302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28"/>
      <c r="M44" s="328"/>
      <c r="N44" s="84" t="s">
        <v>109</v>
      </c>
    </row>
    <row r="45" spans="1:14" ht="23.25" thickBot="1">
      <c r="A45" s="303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29"/>
      <c r="M45" s="329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302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28">
        <f>E56/D56</f>
        <v>2.2906443121160593E-4</v>
      </c>
      <c r="M50" s="328">
        <f>L50*365</f>
        <v>8.3608517392236167E-2</v>
      </c>
      <c r="N50" s="106">
        <v>42929</v>
      </c>
    </row>
    <row r="51" spans="1:14" ht="25.5">
      <c r="A51" s="302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28"/>
      <c r="M51" s="328"/>
      <c r="N51" s="106">
        <v>42951</v>
      </c>
    </row>
    <row r="52" spans="1:14" ht="14.25" customHeight="1">
      <c r="A52" s="302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28"/>
      <c r="M52" s="328"/>
      <c r="N52" s="84"/>
    </row>
    <row r="53" spans="1:14" ht="25.5">
      <c r="A53" s="302"/>
      <c r="B53" s="339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28"/>
      <c r="M53" s="328"/>
      <c r="N53" s="84" t="s">
        <v>148</v>
      </c>
    </row>
    <row r="54" spans="1:14" ht="25.5">
      <c r="A54" s="302"/>
      <c r="B54" s="340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28"/>
      <c r="M54" s="328"/>
      <c r="N54" s="84" t="s">
        <v>134</v>
      </c>
    </row>
    <row r="55" spans="1:14" ht="23.25" thickBot="1">
      <c r="A55" s="303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29"/>
      <c r="M55" s="329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42" t="s">
        <v>162</v>
      </c>
      <c r="B60" s="337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27">
        <f>E66/D66</f>
        <v>3.0114028409222385E-4</v>
      </c>
      <c r="M60" s="327">
        <f>L60*365</f>
        <v>0.1099162036936617</v>
      </c>
      <c r="N60" s="216" t="s">
        <v>182</v>
      </c>
    </row>
    <row r="61" spans="1:14" ht="14.25" customHeight="1">
      <c r="A61" s="343"/>
      <c r="B61" s="338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28"/>
      <c r="M61" s="328"/>
      <c r="N61" s="217">
        <v>42929</v>
      </c>
    </row>
    <row r="62" spans="1:14" ht="14.25" customHeight="1">
      <c r="A62" s="343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28"/>
      <c r="M62" s="328"/>
      <c r="N62" s="217">
        <v>42951</v>
      </c>
    </row>
    <row r="63" spans="1:14" ht="14.25" customHeight="1">
      <c r="A63" s="343"/>
      <c r="B63" s="335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28"/>
      <c r="M63" s="328"/>
      <c r="N63" s="218" t="s">
        <v>148</v>
      </c>
    </row>
    <row r="64" spans="1:14" ht="25.5">
      <c r="A64" s="343"/>
      <c r="B64" s="336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28"/>
      <c r="M64" s="328"/>
      <c r="N64" s="218" t="s">
        <v>134</v>
      </c>
    </row>
    <row r="65" spans="1:14" ht="23.25" thickBot="1">
      <c r="A65" s="344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29"/>
      <c r="M65" s="329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24" t="s">
        <v>194</v>
      </c>
      <c r="B76" s="337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27">
        <f>E82/D82</f>
        <v>3.0104962592234782E-4</v>
      </c>
      <c r="M76" s="327">
        <f>L76*365</f>
        <v>0.10988311346165695</v>
      </c>
      <c r="N76" s="191" t="s">
        <v>182</v>
      </c>
    </row>
    <row r="77" spans="1:14" ht="25.5">
      <c r="A77" s="325"/>
      <c r="B77" s="338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28"/>
      <c r="M77" s="328"/>
      <c r="N77" s="192">
        <v>42929</v>
      </c>
    </row>
    <row r="78" spans="1:14" ht="25.5">
      <c r="A78" s="325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28"/>
      <c r="M78" s="328"/>
      <c r="N78" s="192">
        <v>42951</v>
      </c>
    </row>
    <row r="79" spans="1:14" ht="25.5">
      <c r="A79" s="325"/>
      <c r="B79" s="335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28"/>
      <c r="M79" s="328"/>
      <c r="N79" s="193" t="s">
        <v>148</v>
      </c>
    </row>
    <row r="80" spans="1:14" ht="25.5">
      <c r="A80" s="325"/>
      <c r="B80" s="336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28"/>
      <c r="M80" s="328"/>
      <c r="N80" s="193" t="s">
        <v>134</v>
      </c>
    </row>
    <row r="81" spans="1:14" ht="23.25" thickBot="1">
      <c r="A81" s="326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29"/>
      <c r="M81" s="329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32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3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4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24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27">
        <f>E96/D96</f>
        <v>2.8163154527786601E-4</v>
      </c>
      <c r="M91" s="327">
        <f>L91*365</f>
        <v>0.10279551402642109</v>
      </c>
      <c r="N91" s="191" t="s">
        <v>182</v>
      </c>
    </row>
    <row r="92" spans="1:14" ht="25.5">
      <c r="A92" s="325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28"/>
      <c r="M92" s="328"/>
      <c r="N92" s="192">
        <v>42951</v>
      </c>
    </row>
    <row r="93" spans="1:14" ht="25.5">
      <c r="A93" s="325"/>
      <c r="B93" s="335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28"/>
      <c r="M93" s="328"/>
      <c r="N93" s="193" t="s">
        <v>148</v>
      </c>
    </row>
    <row r="94" spans="1:14" ht="25.5">
      <c r="A94" s="325"/>
      <c r="B94" s="336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28"/>
      <c r="M94" s="328"/>
      <c r="N94" s="193" t="s">
        <v>134</v>
      </c>
    </row>
    <row r="95" spans="1:14" ht="23.25" thickBot="1">
      <c r="A95" s="326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29"/>
      <c r="M95" s="329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32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3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4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24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27">
        <f>E111/D111</f>
        <v>2.1993666581101237E-4</v>
      </c>
      <c r="M105" s="327">
        <f>L105*365</f>
        <v>8.0276883021019513E-2</v>
      </c>
      <c r="N105" s="191"/>
    </row>
    <row r="106" spans="1:14" ht="25.5">
      <c r="A106" s="325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28"/>
      <c r="M106" s="328"/>
      <c r="N106" s="191" t="s">
        <v>182</v>
      </c>
    </row>
    <row r="107" spans="1:14" ht="25.5">
      <c r="A107" s="325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28"/>
      <c r="M107" s="328"/>
      <c r="N107" s="192">
        <v>42951</v>
      </c>
    </row>
    <row r="108" spans="1:14" ht="25.5">
      <c r="A108" s="325"/>
      <c r="B108" s="330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28"/>
      <c r="M108" s="328"/>
      <c r="N108" s="193" t="s">
        <v>148</v>
      </c>
    </row>
    <row r="109" spans="1:14" ht="25.5">
      <c r="A109" s="325"/>
      <c r="B109" s="331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28"/>
      <c r="M109" s="328"/>
      <c r="N109" s="193" t="s">
        <v>134</v>
      </c>
    </row>
    <row r="110" spans="1:14" ht="23.25" thickBot="1">
      <c r="A110" s="326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29"/>
      <c r="M110" s="329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32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3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4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24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27">
        <f>E126/D126</f>
        <v>2.1988830431051147E-4</v>
      </c>
      <c r="M120" s="327">
        <f>L120*365</f>
        <v>8.0259231073336684E-2</v>
      </c>
      <c r="N120" s="191"/>
    </row>
    <row r="121" spans="1:14" ht="25.5">
      <c r="A121" s="325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28"/>
      <c r="M121" s="328"/>
      <c r="N121" s="191" t="s">
        <v>182</v>
      </c>
    </row>
    <row r="122" spans="1:14" ht="25.5">
      <c r="A122" s="325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28"/>
      <c r="M122" s="328"/>
      <c r="N122" s="192">
        <v>42951</v>
      </c>
    </row>
    <row r="123" spans="1:14" ht="25.5">
      <c r="A123" s="325"/>
      <c r="B123" s="330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28"/>
      <c r="M123" s="328"/>
      <c r="N123" s="193" t="s">
        <v>148</v>
      </c>
    </row>
    <row r="124" spans="1:14" ht="25.5">
      <c r="A124" s="325"/>
      <c r="B124" s="331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28"/>
      <c r="M124" s="328"/>
      <c r="N124" s="193" t="s">
        <v>134</v>
      </c>
    </row>
    <row r="125" spans="1:14" ht="23.25" thickBot="1">
      <c r="A125" s="326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29"/>
      <c r="M125" s="329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32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3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4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220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24" t="s">
        <v>233</v>
      </c>
      <c r="B135" s="262">
        <v>78.91</v>
      </c>
      <c r="C135" s="290" t="s">
        <v>229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27">
        <f>E141/D141</f>
        <v>2.1983996407359162E-4</v>
      </c>
      <c r="M135" s="327">
        <f>L135*365</f>
        <v>8.0241586886860936E-2</v>
      </c>
      <c r="N135" s="191"/>
    </row>
    <row r="136" spans="1:14" ht="25.5">
      <c r="A136" s="325"/>
      <c r="B136" s="269">
        <v>28</v>
      </c>
      <c r="C136" s="291" t="s">
        <v>222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28"/>
      <c r="M136" s="328"/>
      <c r="N136" s="191" t="s">
        <v>182</v>
      </c>
    </row>
    <row r="137" spans="1:14" ht="25.5">
      <c r="A137" s="325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28"/>
      <c r="M137" s="328"/>
      <c r="N137" s="192">
        <v>42951</v>
      </c>
    </row>
    <row r="138" spans="1:14" ht="25.5">
      <c r="A138" s="325"/>
      <c r="B138" s="330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28"/>
      <c r="M138" s="328"/>
      <c r="N138" s="193" t="s">
        <v>148</v>
      </c>
    </row>
    <row r="139" spans="1:14" ht="25.5">
      <c r="A139" s="325"/>
      <c r="B139" s="331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28"/>
      <c r="M139" s="328"/>
      <c r="N139" s="193" t="s">
        <v>134</v>
      </c>
    </row>
    <row r="140" spans="1:14" ht="23.25" thickBot="1">
      <c r="A140" s="326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29"/>
      <c r="M140" s="329"/>
      <c r="N140" s="194" t="s">
        <v>135</v>
      </c>
    </row>
    <row r="141" spans="1:14" ht="18.75" thickBot="1">
      <c r="A141" s="195" t="s">
        <v>234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32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3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4"/>
      <c r="B144" s="162">
        <v>7.12</v>
      </c>
      <c r="C144" s="278" t="s">
        <v>230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224</v>
      </c>
      <c r="M146" s="179" t="s">
        <v>187</v>
      </c>
      <c r="N146" s="202" t="s">
        <v>186</v>
      </c>
    </row>
    <row r="147" spans="1:14" s="183" customFormat="1" ht="16.5" thickBot="1">
      <c r="A147" s="203" t="s">
        <v>235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220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24" t="s">
        <v>236</v>
      </c>
      <c r="B150" s="295">
        <v>78.91</v>
      </c>
      <c r="C150" s="290" t="s">
        <v>229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27">
        <f>E156/D156</f>
        <v>2.197916450862322E-4</v>
      </c>
      <c r="M150" s="327">
        <f>L150*365</f>
        <v>8.0223950456474749E-2</v>
      </c>
      <c r="N150" s="191"/>
    </row>
    <row r="151" spans="1:14" ht="25.5">
      <c r="A151" s="325"/>
      <c r="B151" s="269">
        <v>28</v>
      </c>
      <c r="C151" s="291" t="s">
        <v>222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28"/>
      <c r="M151" s="328"/>
      <c r="N151" s="191" t="s">
        <v>182</v>
      </c>
    </row>
    <row r="152" spans="1:14" ht="25.5">
      <c r="A152" s="325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28"/>
      <c r="M152" s="328"/>
      <c r="N152" s="192">
        <v>42951</v>
      </c>
    </row>
    <row r="153" spans="1:14" ht="25.5">
      <c r="A153" s="325"/>
      <c r="B153" s="330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28"/>
      <c r="M153" s="328"/>
      <c r="N153" s="193" t="s">
        <v>148</v>
      </c>
    </row>
    <row r="154" spans="1:14" ht="25.5">
      <c r="A154" s="325"/>
      <c r="B154" s="331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28"/>
      <c r="M154" s="328"/>
      <c r="N154" s="193" t="s">
        <v>134</v>
      </c>
    </row>
    <row r="155" spans="1:14" ht="23.25" thickBot="1">
      <c r="A155" s="326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29"/>
      <c r="M155" s="329"/>
      <c r="N155" s="194" t="s">
        <v>135</v>
      </c>
    </row>
    <row r="156" spans="1:14" ht="18.75" thickBot="1">
      <c r="A156" s="195" t="s">
        <v>237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32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3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4"/>
      <c r="B159" s="162">
        <v>7.12</v>
      </c>
      <c r="C159" s="278" t="s">
        <v>230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224</v>
      </c>
      <c r="M161" s="179" t="s">
        <v>187</v>
      </c>
      <c r="N161" s="202" t="s">
        <v>186</v>
      </c>
    </row>
    <row r="162" spans="1:14" s="183" customFormat="1" ht="16.5" thickBot="1">
      <c r="A162" s="203" t="s">
        <v>238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220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24" t="s">
        <v>239</v>
      </c>
      <c r="B165" s="296">
        <v>78.91</v>
      </c>
      <c r="C165" s="290" t="s">
        <v>229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27">
        <f>E171/D171</f>
        <v>2.1974334733442479E-4</v>
      </c>
      <c r="M165" s="327">
        <f>L165*365</f>
        <v>8.0206321777065048E-2</v>
      </c>
      <c r="N165" s="191"/>
    </row>
    <row r="166" spans="1:14" ht="25.5">
      <c r="A166" s="325"/>
      <c r="B166" s="269">
        <v>28</v>
      </c>
      <c r="C166" s="291" t="s">
        <v>222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28"/>
      <c r="M166" s="328"/>
      <c r="N166" s="191" t="s">
        <v>182</v>
      </c>
    </row>
    <row r="167" spans="1:14" ht="25.5">
      <c r="A167" s="325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28"/>
      <c r="M167" s="328"/>
      <c r="N167" s="192">
        <v>42951</v>
      </c>
    </row>
    <row r="168" spans="1:14" ht="25.5">
      <c r="A168" s="325"/>
      <c r="B168" s="330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28"/>
      <c r="M168" s="328"/>
      <c r="N168" s="193" t="s">
        <v>148</v>
      </c>
    </row>
    <row r="169" spans="1:14" ht="25.5">
      <c r="A169" s="325"/>
      <c r="B169" s="331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28"/>
      <c r="M169" s="328"/>
      <c r="N169" s="193" t="s">
        <v>134</v>
      </c>
    </row>
    <row r="170" spans="1:14" ht="23.25" thickBot="1">
      <c r="A170" s="326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29"/>
      <c r="M170" s="329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32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33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4"/>
      <c r="B174" s="162">
        <v>7.12</v>
      </c>
      <c r="C174" s="278" t="s">
        <v>230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224</v>
      </c>
      <c r="M176" s="179" t="s">
        <v>187</v>
      </c>
      <c r="N176" s="202" t="s">
        <v>186</v>
      </c>
    </row>
    <row r="177" spans="1:14" s="183" customFormat="1" ht="16.5" thickBot="1">
      <c r="A177" s="203" t="s">
        <v>240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.75" thickTop="1" thickBot="1"/>
    <row r="179" spans="1:14" s="157" customFormat="1" ht="15.75" thickTop="1" thickBot="1">
      <c r="A179" s="187" t="s">
        <v>0</v>
      </c>
      <c r="B179" s="188" t="s">
        <v>142</v>
      </c>
      <c r="C179" s="189" t="s">
        <v>1</v>
      </c>
      <c r="D179" s="188" t="s">
        <v>17</v>
      </c>
      <c r="E179" s="188" t="s">
        <v>11</v>
      </c>
      <c r="F179" s="188" t="s">
        <v>18</v>
      </c>
      <c r="G179" s="188" t="s">
        <v>14</v>
      </c>
      <c r="H179" s="188" t="s">
        <v>19</v>
      </c>
      <c r="I179" s="188" t="s">
        <v>2</v>
      </c>
      <c r="J179" s="188" t="s">
        <v>183</v>
      </c>
      <c r="K179" s="188" t="s">
        <v>220</v>
      </c>
      <c r="L179" s="188" t="s">
        <v>49</v>
      </c>
      <c r="M179" s="188" t="s">
        <v>30</v>
      </c>
      <c r="N179" s="190" t="s">
        <v>82</v>
      </c>
    </row>
    <row r="180" spans="1:14" ht="15" thickBot="1">
      <c r="A180" s="324" t="s">
        <v>241</v>
      </c>
      <c r="B180" s="297">
        <v>78.91</v>
      </c>
      <c r="C180" s="290" t="s">
        <v>229</v>
      </c>
      <c r="D180" s="264">
        <v>11100</v>
      </c>
      <c r="E180" s="264"/>
      <c r="F180" s="264">
        <f>D180</f>
        <v>11100</v>
      </c>
      <c r="G180" s="265"/>
      <c r="H180" s="266"/>
      <c r="I180" s="267">
        <f>D180</f>
        <v>11100</v>
      </c>
      <c r="J180" s="268"/>
      <c r="K180" s="153"/>
      <c r="L180" s="327">
        <f>E186/D186</f>
        <v>2.1969507080417343E-4</v>
      </c>
      <c r="M180" s="327">
        <f>L180*365</f>
        <v>8.0188700843523295E-2</v>
      </c>
      <c r="N180" s="191"/>
    </row>
    <row r="181" spans="1:14" ht="25.5">
      <c r="A181" s="325"/>
      <c r="B181" s="269">
        <v>28</v>
      </c>
      <c r="C181" s="291" t="s">
        <v>222</v>
      </c>
      <c r="D181" s="270">
        <v>8527.7216000000044</v>
      </c>
      <c r="E181" s="270">
        <v>3.4651999999999998</v>
      </c>
      <c r="F181" s="270">
        <f>D181+E181</f>
        <v>8531.186800000005</v>
      </c>
      <c r="G181" s="271" t="s">
        <v>175</v>
      </c>
      <c r="H181" s="272">
        <v>9733.6200000000008</v>
      </c>
      <c r="I181" s="273">
        <v>8500</v>
      </c>
      <c r="J181" s="274">
        <f>E181/I181</f>
        <v>4.0767058823529408E-4</v>
      </c>
      <c r="K181" s="275">
        <f>(F181-I181)/(H181-I181)</f>
        <v>2.52807185356957E-2</v>
      </c>
      <c r="L181" s="328"/>
      <c r="M181" s="328"/>
      <c r="N181" s="191" t="s">
        <v>182</v>
      </c>
    </row>
    <row r="182" spans="1:14" ht="25.5">
      <c r="A182" s="325"/>
      <c r="B182" s="286">
        <v>117.98</v>
      </c>
      <c r="C182" s="292" t="s">
        <v>181</v>
      </c>
      <c r="D182" s="287">
        <v>10017.261999999997</v>
      </c>
      <c r="E182" s="287">
        <v>1.9179999999999999</v>
      </c>
      <c r="F182" s="287">
        <f>D182+E182</f>
        <v>10019.179999999997</v>
      </c>
      <c r="G182" s="288" t="s">
        <v>149</v>
      </c>
      <c r="H182" s="289">
        <v>10047.950000000001</v>
      </c>
      <c r="I182" s="12">
        <v>10000</v>
      </c>
      <c r="J182" s="274">
        <f t="shared" ref="J182:J185" si="47">E182/I182</f>
        <v>1.918E-4</v>
      </c>
      <c r="K182" s="276">
        <f t="shared" ref="K182:K185" si="48">(F182-I182)/(H182-I182)</f>
        <v>0.39999999999992414</v>
      </c>
      <c r="L182" s="328"/>
      <c r="M182" s="328"/>
      <c r="N182" s="192">
        <v>42951</v>
      </c>
    </row>
    <row r="183" spans="1:14" ht="25.5">
      <c r="A183" s="325"/>
      <c r="B183" s="330">
        <v>118.93</v>
      </c>
      <c r="C183" s="293" t="s">
        <v>178</v>
      </c>
      <c r="D183" s="279">
        <v>10019.381500000003</v>
      </c>
      <c r="E183" s="279">
        <v>2.1535000000000002</v>
      </c>
      <c r="F183" s="279">
        <f t="shared" ref="F183:F184" si="49">D183+E183</f>
        <v>10021.535000000003</v>
      </c>
      <c r="G183" s="280" t="s">
        <v>150</v>
      </c>
      <c r="H183" s="281">
        <v>10079.68</v>
      </c>
      <c r="I183" s="12">
        <v>10000</v>
      </c>
      <c r="J183" s="274">
        <f t="shared" si="47"/>
        <v>2.1535000000000003E-4</v>
      </c>
      <c r="K183" s="276">
        <f t="shared" si="48"/>
        <v>0.27026857429723161</v>
      </c>
      <c r="L183" s="328"/>
      <c r="M183" s="328"/>
      <c r="N183" s="193" t="s">
        <v>148</v>
      </c>
    </row>
    <row r="184" spans="1:14" ht="25.5">
      <c r="A184" s="325"/>
      <c r="B184" s="331"/>
      <c r="C184" s="293" t="s">
        <v>179</v>
      </c>
      <c r="D184" s="279">
        <v>1024.0023999999999</v>
      </c>
      <c r="E184" s="279">
        <v>0.32879999999999998</v>
      </c>
      <c r="F184" s="279">
        <f t="shared" si="49"/>
        <v>1024.3311999999999</v>
      </c>
      <c r="G184" s="280" t="s">
        <v>132</v>
      </c>
      <c r="H184" s="281">
        <v>1032.8800000000001</v>
      </c>
      <c r="I184" s="12">
        <v>1000</v>
      </c>
      <c r="J184" s="274">
        <f t="shared" si="47"/>
        <v>3.2879999999999997E-4</v>
      </c>
      <c r="K184" s="276">
        <f t="shared" si="48"/>
        <v>0.73999999999999311</v>
      </c>
      <c r="L184" s="328"/>
      <c r="M184" s="328"/>
      <c r="N184" s="193" t="s">
        <v>134</v>
      </c>
    </row>
    <row r="185" spans="1:14" ht="23.25" thickBot="1">
      <c r="A185" s="326"/>
      <c r="B185" s="282"/>
      <c r="C185" s="294" t="s">
        <v>177</v>
      </c>
      <c r="D185" s="283">
        <v>10088.830000000007</v>
      </c>
      <c r="E185" s="284">
        <v>3.29</v>
      </c>
      <c r="F185" s="284">
        <f>D185+E185</f>
        <v>10092.120000000008</v>
      </c>
      <c r="G185" s="285" t="s">
        <v>126</v>
      </c>
      <c r="H185" s="284">
        <v>11196.73</v>
      </c>
      <c r="I185" s="146">
        <v>10000</v>
      </c>
      <c r="J185" s="274">
        <f t="shared" si="47"/>
        <v>3.2900000000000003E-4</v>
      </c>
      <c r="K185" s="276">
        <f t="shared" si="48"/>
        <v>7.6976427431424049E-2</v>
      </c>
      <c r="L185" s="329"/>
      <c r="M185" s="329"/>
      <c r="N185" s="194" t="s">
        <v>135</v>
      </c>
    </row>
    <row r="186" spans="1:14" ht="18.75" thickBot="1">
      <c r="A186" s="195" t="s">
        <v>195</v>
      </c>
      <c r="B186" s="174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8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6"/>
    </row>
    <row r="187" spans="1:14" ht="26.25" thickTop="1">
      <c r="A187" s="332" t="s">
        <v>196</v>
      </c>
      <c r="B187" s="122" t="s">
        <v>138</v>
      </c>
      <c r="C187" s="245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7"/>
    </row>
    <row r="188" spans="1:14" ht="25.5">
      <c r="A188" s="333"/>
      <c r="B188" s="130" t="s">
        <v>138</v>
      </c>
      <c r="C188" s="244" t="s">
        <v>197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7">
        <v>1500</v>
      </c>
      <c r="J188" s="168">
        <f>(H188-I188)/I188</f>
        <v>-4.9266666666665819E-3</v>
      </c>
      <c r="K188" s="238" t="s">
        <v>202</v>
      </c>
      <c r="L188" s="243">
        <v>1.454</v>
      </c>
      <c r="M188" s="242" t="s">
        <v>201</v>
      </c>
      <c r="N188" s="241" t="s">
        <v>200</v>
      </c>
    </row>
    <row r="189" spans="1:14" ht="28.5">
      <c r="A189" s="334"/>
      <c r="B189" s="162">
        <v>7.12</v>
      </c>
      <c r="C189" s="278" t="s">
        <v>230</v>
      </c>
      <c r="D189" s="164">
        <v>10500.919999999998</v>
      </c>
      <c r="E189" s="163">
        <v>1.1499999999999999</v>
      </c>
      <c r="F189" s="163">
        <f>D189+E189</f>
        <v>10502.069999999998</v>
      </c>
      <c r="G189" s="165" t="s">
        <v>10</v>
      </c>
      <c r="H189" s="166">
        <f>F189</f>
        <v>10502.069999999998</v>
      </c>
      <c r="I189" s="171">
        <v>10500</v>
      </c>
      <c r="J189" s="239">
        <f t="shared" ref="J189" si="50">E189/D189</f>
        <v>1.0951421399267874E-4</v>
      </c>
      <c r="K189" s="277">
        <f>(F189-I189)/I189</f>
        <v>1.971428571426562E-4</v>
      </c>
      <c r="L189" s="175"/>
      <c r="M189" s="176"/>
      <c r="N189" s="198"/>
    </row>
    <row r="190" spans="1:14">
      <c r="A190" s="199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200"/>
    </row>
    <row r="191" spans="1:14" s="157" customFormat="1" ht="16.5" customHeight="1" thickBot="1">
      <c r="A191" s="201" t="s">
        <v>0</v>
      </c>
      <c r="B191" s="178" t="s">
        <v>1</v>
      </c>
      <c r="C191" s="181" t="s">
        <v>102</v>
      </c>
      <c r="D191" s="181" t="s">
        <v>2</v>
      </c>
      <c r="E191" s="181" t="s">
        <v>94</v>
      </c>
      <c r="F191" s="178" t="s">
        <v>185</v>
      </c>
      <c r="G191" s="178" t="s">
        <v>192</v>
      </c>
      <c r="H191" s="178" t="s">
        <v>190</v>
      </c>
      <c r="I191" s="180" t="s">
        <v>191</v>
      </c>
      <c r="J191" s="180" t="s">
        <v>112</v>
      </c>
      <c r="K191" s="182" t="s">
        <v>188</v>
      </c>
      <c r="L191" s="261" t="s">
        <v>224</v>
      </c>
      <c r="M191" s="179" t="s">
        <v>187</v>
      </c>
      <c r="N191" s="202" t="s">
        <v>186</v>
      </c>
    </row>
    <row r="192" spans="1:14" s="183" customFormat="1" ht="16.5" thickBot="1">
      <c r="A192" s="203" t="s">
        <v>242</v>
      </c>
      <c r="B192" s="204" t="s">
        <v>58</v>
      </c>
      <c r="C192" s="205">
        <f>F186+B186</f>
        <v>51132.173000000017</v>
      </c>
      <c r="D192" s="205">
        <f>I186</f>
        <v>50600</v>
      </c>
      <c r="E192" s="206">
        <v>28</v>
      </c>
      <c r="F192" s="207">
        <f>C192-D192</f>
        <v>532.17300000001705</v>
      </c>
      <c r="G192" s="208">
        <f>F192/D192</f>
        <v>1.0517252964427215E-2</v>
      </c>
      <c r="H192" s="207">
        <f>F192/E192</f>
        <v>19.006178571429182</v>
      </c>
      <c r="I192" s="208">
        <f>G192/E192</f>
        <v>3.7561617730097198E-4</v>
      </c>
      <c r="J192" s="209">
        <f>H192*10000/D192</f>
        <v>3.7561617730097199</v>
      </c>
      <c r="K192" s="210">
        <f>B186</f>
        <v>343.82</v>
      </c>
      <c r="L192" s="210">
        <f>F192-K192</f>
        <v>188.35300000001706</v>
      </c>
      <c r="M192" s="208">
        <f>I192*365</f>
        <v>0.13709990471485478</v>
      </c>
      <c r="N192" s="211">
        <f>H192*365</f>
        <v>6937.2551785716514</v>
      </c>
    </row>
    <row r="193" spans="1:14" ht="15.75" thickTop="1" thickBot="1"/>
    <row r="194" spans="1:14" s="157" customFormat="1" ht="15.75" thickTop="1" thickBot="1">
      <c r="A194" s="187" t="s">
        <v>0</v>
      </c>
      <c r="B194" s="188" t="s">
        <v>142</v>
      </c>
      <c r="C194" s="189" t="s">
        <v>1</v>
      </c>
      <c r="D194" s="188" t="s">
        <v>17</v>
      </c>
      <c r="E194" s="188" t="s">
        <v>11</v>
      </c>
      <c r="F194" s="188" t="s">
        <v>18</v>
      </c>
      <c r="G194" s="188" t="s">
        <v>14</v>
      </c>
      <c r="H194" s="188" t="s">
        <v>19</v>
      </c>
      <c r="I194" s="188" t="s">
        <v>2</v>
      </c>
      <c r="J194" s="188" t="s">
        <v>183</v>
      </c>
      <c r="K194" s="188" t="s">
        <v>220</v>
      </c>
      <c r="L194" s="188" t="s">
        <v>49</v>
      </c>
      <c r="M194" s="188" t="s">
        <v>30</v>
      </c>
      <c r="N194" s="190" t="s">
        <v>82</v>
      </c>
    </row>
    <row r="195" spans="1:14" ht="15" thickBot="1">
      <c r="A195" s="324" t="s">
        <v>243</v>
      </c>
      <c r="B195" s="297">
        <v>78.91</v>
      </c>
      <c r="C195" s="290" t="s">
        <v>229</v>
      </c>
      <c r="D195" s="264">
        <v>11100</v>
      </c>
      <c r="E195" s="264"/>
      <c r="F195" s="264">
        <f>D195</f>
        <v>11100</v>
      </c>
      <c r="G195" s="265"/>
      <c r="H195" s="266"/>
      <c r="I195" s="267">
        <f>D195</f>
        <v>11100</v>
      </c>
      <c r="J195" s="268"/>
      <c r="K195" s="153"/>
      <c r="L195" s="327">
        <f>E201/D201</f>
        <v>2.1964681548149428E-4</v>
      </c>
      <c r="M195" s="327">
        <f>L195*365</f>
        <v>8.0171087650745418E-2</v>
      </c>
      <c r="N195" s="191"/>
    </row>
    <row r="196" spans="1:14" ht="25.5">
      <c r="A196" s="325"/>
      <c r="B196" s="269">
        <v>28</v>
      </c>
      <c r="C196" s="291" t="s">
        <v>222</v>
      </c>
      <c r="D196" s="270">
        <v>8531.186800000005</v>
      </c>
      <c r="E196" s="270">
        <v>3.4651999999999998</v>
      </c>
      <c r="F196" s="270">
        <f>D196+E196</f>
        <v>8534.6520000000055</v>
      </c>
      <c r="G196" s="271" t="s">
        <v>175</v>
      </c>
      <c r="H196" s="272">
        <v>9733.6200000000008</v>
      </c>
      <c r="I196" s="273">
        <v>8500</v>
      </c>
      <c r="J196" s="274">
        <f>E196/I196</f>
        <v>4.0767058823529408E-4</v>
      </c>
      <c r="K196" s="275">
        <f>(F196-I196)/(H196-I196)</f>
        <v>2.808968726188411E-2</v>
      </c>
      <c r="L196" s="328"/>
      <c r="M196" s="328"/>
      <c r="N196" s="191" t="s">
        <v>182</v>
      </c>
    </row>
    <row r="197" spans="1:14" ht="25.5">
      <c r="A197" s="325"/>
      <c r="B197" s="286">
        <v>117.98</v>
      </c>
      <c r="C197" s="292" t="s">
        <v>181</v>
      </c>
      <c r="D197" s="287">
        <v>10019.179999999997</v>
      </c>
      <c r="E197" s="287">
        <v>1.9179999999999999</v>
      </c>
      <c r="F197" s="287">
        <f>D197+E197</f>
        <v>10021.097999999996</v>
      </c>
      <c r="G197" s="288" t="s">
        <v>149</v>
      </c>
      <c r="H197" s="289">
        <v>10047.950000000001</v>
      </c>
      <c r="I197" s="12">
        <v>10000</v>
      </c>
      <c r="J197" s="274">
        <f t="shared" ref="J197:J200" si="51">E197/I197</f>
        <v>1.918E-4</v>
      </c>
      <c r="K197" s="276">
        <f t="shared" ref="K197:K200" si="52">(F197-I197)/(H197-I197)</f>
        <v>0.43999999999991657</v>
      </c>
      <c r="L197" s="328"/>
      <c r="M197" s="328"/>
      <c r="N197" s="192">
        <v>42951</v>
      </c>
    </row>
    <row r="198" spans="1:14" ht="25.5">
      <c r="A198" s="325"/>
      <c r="B198" s="330">
        <v>118.93</v>
      </c>
      <c r="C198" s="293" t="s">
        <v>178</v>
      </c>
      <c r="D198" s="279">
        <v>10021.535000000003</v>
      </c>
      <c r="E198" s="279">
        <v>2.1535000000000002</v>
      </c>
      <c r="F198" s="279">
        <f t="shared" ref="F198:F199" si="53">D198+E198</f>
        <v>10023.688500000004</v>
      </c>
      <c r="G198" s="280" t="s">
        <v>150</v>
      </c>
      <c r="H198" s="281">
        <v>10079.68</v>
      </c>
      <c r="I198" s="12">
        <v>10000</v>
      </c>
      <c r="J198" s="274">
        <f t="shared" si="51"/>
        <v>2.1535000000000003E-4</v>
      </c>
      <c r="K198" s="276">
        <f t="shared" si="52"/>
        <v>0.29729543172695477</v>
      </c>
      <c r="L198" s="328"/>
      <c r="M198" s="328"/>
      <c r="N198" s="193" t="s">
        <v>148</v>
      </c>
    </row>
    <row r="199" spans="1:14" ht="25.5">
      <c r="A199" s="325"/>
      <c r="B199" s="331"/>
      <c r="C199" s="293" t="s">
        <v>179</v>
      </c>
      <c r="D199" s="279">
        <v>1024.3311999999999</v>
      </c>
      <c r="E199" s="279">
        <v>0.32879999999999998</v>
      </c>
      <c r="F199" s="279">
        <f t="shared" si="53"/>
        <v>1024.6599999999999</v>
      </c>
      <c r="G199" s="280" t="s">
        <v>132</v>
      </c>
      <c r="H199" s="281">
        <v>1032.8800000000001</v>
      </c>
      <c r="I199" s="12">
        <v>1000</v>
      </c>
      <c r="J199" s="274">
        <f t="shared" si="51"/>
        <v>3.2879999999999997E-4</v>
      </c>
      <c r="K199" s="276">
        <f t="shared" si="52"/>
        <v>0.74999999999999312</v>
      </c>
      <c r="L199" s="328"/>
      <c r="M199" s="328"/>
      <c r="N199" s="193" t="s">
        <v>134</v>
      </c>
    </row>
    <row r="200" spans="1:14" ht="23.25" thickBot="1">
      <c r="A200" s="326"/>
      <c r="B200" s="282"/>
      <c r="C200" s="294" t="s">
        <v>177</v>
      </c>
      <c r="D200" s="283">
        <v>10092.120000000008</v>
      </c>
      <c r="E200" s="284">
        <v>3.29</v>
      </c>
      <c r="F200" s="284">
        <f>D200+E200</f>
        <v>10095.410000000009</v>
      </c>
      <c r="G200" s="285" t="s">
        <v>126</v>
      </c>
      <c r="H200" s="284">
        <v>11196.73</v>
      </c>
      <c r="I200" s="146">
        <v>10000</v>
      </c>
      <c r="J200" s="274">
        <f t="shared" si="51"/>
        <v>3.2900000000000003E-4</v>
      </c>
      <c r="K200" s="276">
        <f t="shared" si="52"/>
        <v>7.9725585553975409E-2</v>
      </c>
      <c r="L200" s="329"/>
      <c r="M200" s="329"/>
      <c r="N200" s="194" t="s">
        <v>135</v>
      </c>
    </row>
    <row r="201" spans="1:14" ht="18.75" thickBot="1">
      <c r="A201" s="195" t="s">
        <v>244</v>
      </c>
      <c r="B201" s="174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8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6"/>
    </row>
    <row r="202" spans="1:14" ht="26.25" thickTop="1">
      <c r="A202" s="332" t="s">
        <v>196</v>
      </c>
      <c r="B202" s="122" t="s">
        <v>138</v>
      </c>
      <c r="C202" s="245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7"/>
    </row>
    <row r="203" spans="1:14" ht="25.5">
      <c r="A203" s="333"/>
      <c r="B203" s="130" t="s">
        <v>138</v>
      </c>
      <c r="C203" s="244" t="s">
        <v>197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7">
        <v>1500</v>
      </c>
      <c r="J203" s="168">
        <f>(H203-I203)/I203</f>
        <v>-3.7773333333333235E-2</v>
      </c>
      <c r="K203" s="238" t="s">
        <v>202</v>
      </c>
      <c r="L203" s="243">
        <v>1.423</v>
      </c>
      <c r="M203" s="242" t="s">
        <v>201</v>
      </c>
      <c r="N203" s="241" t="s">
        <v>200</v>
      </c>
    </row>
    <row r="204" spans="1:14" ht="28.5">
      <c r="A204" s="334"/>
      <c r="B204" s="162">
        <v>7.12</v>
      </c>
      <c r="C204" s="278" t="s">
        <v>230</v>
      </c>
      <c r="D204" s="164">
        <v>10502.069999999998</v>
      </c>
      <c r="E204" s="163">
        <v>1.1599999999999999</v>
      </c>
      <c r="F204" s="163">
        <f>D204+E204</f>
        <v>10503.229999999998</v>
      </c>
      <c r="G204" s="165" t="s">
        <v>10</v>
      </c>
      <c r="H204" s="166">
        <f>F204</f>
        <v>10503.229999999998</v>
      </c>
      <c r="I204" s="171">
        <v>10500</v>
      </c>
      <c r="J204" s="239">
        <f t="shared" ref="J204" si="54">E204/D204</f>
        <v>1.1045441517719842E-4</v>
      </c>
      <c r="K204" s="277">
        <f>(F204-I204)/I204</f>
        <v>3.0761904761883278E-4</v>
      </c>
      <c r="L204" s="175"/>
      <c r="M204" s="176"/>
      <c r="N204" s="198"/>
    </row>
    <row r="205" spans="1:14">
      <c r="A205" s="199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200"/>
    </row>
    <row r="206" spans="1:14" s="157" customFormat="1" ht="16.5" customHeight="1" thickBot="1">
      <c r="A206" s="201" t="s">
        <v>0</v>
      </c>
      <c r="B206" s="178" t="s">
        <v>1</v>
      </c>
      <c r="C206" s="181" t="s">
        <v>102</v>
      </c>
      <c r="D206" s="181" t="s">
        <v>2</v>
      </c>
      <c r="E206" s="181" t="s">
        <v>94</v>
      </c>
      <c r="F206" s="178" t="s">
        <v>185</v>
      </c>
      <c r="G206" s="178" t="s">
        <v>192</v>
      </c>
      <c r="H206" s="178" t="s">
        <v>190</v>
      </c>
      <c r="I206" s="180" t="s">
        <v>191</v>
      </c>
      <c r="J206" s="180" t="s">
        <v>112</v>
      </c>
      <c r="K206" s="182" t="s">
        <v>188</v>
      </c>
      <c r="L206" s="261" t="s">
        <v>224</v>
      </c>
      <c r="M206" s="179" t="s">
        <v>187</v>
      </c>
      <c r="N206" s="202" t="s">
        <v>186</v>
      </c>
    </row>
    <row r="207" spans="1:14" s="183" customFormat="1" ht="16.5" thickBot="1">
      <c r="A207" s="203" t="s">
        <v>245</v>
      </c>
      <c r="B207" s="204" t="s">
        <v>58</v>
      </c>
      <c r="C207" s="205">
        <f>F201+B201</f>
        <v>51143.328500000018</v>
      </c>
      <c r="D207" s="205">
        <f>I201</f>
        <v>50600</v>
      </c>
      <c r="E207" s="206">
        <v>29</v>
      </c>
      <c r="F207" s="207">
        <f>C207-D207</f>
        <v>543.32850000001781</v>
      </c>
      <c r="G207" s="208">
        <f>F207/D207</f>
        <v>1.07377173913047E-2</v>
      </c>
      <c r="H207" s="207">
        <f>F207/E207</f>
        <v>18.735465517241995</v>
      </c>
      <c r="I207" s="208">
        <f>G207/E207</f>
        <v>3.7026611694154137E-4</v>
      </c>
      <c r="J207" s="209">
        <f>H207*10000/D207</f>
        <v>3.7026611694154137</v>
      </c>
      <c r="K207" s="210">
        <f>B201</f>
        <v>343.82</v>
      </c>
      <c r="L207" s="210">
        <f>F207-K207</f>
        <v>199.50850000001782</v>
      </c>
      <c r="M207" s="208">
        <f>I207*365</f>
        <v>0.1351471326836626</v>
      </c>
      <c r="N207" s="211">
        <f>H207*365</f>
        <v>6838.4449137933279</v>
      </c>
    </row>
    <row r="208" spans="1:14" ht="15.75" thickTop="1" thickBot="1"/>
    <row r="209" spans="1:14" s="157" customFormat="1" ht="15.75" thickTop="1" thickBot="1">
      <c r="A209" s="187" t="s">
        <v>0</v>
      </c>
      <c r="B209" s="188" t="s">
        <v>142</v>
      </c>
      <c r="C209" s="189" t="s">
        <v>1</v>
      </c>
      <c r="D209" s="188" t="s">
        <v>17</v>
      </c>
      <c r="E209" s="188" t="s">
        <v>11</v>
      </c>
      <c r="F209" s="188" t="s">
        <v>18</v>
      </c>
      <c r="G209" s="188" t="s">
        <v>14</v>
      </c>
      <c r="H209" s="188" t="s">
        <v>19</v>
      </c>
      <c r="I209" s="188" t="s">
        <v>2</v>
      </c>
      <c r="J209" s="188" t="s">
        <v>183</v>
      </c>
      <c r="K209" s="188" t="s">
        <v>220</v>
      </c>
      <c r="L209" s="188" t="s">
        <v>49</v>
      </c>
      <c r="M209" s="188" t="s">
        <v>30</v>
      </c>
      <c r="N209" s="190" t="s">
        <v>82</v>
      </c>
    </row>
    <row r="210" spans="1:14" ht="15" thickBot="1">
      <c r="A210" s="324" t="s">
        <v>246</v>
      </c>
      <c r="B210" s="298">
        <v>78.91</v>
      </c>
      <c r="C210" s="290" t="s">
        <v>229</v>
      </c>
      <c r="D210" s="264">
        <v>11100</v>
      </c>
      <c r="E210" s="264"/>
      <c r="F210" s="264">
        <f>D210</f>
        <v>11100</v>
      </c>
      <c r="G210" s="265"/>
      <c r="H210" s="266"/>
      <c r="I210" s="267">
        <f>D210</f>
        <v>11100</v>
      </c>
      <c r="J210" s="268"/>
      <c r="K210" s="153"/>
      <c r="L210" s="327">
        <f>E216/D216</f>
        <v>2.1959858135241596E-4</v>
      </c>
      <c r="M210" s="327">
        <f>L210*365</f>
        <v>8.0153482193631831E-2</v>
      </c>
      <c r="N210" s="191"/>
    </row>
    <row r="211" spans="1:14" ht="25.5">
      <c r="A211" s="325"/>
      <c r="B211" s="269">
        <v>59.19</v>
      </c>
      <c r="C211" s="291" t="s">
        <v>222</v>
      </c>
      <c r="D211" s="270">
        <v>8534.6520000000055</v>
      </c>
      <c r="E211" s="270">
        <v>3.4651999999999998</v>
      </c>
      <c r="F211" s="270">
        <f>D211+E211</f>
        <v>8538.1172000000061</v>
      </c>
      <c r="G211" s="271" t="s">
        <v>175</v>
      </c>
      <c r="H211" s="272">
        <v>9733.6200000000008</v>
      </c>
      <c r="I211" s="273">
        <v>8500</v>
      </c>
      <c r="J211" s="274">
        <f>E211/I211</f>
        <v>4.0767058823529408E-4</v>
      </c>
      <c r="K211" s="275">
        <f>(F211-I211)/(H211-I211)</f>
        <v>3.0898655988072524E-2</v>
      </c>
      <c r="L211" s="328"/>
      <c r="M211" s="328"/>
      <c r="N211" s="191" t="s">
        <v>182</v>
      </c>
    </row>
    <row r="212" spans="1:14" ht="25.5">
      <c r="A212" s="325"/>
      <c r="B212" s="286">
        <v>117.98</v>
      </c>
      <c r="C212" s="292" t="s">
        <v>181</v>
      </c>
      <c r="D212" s="287">
        <v>10021.097999999996</v>
      </c>
      <c r="E212" s="287">
        <v>1.9179999999999999</v>
      </c>
      <c r="F212" s="287">
        <f>D212+E212</f>
        <v>10023.015999999996</v>
      </c>
      <c r="G212" s="288" t="s">
        <v>149</v>
      </c>
      <c r="H212" s="289">
        <v>10047.950000000001</v>
      </c>
      <c r="I212" s="12">
        <v>10000</v>
      </c>
      <c r="J212" s="274">
        <f t="shared" ref="J212:J215" si="55">E212/I212</f>
        <v>1.918E-4</v>
      </c>
      <c r="K212" s="276">
        <f t="shared" ref="K212:K215" si="56">(F212-I212)/(H212-I212)</f>
        <v>0.47999999999990894</v>
      </c>
      <c r="L212" s="328"/>
      <c r="M212" s="328"/>
      <c r="N212" s="192">
        <v>42951</v>
      </c>
    </row>
    <row r="213" spans="1:14" ht="25.5">
      <c r="A213" s="325"/>
      <c r="B213" s="330">
        <v>118.93</v>
      </c>
      <c r="C213" s="293" t="s">
        <v>178</v>
      </c>
      <c r="D213" s="279">
        <v>10023.688500000004</v>
      </c>
      <c r="E213" s="279">
        <v>2.1535000000000002</v>
      </c>
      <c r="F213" s="279">
        <f t="shared" ref="F213:F214" si="57">D213+E213</f>
        <v>10025.842000000004</v>
      </c>
      <c r="G213" s="280" t="s">
        <v>150</v>
      </c>
      <c r="H213" s="281">
        <v>10079.68</v>
      </c>
      <c r="I213" s="12">
        <v>10000</v>
      </c>
      <c r="J213" s="274">
        <f t="shared" si="55"/>
        <v>2.1535000000000003E-4</v>
      </c>
      <c r="K213" s="276">
        <f t="shared" si="56"/>
        <v>0.32432228915667793</v>
      </c>
      <c r="L213" s="328"/>
      <c r="M213" s="328"/>
      <c r="N213" s="193" t="s">
        <v>148</v>
      </c>
    </row>
    <row r="214" spans="1:14" ht="25.5">
      <c r="A214" s="325"/>
      <c r="B214" s="331"/>
      <c r="C214" s="293" t="s">
        <v>179</v>
      </c>
      <c r="D214" s="279">
        <v>1024.6599999999999</v>
      </c>
      <c r="E214" s="279">
        <v>0.32879999999999998</v>
      </c>
      <c r="F214" s="279">
        <f t="shared" si="57"/>
        <v>1024.9887999999999</v>
      </c>
      <c r="G214" s="280" t="s">
        <v>132</v>
      </c>
      <c r="H214" s="281">
        <v>1032.8800000000001</v>
      </c>
      <c r="I214" s="12">
        <v>1000</v>
      </c>
      <c r="J214" s="274">
        <f t="shared" si="55"/>
        <v>3.2879999999999997E-4</v>
      </c>
      <c r="K214" s="276">
        <f t="shared" si="56"/>
        <v>0.75999999999999313</v>
      </c>
      <c r="L214" s="328"/>
      <c r="M214" s="328"/>
      <c r="N214" s="193" t="s">
        <v>134</v>
      </c>
    </row>
    <row r="215" spans="1:14" ht="23.25" thickBot="1">
      <c r="A215" s="326"/>
      <c r="B215" s="282"/>
      <c r="C215" s="294" t="s">
        <v>177</v>
      </c>
      <c r="D215" s="283">
        <v>10095.410000000009</v>
      </c>
      <c r="E215" s="284">
        <v>3.29</v>
      </c>
      <c r="F215" s="284">
        <f>D215+E215</f>
        <v>10098.70000000001</v>
      </c>
      <c r="G215" s="285" t="s">
        <v>126</v>
      </c>
      <c r="H215" s="284">
        <v>11196.73</v>
      </c>
      <c r="I215" s="146">
        <v>10000</v>
      </c>
      <c r="J215" s="274">
        <f t="shared" si="55"/>
        <v>3.2900000000000003E-4</v>
      </c>
      <c r="K215" s="276">
        <f t="shared" si="56"/>
        <v>8.2474743676526754E-2</v>
      </c>
      <c r="L215" s="329"/>
      <c r="M215" s="329"/>
      <c r="N215" s="194" t="s">
        <v>135</v>
      </c>
    </row>
    <row r="216" spans="1:14" ht="18.75" thickBot="1">
      <c r="A216" s="195" t="s">
        <v>247</v>
      </c>
      <c r="B216" s="174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8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6"/>
    </row>
    <row r="217" spans="1:14" ht="26.25" thickTop="1">
      <c r="A217" s="332" t="s">
        <v>196</v>
      </c>
      <c r="B217" s="122" t="s">
        <v>138</v>
      </c>
      <c r="C217" s="245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7"/>
    </row>
    <row r="218" spans="1:14" ht="25.5">
      <c r="A218" s="333"/>
      <c r="B218" s="130" t="s">
        <v>138</v>
      </c>
      <c r="C218" s="244" t="s">
        <v>197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7">
        <v>1500</v>
      </c>
      <c r="J218" s="168">
        <f>(H218-I218)/I218</f>
        <v>-3.7773333333333235E-2</v>
      </c>
      <c r="K218" s="238" t="s">
        <v>202</v>
      </c>
      <c r="L218" s="243">
        <v>1.423</v>
      </c>
      <c r="M218" s="242" t="s">
        <v>201</v>
      </c>
      <c r="N218" s="241" t="s">
        <v>200</v>
      </c>
    </row>
    <row r="219" spans="1:14" ht="28.5">
      <c r="A219" s="334"/>
      <c r="B219" s="162">
        <v>7.12</v>
      </c>
      <c r="C219" s="278" t="s">
        <v>230</v>
      </c>
      <c r="D219" s="164">
        <v>10503.229999999998</v>
      </c>
      <c r="E219" s="163">
        <v>1.1499999999999999</v>
      </c>
      <c r="F219" s="163">
        <f>D219+E219</f>
        <v>10504.379999999997</v>
      </c>
      <c r="G219" s="165" t="s">
        <v>10</v>
      </c>
      <c r="H219" s="166">
        <f>F219</f>
        <v>10504.379999999997</v>
      </c>
      <c r="I219" s="171">
        <v>10500</v>
      </c>
      <c r="J219" s="239">
        <f t="shared" ref="J219" si="58">E219/D219</f>
        <v>1.0949012827482595E-4</v>
      </c>
      <c r="K219" s="277">
        <f>(F219-I219)/I219</f>
        <v>4.1714285714260766E-4</v>
      </c>
      <c r="L219" s="175"/>
      <c r="M219" s="176"/>
      <c r="N219" s="198"/>
    </row>
    <row r="220" spans="1:14">
      <c r="A220" s="199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200"/>
    </row>
    <row r="221" spans="1:14" s="157" customFormat="1" ht="16.5" customHeight="1" thickBot="1">
      <c r="A221" s="201" t="s">
        <v>0</v>
      </c>
      <c r="B221" s="178" t="s">
        <v>1</v>
      </c>
      <c r="C221" s="181" t="s">
        <v>102</v>
      </c>
      <c r="D221" s="181" t="s">
        <v>2</v>
      </c>
      <c r="E221" s="181" t="s">
        <v>94</v>
      </c>
      <c r="F221" s="178" t="s">
        <v>185</v>
      </c>
      <c r="G221" s="178" t="s">
        <v>192</v>
      </c>
      <c r="H221" s="178" t="s">
        <v>190</v>
      </c>
      <c r="I221" s="180" t="s">
        <v>191</v>
      </c>
      <c r="J221" s="180" t="s">
        <v>112</v>
      </c>
      <c r="K221" s="182" t="s">
        <v>188</v>
      </c>
      <c r="L221" s="261" t="s">
        <v>224</v>
      </c>
      <c r="M221" s="179" t="s">
        <v>187</v>
      </c>
      <c r="N221" s="202" t="s">
        <v>186</v>
      </c>
    </row>
    <row r="222" spans="1:14" s="183" customFormat="1" ht="16.5" thickBot="1">
      <c r="A222" s="203" t="s">
        <v>248</v>
      </c>
      <c r="B222" s="204" t="s">
        <v>58</v>
      </c>
      <c r="C222" s="205">
        <f>F216+B216</f>
        <v>51185.674000000021</v>
      </c>
      <c r="D222" s="205">
        <f>I216</f>
        <v>50600</v>
      </c>
      <c r="E222" s="206">
        <v>30</v>
      </c>
      <c r="F222" s="207">
        <f>C222-D222</f>
        <v>585.6740000000209</v>
      </c>
      <c r="G222" s="208">
        <f>F222/D222</f>
        <v>1.1574584980237567E-2</v>
      </c>
      <c r="H222" s="207">
        <f>F222/E222</f>
        <v>19.522466666667363</v>
      </c>
      <c r="I222" s="208">
        <f>G222/E222</f>
        <v>3.8581949934125224E-4</v>
      </c>
      <c r="J222" s="209">
        <f>H222*10000/D222</f>
        <v>3.8581949934125226</v>
      </c>
      <c r="K222" s="210">
        <f>B216</f>
        <v>375.01</v>
      </c>
      <c r="L222" s="210">
        <f>F222-K222</f>
        <v>210.66400000002091</v>
      </c>
      <c r="M222" s="208">
        <f>I222*365</f>
        <v>0.14082411725955707</v>
      </c>
      <c r="N222" s="211">
        <f>H222*365</f>
        <v>7125.700333333587</v>
      </c>
    </row>
    <row r="223" spans="1:14" ht="15.75" thickTop="1" thickBot="1"/>
    <row r="224" spans="1:14" s="157" customFormat="1" ht="15.75" thickTop="1" thickBot="1">
      <c r="A224" s="187" t="s">
        <v>0</v>
      </c>
      <c r="B224" s="188" t="s">
        <v>142</v>
      </c>
      <c r="C224" s="189" t="s">
        <v>1</v>
      </c>
      <c r="D224" s="188" t="s">
        <v>17</v>
      </c>
      <c r="E224" s="188" t="s">
        <v>11</v>
      </c>
      <c r="F224" s="188" t="s">
        <v>18</v>
      </c>
      <c r="G224" s="188" t="s">
        <v>14</v>
      </c>
      <c r="H224" s="188" t="s">
        <v>19</v>
      </c>
      <c r="I224" s="188" t="s">
        <v>2</v>
      </c>
      <c r="J224" s="188" t="s">
        <v>183</v>
      </c>
      <c r="K224" s="188" t="s">
        <v>220</v>
      </c>
      <c r="L224" s="188" t="s">
        <v>49</v>
      </c>
      <c r="M224" s="188" t="s">
        <v>30</v>
      </c>
      <c r="N224" s="190" t="s">
        <v>82</v>
      </c>
    </row>
    <row r="225" spans="1:14" ht="15" thickBot="1">
      <c r="A225" s="324" t="s">
        <v>249</v>
      </c>
      <c r="B225" s="298">
        <v>78.91</v>
      </c>
      <c r="C225" s="290" t="s">
        <v>229</v>
      </c>
      <c r="D225" s="264">
        <v>11100</v>
      </c>
      <c r="E225" s="264"/>
      <c r="F225" s="264">
        <f>D225</f>
        <v>11100</v>
      </c>
      <c r="G225" s="265"/>
      <c r="H225" s="266"/>
      <c r="I225" s="267">
        <f>D225</f>
        <v>11100</v>
      </c>
      <c r="J225" s="268"/>
      <c r="K225" s="153"/>
      <c r="L225" s="327">
        <f>E231/D231</f>
        <v>2.1955062766032063E-4</v>
      </c>
      <c r="M225" s="327">
        <f>L225*365</f>
        <v>8.0135979096017038E-2</v>
      </c>
      <c r="N225" s="191"/>
    </row>
    <row r="226" spans="1:14" ht="25.5">
      <c r="A226" s="325"/>
      <c r="B226" s="269">
        <v>59.19</v>
      </c>
      <c r="C226" s="291" t="s">
        <v>222</v>
      </c>
      <c r="D226" s="270">
        <v>8538.1172000000061</v>
      </c>
      <c r="E226" s="270">
        <v>3.4651999999999998</v>
      </c>
      <c r="F226" s="270">
        <f>D226+E226</f>
        <v>8541.5824000000066</v>
      </c>
      <c r="G226" s="271" t="s">
        <v>175</v>
      </c>
      <c r="H226" s="272">
        <v>9733.6200000000008</v>
      </c>
      <c r="I226" s="273">
        <v>8500</v>
      </c>
      <c r="J226" s="274">
        <f>E226/I226</f>
        <v>4.0767058823529408E-4</v>
      </c>
      <c r="K226" s="275">
        <f>(F226-I226)/(H226-I226)</f>
        <v>3.3707624714260934E-2</v>
      </c>
      <c r="L226" s="328"/>
      <c r="M226" s="328"/>
      <c r="N226" s="191" t="s">
        <v>182</v>
      </c>
    </row>
    <row r="227" spans="1:14" ht="25.5">
      <c r="A227" s="325"/>
      <c r="B227" s="286">
        <v>117.98</v>
      </c>
      <c r="C227" s="292" t="s">
        <v>181</v>
      </c>
      <c r="D227" s="287">
        <v>10023.015999999996</v>
      </c>
      <c r="E227" s="287">
        <v>1.9179999999999999</v>
      </c>
      <c r="F227" s="287">
        <f>D227+E227</f>
        <v>10024.933999999996</v>
      </c>
      <c r="G227" s="288" t="s">
        <v>149</v>
      </c>
      <c r="H227" s="289">
        <v>10047.950000000001</v>
      </c>
      <c r="I227" s="12">
        <v>10000</v>
      </c>
      <c r="J227" s="274">
        <f t="shared" ref="J227:J230" si="59">E227/I227</f>
        <v>1.918E-4</v>
      </c>
      <c r="K227" s="276">
        <f t="shared" ref="K227:K230" si="60">(F227-I227)/(H227-I227)</f>
        <v>0.51999999999990132</v>
      </c>
      <c r="L227" s="328"/>
      <c r="M227" s="328"/>
      <c r="N227" s="192">
        <v>42951</v>
      </c>
    </row>
    <row r="228" spans="1:14" ht="25.5">
      <c r="A228" s="325"/>
      <c r="B228" s="330">
        <v>118.93</v>
      </c>
      <c r="C228" s="293" t="s">
        <v>178</v>
      </c>
      <c r="D228" s="279">
        <v>10025.842000000004</v>
      </c>
      <c r="E228" s="279">
        <v>2.1535000000000002</v>
      </c>
      <c r="F228" s="279">
        <f t="shared" ref="F228:F229" si="61">D228+E228</f>
        <v>10027.995500000005</v>
      </c>
      <c r="G228" s="280" t="s">
        <v>150</v>
      </c>
      <c r="H228" s="281">
        <v>10079.68</v>
      </c>
      <c r="I228" s="12">
        <v>10000</v>
      </c>
      <c r="J228" s="274">
        <f t="shared" si="59"/>
        <v>2.1535000000000003E-4</v>
      </c>
      <c r="K228" s="276">
        <f t="shared" si="60"/>
        <v>0.3513491465864011</v>
      </c>
      <c r="L228" s="328"/>
      <c r="M228" s="328"/>
      <c r="N228" s="193" t="s">
        <v>148</v>
      </c>
    </row>
    <row r="229" spans="1:14" ht="25.5">
      <c r="A229" s="325"/>
      <c r="B229" s="331"/>
      <c r="C229" s="293" t="s">
        <v>179</v>
      </c>
      <c r="D229" s="279">
        <v>1024.9887999999999</v>
      </c>
      <c r="E229" s="279">
        <v>0.32879999999999998</v>
      </c>
      <c r="F229" s="279">
        <f t="shared" si="61"/>
        <v>1025.3175999999999</v>
      </c>
      <c r="G229" s="280" t="s">
        <v>132</v>
      </c>
      <c r="H229" s="281">
        <v>1032.8800000000001</v>
      </c>
      <c r="I229" s="12">
        <v>1000</v>
      </c>
      <c r="J229" s="274">
        <f t="shared" si="59"/>
        <v>3.2879999999999997E-4</v>
      </c>
      <c r="K229" s="276">
        <f t="shared" si="60"/>
        <v>0.76999999999999313</v>
      </c>
      <c r="L229" s="328"/>
      <c r="M229" s="328"/>
      <c r="N229" s="193" t="s">
        <v>134</v>
      </c>
    </row>
    <row r="230" spans="1:14" ht="23.25" thickBot="1">
      <c r="A230" s="326"/>
      <c r="B230" s="282">
        <v>98.64</v>
      </c>
      <c r="C230" s="294" t="s">
        <v>177</v>
      </c>
      <c r="D230" s="283">
        <v>10098.64</v>
      </c>
      <c r="E230" s="284">
        <v>3.29</v>
      </c>
      <c r="F230" s="284">
        <f>D230+E230</f>
        <v>10101.93</v>
      </c>
      <c r="G230" s="285" t="s">
        <v>126</v>
      </c>
      <c r="H230" s="284">
        <v>11196.73</v>
      </c>
      <c r="I230" s="146">
        <v>10000</v>
      </c>
      <c r="J230" s="274">
        <f t="shared" si="59"/>
        <v>3.2900000000000003E-4</v>
      </c>
      <c r="K230" s="276">
        <f t="shared" si="60"/>
        <v>8.517376517677365E-2</v>
      </c>
      <c r="L230" s="329"/>
      <c r="M230" s="329"/>
      <c r="N230" s="194" t="s">
        <v>135</v>
      </c>
    </row>
    <row r="231" spans="1:14" ht="18.75" thickBot="1">
      <c r="A231" s="195" t="s">
        <v>118</v>
      </c>
      <c r="B231" s="174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8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6"/>
    </row>
    <row r="232" spans="1:14" ht="26.25" thickTop="1">
      <c r="A232" s="332" t="s">
        <v>196</v>
      </c>
      <c r="B232" s="122" t="s">
        <v>138</v>
      </c>
      <c r="C232" s="245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7"/>
    </row>
    <row r="233" spans="1:14" ht="25.5">
      <c r="A233" s="333"/>
      <c r="B233" s="130" t="s">
        <v>138</v>
      </c>
      <c r="C233" s="244" t="s">
        <v>197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7">
        <v>1500</v>
      </c>
      <c r="J233" s="168">
        <f>(H233-I233)/I233</f>
        <v>-2.2719999999999952E-2</v>
      </c>
      <c r="K233" s="238" t="s">
        <v>202</v>
      </c>
      <c r="L233" s="243">
        <f>F233/1026.56</f>
        <v>1.4279925187032421</v>
      </c>
      <c r="M233" s="242" t="s">
        <v>201</v>
      </c>
      <c r="N233" s="241" t="s">
        <v>200</v>
      </c>
    </row>
    <row r="234" spans="1:14" ht="28.5">
      <c r="A234" s="334"/>
      <c r="B234" s="162">
        <v>7.12</v>
      </c>
      <c r="C234" s="278" t="s">
        <v>230</v>
      </c>
      <c r="D234" s="164">
        <v>10504.379999999997</v>
      </c>
      <c r="E234" s="163">
        <v>1.1399999999999999</v>
      </c>
      <c r="F234" s="163">
        <f>D234+E234</f>
        <v>10505.519999999997</v>
      </c>
      <c r="G234" s="165" t="s">
        <v>10</v>
      </c>
      <c r="H234" s="166">
        <f>F234</f>
        <v>10505.519999999997</v>
      </c>
      <c r="I234" s="171">
        <v>10500</v>
      </c>
      <c r="J234" s="239">
        <f t="shared" ref="J234" si="62">E234/D234</f>
        <v>1.0852615765994758E-4</v>
      </c>
      <c r="K234" s="277">
        <f>(F234-I234)/I234</f>
        <v>5.2571428571398084E-4</v>
      </c>
      <c r="L234" s="175"/>
      <c r="M234" s="176"/>
      <c r="N234" s="198"/>
    </row>
    <row r="235" spans="1:14">
      <c r="A235" s="199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200"/>
    </row>
    <row r="236" spans="1:14" s="157" customFormat="1" ht="16.5" customHeight="1" thickBot="1">
      <c r="A236" s="201" t="s">
        <v>0</v>
      </c>
      <c r="B236" s="178" t="s">
        <v>1</v>
      </c>
      <c r="C236" s="181" t="s">
        <v>102</v>
      </c>
      <c r="D236" s="181" t="s">
        <v>2</v>
      </c>
      <c r="E236" s="181" t="s">
        <v>94</v>
      </c>
      <c r="F236" s="178" t="s">
        <v>185</v>
      </c>
      <c r="G236" s="178" t="s">
        <v>192</v>
      </c>
      <c r="H236" s="178" t="s">
        <v>190</v>
      </c>
      <c r="I236" s="180" t="s">
        <v>191</v>
      </c>
      <c r="J236" s="180" t="s">
        <v>112</v>
      </c>
      <c r="K236" s="182" t="s">
        <v>188</v>
      </c>
      <c r="L236" s="261" t="s">
        <v>224</v>
      </c>
      <c r="M236" s="179" t="s">
        <v>187</v>
      </c>
      <c r="N236" s="202" t="s">
        <v>186</v>
      </c>
    </row>
    <row r="237" spans="1:14" s="183" customFormat="1" ht="16.5" thickBot="1">
      <c r="A237" s="203" t="s">
        <v>250</v>
      </c>
      <c r="B237" s="204" t="s">
        <v>58</v>
      </c>
      <c r="C237" s="205">
        <f>F231+B231</f>
        <v>51295.409500000009</v>
      </c>
      <c r="D237" s="205">
        <f>I231</f>
        <v>50600</v>
      </c>
      <c r="E237" s="206">
        <v>31</v>
      </c>
      <c r="F237" s="207">
        <f>C237-D237</f>
        <v>695.40950000000885</v>
      </c>
      <c r="G237" s="208">
        <f>F237/D237</f>
        <v>1.3743270750988317E-2</v>
      </c>
      <c r="H237" s="207">
        <f>F237/E237</f>
        <v>22.432564516129318</v>
      </c>
      <c r="I237" s="208">
        <f>G237/E237</f>
        <v>4.4333131454801024E-4</v>
      </c>
      <c r="J237" s="209">
        <f>H237*10000/D237</f>
        <v>4.4333131454801027</v>
      </c>
      <c r="K237" s="210">
        <f>B231</f>
        <v>473.65</v>
      </c>
      <c r="L237" s="210">
        <f>F237-K237</f>
        <v>221.75950000000887</v>
      </c>
      <c r="M237" s="208">
        <f>I237*365</f>
        <v>0.16181592981002374</v>
      </c>
      <c r="N237" s="211">
        <f>H237*365</f>
        <v>8187.8860483872013</v>
      </c>
    </row>
    <row r="238" spans="1:14" ht="15" thickTop="1"/>
  </sheetData>
  <mergeCells count="81"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B63:B64"/>
    <mergeCell ref="A60:A65"/>
    <mergeCell ref="L60:L65"/>
    <mergeCell ref="M60:M65"/>
    <mergeCell ref="B60:B61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217:A219"/>
    <mergeCell ref="A225:A230"/>
    <mergeCell ref="L225:L230"/>
    <mergeCell ref="M225:M230"/>
    <mergeCell ref="B228:B229"/>
    <mergeCell ref="A232:A2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H26" sqref="H26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5" t="s">
        <v>206</v>
      </c>
      <c r="B17" s="346"/>
      <c r="C17" s="346"/>
      <c r="D17" s="346"/>
      <c r="E17" s="346"/>
      <c r="F17" s="346"/>
      <c r="G17" s="346"/>
      <c r="H17" s="346"/>
      <c r="I17" s="346"/>
      <c r="J17" s="346"/>
      <c r="K17" s="346"/>
      <c r="L17" s="347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473.65</v>
      </c>
      <c r="I19" s="259">
        <f>F19-H19</f>
        <v>-49.417123287671188</v>
      </c>
      <c r="J19" s="251">
        <v>0</v>
      </c>
      <c r="K19" s="256">
        <f>H19/F19</f>
        <v>1.1164858406793889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5" t="s">
        <v>228</v>
      </c>
      <c r="B22" s="346"/>
      <c r="C22" s="346"/>
      <c r="D22" s="346"/>
      <c r="E22" s="346"/>
      <c r="F22" s="346"/>
      <c r="G22" s="346"/>
      <c r="H22" s="346"/>
      <c r="I22" s="346"/>
      <c r="J22" s="346"/>
      <c r="K22" s="346"/>
      <c r="L22" s="347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263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473.65</v>
      </c>
      <c r="I24" s="259">
        <f>F24-H24</f>
        <v>-32.007138638645472</v>
      </c>
      <c r="J24" s="251">
        <v>0</v>
      </c>
      <c r="K24" s="256">
        <f>H24/F24</f>
        <v>1.072472899346735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2017-07-22T04:47:39Z</dcterms:modified>
</cp:coreProperties>
</file>