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9" i="2" l="1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F342" i="2" l="1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342" i="2" l="1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E24" i="3"/>
  <c r="F24" i="3" s="1"/>
  <c r="I24" i="3" s="1"/>
  <c r="J117" i="2" l="1"/>
  <c r="K24" i="3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<sst xmlns="http://schemas.openxmlformats.org/spreadsheetml/2006/main" count="2037" uniqueCount="268">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</sst>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21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2"/>
    </row>
    <row r="4" spans="1:12" ht="15" thickBot="1">
      <c r="A4" s="3"/>
      <c r="B4" s="3"/>
      <c r="C4" s="36"/>
      <c r="D4" s="3"/>
      <c r="E4" s="3"/>
      <c r="F4" s="322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02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17">
        <f>SUM(E8:E16)/D17</f>
        <v>-3.5170839427259689E-4</v>
      </c>
      <c r="L8" s="317">
        <f>K8*365</f>
        <v>-0.12837356390949786</v>
      </c>
    </row>
    <row r="9" spans="1:12">
      <c r="A9" s="303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18"/>
      <c r="L9" s="318"/>
    </row>
    <row r="10" spans="1:12">
      <c r="A10" s="303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18"/>
      <c r="L10" s="318"/>
    </row>
    <row r="11" spans="1:12" ht="28.5">
      <c r="A11" s="303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18"/>
      <c r="L11" s="318"/>
    </row>
    <row r="12" spans="1:12">
      <c r="A12" s="303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18"/>
      <c r="L12" s="318"/>
    </row>
    <row r="13" spans="1:12" ht="28.5">
      <c r="A13" s="303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18"/>
      <c r="L13" s="318"/>
    </row>
    <row r="14" spans="1:12" ht="15.75">
      <c r="A14" s="303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18"/>
      <c r="L14" s="318"/>
    </row>
    <row r="15" spans="1:12" ht="15.75">
      <c r="A15" s="303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18"/>
      <c r="L15" s="318"/>
    </row>
    <row r="16" spans="1:12" ht="16.5" thickBot="1">
      <c r="A16" s="304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19"/>
      <c r="L16" s="319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02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16">
        <f>SUM(E20:E28)/D29</f>
        <v>1.2161830411628077E-4</v>
      </c>
      <c r="L20" s="316">
        <f>K20*365</f>
        <v>4.4390681002442478E-2</v>
      </c>
    </row>
    <row r="21" spans="1:12">
      <c r="A21" s="303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14"/>
      <c r="L21" s="314"/>
    </row>
    <row r="22" spans="1:12" ht="28.5">
      <c r="A22" s="303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14"/>
      <c r="L22" s="314"/>
    </row>
    <row r="23" spans="1:12" ht="15.75">
      <c r="A23" s="303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14"/>
      <c r="L23" s="314"/>
    </row>
    <row r="24" spans="1:12">
      <c r="A24" s="303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14"/>
      <c r="L24" s="314"/>
    </row>
    <row r="25" spans="1:12" ht="25.5">
      <c r="A25" s="303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14"/>
      <c r="L25" s="314"/>
    </row>
    <row r="26" spans="1:12" ht="15.75">
      <c r="A26" s="303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14"/>
      <c r="L26" s="314"/>
    </row>
    <row r="27" spans="1:12" ht="15.75">
      <c r="A27" s="303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14"/>
      <c r="L27" s="314"/>
    </row>
    <row r="28" spans="1:12" ht="26.25" thickBot="1">
      <c r="A28" s="304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20"/>
      <c r="L28" s="320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02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3">
        <f>E43/D43</f>
        <v>1.702483954985614E-4</v>
      </c>
      <c r="L32" s="316">
        <f>K32*365</f>
        <v>6.2140664356974913E-2</v>
      </c>
    </row>
    <row r="33" spans="1:12" ht="14.25" customHeight="1">
      <c r="A33" s="303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14"/>
      <c r="L33" s="314"/>
    </row>
    <row r="34" spans="1:12" ht="28.5">
      <c r="A34" s="303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14"/>
      <c r="L34" s="314"/>
    </row>
    <row r="35" spans="1:12" ht="25.5">
      <c r="A35" s="303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14"/>
      <c r="L35" s="314"/>
    </row>
    <row r="36" spans="1:12" ht="14.25" customHeight="1">
      <c r="A36" s="303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14"/>
      <c r="L36" s="314"/>
    </row>
    <row r="37" spans="1:12" ht="25.5">
      <c r="A37" s="303"/>
      <c r="B37" s="308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14"/>
      <c r="L37" s="314"/>
    </row>
    <row r="38" spans="1:12" ht="15.75" customHeight="1">
      <c r="A38" s="303"/>
      <c r="B38" s="309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14"/>
      <c r="L38" s="314"/>
    </row>
    <row r="39" spans="1:12" ht="15.75" customHeight="1">
      <c r="A39" s="303"/>
      <c r="B39" s="310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14"/>
      <c r="L39" s="314"/>
    </row>
    <row r="40" spans="1:12" ht="28.5">
      <c r="A40" s="303"/>
      <c r="B40" s="311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14"/>
      <c r="L40" s="314"/>
    </row>
    <row r="41" spans="1:12" ht="28.5">
      <c r="A41" s="303"/>
      <c r="B41" s="312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14"/>
      <c r="L41" s="314"/>
    </row>
    <row r="42" spans="1:12" ht="29.25" thickBot="1">
      <c r="A42" s="304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15"/>
      <c r="L42" s="315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02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3">
        <f>E57/D57</f>
        <v>4.0195911533449105E-4</v>
      </c>
      <c r="L46" s="316">
        <f>K46*365</f>
        <v>0.14671507709708922</v>
      </c>
    </row>
    <row r="47" spans="1:12" ht="14.25" customHeight="1">
      <c r="A47" s="303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14"/>
      <c r="L47" s="314"/>
    </row>
    <row r="48" spans="1:12" ht="25.5">
      <c r="A48" s="303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14"/>
      <c r="L48" s="314"/>
    </row>
    <row r="49" spans="1:13">
      <c r="A49" s="303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14"/>
      <c r="L49" s="314"/>
    </row>
    <row r="50" spans="1:13" ht="14.25" customHeight="1">
      <c r="A50" s="303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14"/>
      <c r="L50" s="314"/>
    </row>
    <row r="51" spans="1:13" ht="25.5">
      <c r="A51" s="303"/>
      <c r="B51" s="308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14"/>
      <c r="L51" s="314"/>
    </row>
    <row r="52" spans="1:13" ht="15.75" customHeight="1">
      <c r="A52" s="303"/>
      <c r="B52" s="309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14"/>
      <c r="L52" s="314"/>
    </row>
    <row r="53" spans="1:13" ht="15.75" customHeight="1">
      <c r="A53" s="303"/>
      <c r="B53" s="310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14"/>
      <c r="L53" s="314"/>
    </row>
    <row r="54" spans="1:13" ht="28.5">
      <c r="A54" s="303"/>
      <c r="B54" s="311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14"/>
      <c r="L54" s="314"/>
    </row>
    <row r="55" spans="1:13" ht="28.5">
      <c r="A55" s="303"/>
      <c r="B55" s="312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14"/>
      <c r="L55" s="314"/>
    </row>
    <row r="56" spans="1:13" ht="29.25" thickBot="1">
      <c r="A56" s="304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15"/>
      <c r="L56" s="315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02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5">
        <f>E71/D71</f>
        <v>-5.8921049672166818E-5</v>
      </c>
      <c r="L60" s="305">
        <f>K60*365</f>
        <v>-2.1506183130340889E-2</v>
      </c>
      <c r="M60" s="84" t="s">
        <v>95</v>
      </c>
    </row>
    <row r="61" spans="1:13">
      <c r="A61" s="303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6"/>
      <c r="L61" s="306"/>
      <c r="M61" s="84"/>
    </row>
    <row r="62" spans="1:13" ht="15.75">
      <c r="A62" s="303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6"/>
      <c r="L62" s="306"/>
      <c r="M62" s="84" t="s">
        <v>95</v>
      </c>
    </row>
    <row r="63" spans="1:13">
      <c r="A63" s="303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6"/>
      <c r="L63" s="306"/>
      <c r="M63" s="84"/>
    </row>
    <row r="64" spans="1:13">
      <c r="A64" s="303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6"/>
      <c r="L64" s="306"/>
      <c r="M64" s="84"/>
    </row>
    <row r="65" spans="1:13" ht="25.5">
      <c r="A65" s="303"/>
      <c r="B65" s="308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6"/>
      <c r="L65" s="306"/>
      <c r="M65" s="84"/>
    </row>
    <row r="66" spans="1:13">
      <c r="A66" s="303"/>
      <c r="B66" s="309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6"/>
      <c r="L66" s="306"/>
      <c r="M66" s="84" t="s">
        <v>99</v>
      </c>
    </row>
    <row r="67" spans="1:13">
      <c r="A67" s="303"/>
      <c r="B67" s="310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6"/>
      <c r="L67" s="306"/>
      <c r="M67" s="84"/>
    </row>
    <row r="68" spans="1:13" ht="28.5">
      <c r="A68" s="303"/>
      <c r="B68" s="311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6"/>
      <c r="L68" s="306"/>
      <c r="M68" s="84" t="s">
        <v>90</v>
      </c>
    </row>
    <row r="69" spans="1:13" ht="28.5">
      <c r="A69" s="303"/>
      <c r="B69" s="312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6"/>
      <c r="L69" s="306"/>
      <c r="M69" s="84" t="s">
        <v>90</v>
      </c>
    </row>
    <row r="70" spans="1:13" ht="29.25" thickBot="1">
      <c r="A70" s="304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7"/>
      <c r="L70" s="307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02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5">
        <f>E86/D86</f>
        <v>7.9671574188449191E-4</v>
      </c>
      <c r="L74" s="305">
        <f>K74*365</f>
        <v>0.29080124578783956</v>
      </c>
      <c r="M74" s="84" t="s">
        <v>95</v>
      </c>
    </row>
    <row r="75" spans="1:13" ht="14.25" customHeight="1">
      <c r="A75" s="303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6"/>
      <c r="L75" s="306"/>
      <c r="M75" s="84"/>
    </row>
    <row r="76" spans="1:13" ht="15.75">
      <c r="A76" s="303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6"/>
      <c r="L76" s="306"/>
      <c r="M76" s="84" t="s">
        <v>95</v>
      </c>
    </row>
    <row r="77" spans="1:13" ht="14.25" customHeight="1">
      <c r="A77" s="303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6"/>
      <c r="L77" s="306"/>
      <c r="M77" s="84"/>
    </row>
    <row r="78" spans="1:13" ht="14.25" customHeight="1">
      <c r="A78" s="303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6"/>
      <c r="L78" s="306"/>
      <c r="M78" s="84"/>
    </row>
    <row r="79" spans="1:13" ht="25.5">
      <c r="A79" s="303"/>
      <c r="B79" s="308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6"/>
      <c r="L79" s="306"/>
      <c r="M79" s="84"/>
    </row>
    <row r="80" spans="1:13" ht="22.5">
      <c r="A80" s="303"/>
      <c r="B80" s="309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6"/>
      <c r="L80" s="306"/>
      <c r="M80" s="84" t="s">
        <v>98</v>
      </c>
    </row>
    <row r="81" spans="1:13">
      <c r="A81" s="303"/>
      <c r="B81" s="309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6"/>
      <c r="L81" s="306"/>
      <c r="M81" s="84" t="s">
        <v>88</v>
      </c>
    </row>
    <row r="82" spans="1:13" ht="14.25" customHeight="1">
      <c r="A82" s="303"/>
      <c r="B82" s="310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6"/>
      <c r="L82" s="306"/>
      <c r="M82" s="84"/>
    </row>
    <row r="83" spans="1:13" ht="28.5">
      <c r="A83" s="303"/>
      <c r="B83" s="311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6"/>
      <c r="L83" s="306"/>
      <c r="M83" s="84" t="s">
        <v>90</v>
      </c>
    </row>
    <row r="84" spans="1:13" ht="28.5">
      <c r="A84" s="303"/>
      <c r="B84" s="312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6"/>
      <c r="L84" s="306"/>
      <c r="M84" s="84" t="s">
        <v>90</v>
      </c>
    </row>
    <row r="85" spans="1:13" ht="29.25" thickBot="1">
      <c r="A85" s="304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7"/>
      <c r="L85" s="307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02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5">
        <f>E100/D100</f>
        <v>-2.7064575748492913E-4</v>
      </c>
      <c r="L89" s="305">
        <f>K89*365</f>
        <v>-9.8785701481999139E-2</v>
      </c>
      <c r="M89" s="84" t="s">
        <v>95</v>
      </c>
    </row>
    <row r="90" spans="1:13" ht="14.25" customHeight="1">
      <c r="A90" s="303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6"/>
      <c r="L90" s="306"/>
      <c r="M90" s="84"/>
    </row>
    <row r="91" spans="1:13" ht="15.75">
      <c r="A91" s="303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6"/>
      <c r="L91" s="306"/>
      <c r="M91" s="84" t="s">
        <v>95</v>
      </c>
    </row>
    <row r="92" spans="1:13" ht="14.25" customHeight="1">
      <c r="A92" s="303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6"/>
      <c r="L92" s="306"/>
      <c r="M92" s="84" t="s">
        <v>111</v>
      </c>
    </row>
    <row r="93" spans="1:13" ht="14.25" customHeight="1">
      <c r="A93" s="303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6"/>
      <c r="L93" s="306"/>
      <c r="M93" s="84"/>
    </row>
    <row r="94" spans="1:13" ht="25.5">
      <c r="A94" s="303"/>
      <c r="B94" s="308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6"/>
      <c r="L94" s="306"/>
      <c r="M94" s="84" t="s">
        <v>107</v>
      </c>
    </row>
    <row r="95" spans="1:13">
      <c r="A95" s="303"/>
      <c r="B95" s="309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6"/>
      <c r="L95" s="306"/>
      <c r="M95" s="84" t="s">
        <v>106</v>
      </c>
    </row>
    <row r="96" spans="1:13" ht="14.25" customHeight="1">
      <c r="A96" s="303"/>
      <c r="B96" s="310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6"/>
      <c r="L96" s="306"/>
      <c r="M96" s="84"/>
    </row>
    <row r="97" spans="1:13" ht="28.5">
      <c r="A97" s="303"/>
      <c r="B97" s="311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6"/>
      <c r="L97" s="306"/>
      <c r="M97" s="84" t="s">
        <v>108</v>
      </c>
    </row>
    <row r="98" spans="1:13" ht="28.5">
      <c r="A98" s="303"/>
      <c r="B98" s="312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6"/>
      <c r="L98" s="306"/>
      <c r="M98" s="84" t="s">
        <v>109</v>
      </c>
    </row>
    <row r="99" spans="1:13" ht="29.25" thickBot="1">
      <c r="A99" s="304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7"/>
      <c r="L99" s="307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02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5">
        <f>E114/D114</f>
        <v>2.110923665137029E-4</v>
      </c>
      <c r="L103" s="305">
        <f>K103*365</f>
        <v>7.7048713777501554E-2</v>
      </c>
      <c r="M103" s="84" t="s">
        <v>95</v>
      </c>
    </row>
    <row r="104" spans="1:13" ht="14.25" customHeight="1">
      <c r="A104" s="303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6"/>
      <c r="L104" s="306"/>
      <c r="M104" s="84"/>
    </row>
    <row r="105" spans="1:13" ht="15.75">
      <c r="A105" s="303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6"/>
      <c r="L105" s="306"/>
      <c r="M105" s="84" t="s">
        <v>95</v>
      </c>
    </row>
    <row r="106" spans="1:13" ht="14.25" customHeight="1">
      <c r="A106" s="303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6"/>
      <c r="L106" s="306"/>
      <c r="M106" s="84" t="s">
        <v>115</v>
      </c>
    </row>
    <row r="107" spans="1:13" ht="14.25" customHeight="1">
      <c r="A107" s="303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6"/>
      <c r="L107" s="306"/>
      <c r="M107" s="84"/>
    </row>
    <row r="108" spans="1:13" ht="25.5">
      <c r="A108" s="303"/>
      <c r="B108" s="308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6"/>
      <c r="L108" s="306"/>
      <c r="M108" s="84" t="s">
        <v>107</v>
      </c>
    </row>
    <row r="109" spans="1:13">
      <c r="A109" s="303"/>
      <c r="B109" s="309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6"/>
      <c r="L109" s="306"/>
      <c r="M109" s="84" t="s">
        <v>106</v>
      </c>
    </row>
    <row r="110" spans="1:13" ht="14.25" customHeight="1">
      <c r="A110" s="303"/>
      <c r="B110" s="310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6"/>
      <c r="L110" s="306"/>
      <c r="M110" s="84"/>
    </row>
    <row r="111" spans="1:13" ht="28.5">
      <c r="A111" s="303"/>
      <c r="B111" s="311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6"/>
      <c r="L111" s="306"/>
      <c r="M111" s="84" t="s">
        <v>108</v>
      </c>
    </row>
    <row r="112" spans="1:13" ht="28.5">
      <c r="A112" s="303"/>
      <c r="B112" s="312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6"/>
      <c r="L112" s="306"/>
      <c r="M112" s="84" t="s">
        <v>109</v>
      </c>
    </row>
    <row r="113" spans="1:13" ht="29.25" thickBot="1">
      <c r="A113" s="304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7"/>
      <c r="L113" s="307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02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5">
        <f>E127/D127</f>
        <v>1.3906113945775893E-4</v>
      </c>
      <c r="L117" s="305">
        <f>K117*365</f>
        <v>5.0757315902082011E-2</v>
      </c>
      <c r="M117" s="84" t="s">
        <v>95</v>
      </c>
    </row>
    <row r="118" spans="1:13" ht="14.25" customHeight="1">
      <c r="A118" s="303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6"/>
      <c r="L118" s="306"/>
      <c r="M118" s="84"/>
    </row>
    <row r="119" spans="1:13" ht="15.75">
      <c r="A119" s="303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6"/>
      <c r="L119" s="306"/>
      <c r="M119" s="84" t="s">
        <v>95</v>
      </c>
    </row>
    <row r="120" spans="1:13" ht="14.25" customHeight="1">
      <c r="A120" s="303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6"/>
      <c r="L120" s="306"/>
      <c r="M120" s="84"/>
    </row>
    <row r="121" spans="1:13" ht="25.5">
      <c r="A121" s="303"/>
      <c r="B121" s="308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6"/>
      <c r="L121" s="306"/>
      <c r="M121" s="84" t="s">
        <v>107</v>
      </c>
    </row>
    <row r="122" spans="1:13">
      <c r="A122" s="303"/>
      <c r="B122" s="309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6"/>
      <c r="L122" s="306"/>
      <c r="M122" s="84" t="s">
        <v>106</v>
      </c>
    </row>
    <row r="123" spans="1:13" ht="14.25" customHeight="1">
      <c r="A123" s="303"/>
      <c r="B123" s="310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6"/>
      <c r="L123" s="306"/>
      <c r="M123" s="84"/>
    </row>
    <row r="124" spans="1:13" ht="28.5">
      <c r="A124" s="303"/>
      <c r="B124" s="311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6"/>
      <c r="L124" s="306"/>
      <c r="M124" s="84" t="s">
        <v>108</v>
      </c>
    </row>
    <row r="125" spans="1:13" ht="28.5">
      <c r="A125" s="303"/>
      <c r="B125" s="312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6"/>
      <c r="L125" s="306"/>
      <c r="M125" s="84" t="s">
        <v>109</v>
      </c>
    </row>
    <row r="126" spans="1:13" ht="29.25" thickBot="1">
      <c r="A126" s="304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7"/>
      <c r="L126" s="307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02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5">
        <f>E140/D140</f>
        <v>1.3904951455496719E-4</v>
      </c>
      <c r="L130" s="305">
        <f>K130*365</f>
        <v>5.075307281256302E-2</v>
      </c>
      <c r="M130" s="84" t="s">
        <v>95</v>
      </c>
    </row>
    <row r="131" spans="1:13" ht="14.25" customHeight="1">
      <c r="A131" s="303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6"/>
      <c r="L131" s="306"/>
      <c r="M131" s="84"/>
    </row>
    <row r="132" spans="1:13" ht="15.75">
      <c r="A132" s="303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6"/>
      <c r="L132" s="306"/>
      <c r="M132" s="84" t="s">
        <v>95</v>
      </c>
    </row>
    <row r="133" spans="1:13" ht="14.25" customHeight="1">
      <c r="A133" s="303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6"/>
      <c r="L133" s="306"/>
      <c r="M133" s="84"/>
    </row>
    <row r="134" spans="1:13" ht="25.5">
      <c r="A134" s="303"/>
      <c r="B134" s="308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6"/>
      <c r="L134" s="306"/>
      <c r="M134" s="84" t="s">
        <v>107</v>
      </c>
    </row>
    <row r="135" spans="1:13">
      <c r="A135" s="303"/>
      <c r="B135" s="309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6"/>
      <c r="L135" s="306"/>
      <c r="M135" s="84" t="s">
        <v>106</v>
      </c>
    </row>
    <row r="136" spans="1:13" ht="14.25" customHeight="1">
      <c r="A136" s="303"/>
      <c r="B136" s="310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6"/>
      <c r="L136" s="306"/>
      <c r="M136" s="84"/>
    </row>
    <row r="137" spans="1:13" ht="28.5">
      <c r="A137" s="303"/>
      <c r="B137" s="311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6"/>
      <c r="L137" s="306"/>
      <c r="M137" s="84" t="s">
        <v>108</v>
      </c>
    </row>
    <row r="138" spans="1:13" ht="28.5">
      <c r="A138" s="303"/>
      <c r="B138" s="312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6"/>
      <c r="L138" s="306"/>
      <c r="M138" s="84" t="s">
        <v>109</v>
      </c>
    </row>
    <row r="139" spans="1:13" ht="29.25" thickBot="1">
      <c r="A139" s="304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7"/>
      <c r="L139" s="307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02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5">
        <f>E153/D153</f>
        <v>-2.8114152995039877E-4</v>
      </c>
      <c r="L143" s="305">
        <f>K143*365</f>
        <v>-0.10261665843189555</v>
      </c>
      <c r="M143" s="84" t="s">
        <v>95</v>
      </c>
    </row>
    <row r="144" spans="1:13" ht="14.25" customHeight="1">
      <c r="A144" s="303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6"/>
      <c r="L144" s="306"/>
      <c r="M144" s="84"/>
    </row>
    <row r="145" spans="1:13" ht="15.75">
      <c r="A145" s="303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6"/>
      <c r="L145" s="306"/>
      <c r="M145" s="84" t="s">
        <v>95</v>
      </c>
    </row>
    <row r="146" spans="1:13" ht="14.25" customHeight="1">
      <c r="A146" s="303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6"/>
      <c r="L146" s="306"/>
      <c r="M146" s="84"/>
    </row>
    <row r="147" spans="1:13" ht="25.5">
      <c r="A147" s="303"/>
      <c r="B147" s="308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6"/>
      <c r="L147" s="306"/>
      <c r="M147" s="84" t="s">
        <v>107</v>
      </c>
    </row>
    <row r="148" spans="1:13">
      <c r="A148" s="303"/>
      <c r="B148" s="309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6"/>
      <c r="L148" s="306"/>
      <c r="M148" s="84" t="s">
        <v>106</v>
      </c>
    </row>
    <row r="149" spans="1:13" ht="14.25" customHeight="1">
      <c r="A149" s="303"/>
      <c r="B149" s="310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6"/>
      <c r="L149" s="306"/>
      <c r="M149" s="84"/>
    </row>
    <row r="150" spans="1:13" ht="28.5">
      <c r="A150" s="303"/>
      <c r="B150" s="311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6"/>
      <c r="L150" s="306"/>
      <c r="M150" s="84" t="s">
        <v>108</v>
      </c>
    </row>
    <row r="151" spans="1:13" ht="28.5">
      <c r="A151" s="303"/>
      <c r="B151" s="312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6"/>
      <c r="L151" s="306"/>
      <c r="M151" s="84" t="s">
        <v>109</v>
      </c>
    </row>
    <row r="152" spans="1:13" ht="29.25" thickBot="1">
      <c r="A152" s="304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7"/>
      <c r="L152" s="307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23" t="s">
        <v>96</v>
      </c>
      <c r="I155" s="324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25">
        <f>G156/E156</f>
        <v>1.2598352364497282E-4</v>
      </c>
      <c r="I156" s="326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3"/>
  <sheetViews>
    <sheetView tabSelected="1" topLeftCell="A319" workbookViewId="0">
      <selection activeCell="F334" sqref="F334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303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31">
        <f>E10/D10</f>
        <v>3.4265221524407076E-4</v>
      </c>
      <c r="M2" s="331">
        <f>L2*365</f>
        <v>0.12506805856408582</v>
      </c>
      <c r="N2" s="106">
        <v>42929</v>
      </c>
    </row>
    <row r="3" spans="1:14">
      <c r="A3" s="303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31"/>
      <c r="M3" s="331"/>
      <c r="N3" s="106">
        <v>42926</v>
      </c>
    </row>
    <row r="4" spans="1:14" ht="14.25" customHeight="1">
      <c r="A4" s="303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31"/>
      <c r="M4" s="331"/>
      <c r="N4" s="84"/>
    </row>
    <row r="5" spans="1:14" ht="25.5">
      <c r="A5" s="303"/>
      <c r="B5" s="308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31"/>
      <c r="M5" s="331"/>
      <c r="N5" s="84" t="s">
        <v>133</v>
      </c>
    </row>
    <row r="6" spans="1:14" ht="25.5">
      <c r="A6" s="303"/>
      <c r="B6" s="309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31"/>
      <c r="M6" s="331"/>
      <c r="N6" s="84" t="s">
        <v>134</v>
      </c>
    </row>
    <row r="7" spans="1:14" ht="14.25" customHeight="1">
      <c r="A7" s="303"/>
      <c r="B7" s="310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31"/>
      <c r="M7" s="331"/>
      <c r="N7" s="84"/>
    </row>
    <row r="8" spans="1:14" ht="42.75">
      <c r="A8" s="303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31"/>
      <c r="M8" s="331"/>
      <c r="N8" s="84" t="s">
        <v>109</v>
      </c>
    </row>
    <row r="9" spans="1:14" ht="23.25" thickBot="1">
      <c r="A9" s="304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32"/>
      <c r="M9" s="332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303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31">
        <f>E22/D22</f>
        <v>3.4252898568462267E-4</v>
      </c>
      <c r="M14" s="331">
        <f>L14*365</f>
        <v>0.12502307977488727</v>
      </c>
      <c r="N14" s="106">
        <v>42929</v>
      </c>
    </row>
    <row r="15" spans="1:14">
      <c r="A15" s="303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31"/>
      <c r="M15" s="331"/>
      <c r="N15" s="106">
        <v>42926</v>
      </c>
    </row>
    <row r="16" spans="1:14" ht="14.25" customHeight="1">
      <c r="A16" s="303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31"/>
      <c r="M16" s="331"/>
      <c r="N16" s="84"/>
    </row>
    <row r="17" spans="1:14" ht="25.5">
      <c r="A17" s="303"/>
      <c r="B17" s="345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31"/>
      <c r="M17" s="331"/>
      <c r="N17" s="84" t="s">
        <v>133</v>
      </c>
    </row>
    <row r="18" spans="1:14" ht="25.5">
      <c r="A18" s="303"/>
      <c r="B18" s="346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31"/>
      <c r="M18" s="331"/>
      <c r="N18" s="84" t="s">
        <v>134</v>
      </c>
    </row>
    <row r="19" spans="1:14" ht="14.25" customHeight="1">
      <c r="A19" s="303"/>
      <c r="B19" s="347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31"/>
      <c r="M19" s="331"/>
      <c r="N19" s="84"/>
    </row>
    <row r="20" spans="1:14" ht="42.75">
      <c r="A20" s="303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31"/>
      <c r="M20" s="331"/>
      <c r="N20" s="84" t="s">
        <v>109</v>
      </c>
    </row>
    <row r="21" spans="1:14" ht="23.25" thickBot="1">
      <c r="A21" s="304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32"/>
      <c r="M21" s="332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303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31">
        <f>E34/D34</f>
        <v>3.4220083948081811E-4</v>
      </c>
      <c r="M26" s="331">
        <f>L26*365</f>
        <v>0.12490330641049861</v>
      </c>
      <c r="N26" s="106">
        <v>42929</v>
      </c>
    </row>
    <row r="27" spans="1:14">
      <c r="A27" s="303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31"/>
      <c r="M27" s="331"/>
      <c r="N27" s="106">
        <v>42926</v>
      </c>
    </row>
    <row r="28" spans="1:14" ht="14.25" customHeight="1">
      <c r="A28" s="303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31"/>
      <c r="M28" s="331"/>
      <c r="N28" s="84"/>
    </row>
    <row r="29" spans="1:14" ht="25.5">
      <c r="A29" s="303"/>
      <c r="B29" s="345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31"/>
      <c r="M29" s="331"/>
      <c r="N29" s="84" t="s">
        <v>133</v>
      </c>
    </row>
    <row r="30" spans="1:14" ht="25.5">
      <c r="A30" s="303"/>
      <c r="B30" s="346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31"/>
      <c r="M30" s="331"/>
      <c r="N30" s="84" t="s">
        <v>134</v>
      </c>
    </row>
    <row r="31" spans="1:14" ht="14.25" customHeight="1">
      <c r="A31" s="303"/>
      <c r="B31" s="347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31"/>
      <c r="M31" s="331"/>
      <c r="N31" s="84"/>
    </row>
    <row r="32" spans="1:14" ht="42.75">
      <c r="A32" s="303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31"/>
      <c r="M32" s="331"/>
      <c r="N32" s="84" t="s">
        <v>109</v>
      </c>
    </row>
    <row r="33" spans="1:14" ht="23.25" thickBot="1">
      <c r="A33" s="304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32"/>
      <c r="M33" s="332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303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31">
        <f>E46/D46</f>
        <v>3.4207792289866763E-4</v>
      </c>
      <c r="M38" s="331">
        <f>L38*365</f>
        <v>0.12485844185801369</v>
      </c>
      <c r="N38" s="106">
        <v>42929</v>
      </c>
    </row>
    <row r="39" spans="1:14">
      <c r="A39" s="303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31"/>
      <c r="M39" s="331"/>
      <c r="N39" s="106">
        <v>42926</v>
      </c>
    </row>
    <row r="40" spans="1:14" ht="14.25" customHeight="1">
      <c r="A40" s="303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31"/>
      <c r="M40" s="331"/>
      <c r="N40" s="84"/>
    </row>
    <row r="41" spans="1:14" ht="25.5">
      <c r="A41" s="303"/>
      <c r="B41" s="345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31"/>
      <c r="M41" s="331"/>
      <c r="N41" s="84" t="s">
        <v>133</v>
      </c>
    </row>
    <row r="42" spans="1:14" ht="25.5">
      <c r="A42" s="303"/>
      <c r="B42" s="346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31"/>
      <c r="M42" s="331"/>
      <c r="N42" s="84" t="s">
        <v>134</v>
      </c>
    </row>
    <row r="43" spans="1:14" ht="14.25" customHeight="1">
      <c r="A43" s="303"/>
      <c r="B43" s="347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31"/>
      <c r="M43" s="331"/>
      <c r="N43" s="84"/>
    </row>
    <row r="44" spans="1:14" ht="42.75">
      <c r="A44" s="303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31"/>
      <c r="M44" s="331"/>
      <c r="N44" s="84" t="s">
        <v>109</v>
      </c>
    </row>
    <row r="45" spans="1:14" ht="23.25" thickBot="1">
      <c r="A45" s="304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32"/>
      <c r="M45" s="332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303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31">
        <f>E56/D56</f>
        <v>2.2906443121160593E-4</v>
      </c>
      <c r="M50" s="331">
        <f>L50*365</f>
        <v>8.3608517392236167E-2</v>
      </c>
      <c r="N50" s="106">
        <v>42929</v>
      </c>
    </row>
    <row r="51" spans="1:14" ht="25.5">
      <c r="A51" s="303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31"/>
      <c r="M51" s="331"/>
      <c r="N51" s="106">
        <v>42951</v>
      </c>
    </row>
    <row r="52" spans="1:14" ht="14.25" customHeight="1">
      <c r="A52" s="303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31"/>
      <c r="M52" s="331"/>
      <c r="N52" s="84"/>
    </row>
    <row r="53" spans="1:14" ht="25.5">
      <c r="A53" s="303"/>
      <c r="B53" s="345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31"/>
      <c r="M53" s="331"/>
      <c r="N53" s="84" t="s">
        <v>148</v>
      </c>
    </row>
    <row r="54" spans="1:14" ht="25.5">
      <c r="A54" s="303"/>
      <c r="B54" s="346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31"/>
      <c r="M54" s="331"/>
      <c r="N54" s="84" t="s">
        <v>134</v>
      </c>
    </row>
    <row r="55" spans="1:14" ht="23.25" thickBot="1">
      <c r="A55" s="304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32"/>
      <c r="M55" s="332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40" t="s">
        <v>162</v>
      </c>
      <c r="B60" s="343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30">
        <f>E66/D66</f>
        <v>3.0114028409222385E-4</v>
      </c>
      <c r="M60" s="330">
        <f>L60*365</f>
        <v>0.1099162036936617</v>
      </c>
      <c r="N60" s="216" t="s">
        <v>182</v>
      </c>
    </row>
    <row r="61" spans="1:14" ht="14.25" customHeight="1">
      <c r="A61" s="341"/>
      <c r="B61" s="344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31"/>
      <c r="M61" s="331"/>
      <c r="N61" s="217">
        <v>42929</v>
      </c>
    </row>
    <row r="62" spans="1:14" ht="14.25" customHeight="1">
      <c r="A62" s="341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31"/>
      <c r="M62" s="331"/>
      <c r="N62" s="217">
        <v>42951</v>
      </c>
    </row>
    <row r="63" spans="1:14" ht="14.25" customHeight="1">
      <c r="A63" s="341"/>
      <c r="B63" s="338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31"/>
      <c r="M63" s="331"/>
      <c r="N63" s="218" t="s">
        <v>148</v>
      </c>
    </row>
    <row r="64" spans="1:14" ht="25.5">
      <c r="A64" s="341"/>
      <c r="B64" s="339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31"/>
      <c r="M64" s="331"/>
      <c r="N64" s="218" t="s">
        <v>134</v>
      </c>
    </row>
    <row r="65" spans="1:14" ht="23.25" thickBot="1">
      <c r="A65" s="342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32"/>
      <c r="M65" s="332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327" t="s">
        <v>194</v>
      </c>
      <c r="B76" s="343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30">
        <f>E82/D82</f>
        <v>3.0104962592234782E-4</v>
      </c>
      <c r="M76" s="330">
        <f>L76*365</f>
        <v>0.10988311346165695</v>
      </c>
      <c r="N76" s="191" t="s">
        <v>182</v>
      </c>
    </row>
    <row r="77" spans="1:14" ht="25.5">
      <c r="A77" s="328"/>
      <c r="B77" s="344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31"/>
      <c r="M77" s="331"/>
      <c r="N77" s="192">
        <v>42929</v>
      </c>
    </row>
    <row r="78" spans="1:14" ht="25.5">
      <c r="A78" s="328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31"/>
      <c r="M78" s="331"/>
      <c r="N78" s="192">
        <v>42951</v>
      </c>
    </row>
    <row r="79" spans="1:14" ht="25.5">
      <c r="A79" s="328"/>
      <c r="B79" s="338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31"/>
      <c r="M79" s="331"/>
      <c r="N79" s="193" t="s">
        <v>148</v>
      </c>
    </row>
    <row r="80" spans="1:14" ht="25.5">
      <c r="A80" s="328"/>
      <c r="B80" s="339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31"/>
      <c r="M80" s="331"/>
      <c r="N80" s="193" t="s">
        <v>134</v>
      </c>
    </row>
    <row r="81" spans="1:14" ht="23.25" thickBot="1">
      <c r="A81" s="329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32"/>
      <c r="M81" s="332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35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36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7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327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30">
        <f>E96/D96</f>
        <v>2.8163154527786601E-4</v>
      </c>
      <c r="M91" s="330">
        <f>L91*365</f>
        <v>0.10279551402642109</v>
      </c>
      <c r="N91" s="191" t="s">
        <v>182</v>
      </c>
    </row>
    <row r="92" spans="1:14" ht="25.5">
      <c r="A92" s="328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31"/>
      <c r="M92" s="331"/>
      <c r="N92" s="192">
        <v>42951</v>
      </c>
    </row>
    <row r="93" spans="1:14" ht="25.5">
      <c r="A93" s="328"/>
      <c r="B93" s="338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31"/>
      <c r="M93" s="331"/>
      <c r="N93" s="193" t="s">
        <v>148</v>
      </c>
    </row>
    <row r="94" spans="1:14" ht="25.5">
      <c r="A94" s="328"/>
      <c r="B94" s="339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31"/>
      <c r="M94" s="331"/>
      <c r="N94" s="193" t="s">
        <v>134</v>
      </c>
    </row>
    <row r="95" spans="1:14" ht="23.25" thickBot="1">
      <c r="A95" s="329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32"/>
      <c r="M95" s="332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35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36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7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27" t="s">
        <v>225</v>
      </c>
      <c r="B105" s="260">
        <v>78.91</v>
      </c>
      <c r="C105" s="290" t="s">
        <v>229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30">
        <f>E111/D111</f>
        <v>2.1993666581101237E-4</v>
      </c>
      <c r="M105" s="330">
        <f>L105*365</f>
        <v>8.0276883021019513E-2</v>
      </c>
      <c r="N105" s="191"/>
    </row>
    <row r="106" spans="1:14" ht="25.5">
      <c r="A106" s="328"/>
      <c r="B106" s="269">
        <v>28</v>
      </c>
      <c r="C106" s="291" t="s">
        <v>222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31"/>
      <c r="M106" s="331"/>
      <c r="N106" s="191" t="s">
        <v>182</v>
      </c>
    </row>
    <row r="107" spans="1:14" ht="25.5">
      <c r="A107" s="328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31"/>
      <c r="M107" s="331"/>
      <c r="N107" s="192">
        <v>42951</v>
      </c>
    </row>
    <row r="108" spans="1:14" ht="25.5">
      <c r="A108" s="328"/>
      <c r="B108" s="333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31"/>
      <c r="M108" s="331"/>
      <c r="N108" s="193" t="s">
        <v>148</v>
      </c>
    </row>
    <row r="109" spans="1:14" ht="25.5">
      <c r="A109" s="328"/>
      <c r="B109" s="334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31"/>
      <c r="M109" s="331"/>
      <c r="N109" s="193" t="s">
        <v>134</v>
      </c>
    </row>
    <row r="110" spans="1:14" ht="23.25" thickBot="1">
      <c r="A110" s="329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32"/>
      <c r="M110" s="332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35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36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7"/>
      <c r="B114" s="162">
        <v>7.12</v>
      </c>
      <c r="C114" s="278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220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27" t="s">
        <v>231</v>
      </c>
      <c r="B120" s="262">
        <v>78.91</v>
      </c>
      <c r="C120" s="290" t="s">
        <v>229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30">
        <f>E126/D126</f>
        <v>2.1988830431051147E-4</v>
      </c>
      <c r="M120" s="330">
        <f>L120*365</f>
        <v>8.0259231073336684E-2</v>
      </c>
      <c r="N120" s="191"/>
    </row>
    <row r="121" spans="1:14" ht="25.5">
      <c r="A121" s="328"/>
      <c r="B121" s="269">
        <v>28</v>
      </c>
      <c r="C121" s="291" t="s">
        <v>222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31"/>
      <c r="M121" s="331"/>
      <c r="N121" s="191" t="s">
        <v>182</v>
      </c>
    </row>
    <row r="122" spans="1:14" ht="25.5">
      <c r="A122" s="328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31"/>
      <c r="M122" s="331"/>
      <c r="N122" s="192">
        <v>42951</v>
      </c>
    </row>
    <row r="123" spans="1:14" ht="25.5">
      <c r="A123" s="328"/>
      <c r="B123" s="333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31"/>
      <c r="M123" s="331"/>
      <c r="N123" s="193" t="s">
        <v>148</v>
      </c>
    </row>
    <row r="124" spans="1:14" ht="25.5">
      <c r="A124" s="328"/>
      <c r="B124" s="334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31"/>
      <c r="M124" s="331"/>
      <c r="N124" s="193" t="s">
        <v>134</v>
      </c>
    </row>
    <row r="125" spans="1:14" ht="23.25" thickBot="1">
      <c r="A125" s="329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32"/>
      <c r="M125" s="332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35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36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7"/>
      <c r="B129" s="162">
        <v>7.12</v>
      </c>
      <c r="C129" s="278" t="s">
        <v>230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224</v>
      </c>
      <c r="M131" s="179" t="s">
        <v>187</v>
      </c>
      <c r="N131" s="202" t="s">
        <v>186</v>
      </c>
    </row>
    <row r="132" spans="1:14" s="183" customFormat="1" ht="16.5" thickBot="1">
      <c r="A132" s="203" t="s">
        <v>232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220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27" t="s">
        <v>233</v>
      </c>
      <c r="B135" s="262">
        <v>78.91</v>
      </c>
      <c r="C135" s="290" t="s">
        <v>229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30">
        <f>E141/D141</f>
        <v>2.1983996407359162E-4</v>
      </c>
      <c r="M135" s="330">
        <f>L135*365</f>
        <v>8.0241586886860936E-2</v>
      </c>
      <c r="N135" s="191"/>
    </row>
    <row r="136" spans="1:14" ht="25.5">
      <c r="A136" s="328"/>
      <c r="B136" s="269">
        <v>28</v>
      </c>
      <c r="C136" s="291" t="s">
        <v>222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31"/>
      <c r="M136" s="331"/>
      <c r="N136" s="191" t="s">
        <v>182</v>
      </c>
    </row>
    <row r="137" spans="1:14" ht="25.5">
      <c r="A137" s="328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31"/>
      <c r="M137" s="331"/>
      <c r="N137" s="192">
        <v>42951</v>
      </c>
    </row>
    <row r="138" spans="1:14" ht="25.5">
      <c r="A138" s="328"/>
      <c r="B138" s="333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31"/>
      <c r="M138" s="331"/>
      <c r="N138" s="193" t="s">
        <v>148</v>
      </c>
    </row>
    <row r="139" spans="1:14" ht="25.5">
      <c r="A139" s="328"/>
      <c r="B139" s="334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31"/>
      <c r="M139" s="331"/>
      <c r="N139" s="193" t="s">
        <v>134</v>
      </c>
    </row>
    <row r="140" spans="1:14" ht="23.25" thickBot="1">
      <c r="A140" s="329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32"/>
      <c r="M140" s="332"/>
      <c r="N140" s="194" t="s">
        <v>135</v>
      </c>
    </row>
    <row r="141" spans="1:14" ht="18.75" thickBot="1">
      <c r="A141" s="195" t="s">
        <v>234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35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36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7"/>
      <c r="B144" s="162">
        <v>7.12</v>
      </c>
      <c r="C144" s="278" t="s">
        <v>230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224</v>
      </c>
      <c r="M146" s="179" t="s">
        <v>187</v>
      </c>
      <c r="N146" s="202" t="s">
        <v>186</v>
      </c>
    </row>
    <row r="147" spans="1:14" s="183" customFormat="1" ht="16.5" thickBot="1">
      <c r="A147" s="203" t="s">
        <v>235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220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27" t="s">
        <v>236</v>
      </c>
      <c r="B150" s="295">
        <v>78.91</v>
      </c>
      <c r="C150" s="290" t="s">
        <v>229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30">
        <f>E156/D156</f>
        <v>2.197916450862322E-4</v>
      </c>
      <c r="M150" s="330">
        <f>L150*365</f>
        <v>8.0223950456474749E-2</v>
      </c>
      <c r="N150" s="191"/>
    </row>
    <row r="151" spans="1:14" ht="25.5">
      <c r="A151" s="328"/>
      <c r="B151" s="269">
        <v>28</v>
      </c>
      <c r="C151" s="291" t="s">
        <v>222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31"/>
      <c r="M151" s="331"/>
      <c r="N151" s="191" t="s">
        <v>182</v>
      </c>
    </row>
    <row r="152" spans="1:14" ht="25.5">
      <c r="A152" s="328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31"/>
      <c r="M152" s="331"/>
      <c r="N152" s="192">
        <v>42951</v>
      </c>
    </row>
    <row r="153" spans="1:14" ht="25.5">
      <c r="A153" s="328"/>
      <c r="B153" s="333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31"/>
      <c r="M153" s="331"/>
      <c r="N153" s="193" t="s">
        <v>148</v>
      </c>
    </row>
    <row r="154" spans="1:14" ht="25.5">
      <c r="A154" s="328"/>
      <c r="B154" s="334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31"/>
      <c r="M154" s="331"/>
      <c r="N154" s="193" t="s">
        <v>134</v>
      </c>
    </row>
    <row r="155" spans="1:14" ht="23.25" thickBot="1">
      <c r="A155" s="329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32"/>
      <c r="M155" s="332"/>
      <c r="N155" s="194" t="s">
        <v>135</v>
      </c>
    </row>
    <row r="156" spans="1:14" ht="18.75" thickBot="1">
      <c r="A156" s="195" t="s">
        <v>237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35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36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7"/>
      <c r="B159" s="162">
        <v>7.12</v>
      </c>
      <c r="C159" s="278" t="s">
        <v>230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224</v>
      </c>
      <c r="M161" s="179" t="s">
        <v>187</v>
      </c>
      <c r="N161" s="202" t="s">
        <v>186</v>
      </c>
    </row>
    <row r="162" spans="1:14" s="183" customFormat="1" ht="16.5" thickBot="1">
      <c r="A162" s="203" t="s">
        <v>238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.75" thickTop="1" thickBot="1"/>
    <row r="164" spans="1:14" s="157" customFormat="1" ht="15.75" thickTop="1" thickBot="1">
      <c r="A164" s="187" t="s">
        <v>0</v>
      </c>
      <c r="B164" s="188" t="s">
        <v>142</v>
      </c>
      <c r="C164" s="189" t="s">
        <v>1</v>
      </c>
      <c r="D164" s="188" t="s">
        <v>17</v>
      </c>
      <c r="E164" s="188" t="s">
        <v>11</v>
      </c>
      <c r="F164" s="188" t="s">
        <v>18</v>
      </c>
      <c r="G164" s="188" t="s">
        <v>14</v>
      </c>
      <c r="H164" s="188" t="s">
        <v>19</v>
      </c>
      <c r="I164" s="188" t="s">
        <v>2</v>
      </c>
      <c r="J164" s="188" t="s">
        <v>183</v>
      </c>
      <c r="K164" s="188" t="s">
        <v>220</v>
      </c>
      <c r="L164" s="188" t="s">
        <v>49</v>
      </c>
      <c r="M164" s="188" t="s">
        <v>30</v>
      </c>
      <c r="N164" s="190" t="s">
        <v>82</v>
      </c>
    </row>
    <row r="165" spans="1:14" ht="15" thickBot="1">
      <c r="A165" s="327" t="s">
        <v>239</v>
      </c>
      <c r="B165" s="296">
        <v>78.91</v>
      </c>
      <c r="C165" s="290" t="s">
        <v>229</v>
      </c>
      <c r="D165" s="264">
        <v>11100</v>
      </c>
      <c r="E165" s="264"/>
      <c r="F165" s="264">
        <f>D165</f>
        <v>11100</v>
      </c>
      <c r="G165" s="265"/>
      <c r="H165" s="266"/>
      <c r="I165" s="267">
        <f>D165</f>
        <v>11100</v>
      </c>
      <c r="J165" s="268"/>
      <c r="K165" s="153"/>
      <c r="L165" s="330">
        <f>E171/D171</f>
        <v>2.1974334733442479E-4</v>
      </c>
      <c r="M165" s="330">
        <f>L165*365</f>
        <v>8.0206321777065048E-2</v>
      </c>
      <c r="N165" s="191"/>
    </row>
    <row r="166" spans="1:14" ht="25.5">
      <c r="A166" s="328"/>
      <c r="B166" s="269">
        <v>28</v>
      </c>
      <c r="C166" s="291" t="s">
        <v>222</v>
      </c>
      <c r="D166" s="270">
        <v>8524.2564000000039</v>
      </c>
      <c r="E166" s="270">
        <v>3.4651999999999998</v>
      </c>
      <c r="F166" s="270">
        <f>D166+E166</f>
        <v>8527.7216000000044</v>
      </c>
      <c r="G166" s="271" t="s">
        <v>175</v>
      </c>
      <c r="H166" s="272">
        <v>9733.6200000000008</v>
      </c>
      <c r="I166" s="273">
        <v>8500</v>
      </c>
      <c r="J166" s="274">
        <f>E166/I166</f>
        <v>4.0767058823529408E-4</v>
      </c>
      <c r="K166" s="275">
        <f>(F166-I166)/(H166-I166)</f>
        <v>2.247174980950729E-2</v>
      </c>
      <c r="L166" s="331"/>
      <c r="M166" s="331"/>
      <c r="N166" s="191" t="s">
        <v>182</v>
      </c>
    </row>
    <row r="167" spans="1:14" ht="25.5">
      <c r="A167" s="328"/>
      <c r="B167" s="286">
        <v>117.98</v>
      </c>
      <c r="C167" s="292" t="s">
        <v>181</v>
      </c>
      <c r="D167" s="287">
        <v>10015.343999999997</v>
      </c>
      <c r="E167" s="287">
        <v>1.9179999999999999</v>
      </c>
      <c r="F167" s="287">
        <f>D167+E167</f>
        <v>10017.261999999997</v>
      </c>
      <c r="G167" s="288" t="s">
        <v>149</v>
      </c>
      <c r="H167" s="289">
        <v>10047.950000000001</v>
      </c>
      <c r="I167" s="12">
        <v>10000</v>
      </c>
      <c r="J167" s="274">
        <f t="shared" ref="J167:J170" si="43">E167/I167</f>
        <v>1.918E-4</v>
      </c>
      <c r="K167" s="276">
        <f t="shared" ref="K167:K170" si="44">(F167-I167)/(H167-I167)</f>
        <v>0.35999999999993171</v>
      </c>
      <c r="L167" s="331"/>
      <c r="M167" s="331"/>
      <c r="N167" s="192">
        <v>42951</v>
      </c>
    </row>
    <row r="168" spans="1:14" ht="25.5">
      <c r="A168" s="328"/>
      <c r="B168" s="333">
        <v>118.93</v>
      </c>
      <c r="C168" s="293" t="s">
        <v>178</v>
      </c>
      <c r="D168" s="279">
        <v>10017.228000000003</v>
      </c>
      <c r="E168" s="279">
        <v>2.1535000000000002</v>
      </c>
      <c r="F168" s="279">
        <f t="shared" ref="F168:F169" si="45">D168+E168</f>
        <v>10019.381500000003</v>
      </c>
      <c r="G168" s="280" t="s">
        <v>150</v>
      </c>
      <c r="H168" s="281">
        <v>10079.68</v>
      </c>
      <c r="I168" s="12">
        <v>10000</v>
      </c>
      <c r="J168" s="274">
        <f t="shared" si="43"/>
        <v>2.1535000000000003E-4</v>
      </c>
      <c r="K168" s="276">
        <f t="shared" si="44"/>
        <v>0.24324171686750845</v>
      </c>
      <c r="L168" s="331"/>
      <c r="M168" s="331"/>
      <c r="N168" s="193" t="s">
        <v>148</v>
      </c>
    </row>
    <row r="169" spans="1:14" ht="25.5">
      <c r="A169" s="328"/>
      <c r="B169" s="334"/>
      <c r="C169" s="293" t="s">
        <v>179</v>
      </c>
      <c r="D169" s="279">
        <v>1023.6736</v>
      </c>
      <c r="E169" s="279">
        <v>0.32879999999999998</v>
      </c>
      <c r="F169" s="279">
        <f t="shared" si="45"/>
        <v>1024.0023999999999</v>
      </c>
      <c r="G169" s="280" t="s">
        <v>132</v>
      </c>
      <c r="H169" s="281">
        <v>1032.8800000000001</v>
      </c>
      <c r="I169" s="12">
        <v>1000</v>
      </c>
      <c r="J169" s="274">
        <f t="shared" si="43"/>
        <v>3.2879999999999997E-4</v>
      </c>
      <c r="K169" s="276">
        <f t="shared" si="44"/>
        <v>0.7299999999999931</v>
      </c>
      <c r="L169" s="331"/>
      <c r="M169" s="331"/>
      <c r="N169" s="193" t="s">
        <v>134</v>
      </c>
    </row>
    <row r="170" spans="1:14" ht="23.25" thickBot="1">
      <c r="A170" s="329"/>
      <c r="B170" s="282"/>
      <c r="C170" s="294" t="s">
        <v>177</v>
      </c>
      <c r="D170" s="283">
        <v>10085.540000000006</v>
      </c>
      <c r="E170" s="284">
        <v>3.29</v>
      </c>
      <c r="F170" s="284">
        <f>D170+E170</f>
        <v>10088.830000000007</v>
      </c>
      <c r="G170" s="285" t="s">
        <v>126</v>
      </c>
      <c r="H170" s="284">
        <v>11196.73</v>
      </c>
      <c r="I170" s="146">
        <v>10000</v>
      </c>
      <c r="J170" s="274">
        <f t="shared" si="43"/>
        <v>3.2900000000000003E-4</v>
      </c>
      <c r="K170" s="276">
        <f t="shared" si="44"/>
        <v>7.4227269308872704E-2</v>
      </c>
      <c r="L170" s="332"/>
      <c r="M170" s="332"/>
      <c r="N170" s="194" t="s">
        <v>135</v>
      </c>
    </row>
    <row r="171" spans="1:14" ht="18.75" thickBot="1">
      <c r="A171" s="195" t="s">
        <v>79</v>
      </c>
      <c r="B171" s="174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8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6"/>
    </row>
    <row r="172" spans="1:14" ht="26.25" thickTop="1">
      <c r="A172" s="335" t="s">
        <v>196</v>
      </c>
      <c r="B172" s="122" t="s">
        <v>138</v>
      </c>
      <c r="C172" s="245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7"/>
    </row>
    <row r="173" spans="1:14" ht="25.5">
      <c r="A173" s="336"/>
      <c r="B173" s="130" t="s">
        <v>138</v>
      </c>
      <c r="C173" s="244" t="s">
        <v>197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7">
        <v>1500</v>
      </c>
      <c r="J173" s="168">
        <f>(H173-I173)/I173</f>
        <v>-4.9266666666665819E-3</v>
      </c>
      <c r="K173" s="238" t="s">
        <v>202</v>
      </c>
      <c r="L173" s="243">
        <v>1.454</v>
      </c>
      <c r="M173" s="242" t="s">
        <v>201</v>
      </c>
      <c r="N173" s="241" t="s">
        <v>200</v>
      </c>
    </row>
    <row r="174" spans="1:14" ht="28.5">
      <c r="A174" s="337"/>
      <c r="B174" s="162">
        <v>7.12</v>
      </c>
      <c r="C174" s="278" t="s">
        <v>230</v>
      </c>
      <c r="D174" s="164">
        <v>10500.319999999998</v>
      </c>
      <c r="E174" s="163">
        <v>0.6</v>
      </c>
      <c r="F174" s="163">
        <f>D174+E174</f>
        <v>10500.919999999998</v>
      </c>
      <c r="G174" s="165" t="s">
        <v>10</v>
      </c>
      <c r="H174" s="166">
        <f>F174</f>
        <v>10500.919999999998</v>
      </c>
      <c r="I174" s="171">
        <v>10500</v>
      </c>
      <c r="J174" s="239">
        <f t="shared" ref="J174" si="46">E174/D174</f>
        <v>5.7141115699331078E-5</v>
      </c>
      <c r="K174" s="277">
        <f>(F174-I174)/I174</f>
        <v>8.7619047618881307E-5</v>
      </c>
      <c r="L174" s="175"/>
      <c r="M174" s="176"/>
      <c r="N174" s="198"/>
    </row>
    <row r="175" spans="1:14">
      <c r="A175" s="199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200"/>
    </row>
    <row r="176" spans="1:14" s="157" customFormat="1" ht="16.5" customHeight="1" thickBot="1">
      <c r="A176" s="201" t="s">
        <v>0</v>
      </c>
      <c r="B176" s="178" t="s">
        <v>1</v>
      </c>
      <c r="C176" s="181" t="s">
        <v>102</v>
      </c>
      <c r="D176" s="181" t="s">
        <v>2</v>
      </c>
      <c r="E176" s="181" t="s">
        <v>94</v>
      </c>
      <c r="F176" s="178" t="s">
        <v>185</v>
      </c>
      <c r="G176" s="178" t="s">
        <v>192</v>
      </c>
      <c r="H176" s="178" t="s">
        <v>190</v>
      </c>
      <c r="I176" s="180" t="s">
        <v>191</v>
      </c>
      <c r="J176" s="180" t="s">
        <v>112</v>
      </c>
      <c r="K176" s="182" t="s">
        <v>188</v>
      </c>
      <c r="L176" s="261" t="s">
        <v>224</v>
      </c>
      <c r="M176" s="179" t="s">
        <v>187</v>
      </c>
      <c r="N176" s="202" t="s">
        <v>186</v>
      </c>
    </row>
    <row r="177" spans="1:14" s="183" customFormat="1" ht="16.5" thickBot="1">
      <c r="A177" s="203" t="s">
        <v>240</v>
      </c>
      <c r="B177" s="204" t="s">
        <v>58</v>
      </c>
      <c r="C177" s="205">
        <f>F171+B171</f>
        <v>51121.017500000009</v>
      </c>
      <c r="D177" s="205">
        <f>I171</f>
        <v>50600</v>
      </c>
      <c r="E177" s="206">
        <v>27</v>
      </c>
      <c r="F177" s="207">
        <f>C177-D177</f>
        <v>521.01750000000902</v>
      </c>
      <c r="G177" s="208">
        <f>F177/D177</f>
        <v>1.0296788537549586E-2</v>
      </c>
      <c r="H177" s="207">
        <f>F177/E177</f>
        <v>19.29694444444478</v>
      </c>
      <c r="I177" s="208">
        <f>G177/E177</f>
        <v>3.8136253842776244E-4</v>
      </c>
      <c r="J177" s="209">
        <f>H177*10000/D177</f>
        <v>3.813625384277624</v>
      </c>
      <c r="K177" s="210">
        <f>B171</f>
        <v>343.82</v>
      </c>
      <c r="L177" s="210">
        <f>F177-K177</f>
        <v>177.19750000000903</v>
      </c>
      <c r="M177" s="208">
        <f>I177*365</f>
        <v>0.13919732652613329</v>
      </c>
      <c r="N177" s="211">
        <f>H177*365</f>
        <v>7043.3847222223449</v>
      </c>
    </row>
    <row r="178" spans="1:14" ht="15.75" thickTop="1" thickBot="1"/>
    <row r="179" spans="1:14" s="157" customFormat="1" ht="15.75" thickTop="1" thickBot="1">
      <c r="A179" s="187" t="s">
        <v>0</v>
      </c>
      <c r="B179" s="188" t="s">
        <v>142</v>
      </c>
      <c r="C179" s="189" t="s">
        <v>1</v>
      </c>
      <c r="D179" s="188" t="s">
        <v>17</v>
      </c>
      <c r="E179" s="188" t="s">
        <v>11</v>
      </c>
      <c r="F179" s="188" t="s">
        <v>18</v>
      </c>
      <c r="G179" s="188" t="s">
        <v>14</v>
      </c>
      <c r="H179" s="188" t="s">
        <v>19</v>
      </c>
      <c r="I179" s="188" t="s">
        <v>2</v>
      </c>
      <c r="J179" s="188" t="s">
        <v>183</v>
      </c>
      <c r="K179" s="188" t="s">
        <v>220</v>
      </c>
      <c r="L179" s="188" t="s">
        <v>49</v>
      </c>
      <c r="M179" s="188" t="s">
        <v>30</v>
      </c>
      <c r="N179" s="190" t="s">
        <v>82</v>
      </c>
    </row>
    <row r="180" spans="1:14" ht="15" thickBot="1">
      <c r="A180" s="327" t="s">
        <v>241</v>
      </c>
      <c r="B180" s="297">
        <v>78.91</v>
      </c>
      <c r="C180" s="290" t="s">
        <v>229</v>
      </c>
      <c r="D180" s="264">
        <v>11100</v>
      </c>
      <c r="E180" s="264"/>
      <c r="F180" s="264">
        <f>D180</f>
        <v>11100</v>
      </c>
      <c r="G180" s="265"/>
      <c r="H180" s="266"/>
      <c r="I180" s="267">
        <f>D180</f>
        <v>11100</v>
      </c>
      <c r="J180" s="268"/>
      <c r="K180" s="153"/>
      <c r="L180" s="330">
        <f>E186/D186</f>
        <v>2.1969507080417343E-4</v>
      </c>
      <c r="M180" s="330">
        <f>L180*365</f>
        <v>8.0188700843523295E-2</v>
      </c>
      <c r="N180" s="191"/>
    </row>
    <row r="181" spans="1:14" ht="25.5">
      <c r="A181" s="328"/>
      <c r="B181" s="269">
        <v>28</v>
      </c>
      <c r="C181" s="291" t="s">
        <v>222</v>
      </c>
      <c r="D181" s="270">
        <v>8527.7216000000044</v>
      </c>
      <c r="E181" s="270">
        <v>3.4651999999999998</v>
      </c>
      <c r="F181" s="270">
        <f>D181+E181</f>
        <v>8531.186800000005</v>
      </c>
      <c r="G181" s="271" t="s">
        <v>175</v>
      </c>
      <c r="H181" s="272">
        <v>9733.6200000000008</v>
      </c>
      <c r="I181" s="273">
        <v>8500</v>
      </c>
      <c r="J181" s="274">
        <f>E181/I181</f>
        <v>4.0767058823529408E-4</v>
      </c>
      <c r="K181" s="275">
        <f>(F181-I181)/(H181-I181)</f>
        <v>2.52807185356957E-2</v>
      </c>
      <c r="L181" s="331"/>
      <c r="M181" s="331"/>
      <c r="N181" s="191" t="s">
        <v>182</v>
      </c>
    </row>
    <row r="182" spans="1:14" ht="25.5">
      <c r="A182" s="328"/>
      <c r="B182" s="286">
        <v>117.98</v>
      </c>
      <c r="C182" s="292" t="s">
        <v>181</v>
      </c>
      <c r="D182" s="287">
        <v>10017.261999999997</v>
      </c>
      <c r="E182" s="287">
        <v>1.9179999999999999</v>
      </c>
      <c r="F182" s="287">
        <f>D182+E182</f>
        <v>10019.179999999997</v>
      </c>
      <c r="G182" s="288" t="s">
        <v>149</v>
      </c>
      <c r="H182" s="289">
        <v>10047.950000000001</v>
      </c>
      <c r="I182" s="12">
        <v>10000</v>
      </c>
      <c r="J182" s="274">
        <f t="shared" ref="J182:J185" si="47">E182/I182</f>
        <v>1.918E-4</v>
      </c>
      <c r="K182" s="276">
        <f t="shared" ref="K182:K185" si="48">(F182-I182)/(H182-I182)</f>
        <v>0.39999999999992414</v>
      </c>
      <c r="L182" s="331"/>
      <c r="M182" s="331"/>
      <c r="N182" s="192">
        <v>42951</v>
      </c>
    </row>
    <row r="183" spans="1:14" ht="25.5">
      <c r="A183" s="328"/>
      <c r="B183" s="333">
        <v>118.93</v>
      </c>
      <c r="C183" s="293" t="s">
        <v>178</v>
      </c>
      <c r="D183" s="279">
        <v>10019.381500000003</v>
      </c>
      <c r="E183" s="279">
        <v>2.1535000000000002</v>
      </c>
      <c r="F183" s="279">
        <f t="shared" ref="F183:F184" si="49">D183+E183</f>
        <v>10021.535000000003</v>
      </c>
      <c r="G183" s="280" t="s">
        <v>150</v>
      </c>
      <c r="H183" s="281">
        <v>10079.68</v>
      </c>
      <c r="I183" s="12">
        <v>10000</v>
      </c>
      <c r="J183" s="274">
        <f t="shared" si="47"/>
        <v>2.1535000000000003E-4</v>
      </c>
      <c r="K183" s="276">
        <f t="shared" si="48"/>
        <v>0.27026857429723161</v>
      </c>
      <c r="L183" s="331"/>
      <c r="M183" s="331"/>
      <c r="N183" s="193" t="s">
        <v>148</v>
      </c>
    </row>
    <row r="184" spans="1:14" ht="25.5">
      <c r="A184" s="328"/>
      <c r="B184" s="334"/>
      <c r="C184" s="293" t="s">
        <v>179</v>
      </c>
      <c r="D184" s="279">
        <v>1024.0023999999999</v>
      </c>
      <c r="E184" s="279">
        <v>0.32879999999999998</v>
      </c>
      <c r="F184" s="279">
        <f t="shared" si="49"/>
        <v>1024.3311999999999</v>
      </c>
      <c r="G184" s="280" t="s">
        <v>132</v>
      </c>
      <c r="H184" s="281">
        <v>1032.8800000000001</v>
      </c>
      <c r="I184" s="12">
        <v>1000</v>
      </c>
      <c r="J184" s="274">
        <f t="shared" si="47"/>
        <v>3.2879999999999997E-4</v>
      </c>
      <c r="K184" s="276">
        <f t="shared" si="48"/>
        <v>0.73999999999999311</v>
      </c>
      <c r="L184" s="331"/>
      <c r="M184" s="331"/>
      <c r="N184" s="193" t="s">
        <v>134</v>
      </c>
    </row>
    <row r="185" spans="1:14" ht="23.25" thickBot="1">
      <c r="A185" s="329"/>
      <c r="B185" s="282"/>
      <c r="C185" s="294" t="s">
        <v>177</v>
      </c>
      <c r="D185" s="283">
        <v>10088.830000000007</v>
      </c>
      <c r="E185" s="284">
        <v>3.29</v>
      </c>
      <c r="F185" s="284">
        <f>D185+E185</f>
        <v>10092.120000000008</v>
      </c>
      <c r="G185" s="285" t="s">
        <v>126</v>
      </c>
      <c r="H185" s="284">
        <v>11196.73</v>
      </c>
      <c r="I185" s="146">
        <v>10000</v>
      </c>
      <c r="J185" s="274">
        <f t="shared" si="47"/>
        <v>3.2900000000000003E-4</v>
      </c>
      <c r="K185" s="276">
        <f t="shared" si="48"/>
        <v>7.6976427431424049E-2</v>
      </c>
      <c r="L185" s="332"/>
      <c r="M185" s="332"/>
      <c r="N185" s="194" t="s">
        <v>135</v>
      </c>
    </row>
    <row r="186" spans="1:14" ht="18.75" thickBot="1">
      <c r="A186" s="195" t="s">
        <v>195</v>
      </c>
      <c r="B186" s="174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8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6"/>
    </row>
    <row r="187" spans="1:14" ht="26.25" thickTop="1">
      <c r="A187" s="335" t="s">
        <v>196</v>
      </c>
      <c r="B187" s="122" t="s">
        <v>138</v>
      </c>
      <c r="C187" s="245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7"/>
    </row>
    <row r="188" spans="1:14" ht="25.5">
      <c r="A188" s="336"/>
      <c r="B188" s="130" t="s">
        <v>138</v>
      </c>
      <c r="C188" s="244" t="s">
        <v>197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7">
        <v>1500</v>
      </c>
      <c r="J188" s="168">
        <f>(H188-I188)/I188</f>
        <v>-4.9266666666665819E-3</v>
      </c>
      <c r="K188" s="238" t="s">
        <v>202</v>
      </c>
      <c r="L188" s="243">
        <v>1.454</v>
      </c>
      <c r="M188" s="242" t="s">
        <v>201</v>
      </c>
      <c r="N188" s="241" t="s">
        <v>200</v>
      </c>
    </row>
    <row r="189" spans="1:14" ht="28.5">
      <c r="A189" s="337"/>
      <c r="B189" s="162">
        <v>7.12</v>
      </c>
      <c r="C189" s="278" t="s">
        <v>230</v>
      </c>
      <c r="D189" s="164">
        <v>10500.919999999998</v>
      </c>
      <c r="E189" s="163">
        <v>1.1499999999999999</v>
      </c>
      <c r="F189" s="163">
        <f>D189+E189</f>
        <v>10502.069999999998</v>
      </c>
      <c r="G189" s="165" t="s">
        <v>10</v>
      </c>
      <c r="H189" s="166">
        <f>F189</f>
        <v>10502.069999999998</v>
      </c>
      <c r="I189" s="171">
        <v>10500</v>
      </c>
      <c r="J189" s="239">
        <f t="shared" ref="J189" si="50">E189/D189</f>
        <v>1.0951421399267874E-4</v>
      </c>
      <c r="K189" s="277">
        <f>(F189-I189)/I189</f>
        <v>1.971428571426562E-4</v>
      </c>
      <c r="L189" s="175"/>
      <c r="M189" s="176"/>
      <c r="N189" s="198"/>
    </row>
    <row r="190" spans="1:14">
      <c r="A190" s="199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200"/>
    </row>
    <row r="191" spans="1:14" s="157" customFormat="1" ht="16.5" customHeight="1" thickBot="1">
      <c r="A191" s="201" t="s">
        <v>0</v>
      </c>
      <c r="B191" s="178" t="s">
        <v>1</v>
      </c>
      <c r="C191" s="181" t="s">
        <v>102</v>
      </c>
      <c r="D191" s="181" t="s">
        <v>2</v>
      </c>
      <c r="E191" s="181" t="s">
        <v>94</v>
      </c>
      <c r="F191" s="178" t="s">
        <v>185</v>
      </c>
      <c r="G191" s="178" t="s">
        <v>192</v>
      </c>
      <c r="H191" s="178" t="s">
        <v>190</v>
      </c>
      <c r="I191" s="180" t="s">
        <v>191</v>
      </c>
      <c r="J191" s="180" t="s">
        <v>112</v>
      </c>
      <c r="K191" s="182" t="s">
        <v>188</v>
      </c>
      <c r="L191" s="261" t="s">
        <v>224</v>
      </c>
      <c r="M191" s="179" t="s">
        <v>187</v>
      </c>
      <c r="N191" s="202" t="s">
        <v>186</v>
      </c>
    </row>
    <row r="192" spans="1:14" s="183" customFormat="1" ht="16.5" thickBot="1">
      <c r="A192" s="203" t="s">
        <v>242</v>
      </c>
      <c r="B192" s="204" t="s">
        <v>58</v>
      </c>
      <c r="C192" s="205">
        <f>F186+B186</f>
        <v>51132.173000000017</v>
      </c>
      <c r="D192" s="205">
        <f>I186</f>
        <v>50600</v>
      </c>
      <c r="E192" s="206">
        <v>28</v>
      </c>
      <c r="F192" s="207">
        <f>C192-D192</f>
        <v>532.17300000001705</v>
      </c>
      <c r="G192" s="208">
        <f>F192/D192</f>
        <v>1.0517252964427215E-2</v>
      </c>
      <c r="H192" s="207">
        <f>F192/E192</f>
        <v>19.006178571429182</v>
      </c>
      <c r="I192" s="208">
        <f>G192/E192</f>
        <v>3.7561617730097198E-4</v>
      </c>
      <c r="J192" s="209">
        <f>H192*10000/D192</f>
        <v>3.7561617730097199</v>
      </c>
      <c r="K192" s="210">
        <f>B186</f>
        <v>343.82</v>
      </c>
      <c r="L192" s="210">
        <f>F192-K192</f>
        <v>188.35300000001706</v>
      </c>
      <c r="M192" s="208">
        <f>I192*365</f>
        <v>0.13709990471485478</v>
      </c>
      <c r="N192" s="211">
        <f>H192*365</f>
        <v>6937.2551785716514</v>
      </c>
    </row>
    <row r="193" spans="1:14" ht="15.75" thickTop="1" thickBot="1"/>
    <row r="194" spans="1:14" s="157" customFormat="1" ht="15.75" thickTop="1" thickBot="1">
      <c r="A194" s="187" t="s">
        <v>0</v>
      </c>
      <c r="B194" s="188" t="s">
        <v>142</v>
      </c>
      <c r="C194" s="189" t="s">
        <v>1</v>
      </c>
      <c r="D194" s="188" t="s">
        <v>17</v>
      </c>
      <c r="E194" s="188" t="s">
        <v>11</v>
      </c>
      <c r="F194" s="188" t="s">
        <v>18</v>
      </c>
      <c r="G194" s="188" t="s">
        <v>14</v>
      </c>
      <c r="H194" s="188" t="s">
        <v>19</v>
      </c>
      <c r="I194" s="188" t="s">
        <v>2</v>
      </c>
      <c r="J194" s="188" t="s">
        <v>183</v>
      </c>
      <c r="K194" s="188" t="s">
        <v>220</v>
      </c>
      <c r="L194" s="188" t="s">
        <v>49</v>
      </c>
      <c r="M194" s="188" t="s">
        <v>30</v>
      </c>
      <c r="N194" s="190" t="s">
        <v>82</v>
      </c>
    </row>
    <row r="195" spans="1:14" ht="15" thickBot="1">
      <c r="A195" s="327" t="s">
        <v>243</v>
      </c>
      <c r="B195" s="297">
        <v>78.91</v>
      </c>
      <c r="C195" s="290" t="s">
        <v>229</v>
      </c>
      <c r="D195" s="264">
        <v>11100</v>
      </c>
      <c r="E195" s="264"/>
      <c r="F195" s="264">
        <f>D195</f>
        <v>11100</v>
      </c>
      <c r="G195" s="265"/>
      <c r="H195" s="266"/>
      <c r="I195" s="267">
        <f>D195</f>
        <v>11100</v>
      </c>
      <c r="J195" s="268"/>
      <c r="K195" s="153"/>
      <c r="L195" s="330">
        <f>E201/D201</f>
        <v>2.1964681548149428E-4</v>
      </c>
      <c r="M195" s="330">
        <f>L195*365</f>
        <v>8.0171087650745418E-2</v>
      </c>
      <c r="N195" s="191"/>
    </row>
    <row r="196" spans="1:14" ht="25.5">
      <c r="A196" s="328"/>
      <c r="B196" s="269">
        <v>28</v>
      </c>
      <c r="C196" s="291" t="s">
        <v>222</v>
      </c>
      <c r="D196" s="270">
        <v>8531.186800000005</v>
      </c>
      <c r="E196" s="270">
        <v>3.4651999999999998</v>
      </c>
      <c r="F196" s="270">
        <f>D196+E196</f>
        <v>8534.6520000000055</v>
      </c>
      <c r="G196" s="271" t="s">
        <v>175</v>
      </c>
      <c r="H196" s="272">
        <v>9733.6200000000008</v>
      </c>
      <c r="I196" s="273">
        <v>8500</v>
      </c>
      <c r="J196" s="274">
        <f>E196/I196</f>
        <v>4.0767058823529408E-4</v>
      </c>
      <c r="K196" s="275">
        <f>(F196-I196)/(H196-I196)</f>
        <v>2.808968726188411E-2</v>
      </c>
      <c r="L196" s="331"/>
      <c r="M196" s="331"/>
      <c r="N196" s="191" t="s">
        <v>182</v>
      </c>
    </row>
    <row r="197" spans="1:14" ht="25.5">
      <c r="A197" s="328"/>
      <c r="B197" s="286">
        <v>117.98</v>
      </c>
      <c r="C197" s="292" t="s">
        <v>181</v>
      </c>
      <c r="D197" s="287">
        <v>10019.179999999997</v>
      </c>
      <c r="E197" s="287">
        <v>1.9179999999999999</v>
      </c>
      <c r="F197" s="287">
        <f>D197+E197</f>
        <v>10021.097999999996</v>
      </c>
      <c r="G197" s="288" t="s">
        <v>149</v>
      </c>
      <c r="H197" s="289">
        <v>10047.950000000001</v>
      </c>
      <c r="I197" s="12">
        <v>10000</v>
      </c>
      <c r="J197" s="274">
        <f t="shared" ref="J197:J200" si="51">E197/I197</f>
        <v>1.918E-4</v>
      </c>
      <c r="K197" s="276">
        <f t="shared" ref="K197:K200" si="52">(F197-I197)/(H197-I197)</f>
        <v>0.43999999999991657</v>
      </c>
      <c r="L197" s="331"/>
      <c r="M197" s="331"/>
      <c r="N197" s="192">
        <v>42951</v>
      </c>
    </row>
    <row r="198" spans="1:14" ht="25.5">
      <c r="A198" s="328"/>
      <c r="B198" s="333">
        <v>118.93</v>
      </c>
      <c r="C198" s="293" t="s">
        <v>178</v>
      </c>
      <c r="D198" s="279">
        <v>10021.535000000003</v>
      </c>
      <c r="E198" s="279">
        <v>2.1535000000000002</v>
      </c>
      <c r="F198" s="279">
        <f t="shared" ref="F198:F199" si="53">D198+E198</f>
        <v>10023.688500000004</v>
      </c>
      <c r="G198" s="280" t="s">
        <v>150</v>
      </c>
      <c r="H198" s="281">
        <v>10079.68</v>
      </c>
      <c r="I198" s="12">
        <v>10000</v>
      </c>
      <c r="J198" s="274">
        <f t="shared" si="51"/>
        <v>2.1535000000000003E-4</v>
      </c>
      <c r="K198" s="276">
        <f t="shared" si="52"/>
        <v>0.29729543172695477</v>
      </c>
      <c r="L198" s="331"/>
      <c r="M198" s="331"/>
      <c r="N198" s="193" t="s">
        <v>148</v>
      </c>
    </row>
    <row r="199" spans="1:14" ht="25.5">
      <c r="A199" s="328"/>
      <c r="B199" s="334"/>
      <c r="C199" s="293" t="s">
        <v>179</v>
      </c>
      <c r="D199" s="279">
        <v>1024.3311999999999</v>
      </c>
      <c r="E199" s="279">
        <v>0.32879999999999998</v>
      </c>
      <c r="F199" s="279">
        <f t="shared" si="53"/>
        <v>1024.6599999999999</v>
      </c>
      <c r="G199" s="280" t="s">
        <v>132</v>
      </c>
      <c r="H199" s="281">
        <v>1032.8800000000001</v>
      </c>
      <c r="I199" s="12">
        <v>1000</v>
      </c>
      <c r="J199" s="274">
        <f t="shared" si="51"/>
        <v>3.2879999999999997E-4</v>
      </c>
      <c r="K199" s="276">
        <f t="shared" si="52"/>
        <v>0.74999999999999312</v>
      </c>
      <c r="L199" s="331"/>
      <c r="M199" s="331"/>
      <c r="N199" s="193" t="s">
        <v>134</v>
      </c>
    </row>
    <row r="200" spans="1:14" ht="23.25" thickBot="1">
      <c r="A200" s="329"/>
      <c r="B200" s="282"/>
      <c r="C200" s="294" t="s">
        <v>177</v>
      </c>
      <c r="D200" s="283">
        <v>10092.120000000008</v>
      </c>
      <c r="E200" s="284">
        <v>3.29</v>
      </c>
      <c r="F200" s="284">
        <f>D200+E200</f>
        <v>10095.410000000009</v>
      </c>
      <c r="G200" s="285" t="s">
        <v>126</v>
      </c>
      <c r="H200" s="284">
        <v>11196.73</v>
      </c>
      <c r="I200" s="146">
        <v>10000</v>
      </c>
      <c r="J200" s="274">
        <f t="shared" si="51"/>
        <v>3.2900000000000003E-4</v>
      </c>
      <c r="K200" s="276">
        <f t="shared" si="52"/>
        <v>7.9725585553975409E-2</v>
      </c>
      <c r="L200" s="332"/>
      <c r="M200" s="332"/>
      <c r="N200" s="194" t="s">
        <v>135</v>
      </c>
    </row>
    <row r="201" spans="1:14" ht="18.75" thickBot="1">
      <c r="A201" s="195" t="s">
        <v>244</v>
      </c>
      <c r="B201" s="174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8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6"/>
    </row>
    <row r="202" spans="1:14" ht="26.25" thickTop="1">
      <c r="A202" s="335" t="s">
        <v>196</v>
      </c>
      <c r="B202" s="122" t="s">
        <v>138</v>
      </c>
      <c r="C202" s="245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7"/>
    </row>
    <row r="203" spans="1:14" ht="25.5">
      <c r="A203" s="336"/>
      <c r="B203" s="130" t="s">
        <v>138</v>
      </c>
      <c r="C203" s="244" t="s">
        <v>197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7">
        <v>1500</v>
      </c>
      <c r="J203" s="168">
        <f>(H203-I203)/I203</f>
        <v>-3.7773333333333235E-2</v>
      </c>
      <c r="K203" s="238" t="s">
        <v>202</v>
      </c>
      <c r="L203" s="243">
        <v>1.423</v>
      </c>
      <c r="M203" s="242" t="s">
        <v>201</v>
      </c>
      <c r="N203" s="241" t="s">
        <v>200</v>
      </c>
    </row>
    <row r="204" spans="1:14" ht="28.5">
      <c r="A204" s="337"/>
      <c r="B204" s="162">
        <v>7.12</v>
      </c>
      <c r="C204" s="278" t="s">
        <v>230</v>
      </c>
      <c r="D204" s="164">
        <v>10502.069999999998</v>
      </c>
      <c r="E204" s="163">
        <v>1.1599999999999999</v>
      </c>
      <c r="F204" s="163">
        <f>D204+E204</f>
        <v>10503.229999999998</v>
      </c>
      <c r="G204" s="165" t="s">
        <v>10</v>
      </c>
      <c r="H204" s="166">
        <f>F204</f>
        <v>10503.229999999998</v>
      </c>
      <c r="I204" s="171">
        <v>10500</v>
      </c>
      <c r="J204" s="239">
        <f t="shared" ref="J204" si="54">E204/D204</f>
        <v>1.1045441517719842E-4</v>
      </c>
      <c r="K204" s="277">
        <f>(F204-I204)/I204</f>
        <v>3.0761904761883278E-4</v>
      </c>
      <c r="L204" s="175"/>
      <c r="M204" s="176"/>
      <c r="N204" s="198"/>
    </row>
    <row r="205" spans="1:14">
      <c r="A205" s="199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200"/>
    </row>
    <row r="206" spans="1:14" s="157" customFormat="1" ht="16.5" customHeight="1" thickBot="1">
      <c r="A206" s="201" t="s">
        <v>0</v>
      </c>
      <c r="B206" s="178" t="s">
        <v>1</v>
      </c>
      <c r="C206" s="181" t="s">
        <v>102</v>
      </c>
      <c r="D206" s="181" t="s">
        <v>2</v>
      </c>
      <c r="E206" s="181" t="s">
        <v>94</v>
      </c>
      <c r="F206" s="178" t="s">
        <v>185</v>
      </c>
      <c r="G206" s="178" t="s">
        <v>192</v>
      </c>
      <c r="H206" s="178" t="s">
        <v>190</v>
      </c>
      <c r="I206" s="180" t="s">
        <v>191</v>
      </c>
      <c r="J206" s="180" t="s">
        <v>112</v>
      </c>
      <c r="K206" s="182" t="s">
        <v>188</v>
      </c>
      <c r="L206" s="261" t="s">
        <v>224</v>
      </c>
      <c r="M206" s="179" t="s">
        <v>187</v>
      </c>
      <c r="N206" s="202" t="s">
        <v>186</v>
      </c>
    </row>
    <row r="207" spans="1:14" s="183" customFormat="1" ht="16.5" thickBot="1">
      <c r="A207" s="203" t="s">
        <v>245</v>
      </c>
      <c r="B207" s="204" t="s">
        <v>58</v>
      </c>
      <c r="C207" s="205">
        <f>F201+B201</f>
        <v>51143.328500000018</v>
      </c>
      <c r="D207" s="205">
        <f>I201</f>
        <v>50600</v>
      </c>
      <c r="E207" s="206">
        <v>29</v>
      </c>
      <c r="F207" s="207">
        <f>C207-D207</f>
        <v>543.32850000001781</v>
      </c>
      <c r="G207" s="208">
        <f>F207/D207</f>
        <v>1.07377173913047E-2</v>
      </c>
      <c r="H207" s="207">
        <f>F207/E207</f>
        <v>18.735465517241995</v>
      </c>
      <c r="I207" s="208">
        <f>G207/E207</f>
        <v>3.7026611694154137E-4</v>
      </c>
      <c r="J207" s="209">
        <f>H207*10000/D207</f>
        <v>3.7026611694154137</v>
      </c>
      <c r="K207" s="210">
        <f>B201</f>
        <v>343.82</v>
      </c>
      <c r="L207" s="210">
        <f>F207-K207</f>
        <v>199.50850000001782</v>
      </c>
      <c r="M207" s="208">
        <f>I207*365</f>
        <v>0.1351471326836626</v>
      </c>
      <c r="N207" s="211">
        <f>H207*365</f>
        <v>6838.4449137933279</v>
      </c>
    </row>
    <row r="208" spans="1:14" ht="15.75" thickTop="1" thickBot="1"/>
    <row r="209" spans="1:14" s="157" customFormat="1" ht="15.75" thickTop="1" thickBot="1">
      <c r="A209" s="187" t="s">
        <v>0</v>
      </c>
      <c r="B209" s="188" t="s">
        <v>142</v>
      </c>
      <c r="C209" s="189" t="s">
        <v>1</v>
      </c>
      <c r="D209" s="188" t="s">
        <v>17</v>
      </c>
      <c r="E209" s="188" t="s">
        <v>11</v>
      </c>
      <c r="F209" s="188" t="s">
        <v>18</v>
      </c>
      <c r="G209" s="188" t="s">
        <v>14</v>
      </c>
      <c r="H209" s="188" t="s">
        <v>19</v>
      </c>
      <c r="I209" s="188" t="s">
        <v>2</v>
      </c>
      <c r="J209" s="188" t="s">
        <v>183</v>
      </c>
      <c r="K209" s="188" t="s">
        <v>220</v>
      </c>
      <c r="L209" s="188" t="s">
        <v>49</v>
      </c>
      <c r="M209" s="188" t="s">
        <v>30</v>
      </c>
      <c r="N209" s="190" t="s">
        <v>82</v>
      </c>
    </row>
    <row r="210" spans="1:14" ht="15" thickBot="1">
      <c r="A210" s="327" t="s">
        <v>246</v>
      </c>
      <c r="B210" s="298">
        <v>78.91</v>
      </c>
      <c r="C210" s="290" t="s">
        <v>229</v>
      </c>
      <c r="D210" s="264">
        <v>11100</v>
      </c>
      <c r="E210" s="264"/>
      <c r="F210" s="264">
        <f>D210</f>
        <v>11100</v>
      </c>
      <c r="G210" s="265"/>
      <c r="H210" s="266"/>
      <c r="I210" s="267">
        <f>D210</f>
        <v>11100</v>
      </c>
      <c r="J210" s="268"/>
      <c r="K210" s="153"/>
      <c r="L210" s="330">
        <f>E216/D216</f>
        <v>2.1959858135241596E-4</v>
      </c>
      <c r="M210" s="330">
        <f>L210*365</f>
        <v>8.0153482193631831E-2</v>
      </c>
      <c r="N210" s="191"/>
    </row>
    <row r="211" spans="1:14" ht="25.5">
      <c r="A211" s="328"/>
      <c r="B211" s="269">
        <v>59.19</v>
      </c>
      <c r="C211" s="291" t="s">
        <v>222</v>
      </c>
      <c r="D211" s="270">
        <v>8534.6520000000055</v>
      </c>
      <c r="E211" s="270">
        <v>3.4651999999999998</v>
      </c>
      <c r="F211" s="270">
        <f>D211+E211</f>
        <v>8538.1172000000061</v>
      </c>
      <c r="G211" s="271" t="s">
        <v>175</v>
      </c>
      <c r="H211" s="272">
        <v>9733.6200000000008</v>
      </c>
      <c r="I211" s="273">
        <v>8500</v>
      </c>
      <c r="J211" s="274">
        <f>E211/I211</f>
        <v>4.0767058823529408E-4</v>
      </c>
      <c r="K211" s="275">
        <f>(F211-I211)/(H211-I211)</f>
        <v>3.0898655988072524E-2</v>
      </c>
      <c r="L211" s="331"/>
      <c r="M211" s="331"/>
      <c r="N211" s="191" t="s">
        <v>182</v>
      </c>
    </row>
    <row r="212" spans="1:14" ht="25.5">
      <c r="A212" s="328"/>
      <c r="B212" s="286">
        <v>117.98</v>
      </c>
      <c r="C212" s="292" t="s">
        <v>181</v>
      </c>
      <c r="D212" s="287">
        <v>10021.097999999996</v>
      </c>
      <c r="E212" s="287">
        <v>1.9179999999999999</v>
      </c>
      <c r="F212" s="287">
        <f>D212+E212</f>
        <v>10023.015999999996</v>
      </c>
      <c r="G212" s="288" t="s">
        <v>149</v>
      </c>
      <c r="H212" s="289">
        <v>10047.950000000001</v>
      </c>
      <c r="I212" s="12">
        <v>10000</v>
      </c>
      <c r="J212" s="274">
        <f t="shared" ref="J212:J215" si="55">E212/I212</f>
        <v>1.918E-4</v>
      </c>
      <c r="K212" s="276">
        <f t="shared" ref="K212:K215" si="56">(F212-I212)/(H212-I212)</f>
        <v>0.47999999999990894</v>
      </c>
      <c r="L212" s="331"/>
      <c r="M212" s="331"/>
      <c r="N212" s="192">
        <v>42951</v>
      </c>
    </row>
    <row r="213" spans="1:14" ht="25.5">
      <c r="A213" s="328"/>
      <c r="B213" s="333">
        <v>118.93</v>
      </c>
      <c r="C213" s="293" t="s">
        <v>178</v>
      </c>
      <c r="D213" s="279">
        <v>10023.688500000004</v>
      </c>
      <c r="E213" s="279">
        <v>2.1535000000000002</v>
      </c>
      <c r="F213" s="279">
        <f t="shared" ref="F213:F214" si="57">D213+E213</f>
        <v>10025.842000000004</v>
      </c>
      <c r="G213" s="280" t="s">
        <v>150</v>
      </c>
      <c r="H213" s="281">
        <v>10079.68</v>
      </c>
      <c r="I213" s="12">
        <v>10000</v>
      </c>
      <c r="J213" s="274">
        <f t="shared" si="55"/>
        <v>2.1535000000000003E-4</v>
      </c>
      <c r="K213" s="276">
        <f t="shared" si="56"/>
        <v>0.32432228915667793</v>
      </c>
      <c r="L213" s="331"/>
      <c r="M213" s="331"/>
      <c r="N213" s="193" t="s">
        <v>148</v>
      </c>
    </row>
    <row r="214" spans="1:14" ht="25.5">
      <c r="A214" s="328"/>
      <c r="B214" s="334"/>
      <c r="C214" s="293" t="s">
        <v>179</v>
      </c>
      <c r="D214" s="279">
        <v>1024.6599999999999</v>
      </c>
      <c r="E214" s="279">
        <v>0.32879999999999998</v>
      </c>
      <c r="F214" s="279">
        <f t="shared" si="57"/>
        <v>1024.9887999999999</v>
      </c>
      <c r="G214" s="280" t="s">
        <v>132</v>
      </c>
      <c r="H214" s="281">
        <v>1032.8800000000001</v>
      </c>
      <c r="I214" s="12">
        <v>1000</v>
      </c>
      <c r="J214" s="274">
        <f t="shared" si="55"/>
        <v>3.2879999999999997E-4</v>
      </c>
      <c r="K214" s="276">
        <f t="shared" si="56"/>
        <v>0.75999999999999313</v>
      </c>
      <c r="L214" s="331"/>
      <c r="M214" s="331"/>
      <c r="N214" s="193" t="s">
        <v>134</v>
      </c>
    </row>
    <row r="215" spans="1:14" ht="23.25" thickBot="1">
      <c r="A215" s="329"/>
      <c r="B215" s="282"/>
      <c r="C215" s="294" t="s">
        <v>177</v>
      </c>
      <c r="D215" s="283">
        <v>10095.410000000009</v>
      </c>
      <c r="E215" s="284">
        <v>3.29</v>
      </c>
      <c r="F215" s="284">
        <f>D215+E215</f>
        <v>10098.70000000001</v>
      </c>
      <c r="G215" s="285" t="s">
        <v>126</v>
      </c>
      <c r="H215" s="284">
        <v>11196.73</v>
      </c>
      <c r="I215" s="146">
        <v>10000</v>
      </c>
      <c r="J215" s="274">
        <f t="shared" si="55"/>
        <v>3.2900000000000003E-4</v>
      </c>
      <c r="K215" s="276">
        <f t="shared" si="56"/>
        <v>8.2474743676526754E-2</v>
      </c>
      <c r="L215" s="332"/>
      <c r="M215" s="332"/>
      <c r="N215" s="194" t="s">
        <v>135</v>
      </c>
    </row>
    <row r="216" spans="1:14" ht="18.75" thickBot="1">
      <c r="A216" s="195" t="s">
        <v>247</v>
      </c>
      <c r="B216" s="174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8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6"/>
    </row>
    <row r="217" spans="1:14" ht="26.25" thickTop="1">
      <c r="A217" s="335" t="s">
        <v>196</v>
      </c>
      <c r="B217" s="122" t="s">
        <v>138</v>
      </c>
      <c r="C217" s="245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7"/>
    </row>
    <row r="218" spans="1:14" ht="25.5">
      <c r="A218" s="336"/>
      <c r="B218" s="130" t="s">
        <v>138</v>
      </c>
      <c r="C218" s="244" t="s">
        <v>197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7">
        <v>1500</v>
      </c>
      <c r="J218" s="168">
        <f>(H218-I218)/I218</f>
        <v>-3.7773333333333235E-2</v>
      </c>
      <c r="K218" s="238" t="s">
        <v>202</v>
      </c>
      <c r="L218" s="243">
        <v>1.423</v>
      </c>
      <c r="M218" s="242" t="s">
        <v>201</v>
      </c>
      <c r="N218" s="241" t="s">
        <v>200</v>
      </c>
    </row>
    <row r="219" spans="1:14" ht="28.5">
      <c r="A219" s="337"/>
      <c r="B219" s="162">
        <v>7.12</v>
      </c>
      <c r="C219" s="278" t="s">
        <v>230</v>
      </c>
      <c r="D219" s="164">
        <v>10503.229999999998</v>
      </c>
      <c r="E219" s="163">
        <v>1.1499999999999999</v>
      </c>
      <c r="F219" s="163">
        <f>D219+E219</f>
        <v>10504.379999999997</v>
      </c>
      <c r="G219" s="165" t="s">
        <v>10</v>
      </c>
      <c r="H219" s="166">
        <f>F219</f>
        <v>10504.379999999997</v>
      </c>
      <c r="I219" s="171">
        <v>10500</v>
      </c>
      <c r="J219" s="239">
        <f t="shared" ref="J219" si="58">E219/D219</f>
        <v>1.0949012827482595E-4</v>
      </c>
      <c r="K219" s="277">
        <f>(F219-I219)/I219</f>
        <v>4.1714285714260766E-4</v>
      </c>
      <c r="L219" s="175"/>
      <c r="M219" s="176"/>
      <c r="N219" s="198"/>
    </row>
    <row r="220" spans="1:14">
      <c r="A220" s="199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200"/>
    </row>
    <row r="221" spans="1:14" s="157" customFormat="1" ht="16.5" customHeight="1" thickBot="1">
      <c r="A221" s="201" t="s">
        <v>0</v>
      </c>
      <c r="B221" s="178" t="s">
        <v>1</v>
      </c>
      <c r="C221" s="181" t="s">
        <v>102</v>
      </c>
      <c r="D221" s="181" t="s">
        <v>2</v>
      </c>
      <c r="E221" s="181" t="s">
        <v>94</v>
      </c>
      <c r="F221" s="178" t="s">
        <v>185</v>
      </c>
      <c r="G221" s="178" t="s">
        <v>192</v>
      </c>
      <c r="H221" s="178" t="s">
        <v>190</v>
      </c>
      <c r="I221" s="180" t="s">
        <v>191</v>
      </c>
      <c r="J221" s="180" t="s">
        <v>112</v>
      </c>
      <c r="K221" s="182" t="s">
        <v>188</v>
      </c>
      <c r="L221" s="261" t="s">
        <v>224</v>
      </c>
      <c r="M221" s="179" t="s">
        <v>187</v>
      </c>
      <c r="N221" s="202" t="s">
        <v>186</v>
      </c>
    </row>
    <row r="222" spans="1:14" s="183" customFormat="1" ht="16.5" thickBot="1">
      <c r="A222" s="203" t="s">
        <v>248</v>
      </c>
      <c r="B222" s="204" t="s">
        <v>58</v>
      </c>
      <c r="C222" s="205">
        <f>F216+B216</f>
        <v>51185.674000000021</v>
      </c>
      <c r="D222" s="205">
        <f>I216</f>
        <v>50600</v>
      </c>
      <c r="E222" s="206">
        <v>30</v>
      </c>
      <c r="F222" s="207">
        <f>C222-D222</f>
        <v>585.6740000000209</v>
      </c>
      <c r="G222" s="208">
        <f>F222/D222</f>
        <v>1.1574584980237567E-2</v>
      </c>
      <c r="H222" s="207">
        <f>F222/E222</f>
        <v>19.522466666667363</v>
      </c>
      <c r="I222" s="208">
        <f>G222/E222</f>
        <v>3.8581949934125224E-4</v>
      </c>
      <c r="J222" s="209">
        <f>H222*10000/D222</f>
        <v>3.8581949934125226</v>
      </c>
      <c r="K222" s="210">
        <f>B216</f>
        <v>375.01</v>
      </c>
      <c r="L222" s="210">
        <f>F222-K222</f>
        <v>210.66400000002091</v>
      </c>
      <c r="M222" s="208">
        <f>I222*365</f>
        <v>0.14082411725955707</v>
      </c>
      <c r="N222" s="211">
        <f>H222*365</f>
        <v>7125.700333333587</v>
      </c>
    </row>
    <row r="223" spans="1:14" ht="15.75" thickTop="1" thickBot="1"/>
    <row r="224" spans="1:14" s="157" customFormat="1" ht="15.75" thickTop="1" thickBot="1">
      <c r="A224" s="187" t="s">
        <v>0</v>
      </c>
      <c r="B224" s="188" t="s">
        <v>142</v>
      </c>
      <c r="C224" s="189" t="s">
        <v>1</v>
      </c>
      <c r="D224" s="188" t="s">
        <v>17</v>
      </c>
      <c r="E224" s="188" t="s">
        <v>11</v>
      </c>
      <c r="F224" s="188" t="s">
        <v>18</v>
      </c>
      <c r="G224" s="188" t="s">
        <v>14</v>
      </c>
      <c r="H224" s="188" t="s">
        <v>19</v>
      </c>
      <c r="I224" s="188" t="s">
        <v>2</v>
      </c>
      <c r="J224" s="188" t="s">
        <v>183</v>
      </c>
      <c r="K224" s="188" t="s">
        <v>220</v>
      </c>
      <c r="L224" s="188" t="s">
        <v>49</v>
      </c>
      <c r="M224" s="188" t="s">
        <v>30</v>
      </c>
      <c r="N224" s="190" t="s">
        <v>82</v>
      </c>
    </row>
    <row r="225" spans="1:14" ht="15" thickBot="1">
      <c r="A225" s="327" t="s">
        <v>249</v>
      </c>
      <c r="B225" s="298">
        <v>78.91</v>
      </c>
      <c r="C225" s="290" t="s">
        <v>229</v>
      </c>
      <c r="D225" s="264">
        <v>11100</v>
      </c>
      <c r="E225" s="264"/>
      <c r="F225" s="264">
        <f>D225</f>
        <v>11100</v>
      </c>
      <c r="G225" s="265"/>
      <c r="H225" s="266"/>
      <c r="I225" s="267">
        <f>D225</f>
        <v>11100</v>
      </c>
      <c r="J225" s="268"/>
      <c r="K225" s="153"/>
      <c r="L225" s="330">
        <f>E231/D231</f>
        <v>2.1955062766032063E-4</v>
      </c>
      <c r="M225" s="330">
        <f>L225*365</f>
        <v>8.0135979096017038E-2</v>
      </c>
      <c r="N225" s="191"/>
    </row>
    <row r="226" spans="1:14" ht="25.5">
      <c r="A226" s="328"/>
      <c r="B226" s="269">
        <v>59.19</v>
      </c>
      <c r="C226" s="291" t="s">
        <v>222</v>
      </c>
      <c r="D226" s="270">
        <v>8538.1172000000061</v>
      </c>
      <c r="E226" s="270">
        <v>3.4651999999999998</v>
      </c>
      <c r="F226" s="270">
        <f>D226+E226</f>
        <v>8541.5824000000066</v>
      </c>
      <c r="G226" s="271" t="s">
        <v>175</v>
      </c>
      <c r="H226" s="272">
        <v>9733.6200000000008</v>
      </c>
      <c r="I226" s="273">
        <v>8500</v>
      </c>
      <c r="J226" s="274">
        <f>E226/I226</f>
        <v>4.0767058823529408E-4</v>
      </c>
      <c r="K226" s="275">
        <f>(F226-I226)/(H226-I226)</f>
        <v>3.3707624714260934E-2</v>
      </c>
      <c r="L226" s="331"/>
      <c r="M226" s="331"/>
      <c r="N226" s="191" t="s">
        <v>182</v>
      </c>
    </row>
    <row r="227" spans="1:14" ht="25.5">
      <c r="A227" s="328"/>
      <c r="B227" s="286">
        <v>117.98</v>
      </c>
      <c r="C227" s="292" t="s">
        <v>181</v>
      </c>
      <c r="D227" s="287">
        <v>10023.015999999996</v>
      </c>
      <c r="E227" s="287">
        <v>1.9179999999999999</v>
      </c>
      <c r="F227" s="287">
        <f>D227+E227</f>
        <v>10024.933999999996</v>
      </c>
      <c r="G227" s="288" t="s">
        <v>149</v>
      </c>
      <c r="H227" s="289">
        <v>10047.950000000001</v>
      </c>
      <c r="I227" s="12">
        <v>10000</v>
      </c>
      <c r="J227" s="274">
        <f t="shared" ref="J227:J230" si="59">E227/I227</f>
        <v>1.918E-4</v>
      </c>
      <c r="K227" s="276">
        <f t="shared" ref="K227:K230" si="60">(F227-I227)/(H227-I227)</f>
        <v>0.51999999999990132</v>
      </c>
      <c r="L227" s="331"/>
      <c r="M227" s="331"/>
      <c r="N227" s="192">
        <v>42951</v>
      </c>
    </row>
    <row r="228" spans="1:14" ht="25.5">
      <c r="A228" s="328"/>
      <c r="B228" s="333">
        <v>118.93</v>
      </c>
      <c r="C228" s="293" t="s">
        <v>178</v>
      </c>
      <c r="D228" s="279">
        <v>10025.842000000004</v>
      </c>
      <c r="E228" s="279">
        <v>2.1535000000000002</v>
      </c>
      <c r="F228" s="279">
        <f t="shared" ref="F228:F229" si="61">D228+E228</f>
        <v>10027.995500000005</v>
      </c>
      <c r="G228" s="280" t="s">
        <v>150</v>
      </c>
      <c r="H228" s="281">
        <v>10079.68</v>
      </c>
      <c r="I228" s="12">
        <v>10000</v>
      </c>
      <c r="J228" s="274">
        <f t="shared" si="59"/>
        <v>2.1535000000000003E-4</v>
      </c>
      <c r="K228" s="276">
        <f t="shared" si="60"/>
        <v>0.3513491465864011</v>
      </c>
      <c r="L228" s="331"/>
      <c r="M228" s="331"/>
      <c r="N228" s="193" t="s">
        <v>148</v>
      </c>
    </row>
    <row r="229" spans="1:14" ht="25.5">
      <c r="A229" s="328"/>
      <c r="B229" s="334"/>
      <c r="C229" s="293" t="s">
        <v>179</v>
      </c>
      <c r="D229" s="279">
        <v>1024.9887999999999</v>
      </c>
      <c r="E229" s="279">
        <v>0.32879999999999998</v>
      </c>
      <c r="F229" s="279">
        <f t="shared" si="61"/>
        <v>1025.3175999999999</v>
      </c>
      <c r="G229" s="280" t="s">
        <v>132</v>
      </c>
      <c r="H229" s="281">
        <v>1032.8800000000001</v>
      </c>
      <c r="I229" s="12">
        <v>1000</v>
      </c>
      <c r="J229" s="274">
        <f t="shared" si="59"/>
        <v>3.2879999999999997E-4</v>
      </c>
      <c r="K229" s="276">
        <f t="shared" si="60"/>
        <v>0.76999999999999313</v>
      </c>
      <c r="L229" s="331"/>
      <c r="M229" s="331"/>
      <c r="N229" s="193" t="s">
        <v>134</v>
      </c>
    </row>
    <row r="230" spans="1:14" ht="23.25" thickBot="1">
      <c r="A230" s="329"/>
      <c r="B230" s="282">
        <v>98.64</v>
      </c>
      <c r="C230" s="294" t="s">
        <v>177</v>
      </c>
      <c r="D230" s="283">
        <v>10098.64</v>
      </c>
      <c r="E230" s="284">
        <v>3.29</v>
      </c>
      <c r="F230" s="284">
        <f>D230+E230</f>
        <v>10101.93</v>
      </c>
      <c r="G230" s="285" t="s">
        <v>126</v>
      </c>
      <c r="H230" s="284">
        <v>11196.73</v>
      </c>
      <c r="I230" s="146">
        <v>10000</v>
      </c>
      <c r="J230" s="274">
        <f t="shared" si="59"/>
        <v>3.2900000000000003E-4</v>
      </c>
      <c r="K230" s="276">
        <f t="shared" si="60"/>
        <v>8.517376517677365E-2</v>
      </c>
      <c r="L230" s="332"/>
      <c r="M230" s="332"/>
      <c r="N230" s="194" t="s">
        <v>135</v>
      </c>
    </row>
    <row r="231" spans="1:14" ht="18.75" thickBot="1">
      <c r="A231" s="195" t="s">
        <v>118</v>
      </c>
      <c r="B231" s="174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8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6"/>
    </row>
    <row r="232" spans="1:14" ht="26.25" thickTop="1">
      <c r="A232" s="335" t="s">
        <v>196</v>
      </c>
      <c r="B232" s="122" t="s">
        <v>138</v>
      </c>
      <c r="C232" s="245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7"/>
    </row>
    <row r="233" spans="1:14" ht="25.5">
      <c r="A233" s="336"/>
      <c r="B233" s="130" t="s">
        <v>138</v>
      </c>
      <c r="C233" s="244" t="s">
        <v>197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7">
        <v>1500</v>
      </c>
      <c r="J233" s="168">
        <f>(H233-I233)/I233</f>
        <v>-2.2719999999999952E-2</v>
      </c>
      <c r="K233" s="238" t="s">
        <v>202</v>
      </c>
      <c r="L233" s="243">
        <f>F233/1026.56</f>
        <v>1.4279925187032421</v>
      </c>
      <c r="M233" s="242" t="s">
        <v>201</v>
      </c>
      <c r="N233" s="241" t="s">
        <v>200</v>
      </c>
    </row>
    <row r="234" spans="1:14" ht="28.5">
      <c r="A234" s="337"/>
      <c r="B234" s="162">
        <v>7.12</v>
      </c>
      <c r="C234" s="278" t="s">
        <v>230</v>
      </c>
      <c r="D234" s="164">
        <v>10504.379999999997</v>
      </c>
      <c r="E234" s="163">
        <v>1.1399999999999999</v>
      </c>
      <c r="F234" s="163">
        <f>D234+E234</f>
        <v>10505.519999999997</v>
      </c>
      <c r="G234" s="165" t="s">
        <v>10</v>
      </c>
      <c r="H234" s="166">
        <f>F234</f>
        <v>10505.519999999997</v>
      </c>
      <c r="I234" s="171">
        <v>10500</v>
      </c>
      <c r="J234" s="239">
        <f t="shared" ref="J234" si="62">E234/D234</f>
        <v>1.0852615765994758E-4</v>
      </c>
      <c r="K234" s="277">
        <f>(F234-I234)/I234</f>
        <v>5.2571428571398084E-4</v>
      </c>
      <c r="L234" s="175"/>
      <c r="M234" s="176"/>
      <c r="N234" s="198"/>
    </row>
    <row r="235" spans="1:14">
      <c r="A235" s="199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200"/>
    </row>
    <row r="236" spans="1:14" s="157" customFormat="1" ht="16.5" customHeight="1" thickBot="1">
      <c r="A236" s="201" t="s">
        <v>0</v>
      </c>
      <c r="B236" s="178" t="s">
        <v>1</v>
      </c>
      <c r="C236" s="181" t="s">
        <v>102</v>
      </c>
      <c r="D236" s="181" t="s">
        <v>2</v>
      </c>
      <c r="E236" s="181" t="s">
        <v>94</v>
      </c>
      <c r="F236" s="178" t="s">
        <v>185</v>
      </c>
      <c r="G236" s="178" t="s">
        <v>192</v>
      </c>
      <c r="H236" s="178" t="s">
        <v>190</v>
      </c>
      <c r="I236" s="180" t="s">
        <v>191</v>
      </c>
      <c r="J236" s="180" t="s">
        <v>112</v>
      </c>
      <c r="K236" s="182" t="s">
        <v>188</v>
      </c>
      <c r="L236" s="261" t="s">
        <v>224</v>
      </c>
      <c r="M236" s="179" t="s">
        <v>187</v>
      </c>
      <c r="N236" s="202" t="s">
        <v>186</v>
      </c>
    </row>
    <row r="237" spans="1:14" s="183" customFormat="1" ht="16.5" thickBot="1">
      <c r="A237" s="203" t="s">
        <v>250</v>
      </c>
      <c r="B237" s="204" t="s">
        <v>58</v>
      </c>
      <c r="C237" s="205">
        <f>F231+B231</f>
        <v>51295.409500000009</v>
      </c>
      <c r="D237" s="205">
        <f>I231</f>
        <v>50600</v>
      </c>
      <c r="E237" s="206">
        <v>31</v>
      </c>
      <c r="F237" s="207">
        <f>C237-D237</f>
        <v>695.40950000000885</v>
      </c>
      <c r="G237" s="208">
        <f>F237/D237</f>
        <v>1.3743270750988317E-2</v>
      </c>
      <c r="H237" s="207">
        <f>F237/E237</f>
        <v>22.432564516129318</v>
      </c>
      <c r="I237" s="208">
        <f>G237/E237</f>
        <v>4.4333131454801024E-4</v>
      </c>
      <c r="J237" s="209">
        <f>H237*10000/D237</f>
        <v>4.4333131454801027</v>
      </c>
      <c r="K237" s="210">
        <f>B231</f>
        <v>473.65</v>
      </c>
      <c r="L237" s="210">
        <f>F237-K237</f>
        <v>221.75950000000887</v>
      </c>
      <c r="M237" s="208">
        <f>I237*365</f>
        <v>0.16181592981002374</v>
      </c>
      <c r="N237" s="211">
        <f>H237*365</f>
        <v>8187.8860483872013</v>
      </c>
    </row>
    <row r="238" spans="1:14" ht="15.75" thickTop="1" thickBot="1"/>
    <row r="239" spans="1:14" s="157" customFormat="1" ht="15.75" thickTop="1" thickBot="1">
      <c r="A239" s="187" t="s">
        <v>0</v>
      </c>
      <c r="B239" s="188" t="s">
        <v>142</v>
      </c>
      <c r="C239" s="189" t="s">
        <v>1</v>
      </c>
      <c r="D239" s="188" t="s">
        <v>17</v>
      </c>
      <c r="E239" s="188" t="s">
        <v>11</v>
      </c>
      <c r="F239" s="188" t="s">
        <v>18</v>
      </c>
      <c r="G239" s="188" t="s">
        <v>14</v>
      </c>
      <c r="H239" s="188" t="s">
        <v>19</v>
      </c>
      <c r="I239" s="188" t="s">
        <v>2</v>
      </c>
      <c r="J239" s="188" t="s">
        <v>183</v>
      </c>
      <c r="K239" s="188" t="s">
        <v>220</v>
      </c>
      <c r="L239" s="188" t="s">
        <v>49</v>
      </c>
      <c r="M239" s="188" t="s">
        <v>30</v>
      </c>
      <c r="N239" s="190" t="s">
        <v>82</v>
      </c>
    </row>
    <row r="240" spans="1:14" ht="15" thickBot="1">
      <c r="A240" s="327" t="s">
        <v>251</v>
      </c>
      <c r="B240" s="299">
        <v>78.91</v>
      </c>
      <c r="C240" s="290" t="s">
        <v>229</v>
      </c>
      <c r="D240" s="264">
        <v>11100</v>
      </c>
      <c r="E240" s="264"/>
      <c r="F240" s="264">
        <f>D240</f>
        <v>11100</v>
      </c>
      <c r="G240" s="265"/>
      <c r="H240" s="266"/>
      <c r="I240" s="267">
        <f>D240</f>
        <v>11100</v>
      </c>
      <c r="J240" s="268"/>
      <c r="K240" s="153"/>
      <c r="L240" s="330">
        <f>E246/D246</f>
        <v>2.1950243576277596E-4</v>
      </c>
      <c r="M240" s="330">
        <f>L240*365</f>
        <v>8.011838905341323E-2</v>
      </c>
      <c r="N240" s="191"/>
    </row>
    <row r="241" spans="1:14" ht="25.5">
      <c r="A241" s="328"/>
      <c r="B241" s="269">
        <v>59.19</v>
      </c>
      <c r="C241" s="291" t="s">
        <v>222</v>
      </c>
      <c r="D241" s="270">
        <v>8541.5824000000066</v>
      </c>
      <c r="E241" s="270">
        <v>3.4651999999999998</v>
      </c>
      <c r="F241" s="270">
        <f>D241+E241</f>
        <v>8545.0476000000072</v>
      </c>
      <c r="G241" s="271" t="s">
        <v>175</v>
      </c>
      <c r="H241" s="272">
        <v>9733.6200000000008</v>
      </c>
      <c r="I241" s="273">
        <v>8500</v>
      </c>
      <c r="J241" s="274">
        <f>E241/I241</f>
        <v>4.0767058823529408E-4</v>
      </c>
      <c r="K241" s="275">
        <f>(F241-I241)/(H241-I241)</f>
        <v>3.6516593440449344E-2</v>
      </c>
      <c r="L241" s="331"/>
      <c r="M241" s="331"/>
      <c r="N241" s="191" t="s">
        <v>182</v>
      </c>
    </row>
    <row r="242" spans="1:14" ht="25.5">
      <c r="A242" s="328"/>
      <c r="B242" s="286">
        <v>117.98</v>
      </c>
      <c r="C242" s="292" t="s">
        <v>181</v>
      </c>
      <c r="D242" s="287">
        <v>10024.933999999996</v>
      </c>
      <c r="E242" s="287">
        <v>1.9179999999999999</v>
      </c>
      <c r="F242" s="287">
        <f>D242+E242</f>
        <v>10026.851999999995</v>
      </c>
      <c r="G242" s="288" t="s">
        <v>149</v>
      </c>
      <c r="H242" s="289">
        <v>10047.950000000001</v>
      </c>
      <c r="I242" s="12">
        <v>10000</v>
      </c>
      <c r="J242" s="274">
        <f t="shared" ref="J242:J245" si="63">E242/I242</f>
        <v>1.918E-4</v>
      </c>
      <c r="K242" s="276">
        <f t="shared" ref="K242:K245" si="64">(F242-I242)/(H242-I242)</f>
        <v>0.5599999999998938</v>
      </c>
      <c r="L242" s="331"/>
      <c r="M242" s="331"/>
      <c r="N242" s="192">
        <v>42951</v>
      </c>
    </row>
    <row r="243" spans="1:14" ht="25.5">
      <c r="A243" s="328"/>
      <c r="B243" s="333">
        <v>118.93</v>
      </c>
      <c r="C243" s="293" t="s">
        <v>178</v>
      </c>
      <c r="D243" s="279">
        <v>10027.995500000005</v>
      </c>
      <c r="E243" s="279">
        <v>2.1535000000000002</v>
      </c>
      <c r="F243" s="279">
        <f t="shared" ref="F243:F244" si="65">D243+E243</f>
        <v>10030.149000000005</v>
      </c>
      <c r="G243" s="280" t="s">
        <v>150</v>
      </c>
      <c r="H243" s="281">
        <v>10079.68</v>
      </c>
      <c r="I243" s="12">
        <v>10000</v>
      </c>
      <c r="J243" s="274">
        <f t="shared" si="63"/>
        <v>2.1535000000000003E-4</v>
      </c>
      <c r="K243" s="276">
        <f t="shared" si="64"/>
        <v>0.37837600401612426</v>
      </c>
      <c r="L243" s="331"/>
      <c r="M243" s="331"/>
      <c r="N243" s="193" t="s">
        <v>148</v>
      </c>
    </row>
    <row r="244" spans="1:14" ht="25.5">
      <c r="A244" s="328"/>
      <c r="B244" s="334"/>
      <c r="C244" s="293" t="s">
        <v>179</v>
      </c>
      <c r="D244" s="279">
        <v>1025.3175999999999</v>
      </c>
      <c r="E244" s="279">
        <v>0.32879999999999998</v>
      </c>
      <c r="F244" s="279">
        <f t="shared" si="65"/>
        <v>1025.6463999999999</v>
      </c>
      <c r="G244" s="280" t="s">
        <v>132</v>
      </c>
      <c r="H244" s="281">
        <v>1032.8800000000001</v>
      </c>
      <c r="I244" s="12">
        <v>1000</v>
      </c>
      <c r="J244" s="274">
        <f t="shared" si="63"/>
        <v>3.2879999999999997E-4</v>
      </c>
      <c r="K244" s="276">
        <f t="shared" si="64"/>
        <v>0.77999999999999303</v>
      </c>
      <c r="L244" s="331"/>
      <c r="M244" s="331"/>
      <c r="N244" s="193" t="s">
        <v>134</v>
      </c>
    </row>
    <row r="245" spans="1:14" ht="23.25" thickBot="1">
      <c r="A245" s="329"/>
      <c r="B245" s="282">
        <v>98.64</v>
      </c>
      <c r="C245" s="294" t="s">
        <v>177</v>
      </c>
      <c r="D245" s="283">
        <v>10101.93</v>
      </c>
      <c r="E245" s="284">
        <v>3.29</v>
      </c>
      <c r="F245" s="284">
        <f>D245+E245</f>
        <v>10105.220000000001</v>
      </c>
      <c r="G245" s="285" t="s">
        <v>126</v>
      </c>
      <c r="H245" s="284">
        <v>11196.73</v>
      </c>
      <c r="I245" s="146">
        <v>10000</v>
      </c>
      <c r="J245" s="274">
        <f t="shared" si="63"/>
        <v>3.2900000000000003E-4</v>
      </c>
      <c r="K245" s="276">
        <f t="shared" si="64"/>
        <v>8.7922923299324995E-2</v>
      </c>
      <c r="L245" s="332"/>
      <c r="M245" s="332"/>
      <c r="N245" s="194" t="s">
        <v>135</v>
      </c>
    </row>
    <row r="246" spans="1:14" ht="18.75" thickBot="1">
      <c r="A246" s="195" t="s">
        <v>252</v>
      </c>
      <c r="B246" s="174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8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6"/>
    </row>
    <row r="247" spans="1:14" ht="26.25" thickTop="1">
      <c r="A247" s="335" t="s">
        <v>196</v>
      </c>
      <c r="B247" s="122" t="s">
        <v>138</v>
      </c>
      <c r="C247" s="245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7"/>
    </row>
    <row r="248" spans="1:14" ht="25.5">
      <c r="A248" s="336"/>
      <c r="B248" s="130" t="s">
        <v>138</v>
      </c>
      <c r="C248" s="244" t="s">
        <v>197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7">
        <v>1500</v>
      </c>
      <c r="J248" s="168">
        <f>(H248-I248)/I248</f>
        <v>-2.2719999999999952E-2</v>
      </c>
      <c r="K248" s="238" t="s">
        <v>202</v>
      </c>
      <c r="L248" s="243">
        <f>F248/1026.56</f>
        <v>1.4279925187032421</v>
      </c>
      <c r="M248" s="242" t="s">
        <v>201</v>
      </c>
      <c r="N248" s="241" t="s">
        <v>200</v>
      </c>
    </row>
    <row r="249" spans="1:14" ht="28.5">
      <c r="A249" s="337"/>
      <c r="B249" s="162">
        <v>7.12</v>
      </c>
      <c r="C249" s="278" t="s">
        <v>230</v>
      </c>
      <c r="D249" s="164">
        <v>10505.519999999997</v>
      </c>
      <c r="E249" s="163">
        <v>1.1399999999999999</v>
      </c>
      <c r="F249" s="163">
        <f>D249+E249</f>
        <v>10506.659999999996</v>
      </c>
      <c r="G249" s="165" t="s">
        <v>10</v>
      </c>
      <c r="H249" s="166">
        <f>F249</f>
        <v>10506.659999999996</v>
      </c>
      <c r="I249" s="171">
        <v>10500</v>
      </c>
      <c r="J249" s="239">
        <f t="shared" ref="J249" si="66">E249/D249</f>
        <v>1.085143810111256E-4</v>
      </c>
      <c r="K249" s="277">
        <f>(F249-I249)/I249</f>
        <v>6.342857142853539E-4</v>
      </c>
      <c r="L249" s="175"/>
      <c r="M249" s="176"/>
      <c r="N249" s="198"/>
    </row>
    <row r="250" spans="1:14">
      <c r="A250" s="199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200"/>
    </row>
    <row r="251" spans="1:14" s="157" customFormat="1" ht="16.5" customHeight="1" thickBot="1">
      <c r="A251" s="201" t="s">
        <v>0</v>
      </c>
      <c r="B251" s="178" t="s">
        <v>1</v>
      </c>
      <c r="C251" s="181" t="s">
        <v>102</v>
      </c>
      <c r="D251" s="181" t="s">
        <v>2</v>
      </c>
      <c r="E251" s="181" t="s">
        <v>94</v>
      </c>
      <c r="F251" s="178" t="s">
        <v>185</v>
      </c>
      <c r="G251" s="178" t="s">
        <v>192</v>
      </c>
      <c r="H251" s="178" t="s">
        <v>190</v>
      </c>
      <c r="I251" s="180" t="s">
        <v>191</v>
      </c>
      <c r="J251" s="180" t="s">
        <v>112</v>
      </c>
      <c r="K251" s="182" t="s">
        <v>188</v>
      </c>
      <c r="L251" s="261" t="s">
        <v>224</v>
      </c>
      <c r="M251" s="179" t="s">
        <v>187</v>
      </c>
      <c r="N251" s="202" t="s">
        <v>186</v>
      </c>
    </row>
    <row r="252" spans="1:14" s="183" customFormat="1" ht="16.5" thickBot="1">
      <c r="A252" s="203" t="s">
        <v>253</v>
      </c>
      <c r="B252" s="204" t="s">
        <v>58</v>
      </c>
      <c r="C252" s="205">
        <f>F246+B246</f>
        <v>51306.56500000001</v>
      </c>
      <c r="D252" s="205">
        <f>I246</f>
        <v>50600</v>
      </c>
      <c r="E252" s="206">
        <v>32</v>
      </c>
      <c r="F252" s="207">
        <f>C252-D252</f>
        <v>706.5650000000096</v>
      </c>
      <c r="G252" s="208">
        <f>F252/D252</f>
        <v>1.3963735177865802E-2</v>
      </c>
      <c r="H252" s="207">
        <f>F252/E252</f>
        <v>22.0801562500003</v>
      </c>
      <c r="I252" s="208">
        <f>G252/E252</f>
        <v>4.363667243083063E-4</v>
      </c>
      <c r="J252" s="209">
        <f>H252*10000/D252</f>
        <v>4.3636672430830634</v>
      </c>
      <c r="K252" s="210">
        <f>B246</f>
        <v>473.65</v>
      </c>
      <c r="L252" s="210">
        <f>F252-K252</f>
        <v>232.91500000000963</v>
      </c>
      <c r="M252" s="208">
        <f>I252*365</f>
        <v>0.1592738543725318</v>
      </c>
      <c r="N252" s="211">
        <f>H252*365</f>
        <v>8059.2570312501093</v>
      </c>
    </row>
    <row r="253" spans="1:14" ht="15.75" thickTop="1" thickBot="1"/>
    <row r="254" spans="1:14" s="157" customFormat="1" ht="15.75" thickTop="1" thickBot="1">
      <c r="A254" s="187" t="s">
        <v>0</v>
      </c>
      <c r="B254" s="188" t="s">
        <v>142</v>
      </c>
      <c r="C254" s="189" t="s">
        <v>1</v>
      </c>
      <c r="D254" s="188" t="s">
        <v>17</v>
      </c>
      <c r="E254" s="188" t="s">
        <v>11</v>
      </c>
      <c r="F254" s="188" t="s">
        <v>18</v>
      </c>
      <c r="G254" s="188" t="s">
        <v>14</v>
      </c>
      <c r="H254" s="188" t="s">
        <v>19</v>
      </c>
      <c r="I254" s="188" t="s">
        <v>2</v>
      </c>
      <c r="J254" s="188" t="s">
        <v>183</v>
      </c>
      <c r="K254" s="188" t="s">
        <v>220</v>
      </c>
      <c r="L254" s="188" t="s">
        <v>49</v>
      </c>
      <c r="M254" s="188" t="s">
        <v>30</v>
      </c>
      <c r="N254" s="190" t="s">
        <v>82</v>
      </c>
    </row>
    <row r="255" spans="1:14" ht="15" thickBot="1">
      <c r="A255" s="327" t="s">
        <v>254</v>
      </c>
      <c r="B255" s="299">
        <v>78.91</v>
      </c>
      <c r="C255" s="290" t="s">
        <v>229</v>
      </c>
      <c r="D255" s="264">
        <v>11100</v>
      </c>
      <c r="E255" s="264"/>
      <c r="F255" s="264">
        <f>D255</f>
        <v>11100</v>
      </c>
      <c r="G255" s="265"/>
      <c r="H255" s="266"/>
      <c r="I255" s="267">
        <f>D255</f>
        <v>11100</v>
      </c>
      <c r="J255" s="268"/>
      <c r="K255" s="153"/>
      <c r="L255" s="330">
        <f>E261/D261</f>
        <v>2.1945426501706616E-4</v>
      </c>
      <c r="M255" s="330">
        <f>L255*365</f>
        <v>8.0100806731229143E-2</v>
      </c>
      <c r="N255" s="191"/>
    </row>
    <row r="256" spans="1:14" ht="25.5">
      <c r="A256" s="328"/>
      <c r="B256" s="269">
        <v>59.19</v>
      </c>
      <c r="C256" s="291" t="s">
        <v>222</v>
      </c>
      <c r="D256" s="270">
        <v>8545.0476000000072</v>
      </c>
      <c r="E256" s="270">
        <v>3.4651999999999998</v>
      </c>
      <c r="F256" s="270">
        <f>D256+E256</f>
        <v>8548.5128000000077</v>
      </c>
      <c r="G256" s="271" t="s">
        <v>175</v>
      </c>
      <c r="H256" s="272">
        <v>9733.6200000000008</v>
      </c>
      <c r="I256" s="273">
        <v>8500</v>
      </c>
      <c r="J256" s="274">
        <f>E256/I256</f>
        <v>4.0767058823529408E-4</v>
      </c>
      <c r="K256" s="275">
        <f>(F256-I256)/(H256-I256)</f>
        <v>3.9325562166637754E-2</v>
      </c>
      <c r="L256" s="331"/>
      <c r="M256" s="331"/>
      <c r="N256" s="191" t="s">
        <v>182</v>
      </c>
    </row>
    <row r="257" spans="1:14" ht="25.5">
      <c r="A257" s="328"/>
      <c r="B257" s="286">
        <v>117.98</v>
      </c>
      <c r="C257" s="292" t="s">
        <v>181</v>
      </c>
      <c r="D257" s="287">
        <v>10026.851999999995</v>
      </c>
      <c r="E257" s="287">
        <v>1.9179999999999999</v>
      </c>
      <c r="F257" s="287">
        <f>D257+E257</f>
        <v>10028.769999999995</v>
      </c>
      <c r="G257" s="288" t="s">
        <v>149</v>
      </c>
      <c r="H257" s="289">
        <v>10047.950000000001</v>
      </c>
      <c r="I257" s="12">
        <v>10000</v>
      </c>
      <c r="J257" s="274">
        <f t="shared" ref="J257:J260" si="67">E257/I257</f>
        <v>1.918E-4</v>
      </c>
      <c r="K257" s="276">
        <f t="shared" ref="K257:K260" si="68">(F257-I257)/(H257-I257)</f>
        <v>0.59999999999988618</v>
      </c>
      <c r="L257" s="331"/>
      <c r="M257" s="331"/>
      <c r="N257" s="192">
        <v>42951</v>
      </c>
    </row>
    <row r="258" spans="1:14" ht="25.5">
      <c r="A258" s="328"/>
      <c r="B258" s="333">
        <v>118.93</v>
      </c>
      <c r="C258" s="293" t="s">
        <v>178</v>
      </c>
      <c r="D258" s="279">
        <v>10030.149000000005</v>
      </c>
      <c r="E258" s="279">
        <v>2.1535000000000002</v>
      </c>
      <c r="F258" s="279">
        <f t="shared" ref="F258:F259" si="69">D258+E258</f>
        <v>10032.302500000005</v>
      </c>
      <c r="G258" s="280" t="s">
        <v>150</v>
      </c>
      <c r="H258" s="281">
        <v>10079.68</v>
      </c>
      <c r="I258" s="12">
        <v>10000</v>
      </c>
      <c r="J258" s="274">
        <f t="shared" si="67"/>
        <v>2.1535000000000003E-4</v>
      </c>
      <c r="K258" s="276">
        <f t="shared" si="68"/>
        <v>0.40540286144584742</v>
      </c>
      <c r="L258" s="331"/>
      <c r="M258" s="331"/>
      <c r="N258" s="193" t="s">
        <v>148</v>
      </c>
    </row>
    <row r="259" spans="1:14" ht="25.5">
      <c r="A259" s="328"/>
      <c r="B259" s="334"/>
      <c r="C259" s="293" t="s">
        <v>179</v>
      </c>
      <c r="D259" s="279">
        <v>1025.6463999999999</v>
      </c>
      <c r="E259" s="279">
        <v>0.32879999999999998</v>
      </c>
      <c r="F259" s="279">
        <f t="shared" si="69"/>
        <v>1025.9751999999999</v>
      </c>
      <c r="G259" s="280" t="s">
        <v>132</v>
      </c>
      <c r="H259" s="281">
        <v>1032.8800000000001</v>
      </c>
      <c r="I259" s="12">
        <v>1000</v>
      </c>
      <c r="J259" s="274">
        <f t="shared" si="67"/>
        <v>3.2879999999999997E-4</v>
      </c>
      <c r="K259" s="276">
        <f t="shared" si="68"/>
        <v>0.78999999999999304</v>
      </c>
      <c r="L259" s="331"/>
      <c r="M259" s="331"/>
      <c r="N259" s="193" t="s">
        <v>134</v>
      </c>
    </row>
    <row r="260" spans="1:14" ht="23.25" thickBot="1">
      <c r="A260" s="329"/>
      <c r="B260" s="282">
        <v>98.64</v>
      </c>
      <c r="C260" s="294" t="s">
        <v>177</v>
      </c>
      <c r="D260" s="283">
        <v>10105.220000000001</v>
      </c>
      <c r="E260" s="284">
        <v>3.29</v>
      </c>
      <c r="F260" s="284">
        <f>D260+E260</f>
        <v>10108.510000000002</v>
      </c>
      <c r="G260" s="285" t="s">
        <v>126</v>
      </c>
      <c r="H260" s="284">
        <v>11196.73</v>
      </c>
      <c r="I260" s="146">
        <v>10000</v>
      </c>
      <c r="J260" s="274">
        <f t="shared" si="67"/>
        <v>3.2900000000000003E-4</v>
      </c>
      <c r="K260" s="276">
        <f t="shared" si="68"/>
        <v>9.0672081421876341E-2</v>
      </c>
      <c r="L260" s="332"/>
      <c r="M260" s="332"/>
      <c r="N260" s="194" t="s">
        <v>135</v>
      </c>
    </row>
    <row r="261" spans="1:14" ht="18.75" thickBot="1">
      <c r="A261" s="195" t="s">
        <v>122</v>
      </c>
      <c r="B261" s="174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8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6"/>
    </row>
    <row r="262" spans="1:14" ht="26.25" thickTop="1">
      <c r="A262" s="335" t="s">
        <v>196</v>
      </c>
      <c r="B262" s="122" t="s">
        <v>138</v>
      </c>
      <c r="C262" s="245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7"/>
    </row>
    <row r="263" spans="1:14" ht="25.5">
      <c r="A263" s="336"/>
      <c r="B263" s="130" t="s">
        <v>138</v>
      </c>
      <c r="C263" s="244" t="s">
        <v>197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7">
        <v>1500</v>
      </c>
      <c r="J263" s="168">
        <f>(H263-I263)/I263</f>
        <v>-1.9980000000000019E-2</v>
      </c>
      <c r="K263" s="238" t="s">
        <v>202</v>
      </c>
      <c r="L263" s="243">
        <f>F263/1026.56</f>
        <v>1.4319961814214464</v>
      </c>
      <c r="M263" s="242" t="s">
        <v>201</v>
      </c>
      <c r="N263" s="241" t="s">
        <v>200</v>
      </c>
    </row>
    <row r="264" spans="1:14" ht="28.5">
      <c r="A264" s="337"/>
      <c r="B264" s="162">
        <v>7.12</v>
      </c>
      <c r="C264" s="278" t="s">
        <v>230</v>
      </c>
      <c r="D264" s="164">
        <v>10506.659999999996</v>
      </c>
      <c r="E264" s="163">
        <v>1.1399999999999999</v>
      </c>
      <c r="F264" s="163">
        <f>D264+E264</f>
        <v>10507.799999999996</v>
      </c>
      <c r="G264" s="165" t="s">
        <v>10</v>
      </c>
      <c r="H264" s="166">
        <f>F264</f>
        <v>10507.799999999996</v>
      </c>
      <c r="I264" s="171">
        <v>10500</v>
      </c>
      <c r="J264" s="239">
        <f t="shared" ref="J264" si="70">E264/D264</f>
        <v>1.0850260691789781E-4</v>
      </c>
      <c r="K264" s="277">
        <f>(F264-I264)/I264</f>
        <v>7.4285714285672708E-4</v>
      </c>
      <c r="L264" s="175"/>
      <c r="M264" s="176"/>
      <c r="N264" s="198"/>
    </row>
    <row r="265" spans="1:14">
      <c r="A265" s="199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200"/>
    </row>
    <row r="266" spans="1:14" s="157" customFormat="1" ht="16.5" customHeight="1" thickBot="1">
      <c r="A266" s="201" t="s">
        <v>0</v>
      </c>
      <c r="B266" s="178" t="s">
        <v>1</v>
      </c>
      <c r="C266" s="181" t="s">
        <v>102</v>
      </c>
      <c r="D266" s="181" t="s">
        <v>2</v>
      </c>
      <c r="E266" s="181" t="s">
        <v>94</v>
      </c>
      <c r="F266" s="178" t="s">
        <v>185</v>
      </c>
      <c r="G266" s="178" t="s">
        <v>192</v>
      </c>
      <c r="H266" s="178" t="s">
        <v>190</v>
      </c>
      <c r="I266" s="180" t="s">
        <v>191</v>
      </c>
      <c r="J266" s="180" t="s">
        <v>112</v>
      </c>
      <c r="K266" s="182" t="s">
        <v>188</v>
      </c>
      <c r="L266" s="261" t="s">
        <v>224</v>
      </c>
      <c r="M266" s="179" t="s">
        <v>187</v>
      </c>
      <c r="N266" s="202" t="s">
        <v>186</v>
      </c>
    </row>
    <row r="267" spans="1:14" s="183" customFormat="1" ht="16.5" thickBot="1">
      <c r="A267" s="203" t="s">
        <v>255</v>
      </c>
      <c r="B267" s="204" t="s">
        <v>58</v>
      </c>
      <c r="C267" s="205">
        <f>F261+B261</f>
        <v>51317.72050000001</v>
      </c>
      <c r="D267" s="205">
        <f>I261</f>
        <v>50600</v>
      </c>
      <c r="E267" s="206">
        <v>33</v>
      </c>
      <c r="F267" s="207">
        <f>C267-D267</f>
        <v>717.72050000001036</v>
      </c>
      <c r="G267" s="208">
        <f>F267/D267</f>
        <v>1.4184199604743288E-2</v>
      </c>
      <c r="H267" s="207">
        <f>F267/E267</f>
        <v>21.749106060606376</v>
      </c>
      <c r="I267" s="208">
        <f>G267/E267</f>
        <v>4.2982423044676631E-4</v>
      </c>
      <c r="J267" s="209">
        <f>H267*10000/D267</f>
        <v>4.2982423044676628</v>
      </c>
      <c r="K267" s="210">
        <f>B261</f>
        <v>473.65</v>
      </c>
      <c r="L267" s="210">
        <f>F267-K267</f>
        <v>244.07050000001038</v>
      </c>
      <c r="M267" s="208">
        <f>I267*365</f>
        <v>0.15688584411306969</v>
      </c>
      <c r="N267" s="211">
        <f>H267*365</f>
        <v>7938.4237121213273</v>
      </c>
    </row>
    <row r="268" spans="1:14" ht="15.75" thickTop="1" thickBot="1"/>
    <row r="269" spans="1:14" s="157" customFormat="1" ht="15.75" thickTop="1" thickBot="1">
      <c r="A269" s="187" t="s">
        <v>0</v>
      </c>
      <c r="B269" s="188" t="s">
        <v>142</v>
      </c>
      <c r="C269" s="189" t="s">
        <v>1</v>
      </c>
      <c r="D269" s="188" t="s">
        <v>17</v>
      </c>
      <c r="E269" s="188" t="s">
        <v>11</v>
      </c>
      <c r="F269" s="188" t="s">
        <v>18</v>
      </c>
      <c r="G269" s="188" t="s">
        <v>14</v>
      </c>
      <c r="H269" s="188" t="s">
        <v>19</v>
      </c>
      <c r="I269" s="188" t="s">
        <v>2</v>
      </c>
      <c r="J269" s="188" t="s">
        <v>183</v>
      </c>
      <c r="K269" s="188" t="s">
        <v>220</v>
      </c>
      <c r="L269" s="188" t="s">
        <v>49</v>
      </c>
      <c r="M269" s="188" t="s">
        <v>30</v>
      </c>
      <c r="N269" s="190" t="s">
        <v>82</v>
      </c>
    </row>
    <row r="270" spans="1:14" ht="15" thickBot="1">
      <c r="A270" s="327" t="s">
        <v>256</v>
      </c>
      <c r="B270" s="300">
        <v>78.91</v>
      </c>
      <c r="C270" s="290" t="s">
        <v>229</v>
      </c>
      <c r="D270" s="264">
        <v>11100</v>
      </c>
      <c r="E270" s="264"/>
      <c r="F270" s="264">
        <f>D270</f>
        <v>11100</v>
      </c>
      <c r="G270" s="265"/>
      <c r="H270" s="266"/>
      <c r="I270" s="267">
        <f>D270</f>
        <v>11100</v>
      </c>
      <c r="J270" s="268"/>
      <c r="K270" s="153"/>
      <c r="L270" s="330">
        <f>E276/D276</f>
        <v>2.1940611540926876E-4</v>
      </c>
      <c r="M270" s="330">
        <f>L270*365</f>
        <v>8.0083232124383105E-2</v>
      </c>
      <c r="N270" s="191"/>
    </row>
    <row r="271" spans="1:14" ht="25.5">
      <c r="A271" s="328"/>
      <c r="B271" s="269">
        <v>59.19</v>
      </c>
      <c r="C271" s="291" t="s">
        <v>222</v>
      </c>
      <c r="D271" s="270">
        <v>8548.5128000000077</v>
      </c>
      <c r="E271" s="270">
        <v>3.4651999999999998</v>
      </c>
      <c r="F271" s="270">
        <f>D271+E271</f>
        <v>8551.9780000000083</v>
      </c>
      <c r="G271" s="271" t="s">
        <v>175</v>
      </c>
      <c r="H271" s="272">
        <v>9733.6200000000008</v>
      </c>
      <c r="I271" s="273">
        <v>8500</v>
      </c>
      <c r="J271" s="274">
        <f>E271/I271</f>
        <v>4.0767058823529408E-4</v>
      </c>
      <c r="K271" s="275">
        <f>(F271-I271)/(H271-I271)</f>
        <v>4.2134530892826171E-2</v>
      </c>
      <c r="L271" s="331"/>
      <c r="M271" s="331"/>
      <c r="N271" s="191" t="s">
        <v>182</v>
      </c>
    </row>
    <row r="272" spans="1:14" ht="25.5">
      <c r="A272" s="328"/>
      <c r="B272" s="286">
        <v>117.98</v>
      </c>
      <c r="C272" s="292" t="s">
        <v>181</v>
      </c>
      <c r="D272" s="287">
        <v>10028.769999999995</v>
      </c>
      <c r="E272" s="287">
        <v>1.9179999999999999</v>
      </c>
      <c r="F272" s="287">
        <f>D272+E272</f>
        <v>10030.687999999995</v>
      </c>
      <c r="G272" s="288" t="s">
        <v>149</v>
      </c>
      <c r="H272" s="289">
        <v>10047.950000000001</v>
      </c>
      <c r="I272" s="12">
        <v>10000</v>
      </c>
      <c r="J272" s="274">
        <f t="shared" ref="J272:J275" si="71">E272/I272</f>
        <v>1.918E-4</v>
      </c>
      <c r="K272" s="276">
        <f t="shared" ref="K272:K275" si="72">(F272-I272)/(H272-I272)</f>
        <v>0.63999999999987855</v>
      </c>
      <c r="L272" s="331"/>
      <c r="M272" s="331"/>
      <c r="N272" s="192">
        <v>42951</v>
      </c>
    </row>
    <row r="273" spans="1:14" ht="25.5">
      <c r="A273" s="328"/>
      <c r="B273" s="333">
        <v>118.93</v>
      </c>
      <c r="C273" s="293" t="s">
        <v>178</v>
      </c>
      <c r="D273" s="279">
        <v>10032.302500000005</v>
      </c>
      <c r="E273" s="279">
        <v>2.1535000000000002</v>
      </c>
      <c r="F273" s="279">
        <f t="shared" ref="F273:F274" si="73">D273+E273</f>
        <v>10034.456000000006</v>
      </c>
      <c r="G273" s="280" t="s">
        <v>150</v>
      </c>
      <c r="H273" s="281">
        <v>10079.68</v>
      </c>
      <c r="I273" s="12">
        <v>10000</v>
      </c>
      <c r="J273" s="274">
        <f t="shared" si="71"/>
        <v>2.1535000000000003E-4</v>
      </c>
      <c r="K273" s="276">
        <f t="shared" si="72"/>
        <v>0.43242971887557058</v>
      </c>
      <c r="L273" s="331"/>
      <c r="M273" s="331"/>
      <c r="N273" s="193" t="s">
        <v>148</v>
      </c>
    </row>
    <row r="274" spans="1:14" ht="25.5">
      <c r="A274" s="328"/>
      <c r="B274" s="334"/>
      <c r="C274" s="293" t="s">
        <v>179</v>
      </c>
      <c r="D274" s="279">
        <v>1025.9751999999999</v>
      </c>
      <c r="E274" s="279">
        <v>0.32879999999999998</v>
      </c>
      <c r="F274" s="279">
        <f t="shared" si="73"/>
        <v>1026.3039999999999</v>
      </c>
      <c r="G274" s="280" t="s">
        <v>132</v>
      </c>
      <c r="H274" s="281">
        <v>1032.8800000000001</v>
      </c>
      <c r="I274" s="12">
        <v>1000</v>
      </c>
      <c r="J274" s="274">
        <f t="shared" si="71"/>
        <v>3.2879999999999997E-4</v>
      </c>
      <c r="K274" s="276">
        <f t="shared" si="72"/>
        <v>0.79999999999999305</v>
      </c>
      <c r="L274" s="331"/>
      <c r="M274" s="331"/>
      <c r="N274" s="193" t="s">
        <v>134</v>
      </c>
    </row>
    <row r="275" spans="1:14" ht="23.25" thickBot="1">
      <c r="A275" s="329"/>
      <c r="B275" s="282">
        <v>98.64</v>
      </c>
      <c r="C275" s="294" t="s">
        <v>177</v>
      </c>
      <c r="D275" s="283">
        <v>10108.510000000002</v>
      </c>
      <c r="E275" s="284">
        <v>3.29</v>
      </c>
      <c r="F275" s="284">
        <f>D275+E275</f>
        <v>10111.800000000003</v>
      </c>
      <c r="G275" s="285" t="s">
        <v>126</v>
      </c>
      <c r="H275" s="284">
        <v>11196.73</v>
      </c>
      <c r="I275" s="146">
        <v>10000</v>
      </c>
      <c r="J275" s="274">
        <f t="shared" si="71"/>
        <v>3.2900000000000003E-4</v>
      </c>
      <c r="K275" s="276">
        <f t="shared" si="72"/>
        <v>9.3421239544427687E-2</v>
      </c>
      <c r="L275" s="332"/>
      <c r="M275" s="332"/>
      <c r="N275" s="194" t="s">
        <v>135</v>
      </c>
    </row>
    <row r="276" spans="1:14" ht="18.75" thickBot="1">
      <c r="A276" s="195" t="s">
        <v>79</v>
      </c>
      <c r="B276" s="174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8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6"/>
    </row>
    <row r="277" spans="1:14" ht="26.25" thickTop="1">
      <c r="A277" s="335" t="s">
        <v>196</v>
      </c>
      <c r="B277" s="122" t="s">
        <v>138</v>
      </c>
      <c r="C277" s="245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7"/>
    </row>
    <row r="278" spans="1:14" ht="25.5">
      <c r="A278" s="336"/>
      <c r="B278" s="130" t="s">
        <v>138</v>
      </c>
      <c r="C278" s="244" t="s">
        <v>197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7">
        <v>1500</v>
      </c>
      <c r="J278" s="168">
        <f>(H278-I278)/I278</f>
        <v>-1.9980000000000019E-2</v>
      </c>
      <c r="K278" s="238" t="s">
        <v>202</v>
      </c>
      <c r="L278" s="243">
        <f>F278/1026.56</f>
        <v>1.4319961814214464</v>
      </c>
      <c r="M278" s="242" t="s">
        <v>201</v>
      </c>
      <c r="N278" s="241" t="s">
        <v>200</v>
      </c>
    </row>
    <row r="279" spans="1:14" ht="28.5">
      <c r="A279" s="337"/>
      <c r="B279" s="162">
        <v>7.12</v>
      </c>
      <c r="C279" s="278" t="s">
        <v>230</v>
      </c>
      <c r="D279" s="164">
        <v>10507.799999999996</v>
      </c>
      <c r="E279" s="163">
        <v>-2.2999999999999998</v>
      </c>
      <c r="F279" s="163">
        <f>D279+E279</f>
        <v>10505.499999999996</v>
      </c>
      <c r="G279" s="165" t="s">
        <v>10</v>
      </c>
      <c r="H279" s="166">
        <f>F279</f>
        <v>10505.499999999996</v>
      </c>
      <c r="I279" s="171">
        <v>10500</v>
      </c>
      <c r="J279" s="239">
        <f t="shared" ref="J279" si="74">E279/D279</f>
        <v>-2.1888501874797777E-4</v>
      </c>
      <c r="K279" s="277">
        <f>(F279-I279)/I279</f>
        <v>5.2380952380917732E-4</v>
      </c>
      <c r="L279" s="175"/>
      <c r="M279" s="176"/>
      <c r="N279" s="198"/>
    </row>
    <row r="280" spans="1:14">
      <c r="A280" s="199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200"/>
    </row>
    <row r="281" spans="1:14" s="157" customFormat="1" ht="16.5" customHeight="1" thickBot="1">
      <c r="A281" s="201" t="s">
        <v>0</v>
      </c>
      <c r="B281" s="178" t="s">
        <v>1</v>
      </c>
      <c r="C281" s="181" t="s">
        <v>102</v>
      </c>
      <c r="D281" s="181" t="s">
        <v>2</v>
      </c>
      <c r="E281" s="181" t="s">
        <v>94</v>
      </c>
      <c r="F281" s="178" t="s">
        <v>185</v>
      </c>
      <c r="G281" s="178" t="s">
        <v>192</v>
      </c>
      <c r="H281" s="178" t="s">
        <v>190</v>
      </c>
      <c r="I281" s="180" t="s">
        <v>191</v>
      </c>
      <c r="J281" s="180" t="s">
        <v>112</v>
      </c>
      <c r="K281" s="182" t="s">
        <v>188</v>
      </c>
      <c r="L281" s="261" t="s">
        <v>224</v>
      </c>
      <c r="M281" s="179" t="s">
        <v>187</v>
      </c>
      <c r="N281" s="202" t="s">
        <v>186</v>
      </c>
    </row>
    <row r="282" spans="1:14" s="183" customFormat="1" ht="16.5" thickBot="1">
      <c r="A282" s="203" t="s">
        <v>257</v>
      </c>
      <c r="B282" s="204" t="s">
        <v>58</v>
      </c>
      <c r="C282" s="205">
        <f>F276+B276</f>
        <v>51328.876000000011</v>
      </c>
      <c r="D282" s="205">
        <f>I276</f>
        <v>50600</v>
      </c>
      <c r="E282" s="206">
        <v>34</v>
      </c>
      <c r="F282" s="207">
        <f>C282-D282</f>
        <v>728.87600000001112</v>
      </c>
      <c r="G282" s="208">
        <f>F282/D282</f>
        <v>1.4404664031620773E-2</v>
      </c>
      <c r="H282" s="207">
        <f>F282/E282</f>
        <v>21.437529411765034</v>
      </c>
      <c r="I282" s="208">
        <f>G282/E282</f>
        <v>4.2366658916531685E-4</v>
      </c>
      <c r="J282" s="209">
        <f>H282*10000/D282</f>
        <v>4.2366658916531685</v>
      </c>
      <c r="K282" s="210">
        <f>B276</f>
        <v>473.65</v>
      </c>
      <c r="L282" s="210">
        <f>F282-K282</f>
        <v>255.22600000001114</v>
      </c>
      <c r="M282" s="208">
        <f>I282*365</f>
        <v>0.15463830504534065</v>
      </c>
      <c r="N282" s="211">
        <f>H282*365</f>
        <v>7824.6982352942377</v>
      </c>
    </row>
    <row r="283" spans="1:14" ht="15.75" thickTop="1" thickBot="1"/>
    <row r="284" spans="1:14" s="157" customFormat="1" ht="15.75" thickTop="1" thickBot="1">
      <c r="A284" s="187" t="s">
        <v>0</v>
      </c>
      <c r="B284" s="188" t="s">
        <v>142</v>
      </c>
      <c r="C284" s="189" t="s">
        <v>1</v>
      </c>
      <c r="D284" s="188" t="s">
        <v>17</v>
      </c>
      <c r="E284" s="188" t="s">
        <v>11</v>
      </c>
      <c r="F284" s="188" t="s">
        <v>18</v>
      </c>
      <c r="G284" s="188" t="s">
        <v>14</v>
      </c>
      <c r="H284" s="188" t="s">
        <v>19</v>
      </c>
      <c r="I284" s="188" t="s">
        <v>2</v>
      </c>
      <c r="J284" s="188" t="s">
        <v>183</v>
      </c>
      <c r="K284" s="188" t="s">
        <v>220</v>
      </c>
      <c r="L284" s="188" t="s">
        <v>49</v>
      </c>
      <c r="M284" s="188" t="s">
        <v>30</v>
      </c>
      <c r="N284" s="190" t="s">
        <v>82</v>
      </c>
    </row>
    <row r="285" spans="1:14" ht="15" thickBot="1">
      <c r="A285" s="327" t="s">
        <v>258</v>
      </c>
      <c r="B285" s="300">
        <v>78.91</v>
      </c>
      <c r="C285" s="290" t="s">
        <v>229</v>
      </c>
      <c r="D285" s="264">
        <v>11100</v>
      </c>
      <c r="E285" s="264"/>
      <c r="F285" s="264">
        <f>D285</f>
        <v>11100</v>
      </c>
      <c r="G285" s="265"/>
      <c r="H285" s="266"/>
      <c r="I285" s="267">
        <f>D285</f>
        <v>11100</v>
      </c>
      <c r="J285" s="268"/>
      <c r="K285" s="153"/>
      <c r="L285" s="330">
        <f>E291/D291</f>
        <v>2.1935798692547347E-4</v>
      </c>
      <c r="M285" s="330">
        <f>L285*365</f>
        <v>8.0065665227797816E-2</v>
      </c>
      <c r="N285" s="191"/>
    </row>
    <row r="286" spans="1:14" ht="25.5">
      <c r="A286" s="328"/>
      <c r="B286" s="269">
        <v>59.19</v>
      </c>
      <c r="C286" s="291" t="s">
        <v>222</v>
      </c>
      <c r="D286" s="270">
        <v>8551.9780000000083</v>
      </c>
      <c r="E286" s="270">
        <v>3.4651999999999998</v>
      </c>
      <c r="F286" s="270">
        <f>D286+E286</f>
        <v>8555.4432000000088</v>
      </c>
      <c r="G286" s="271" t="s">
        <v>175</v>
      </c>
      <c r="H286" s="272">
        <v>9733.6200000000008</v>
      </c>
      <c r="I286" s="273">
        <v>8500</v>
      </c>
      <c r="J286" s="274">
        <f>E286/I286</f>
        <v>4.0767058823529408E-4</v>
      </c>
      <c r="K286" s="275">
        <f>(F286-I286)/(H286-I286)</f>
        <v>4.4943499619014581E-2</v>
      </c>
      <c r="L286" s="331"/>
      <c r="M286" s="331"/>
      <c r="N286" s="191" t="s">
        <v>182</v>
      </c>
    </row>
    <row r="287" spans="1:14" ht="25.5">
      <c r="A287" s="328"/>
      <c r="B287" s="286">
        <v>117.98</v>
      </c>
      <c r="C287" s="292" t="s">
        <v>181</v>
      </c>
      <c r="D287" s="287">
        <v>10030.687999999995</v>
      </c>
      <c r="E287" s="287">
        <v>1.9179999999999999</v>
      </c>
      <c r="F287" s="287">
        <f>D287+E287</f>
        <v>10032.605999999994</v>
      </c>
      <c r="G287" s="288" t="s">
        <v>149</v>
      </c>
      <c r="H287" s="289">
        <v>10047.950000000001</v>
      </c>
      <c r="I287" s="12">
        <v>10000</v>
      </c>
      <c r="J287" s="274">
        <f t="shared" ref="J287:J290" si="75">E287/I287</f>
        <v>1.918E-4</v>
      </c>
      <c r="K287" s="276">
        <f t="shared" ref="K287:K290" si="76">(F287-I287)/(H287-I287)</f>
        <v>0.67999999999987104</v>
      </c>
      <c r="L287" s="331"/>
      <c r="M287" s="331"/>
      <c r="N287" s="192">
        <v>42951</v>
      </c>
    </row>
    <row r="288" spans="1:14" ht="25.5">
      <c r="A288" s="328"/>
      <c r="B288" s="333">
        <v>118.93</v>
      </c>
      <c r="C288" s="293" t="s">
        <v>178</v>
      </c>
      <c r="D288" s="279">
        <v>10034.456000000006</v>
      </c>
      <c r="E288" s="279">
        <v>2.1535000000000002</v>
      </c>
      <c r="F288" s="279">
        <f t="shared" ref="F288:F289" si="77">D288+E288</f>
        <v>10036.609500000006</v>
      </c>
      <c r="G288" s="280" t="s">
        <v>150</v>
      </c>
      <c r="H288" s="281">
        <v>10079.68</v>
      </c>
      <c r="I288" s="12">
        <v>10000</v>
      </c>
      <c r="J288" s="274">
        <f t="shared" si="75"/>
        <v>2.1535000000000003E-4</v>
      </c>
      <c r="K288" s="276">
        <f t="shared" si="76"/>
        <v>0.45945657630529374</v>
      </c>
      <c r="L288" s="331"/>
      <c r="M288" s="331"/>
      <c r="N288" s="193" t="s">
        <v>148</v>
      </c>
    </row>
    <row r="289" spans="1:14" ht="25.5">
      <c r="A289" s="328"/>
      <c r="B289" s="334"/>
      <c r="C289" s="293" t="s">
        <v>179</v>
      </c>
      <c r="D289" s="279">
        <v>1026.3039999999999</v>
      </c>
      <c r="E289" s="279">
        <v>0.32879999999999998</v>
      </c>
      <c r="F289" s="279">
        <f t="shared" si="77"/>
        <v>1026.6327999999999</v>
      </c>
      <c r="G289" s="280" t="s">
        <v>132</v>
      </c>
      <c r="H289" s="281">
        <v>1032.8800000000001</v>
      </c>
      <c r="I289" s="12">
        <v>1000</v>
      </c>
      <c r="J289" s="274">
        <f t="shared" si="75"/>
        <v>3.2879999999999997E-4</v>
      </c>
      <c r="K289" s="276">
        <f t="shared" si="76"/>
        <v>0.80999999999999306</v>
      </c>
      <c r="L289" s="331"/>
      <c r="M289" s="331"/>
      <c r="N289" s="193" t="s">
        <v>134</v>
      </c>
    </row>
    <row r="290" spans="1:14" ht="23.25" thickBot="1">
      <c r="A290" s="329"/>
      <c r="B290" s="282">
        <v>98.64</v>
      </c>
      <c r="C290" s="294" t="s">
        <v>177</v>
      </c>
      <c r="D290" s="283">
        <v>10111.800000000003</v>
      </c>
      <c r="E290" s="284">
        <v>3.29</v>
      </c>
      <c r="F290" s="284">
        <f>D290+E290</f>
        <v>10115.090000000004</v>
      </c>
      <c r="G290" s="285" t="s">
        <v>126</v>
      </c>
      <c r="H290" s="284">
        <v>11196.73</v>
      </c>
      <c r="I290" s="146">
        <v>10000</v>
      </c>
      <c r="J290" s="274">
        <f t="shared" si="75"/>
        <v>3.2900000000000003E-4</v>
      </c>
      <c r="K290" s="276">
        <f t="shared" si="76"/>
        <v>9.6170397666979032E-2</v>
      </c>
      <c r="L290" s="332"/>
      <c r="M290" s="332"/>
      <c r="N290" s="194" t="s">
        <v>135</v>
      </c>
    </row>
    <row r="291" spans="1:14" ht="18.75" thickBot="1">
      <c r="A291" s="195" t="s">
        <v>81</v>
      </c>
      <c r="B291" s="174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8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6"/>
    </row>
    <row r="292" spans="1:14" ht="26.25" thickTop="1">
      <c r="A292" s="335" t="s">
        <v>196</v>
      </c>
      <c r="B292" s="122" t="s">
        <v>138</v>
      </c>
      <c r="C292" s="245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7"/>
    </row>
    <row r="293" spans="1:14" ht="25.5">
      <c r="A293" s="336"/>
      <c r="B293" s="130" t="s">
        <v>138</v>
      </c>
      <c r="C293" s="244" t="s">
        <v>197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7">
        <v>1500</v>
      </c>
      <c r="J293" s="168">
        <f>(H293-I293)/I293</f>
        <v>-1.9980000000000019E-2</v>
      </c>
      <c r="K293" s="238" t="s">
        <v>202</v>
      </c>
      <c r="L293" s="243">
        <f>F293/1026.56</f>
        <v>1.4319961814214464</v>
      </c>
      <c r="M293" s="242" t="s">
        <v>201</v>
      </c>
      <c r="N293" s="241" t="s">
        <v>200</v>
      </c>
    </row>
    <row r="294" spans="1:14" ht="28.5">
      <c r="A294" s="337"/>
      <c r="B294" s="162">
        <v>7.12</v>
      </c>
      <c r="C294" s="278" t="s">
        <v>230</v>
      </c>
      <c r="D294" s="164">
        <v>10505.499999999996</v>
      </c>
      <c r="E294" s="163">
        <v>1.1499999999999999</v>
      </c>
      <c r="F294" s="163">
        <f>D294+E294</f>
        <v>10506.649999999996</v>
      </c>
      <c r="G294" s="165" t="s">
        <v>10</v>
      </c>
      <c r="H294" s="166">
        <f>F294</f>
        <v>10506.649999999996</v>
      </c>
      <c r="I294" s="171">
        <v>10500</v>
      </c>
      <c r="J294" s="239">
        <f t="shared" ref="J294" si="78">E294/D294</f>
        <v>1.0946646994431491E-4</v>
      </c>
      <c r="K294" s="277">
        <f>(F294-I294)/I294</f>
        <v>6.333333333329522E-4</v>
      </c>
      <c r="L294" s="175"/>
      <c r="M294" s="176"/>
      <c r="N294" s="198"/>
    </row>
    <row r="295" spans="1:14">
      <c r="A295" s="199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200"/>
    </row>
    <row r="296" spans="1:14" s="157" customFormat="1" ht="16.5" customHeight="1" thickBot="1">
      <c r="A296" s="201" t="s">
        <v>0</v>
      </c>
      <c r="B296" s="178" t="s">
        <v>1</v>
      </c>
      <c r="C296" s="181" t="s">
        <v>102</v>
      </c>
      <c r="D296" s="181" t="s">
        <v>2</v>
      </c>
      <c r="E296" s="181" t="s">
        <v>94</v>
      </c>
      <c r="F296" s="178" t="s">
        <v>185</v>
      </c>
      <c r="G296" s="178" t="s">
        <v>192</v>
      </c>
      <c r="H296" s="178" t="s">
        <v>190</v>
      </c>
      <c r="I296" s="180" t="s">
        <v>191</v>
      </c>
      <c r="J296" s="180" t="s">
        <v>112</v>
      </c>
      <c r="K296" s="182" t="s">
        <v>188</v>
      </c>
      <c r="L296" s="261" t="s">
        <v>224</v>
      </c>
      <c r="M296" s="179" t="s">
        <v>187</v>
      </c>
      <c r="N296" s="202" t="s">
        <v>186</v>
      </c>
    </row>
    <row r="297" spans="1:14" s="183" customFormat="1" ht="16.5" thickBot="1">
      <c r="A297" s="203" t="s">
        <v>259</v>
      </c>
      <c r="B297" s="204" t="s">
        <v>58</v>
      </c>
      <c r="C297" s="205">
        <f>F291+B291</f>
        <v>51340.031500000012</v>
      </c>
      <c r="D297" s="205">
        <f>I291</f>
        <v>50600</v>
      </c>
      <c r="E297" s="206">
        <v>35</v>
      </c>
      <c r="F297" s="207">
        <f>C297-D297</f>
        <v>740.03150000001187</v>
      </c>
      <c r="G297" s="208">
        <f>F297/D297</f>
        <v>1.4625128458498258E-2</v>
      </c>
      <c r="H297" s="207">
        <f>F297/E297</f>
        <v>21.143757142857481</v>
      </c>
      <c r="I297" s="208">
        <f>G297/E297</f>
        <v>4.178608130999502E-4</v>
      </c>
      <c r="J297" s="209">
        <f>H297*10000/D297</f>
        <v>4.1786081309995025</v>
      </c>
      <c r="K297" s="210">
        <f>B291</f>
        <v>473.65</v>
      </c>
      <c r="L297" s="210">
        <f>F297-K297</f>
        <v>266.3815000000119</v>
      </c>
      <c r="M297" s="208">
        <f>I297*365</f>
        <v>0.15251919678148182</v>
      </c>
      <c r="N297" s="211">
        <f>H297*365</f>
        <v>7717.4713571429811</v>
      </c>
    </row>
    <row r="298" spans="1:14" ht="15.75" thickTop="1" thickBot="1"/>
    <row r="299" spans="1:14" s="157" customFormat="1" ht="15.75" thickTop="1" thickBot="1">
      <c r="A299" s="187" t="s">
        <v>0</v>
      </c>
      <c r="B299" s="188" t="s">
        <v>142</v>
      </c>
      <c r="C299" s="189" t="s">
        <v>1</v>
      </c>
      <c r="D299" s="188" t="s">
        <v>17</v>
      </c>
      <c r="E299" s="188" t="s">
        <v>11</v>
      </c>
      <c r="F299" s="188" t="s">
        <v>18</v>
      </c>
      <c r="G299" s="188" t="s">
        <v>14</v>
      </c>
      <c r="H299" s="188" t="s">
        <v>19</v>
      </c>
      <c r="I299" s="188" t="s">
        <v>2</v>
      </c>
      <c r="J299" s="188" t="s">
        <v>183</v>
      </c>
      <c r="K299" s="188" t="s">
        <v>220</v>
      </c>
      <c r="L299" s="188" t="s">
        <v>49</v>
      </c>
      <c r="M299" s="188" t="s">
        <v>30</v>
      </c>
      <c r="N299" s="190" t="s">
        <v>82</v>
      </c>
    </row>
    <row r="300" spans="1:14" ht="15" thickBot="1">
      <c r="A300" s="327" t="s">
        <v>260</v>
      </c>
      <c r="B300" s="301">
        <v>78.91</v>
      </c>
      <c r="C300" s="290" t="s">
        <v>229</v>
      </c>
      <c r="D300" s="264">
        <v>11100</v>
      </c>
      <c r="E300" s="264"/>
      <c r="F300" s="264">
        <f>D300</f>
        <v>11100</v>
      </c>
      <c r="G300" s="265"/>
      <c r="H300" s="266"/>
      <c r="I300" s="267">
        <f>D300</f>
        <v>11100</v>
      </c>
      <c r="J300" s="268"/>
      <c r="K300" s="153"/>
      <c r="L300" s="330">
        <f>E306/D306</f>
        <v>2.193098795517821E-4</v>
      </c>
      <c r="M300" s="330">
        <f>L300*365</f>
        <v>8.004810603640046E-2</v>
      </c>
      <c r="N300" s="191"/>
    </row>
    <row r="301" spans="1:14" ht="25.5">
      <c r="A301" s="328"/>
      <c r="B301" s="269">
        <v>59.19</v>
      </c>
      <c r="C301" s="291" t="s">
        <v>222</v>
      </c>
      <c r="D301" s="270">
        <v>8555.4432000000088</v>
      </c>
      <c r="E301" s="270">
        <v>3.4651999999999998</v>
      </c>
      <c r="F301" s="270">
        <f>D301+E301</f>
        <v>8558.9084000000094</v>
      </c>
      <c r="G301" s="271" t="s">
        <v>175</v>
      </c>
      <c r="H301" s="272">
        <v>9733.6200000000008</v>
      </c>
      <c r="I301" s="273">
        <v>8500</v>
      </c>
      <c r="J301" s="274">
        <f>E301/I301</f>
        <v>4.0767058823529408E-4</v>
      </c>
      <c r="K301" s="275">
        <f>(F301-I301)/(H301-I301)</f>
        <v>4.775246834520299E-2</v>
      </c>
      <c r="L301" s="331"/>
      <c r="M301" s="331"/>
      <c r="N301" s="191" t="s">
        <v>182</v>
      </c>
    </row>
    <row r="302" spans="1:14" ht="25.5">
      <c r="A302" s="328"/>
      <c r="B302" s="286">
        <v>117.98</v>
      </c>
      <c r="C302" s="292" t="s">
        <v>181</v>
      </c>
      <c r="D302" s="287">
        <v>10032.605999999994</v>
      </c>
      <c r="E302" s="287">
        <v>1.9179999999999999</v>
      </c>
      <c r="F302" s="287">
        <f>D302+E302</f>
        <v>10034.523999999994</v>
      </c>
      <c r="G302" s="288" t="s">
        <v>149</v>
      </c>
      <c r="H302" s="289">
        <v>10047.950000000001</v>
      </c>
      <c r="I302" s="12">
        <v>10000</v>
      </c>
      <c r="J302" s="274">
        <f t="shared" ref="J302:J305" si="79">E302/I302</f>
        <v>1.918E-4</v>
      </c>
      <c r="K302" s="276">
        <f t="shared" ref="K302:K305" si="80">(F302-I302)/(H302-I302)</f>
        <v>0.71999999999986342</v>
      </c>
      <c r="L302" s="331"/>
      <c r="M302" s="331"/>
      <c r="N302" s="192">
        <v>42951</v>
      </c>
    </row>
    <row r="303" spans="1:14" ht="25.5">
      <c r="A303" s="328"/>
      <c r="B303" s="333">
        <v>118.93</v>
      </c>
      <c r="C303" s="293" t="s">
        <v>178</v>
      </c>
      <c r="D303" s="279">
        <v>10036.609500000006</v>
      </c>
      <c r="E303" s="279">
        <v>2.1535000000000002</v>
      </c>
      <c r="F303" s="279">
        <f t="shared" ref="F303:F304" si="81">D303+E303</f>
        <v>10038.763000000006</v>
      </c>
      <c r="G303" s="280" t="s">
        <v>150</v>
      </c>
      <c r="H303" s="281">
        <v>10079.68</v>
      </c>
      <c r="I303" s="12">
        <v>10000</v>
      </c>
      <c r="J303" s="274">
        <f t="shared" si="79"/>
        <v>2.1535000000000003E-4</v>
      </c>
      <c r="K303" s="276">
        <f t="shared" si="80"/>
        <v>0.4864834337350169</v>
      </c>
      <c r="L303" s="331"/>
      <c r="M303" s="331"/>
      <c r="N303" s="193" t="s">
        <v>148</v>
      </c>
    </row>
    <row r="304" spans="1:14" ht="25.5">
      <c r="A304" s="328"/>
      <c r="B304" s="334"/>
      <c r="C304" s="293" t="s">
        <v>179</v>
      </c>
      <c r="D304" s="279">
        <v>1026.6327999999999</v>
      </c>
      <c r="E304" s="279">
        <v>0.32879999999999998</v>
      </c>
      <c r="F304" s="279">
        <f t="shared" si="81"/>
        <v>1026.9615999999999</v>
      </c>
      <c r="G304" s="280" t="s">
        <v>132</v>
      </c>
      <c r="H304" s="281">
        <v>1032.8800000000001</v>
      </c>
      <c r="I304" s="12">
        <v>1000</v>
      </c>
      <c r="J304" s="274">
        <f t="shared" si="79"/>
        <v>3.2879999999999997E-4</v>
      </c>
      <c r="K304" s="276">
        <f t="shared" si="80"/>
        <v>0.81999999999999307</v>
      </c>
      <c r="L304" s="331"/>
      <c r="M304" s="331"/>
      <c r="N304" s="193" t="s">
        <v>134</v>
      </c>
    </row>
    <row r="305" spans="1:14" ht="23.25" thickBot="1">
      <c r="A305" s="329"/>
      <c r="B305" s="282">
        <v>98.64</v>
      </c>
      <c r="C305" s="294" t="s">
        <v>177</v>
      </c>
      <c r="D305" s="283">
        <v>10115.090000000004</v>
      </c>
      <c r="E305" s="284">
        <v>3.29</v>
      </c>
      <c r="F305" s="284">
        <f>D305+E305</f>
        <v>10118.380000000005</v>
      </c>
      <c r="G305" s="285" t="s">
        <v>126</v>
      </c>
      <c r="H305" s="284">
        <v>11196.73</v>
      </c>
      <c r="I305" s="146">
        <v>10000</v>
      </c>
      <c r="J305" s="274">
        <f t="shared" si="79"/>
        <v>3.2900000000000003E-4</v>
      </c>
      <c r="K305" s="276">
        <f t="shared" si="80"/>
        <v>9.8919555789530392E-2</v>
      </c>
      <c r="L305" s="332"/>
      <c r="M305" s="332"/>
      <c r="N305" s="194" t="s">
        <v>135</v>
      </c>
    </row>
    <row r="306" spans="1:14" ht="18.75" thickBot="1">
      <c r="A306" s="195" t="s">
        <v>104</v>
      </c>
      <c r="B306" s="174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8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6"/>
    </row>
    <row r="307" spans="1:14" ht="26.25" thickTop="1">
      <c r="A307" s="335" t="s">
        <v>196</v>
      </c>
      <c r="B307" s="122" t="s">
        <v>138</v>
      </c>
      <c r="C307" s="245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7"/>
    </row>
    <row r="308" spans="1:14" ht="25.5">
      <c r="A308" s="336"/>
      <c r="B308" s="130" t="s">
        <v>138</v>
      </c>
      <c r="C308" s="244" t="s">
        <v>197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7">
        <v>1500</v>
      </c>
      <c r="J308" s="168">
        <f>(H308-I308)/I308</f>
        <v>-1.9980000000000019E-2</v>
      </c>
      <c r="K308" s="238" t="s">
        <v>202</v>
      </c>
      <c r="L308" s="243">
        <f>F308/1026.56</f>
        <v>1.4319961814214464</v>
      </c>
      <c r="M308" s="242" t="s">
        <v>201</v>
      </c>
      <c r="N308" s="241" t="s">
        <v>200</v>
      </c>
    </row>
    <row r="309" spans="1:14" ht="28.5">
      <c r="A309" s="337"/>
      <c r="B309" s="162">
        <v>7.12</v>
      </c>
      <c r="C309" s="278" t="s">
        <v>230</v>
      </c>
      <c r="D309" s="164">
        <v>10506.649999999996</v>
      </c>
      <c r="E309" s="163">
        <v>1.1399999999999999</v>
      </c>
      <c r="F309" s="163">
        <f>D309+E309</f>
        <v>10507.789999999995</v>
      </c>
      <c r="G309" s="165" t="s">
        <v>10</v>
      </c>
      <c r="H309" s="166">
        <f>F309</f>
        <v>10507.789999999995</v>
      </c>
      <c r="I309" s="171">
        <v>10500</v>
      </c>
      <c r="J309" s="239">
        <f t="shared" ref="J309" si="82">E309/D309</f>
        <v>1.0850271018830934E-4</v>
      </c>
      <c r="K309" s="277">
        <f>(F309-I309)/I309</f>
        <v>7.4190476190432537E-4</v>
      </c>
      <c r="L309" s="175"/>
      <c r="M309" s="176"/>
      <c r="N309" s="198"/>
    </row>
    <row r="310" spans="1:14">
      <c r="A310" s="199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200"/>
    </row>
    <row r="311" spans="1:14" s="157" customFormat="1" ht="16.5" customHeight="1" thickBot="1">
      <c r="A311" s="201" t="s">
        <v>0</v>
      </c>
      <c r="B311" s="178" t="s">
        <v>1</v>
      </c>
      <c r="C311" s="181" t="s">
        <v>102</v>
      </c>
      <c r="D311" s="181" t="s">
        <v>2</v>
      </c>
      <c r="E311" s="181" t="s">
        <v>94</v>
      </c>
      <c r="F311" s="178" t="s">
        <v>185</v>
      </c>
      <c r="G311" s="178" t="s">
        <v>192</v>
      </c>
      <c r="H311" s="178" t="s">
        <v>190</v>
      </c>
      <c r="I311" s="180" t="s">
        <v>191</v>
      </c>
      <c r="J311" s="180" t="s">
        <v>112</v>
      </c>
      <c r="K311" s="182" t="s">
        <v>188</v>
      </c>
      <c r="L311" s="261" t="s">
        <v>224</v>
      </c>
      <c r="M311" s="179" t="s">
        <v>187</v>
      </c>
      <c r="N311" s="202" t="s">
        <v>186</v>
      </c>
    </row>
    <row r="312" spans="1:14" s="183" customFormat="1" ht="16.5" thickBot="1">
      <c r="A312" s="203" t="s">
        <v>261</v>
      </c>
      <c r="B312" s="204" t="s">
        <v>58</v>
      </c>
      <c r="C312" s="205">
        <f>F306+B306</f>
        <v>51351.18700000002</v>
      </c>
      <c r="D312" s="205">
        <f>I306</f>
        <v>50600</v>
      </c>
      <c r="E312" s="206">
        <v>36</v>
      </c>
      <c r="F312" s="207">
        <f>C312-D312</f>
        <v>751.18700000001991</v>
      </c>
      <c r="G312" s="208">
        <f>F312/D312</f>
        <v>1.4845592885375887E-2</v>
      </c>
      <c r="H312" s="207">
        <f>F312/E312</f>
        <v>20.86630555555611</v>
      </c>
      <c r="I312" s="208">
        <f>G312/E312</f>
        <v>4.1237758014933017E-4</v>
      </c>
      <c r="J312" s="209">
        <f>H312*10000/D312</f>
        <v>4.1237758014933021</v>
      </c>
      <c r="K312" s="210">
        <f>B306</f>
        <v>473.65</v>
      </c>
      <c r="L312" s="210">
        <f>F312-K312</f>
        <v>277.53700000001993</v>
      </c>
      <c r="M312" s="208">
        <f>I312*365</f>
        <v>0.15051781675450551</v>
      </c>
      <c r="N312" s="211">
        <f>H312*365</f>
        <v>7616.2015277779801</v>
      </c>
    </row>
    <row r="313" spans="1:14" ht="15.75" thickTop="1" thickBot="1"/>
    <row r="314" spans="1:14" s="157" customFormat="1" ht="15.75" thickTop="1" thickBot="1">
      <c r="A314" s="187" t="s">
        <v>0</v>
      </c>
      <c r="B314" s="188" t="s">
        <v>142</v>
      </c>
      <c r="C314" s="189" t="s">
        <v>1</v>
      </c>
      <c r="D314" s="188" t="s">
        <v>17</v>
      </c>
      <c r="E314" s="188" t="s">
        <v>11</v>
      </c>
      <c r="F314" s="188" t="s">
        <v>18</v>
      </c>
      <c r="G314" s="188" t="s">
        <v>14</v>
      </c>
      <c r="H314" s="188" t="s">
        <v>19</v>
      </c>
      <c r="I314" s="188" t="s">
        <v>2</v>
      </c>
      <c r="J314" s="188" t="s">
        <v>183</v>
      </c>
      <c r="K314" s="188" t="s">
        <v>220</v>
      </c>
      <c r="L314" s="188" t="s">
        <v>49</v>
      </c>
      <c r="M314" s="188" t="s">
        <v>30</v>
      </c>
      <c r="N314" s="190" t="s">
        <v>82</v>
      </c>
    </row>
    <row r="315" spans="1:14" ht="15" thickBot="1">
      <c r="A315" s="327" t="s">
        <v>262</v>
      </c>
      <c r="B315" s="301">
        <v>78.91</v>
      </c>
      <c r="C315" s="290" t="s">
        <v>229</v>
      </c>
      <c r="D315" s="264">
        <v>11100</v>
      </c>
      <c r="E315" s="264"/>
      <c r="F315" s="264">
        <f>D315</f>
        <v>11100</v>
      </c>
      <c r="G315" s="265"/>
      <c r="H315" s="266"/>
      <c r="I315" s="267">
        <f>D315</f>
        <v>11100</v>
      </c>
      <c r="J315" s="268"/>
      <c r="K315" s="153"/>
      <c r="L315" s="330">
        <f>E321/D321</f>
        <v>2.1926179327430876E-4</v>
      </c>
      <c r="M315" s="330">
        <f>L315*365</f>
        <v>8.0030554545122701E-2</v>
      </c>
      <c r="N315" s="191"/>
    </row>
    <row r="316" spans="1:14" ht="25.5">
      <c r="A316" s="328"/>
      <c r="B316" s="269">
        <v>59.19</v>
      </c>
      <c r="C316" s="291" t="s">
        <v>222</v>
      </c>
      <c r="D316" s="270">
        <v>8558.9084000000094</v>
      </c>
      <c r="E316" s="270">
        <v>3.4651999999999998</v>
      </c>
      <c r="F316" s="270">
        <f>D316+E316</f>
        <v>8562.3736000000099</v>
      </c>
      <c r="G316" s="271" t="s">
        <v>175</v>
      </c>
      <c r="H316" s="272">
        <v>9733.6200000000008</v>
      </c>
      <c r="I316" s="273">
        <v>8500</v>
      </c>
      <c r="J316" s="274">
        <f>E316/I316</f>
        <v>4.0767058823529408E-4</v>
      </c>
      <c r="K316" s="275">
        <f>(F316-I316)/(H316-I316)</f>
        <v>5.05614370713914E-2</v>
      </c>
      <c r="L316" s="331"/>
      <c r="M316" s="331"/>
      <c r="N316" s="191" t="s">
        <v>182</v>
      </c>
    </row>
    <row r="317" spans="1:14" ht="25.5">
      <c r="A317" s="328"/>
      <c r="B317" s="286">
        <v>117.98</v>
      </c>
      <c r="C317" s="292" t="s">
        <v>181</v>
      </c>
      <c r="D317" s="287">
        <v>10034.523999999994</v>
      </c>
      <c r="E317" s="287">
        <v>1.9179999999999999</v>
      </c>
      <c r="F317" s="287">
        <f>D317+E317</f>
        <v>10036.441999999994</v>
      </c>
      <c r="G317" s="288" t="s">
        <v>149</v>
      </c>
      <c r="H317" s="289">
        <v>10047.950000000001</v>
      </c>
      <c r="I317" s="12">
        <v>10000</v>
      </c>
      <c r="J317" s="274">
        <f t="shared" ref="J317:J320" si="83">E317/I317</f>
        <v>1.918E-4</v>
      </c>
      <c r="K317" s="276">
        <f t="shared" ref="K317:K320" si="84">(F317-I317)/(H317-I317)</f>
        <v>0.7599999999998559</v>
      </c>
      <c r="L317" s="331"/>
      <c r="M317" s="331"/>
      <c r="N317" s="192">
        <v>42951</v>
      </c>
    </row>
    <row r="318" spans="1:14" ht="25.5">
      <c r="A318" s="328"/>
      <c r="B318" s="333">
        <v>118.93</v>
      </c>
      <c r="C318" s="293" t="s">
        <v>178</v>
      </c>
      <c r="D318" s="279">
        <v>10038.763000000006</v>
      </c>
      <c r="E318" s="279">
        <v>2.1535000000000002</v>
      </c>
      <c r="F318" s="279">
        <f t="shared" ref="F318:F319" si="85">D318+E318</f>
        <v>10040.916500000007</v>
      </c>
      <c r="G318" s="280" t="s">
        <v>150</v>
      </c>
      <c r="H318" s="281">
        <v>10079.68</v>
      </c>
      <c r="I318" s="12">
        <v>10000</v>
      </c>
      <c r="J318" s="274">
        <f t="shared" si="83"/>
        <v>2.1535000000000003E-4</v>
      </c>
      <c r="K318" s="276">
        <f t="shared" si="84"/>
        <v>0.51351029116474001</v>
      </c>
      <c r="L318" s="331"/>
      <c r="M318" s="331"/>
      <c r="N318" s="193" t="s">
        <v>148</v>
      </c>
    </row>
    <row r="319" spans="1:14" ht="25.5">
      <c r="A319" s="328"/>
      <c r="B319" s="334"/>
      <c r="C319" s="293" t="s">
        <v>179</v>
      </c>
      <c r="D319" s="279">
        <v>1026.9615999999999</v>
      </c>
      <c r="E319" s="279">
        <v>0.32879999999999998</v>
      </c>
      <c r="F319" s="279">
        <f t="shared" si="85"/>
        <v>1027.2903999999999</v>
      </c>
      <c r="G319" s="280" t="s">
        <v>132</v>
      </c>
      <c r="H319" s="281">
        <v>1032.8800000000001</v>
      </c>
      <c r="I319" s="12">
        <v>1000</v>
      </c>
      <c r="J319" s="274">
        <f t="shared" si="83"/>
        <v>3.2879999999999997E-4</v>
      </c>
      <c r="K319" s="276">
        <f t="shared" si="84"/>
        <v>0.82999999999999308</v>
      </c>
      <c r="L319" s="331"/>
      <c r="M319" s="331"/>
      <c r="N319" s="193" t="s">
        <v>134</v>
      </c>
    </row>
    <row r="320" spans="1:14" ht="23.25" thickBot="1">
      <c r="A320" s="329"/>
      <c r="B320" s="282">
        <v>98.64</v>
      </c>
      <c r="C320" s="294" t="s">
        <v>177</v>
      </c>
      <c r="D320" s="283">
        <v>10118.380000000005</v>
      </c>
      <c r="E320" s="284">
        <v>3.29</v>
      </c>
      <c r="F320" s="284">
        <f>D320+E320</f>
        <v>10121.670000000006</v>
      </c>
      <c r="G320" s="285" t="s">
        <v>126</v>
      </c>
      <c r="H320" s="284">
        <v>11196.73</v>
      </c>
      <c r="I320" s="146">
        <v>10000</v>
      </c>
      <c r="J320" s="274">
        <f t="shared" si="83"/>
        <v>3.2900000000000003E-4</v>
      </c>
      <c r="K320" s="276">
        <f t="shared" si="84"/>
        <v>0.10166871391208174</v>
      </c>
      <c r="L320" s="332"/>
      <c r="M320" s="332"/>
      <c r="N320" s="194" t="s">
        <v>135</v>
      </c>
    </row>
    <row r="321" spans="1:14" ht="18.75" thickBot="1">
      <c r="A321" s="195" t="s">
        <v>263</v>
      </c>
      <c r="B321" s="174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8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6"/>
    </row>
    <row r="322" spans="1:14" ht="26.25" thickTop="1">
      <c r="A322" s="335" t="s">
        <v>196</v>
      </c>
      <c r="B322" s="122" t="s">
        <v>138</v>
      </c>
      <c r="C322" s="245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7"/>
    </row>
    <row r="323" spans="1:14" ht="25.5">
      <c r="A323" s="336"/>
      <c r="B323" s="130" t="s">
        <v>138</v>
      </c>
      <c r="C323" s="244" t="s">
        <v>197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7">
        <v>1500</v>
      </c>
      <c r="J323" s="168">
        <f>(H323-I323)/I323</f>
        <v>-1.9980000000000019E-2</v>
      </c>
      <c r="K323" s="238" t="s">
        <v>202</v>
      </c>
      <c r="L323" s="243">
        <f>F323/1026.56</f>
        <v>1.4319961814214464</v>
      </c>
      <c r="M323" s="242" t="s">
        <v>201</v>
      </c>
      <c r="N323" s="241" t="s">
        <v>200</v>
      </c>
    </row>
    <row r="324" spans="1:14" ht="28.5">
      <c r="A324" s="337"/>
      <c r="B324" s="162">
        <v>7.12</v>
      </c>
      <c r="C324" s="278" t="s">
        <v>230</v>
      </c>
      <c r="D324" s="164">
        <v>10507.789999999995</v>
      </c>
      <c r="E324" s="163">
        <v>1.1399999999999999</v>
      </c>
      <c r="F324" s="163">
        <f>D324+E324</f>
        <v>10508.929999999995</v>
      </c>
      <c r="G324" s="165" t="s">
        <v>10</v>
      </c>
      <c r="H324" s="166">
        <f>F324</f>
        <v>10508.929999999995</v>
      </c>
      <c r="I324" s="171">
        <v>10500</v>
      </c>
      <c r="J324" s="239">
        <f t="shared" ref="J324" si="86">E324/D324</f>
        <v>1.084909386274374E-4</v>
      </c>
      <c r="K324" s="277">
        <f>(F324-I324)/I324</f>
        <v>8.5047619047569844E-4</v>
      </c>
      <c r="L324" s="175"/>
      <c r="M324" s="176"/>
      <c r="N324" s="198"/>
    </row>
    <row r="325" spans="1:14">
      <c r="A325" s="199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200"/>
    </row>
    <row r="326" spans="1:14" s="157" customFormat="1" ht="16.5" customHeight="1" thickBot="1">
      <c r="A326" s="201" t="s">
        <v>0</v>
      </c>
      <c r="B326" s="178" t="s">
        <v>1</v>
      </c>
      <c r="C326" s="181" t="s">
        <v>102</v>
      </c>
      <c r="D326" s="181" t="s">
        <v>2</v>
      </c>
      <c r="E326" s="181" t="s">
        <v>94</v>
      </c>
      <c r="F326" s="178" t="s">
        <v>185</v>
      </c>
      <c r="G326" s="178" t="s">
        <v>192</v>
      </c>
      <c r="H326" s="178" t="s">
        <v>190</v>
      </c>
      <c r="I326" s="180" t="s">
        <v>191</v>
      </c>
      <c r="J326" s="180" t="s">
        <v>112</v>
      </c>
      <c r="K326" s="182" t="s">
        <v>188</v>
      </c>
      <c r="L326" s="261" t="s">
        <v>224</v>
      </c>
      <c r="M326" s="179" t="s">
        <v>187</v>
      </c>
      <c r="N326" s="202" t="s">
        <v>186</v>
      </c>
    </row>
    <row r="327" spans="1:14" s="183" customFormat="1" ht="16.5" thickBot="1">
      <c r="A327" s="203" t="s">
        <v>264</v>
      </c>
      <c r="B327" s="204" t="s">
        <v>58</v>
      </c>
      <c r="C327" s="205">
        <f>F321+B321</f>
        <v>51362.342500000013</v>
      </c>
      <c r="D327" s="205">
        <f>I321</f>
        <v>50600</v>
      </c>
      <c r="E327" s="206">
        <v>37</v>
      </c>
      <c r="F327" s="207">
        <f>C327-D327</f>
        <v>762.34250000001339</v>
      </c>
      <c r="G327" s="208">
        <f>F327/D327</f>
        <v>1.5066057312253229E-2</v>
      </c>
      <c r="H327" s="207">
        <f>F327/E327</f>
        <v>20.603851351351715</v>
      </c>
      <c r="I327" s="208">
        <f>G327/E327</f>
        <v>4.0719073816900621E-4</v>
      </c>
      <c r="J327" s="209">
        <f>H327*10000/D327</f>
        <v>4.0719073816900622</v>
      </c>
      <c r="K327" s="210">
        <f>B321</f>
        <v>473.65</v>
      </c>
      <c r="L327" s="210">
        <f>F327-K327</f>
        <v>288.69250000001341</v>
      </c>
      <c r="M327" s="208">
        <f>I327*365</f>
        <v>0.14862461943168725</v>
      </c>
      <c r="N327" s="211">
        <f>H327*365</f>
        <v>7520.4057432433756</v>
      </c>
    </row>
    <row r="328" spans="1:14" ht="15.75" thickTop="1" thickBot="1"/>
    <row r="329" spans="1:14" s="157" customFormat="1" ht="15.75" thickTop="1" thickBot="1">
      <c r="A329" s="187" t="s">
        <v>0</v>
      </c>
      <c r="B329" s="188" t="s">
        <v>142</v>
      </c>
      <c r="C329" s="189" t="s">
        <v>1</v>
      </c>
      <c r="D329" s="188" t="s">
        <v>17</v>
      </c>
      <c r="E329" s="188" t="s">
        <v>11</v>
      </c>
      <c r="F329" s="188" t="s">
        <v>18</v>
      </c>
      <c r="G329" s="188" t="s">
        <v>14</v>
      </c>
      <c r="H329" s="188" t="s">
        <v>19</v>
      </c>
      <c r="I329" s="188" t="s">
        <v>2</v>
      </c>
      <c r="J329" s="188" t="s">
        <v>183</v>
      </c>
      <c r="K329" s="188" t="s">
        <v>220</v>
      </c>
      <c r="L329" s="188" t="s">
        <v>49</v>
      </c>
      <c r="M329" s="188" t="s">
        <v>30</v>
      </c>
      <c r="N329" s="190" t="s">
        <v>82</v>
      </c>
    </row>
    <row r="330" spans="1:14" ht="15" thickBot="1">
      <c r="A330" s="327" t="s">
        <v>265</v>
      </c>
      <c r="B330" s="301">
        <v>78.91</v>
      </c>
      <c r="C330" s="290" t="s">
        <v>229</v>
      </c>
      <c r="D330" s="264">
        <v>11100</v>
      </c>
      <c r="E330" s="264"/>
      <c r="F330" s="264">
        <f>D330</f>
        <v>11100</v>
      </c>
      <c r="G330" s="265"/>
      <c r="H330" s="266"/>
      <c r="I330" s="267">
        <f>D330</f>
        <v>11100</v>
      </c>
      <c r="J330" s="268"/>
      <c r="K330" s="153"/>
      <c r="L330" s="330">
        <f>E336/D336</f>
        <v>2.1921372807917982E-4</v>
      </c>
      <c r="M330" s="330">
        <f>L330*365</f>
        <v>8.0013010748900631E-2</v>
      </c>
      <c r="N330" s="191"/>
    </row>
    <row r="331" spans="1:14" ht="25.5">
      <c r="A331" s="328"/>
      <c r="B331" s="269">
        <v>59.19</v>
      </c>
      <c r="C331" s="291" t="s">
        <v>222</v>
      </c>
      <c r="D331" s="270">
        <v>8562.3736000000099</v>
      </c>
      <c r="E331" s="270">
        <v>3.4651999999999998</v>
      </c>
      <c r="F331" s="270">
        <f>D331+E331</f>
        <v>8565.8388000000105</v>
      </c>
      <c r="G331" s="271" t="s">
        <v>175</v>
      </c>
      <c r="H331" s="272">
        <v>9733.6200000000008</v>
      </c>
      <c r="I331" s="273">
        <v>8500</v>
      </c>
      <c r="J331" s="274">
        <f>E331/I331</f>
        <v>4.0767058823529408E-4</v>
      </c>
      <c r="K331" s="275">
        <f>(F331-I331)/(H331-I331)</f>
        <v>5.337040579757981E-2</v>
      </c>
      <c r="L331" s="331"/>
      <c r="M331" s="331"/>
      <c r="N331" s="191" t="s">
        <v>182</v>
      </c>
    </row>
    <row r="332" spans="1:14" ht="25.5">
      <c r="A332" s="328"/>
      <c r="B332" s="286">
        <v>117.98</v>
      </c>
      <c r="C332" s="292" t="s">
        <v>181</v>
      </c>
      <c r="D332" s="287">
        <v>10036.441999999994</v>
      </c>
      <c r="E332" s="287">
        <v>1.9179999999999999</v>
      </c>
      <c r="F332" s="287">
        <f>D332+E332</f>
        <v>10038.359999999993</v>
      </c>
      <c r="G332" s="288" t="s">
        <v>149</v>
      </c>
      <c r="H332" s="289">
        <v>10047.950000000001</v>
      </c>
      <c r="I332" s="12">
        <v>10000</v>
      </c>
      <c r="J332" s="274">
        <f t="shared" ref="J332:J335" si="87">E332/I332</f>
        <v>1.918E-4</v>
      </c>
      <c r="K332" s="276">
        <f t="shared" ref="K332:K335" si="88">(F332-I332)/(H332-I332)</f>
        <v>0.79999999999984828</v>
      </c>
      <c r="L332" s="331"/>
      <c r="M332" s="331"/>
      <c r="N332" s="192">
        <v>42951</v>
      </c>
    </row>
    <row r="333" spans="1:14" ht="25.5">
      <c r="A333" s="328"/>
      <c r="B333" s="333">
        <v>118.93</v>
      </c>
      <c r="C333" s="293" t="s">
        <v>178</v>
      </c>
      <c r="D333" s="279">
        <v>10040.916500000007</v>
      </c>
      <c r="E333" s="279">
        <v>2.1535000000000002</v>
      </c>
      <c r="F333" s="279">
        <f t="shared" ref="F333:F334" si="89">D333+E333</f>
        <v>10043.070000000007</v>
      </c>
      <c r="G333" s="280" t="s">
        <v>150</v>
      </c>
      <c r="H333" s="281">
        <v>10079.68</v>
      </c>
      <c r="I333" s="12">
        <v>10000</v>
      </c>
      <c r="J333" s="274">
        <f t="shared" si="87"/>
        <v>2.1535000000000003E-4</v>
      </c>
      <c r="K333" s="276">
        <f t="shared" si="88"/>
        <v>0.54053714859446322</v>
      </c>
      <c r="L333" s="331"/>
      <c r="M333" s="331"/>
      <c r="N333" s="193" t="s">
        <v>148</v>
      </c>
    </row>
    <row r="334" spans="1:14" ht="25.5">
      <c r="A334" s="328"/>
      <c r="B334" s="334"/>
      <c r="C334" s="293" t="s">
        <v>179</v>
      </c>
      <c r="D334" s="279">
        <v>1027.2903999999999</v>
      </c>
      <c r="E334" s="279">
        <v>0.32879999999999998</v>
      </c>
      <c r="F334" s="279">
        <f t="shared" si="89"/>
        <v>1027.6191999999999</v>
      </c>
      <c r="G334" s="280" t="s">
        <v>132</v>
      </c>
      <c r="H334" s="281">
        <v>1032.8800000000001</v>
      </c>
      <c r="I334" s="12">
        <v>1000</v>
      </c>
      <c r="J334" s="274">
        <f t="shared" si="87"/>
        <v>3.2879999999999997E-4</v>
      </c>
      <c r="K334" s="276">
        <f t="shared" si="88"/>
        <v>0.83999999999999309</v>
      </c>
      <c r="L334" s="331"/>
      <c r="M334" s="331"/>
      <c r="N334" s="193" t="s">
        <v>134</v>
      </c>
    </row>
    <row r="335" spans="1:14" ht="23.25" thickBot="1">
      <c r="A335" s="329"/>
      <c r="B335" s="282">
        <v>98.64</v>
      </c>
      <c r="C335" s="294" t="s">
        <v>177</v>
      </c>
      <c r="D335" s="283">
        <v>10121.670000000006</v>
      </c>
      <c r="E335" s="284">
        <v>3.29</v>
      </c>
      <c r="F335" s="284">
        <f>D335+E335</f>
        <v>10124.960000000006</v>
      </c>
      <c r="G335" s="285" t="s">
        <v>126</v>
      </c>
      <c r="H335" s="284">
        <v>11196.73</v>
      </c>
      <c r="I335" s="146">
        <v>10000</v>
      </c>
      <c r="J335" s="274">
        <f t="shared" si="87"/>
        <v>3.2900000000000003E-4</v>
      </c>
      <c r="K335" s="276">
        <f t="shared" si="88"/>
        <v>0.10441787203463308</v>
      </c>
      <c r="L335" s="332"/>
      <c r="M335" s="332"/>
      <c r="N335" s="194" t="s">
        <v>135</v>
      </c>
    </row>
    <row r="336" spans="1:14" ht="18.75" thickBot="1">
      <c r="A336" s="195" t="s">
        <v>266</v>
      </c>
      <c r="B336" s="174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8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6"/>
    </row>
    <row r="337" spans="1:14" ht="26.25" thickTop="1">
      <c r="A337" s="335" t="s">
        <v>196</v>
      </c>
      <c r="B337" s="122" t="s">
        <v>138</v>
      </c>
      <c r="C337" s="245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7"/>
    </row>
    <row r="338" spans="1:14" ht="25.5">
      <c r="A338" s="336"/>
      <c r="B338" s="130" t="s">
        <v>138</v>
      </c>
      <c r="C338" s="244" t="s">
        <v>197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7">
        <v>1500</v>
      </c>
      <c r="J338" s="168">
        <f>(H338-I338)/I338</f>
        <v>9.446666666666716E-3</v>
      </c>
      <c r="K338" s="238" t="s">
        <v>202</v>
      </c>
      <c r="L338" s="243">
        <f>F338/1026.56</f>
        <v>1.4749941552369079</v>
      </c>
      <c r="M338" s="242" t="s">
        <v>201</v>
      </c>
      <c r="N338" s="241" t="s">
        <v>200</v>
      </c>
    </row>
    <row r="339" spans="1:14" ht="28.5">
      <c r="A339" s="337"/>
      <c r="B339" s="162">
        <v>7.12</v>
      </c>
      <c r="C339" s="278" t="s">
        <v>230</v>
      </c>
      <c r="D339" s="164">
        <v>14184.929999999995</v>
      </c>
      <c r="E339" s="163">
        <v>1.1499999999999999</v>
      </c>
      <c r="F339" s="163">
        <f>D339+E339</f>
        <v>14186.079999999994</v>
      </c>
      <c r="G339" s="165" t="s">
        <v>10</v>
      </c>
      <c r="H339" s="166">
        <f>F339</f>
        <v>14186.079999999994</v>
      </c>
      <c r="I339" s="171">
        <v>14176</v>
      </c>
      <c r="J339" s="239">
        <f t="shared" ref="J339" si="90">E339/D339</f>
        <v>8.1071954532028028E-5</v>
      </c>
      <c r="K339" s="277">
        <f>(F339-I339)/I339</f>
        <v>7.1106094808087402E-4</v>
      </c>
      <c r="L339" s="175"/>
      <c r="M339" s="176"/>
      <c r="N339" s="198"/>
    </row>
    <row r="340" spans="1:14">
      <c r="A340" s="199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200"/>
    </row>
    <row r="341" spans="1:14" s="157" customFormat="1" ht="16.5" customHeight="1" thickBot="1">
      <c r="A341" s="201" t="s">
        <v>0</v>
      </c>
      <c r="B341" s="178" t="s">
        <v>1</v>
      </c>
      <c r="C341" s="181" t="s">
        <v>102</v>
      </c>
      <c r="D341" s="181" t="s">
        <v>2</v>
      </c>
      <c r="E341" s="181" t="s">
        <v>94</v>
      </c>
      <c r="F341" s="178" t="s">
        <v>185</v>
      </c>
      <c r="G341" s="178" t="s">
        <v>192</v>
      </c>
      <c r="H341" s="178" t="s">
        <v>190</v>
      </c>
      <c r="I341" s="180" t="s">
        <v>191</v>
      </c>
      <c r="J341" s="180" t="s">
        <v>112</v>
      </c>
      <c r="K341" s="182" t="s">
        <v>188</v>
      </c>
      <c r="L341" s="261" t="s">
        <v>224</v>
      </c>
      <c r="M341" s="179" t="s">
        <v>187</v>
      </c>
      <c r="N341" s="202" t="s">
        <v>186</v>
      </c>
    </row>
    <row r="342" spans="1:14" s="183" customFormat="1" ht="16.5" thickBot="1">
      <c r="A342" s="203" t="s">
        <v>267</v>
      </c>
      <c r="B342" s="204" t="s">
        <v>58</v>
      </c>
      <c r="C342" s="205">
        <f>F336+B336</f>
        <v>51373.498000000021</v>
      </c>
      <c r="D342" s="205">
        <f>I336</f>
        <v>50600</v>
      </c>
      <c r="E342" s="206">
        <v>38</v>
      </c>
      <c r="F342" s="207">
        <f>C342-D342</f>
        <v>773.49800000002142</v>
      </c>
      <c r="G342" s="208">
        <f>F342/D342</f>
        <v>1.5286521739130858E-2</v>
      </c>
      <c r="H342" s="207">
        <f>F342/E342</f>
        <v>20.355210526316352</v>
      </c>
      <c r="I342" s="208">
        <f>G342/E342</f>
        <v>4.022768878718647E-4</v>
      </c>
      <c r="J342" s="209">
        <f>H342*10000/D342</f>
        <v>4.0227688787186464</v>
      </c>
      <c r="K342" s="210">
        <f>B336</f>
        <v>473.65</v>
      </c>
      <c r="L342" s="210">
        <f>F342-K342</f>
        <v>299.84800000002144</v>
      </c>
      <c r="M342" s="208">
        <f>I342*365</f>
        <v>0.14683106407323063</v>
      </c>
      <c r="N342" s="211">
        <f>H342*365</f>
        <v>7429.6518421054689</v>
      </c>
    </row>
    <row r="343" spans="1:14" ht="15" thickTop="1"/>
  </sheetData>
  <mergeCells count="116"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H26" sqref="H26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48" t="s">
        <v>206</v>
      </c>
      <c r="B17" s="349"/>
      <c r="C17" s="349"/>
      <c r="D17" s="349"/>
      <c r="E17" s="349"/>
      <c r="F17" s="349"/>
      <c r="G17" s="349"/>
      <c r="H17" s="349"/>
      <c r="I17" s="349"/>
      <c r="J17" s="349"/>
      <c r="K17" s="349"/>
      <c r="L17" s="350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263" t="s">
        <v>227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473.65</v>
      </c>
      <c r="I19" s="259">
        <f>F19-H19</f>
        <v>-49.417123287671188</v>
      </c>
      <c r="J19" s="251">
        <v>0</v>
      </c>
      <c r="K19" s="256">
        <f>H19/F19</f>
        <v>1.1164858406793889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48" t="s">
        <v>228</v>
      </c>
      <c r="B22" s="349"/>
      <c r="C22" s="349"/>
      <c r="D22" s="349"/>
      <c r="E22" s="349"/>
      <c r="F22" s="349"/>
      <c r="G22" s="349"/>
      <c r="H22" s="349"/>
      <c r="I22" s="349"/>
      <c r="J22" s="349"/>
      <c r="K22" s="349"/>
      <c r="L22" s="350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  <c r="H23" s="247" t="s">
        <v>211</v>
      </c>
      <c r="I23" s="258" t="s">
        <v>216</v>
      </c>
      <c r="J23" s="247" t="s">
        <v>215</v>
      </c>
      <c r="K23" s="247" t="s">
        <v>220</v>
      </c>
      <c r="L23" s="247" t="s">
        <v>221</v>
      </c>
    </row>
    <row r="24" spans="1:12" ht="15">
      <c r="A24" s="251">
        <v>2017</v>
      </c>
      <c r="B24" s="263" t="s">
        <v>227</v>
      </c>
      <c r="C24" s="251">
        <v>50600</v>
      </c>
      <c r="D24" s="252">
        <v>0.10276657171802524</v>
      </c>
      <c r="E24" s="254">
        <f>C24*D24</f>
        <v>5199.9885289320773</v>
      </c>
      <c r="F24" s="254">
        <f>E24/365*G24</f>
        <v>441.64286136135451</v>
      </c>
      <c r="G24" s="251">
        <v>31</v>
      </c>
      <c r="H24" s="253">
        <v>473.65</v>
      </c>
      <c r="I24" s="259">
        <f>F24-H24</f>
        <v>-32.007138638645472</v>
      </c>
      <c r="J24" s="251">
        <v>0</v>
      </c>
      <c r="K24" s="256">
        <f>H24/F24</f>
        <v>1.072472899346735</v>
      </c>
      <c r="L24" s="255" t="s">
        <v>218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2017-07-29T07:03:49Z</dcterms:modified>
</cp:coreProperties>
</file>