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xiaobai/Desktop/Fixed Income/"/>
    </mc:Choice>
  </mc:AlternateContent>
  <bookViews>
    <workbookView xWindow="-60" yWindow="460" windowWidth="25600" windowHeight="14200" tabRatio="500"/>
  </bookViews>
  <sheets>
    <sheet name="Strategy" sheetId="2" r:id="rId1"/>
    <sheet name="Sheet1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E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L3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" i="1"/>
  <c r="D5" i="1"/>
  <c r="D6" i="1"/>
  <c r="D7" i="1"/>
  <c r="D8" i="1"/>
  <c r="D9" i="1"/>
  <c r="D10" i="1"/>
  <c r="D11" i="1"/>
  <c r="D3" i="1"/>
  <c r="E43" i="1"/>
  <c r="M43" i="1"/>
  <c r="M3" i="1"/>
  <c r="E4" i="1"/>
  <c r="M4" i="1"/>
  <c r="E5" i="1"/>
  <c r="M5" i="1"/>
  <c r="E6" i="1"/>
  <c r="M6" i="1"/>
  <c r="E7" i="1"/>
  <c r="M7" i="1"/>
  <c r="E8" i="1"/>
  <c r="M8" i="1"/>
  <c r="E9" i="1"/>
  <c r="M9" i="1"/>
  <c r="E10" i="1"/>
  <c r="M10" i="1"/>
  <c r="E11" i="1"/>
  <c r="M11" i="1"/>
  <c r="E12" i="1"/>
  <c r="M12" i="1"/>
  <c r="E13" i="1"/>
  <c r="M13" i="1"/>
  <c r="E14" i="1"/>
  <c r="M14" i="1"/>
  <c r="E15" i="1"/>
  <c r="M15" i="1"/>
  <c r="E16" i="1"/>
  <c r="M16" i="1"/>
  <c r="E17" i="1"/>
  <c r="M17" i="1"/>
  <c r="E18" i="1"/>
  <c r="M18" i="1"/>
  <c r="E19" i="1"/>
  <c r="M19" i="1"/>
  <c r="E20" i="1"/>
  <c r="M20" i="1"/>
  <c r="E21" i="1"/>
  <c r="M21" i="1"/>
  <c r="E22" i="1"/>
  <c r="M22" i="1"/>
  <c r="E23" i="1"/>
  <c r="M23" i="1"/>
  <c r="E24" i="1"/>
  <c r="M24" i="1"/>
  <c r="E25" i="1"/>
  <c r="M25" i="1"/>
  <c r="E26" i="1"/>
  <c r="M26" i="1"/>
  <c r="E27" i="1"/>
  <c r="M27" i="1"/>
  <c r="E28" i="1"/>
  <c r="M28" i="1"/>
  <c r="E29" i="1"/>
  <c r="M29" i="1"/>
  <c r="E30" i="1"/>
  <c r="M30" i="1"/>
  <c r="E31" i="1"/>
  <c r="M31" i="1"/>
  <c r="E32" i="1"/>
  <c r="M32" i="1"/>
  <c r="E33" i="1"/>
  <c r="M33" i="1"/>
  <c r="E34" i="1"/>
  <c r="M34" i="1"/>
  <c r="E35" i="1"/>
  <c r="M35" i="1"/>
  <c r="E36" i="1"/>
  <c r="M36" i="1"/>
  <c r="E37" i="1"/>
  <c r="M37" i="1"/>
  <c r="E38" i="1"/>
  <c r="M38" i="1"/>
  <c r="E39" i="1"/>
  <c r="M39" i="1"/>
  <c r="E40" i="1"/>
  <c r="M40" i="1"/>
  <c r="E41" i="1"/>
  <c r="M41" i="1"/>
  <c r="E42" i="1"/>
  <c r="M42" i="1"/>
  <c r="E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3" i="1"/>
  <c r="F2" i="1"/>
</calcChain>
</file>

<file path=xl/sharedStrings.xml><?xml version="1.0" encoding="utf-8"?>
<sst xmlns="http://schemas.openxmlformats.org/spreadsheetml/2006/main" count="204" uniqueCount="150">
  <si>
    <t>Date</t>
  </si>
  <si>
    <t>TIPS</t>
  </si>
  <si>
    <t>Inflation Swaps</t>
  </si>
  <si>
    <t>STRIPS</t>
  </si>
  <si>
    <t>Total</t>
  </si>
  <si>
    <t>T-bond</t>
  </si>
  <si>
    <t>Maturity</t>
  </si>
  <si>
    <t>coupon</t>
  </si>
  <si>
    <t>Ask price</t>
  </si>
  <si>
    <t>2/15/2036</t>
  </si>
  <si>
    <t>2/15/2040</t>
  </si>
  <si>
    <t>Ask Price</t>
  </si>
  <si>
    <t>1.0625I1</t>
  </si>
  <si>
    <t>1.0625I2</t>
  </si>
  <si>
    <t>1.0625I3</t>
  </si>
  <si>
    <t>1.0625I4</t>
  </si>
  <si>
    <t>1.0625I5</t>
  </si>
  <si>
    <t>1.0625I6</t>
  </si>
  <si>
    <t>1.0625I7</t>
  </si>
  <si>
    <t>1.0625I8</t>
  </si>
  <si>
    <t>1.0625I9</t>
  </si>
  <si>
    <t>1.0625I10</t>
  </si>
  <si>
    <t>1.0625I11</t>
  </si>
  <si>
    <t>1.0625I12</t>
  </si>
  <si>
    <t>1.0625I13</t>
  </si>
  <si>
    <t>1.0625I14</t>
  </si>
  <si>
    <t>1.0625I15</t>
  </si>
  <si>
    <t>1.0625I16</t>
  </si>
  <si>
    <t>1.0625I17</t>
  </si>
  <si>
    <t>1.0625I18</t>
  </si>
  <si>
    <t>1.0625I19</t>
  </si>
  <si>
    <t>1.0625I20</t>
  </si>
  <si>
    <t>1.0625I21</t>
  </si>
  <si>
    <t>1.0625I22</t>
  </si>
  <si>
    <t>1.0625I23</t>
  </si>
  <si>
    <t>1.0625I24</t>
  </si>
  <si>
    <t>1.0625I25</t>
  </si>
  <si>
    <t>1.0625I26</t>
  </si>
  <si>
    <t>1.0625I27</t>
  </si>
  <si>
    <t>1.0625I28</t>
  </si>
  <si>
    <t>1.0625I29</t>
  </si>
  <si>
    <t>1.0625I30</t>
  </si>
  <si>
    <t>1.0625I31</t>
  </si>
  <si>
    <t>1.0625I32</t>
  </si>
  <si>
    <t>1.0625I33</t>
  </si>
  <si>
    <t>1.0625I34</t>
  </si>
  <si>
    <t>1.0625I35</t>
  </si>
  <si>
    <t>1.0625I36</t>
  </si>
  <si>
    <t>1.0625I37</t>
  </si>
  <si>
    <t>1.0625I38</t>
  </si>
  <si>
    <t>1.0625I39</t>
  </si>
  <si>
    <t>1.0625I40</t>
  </si>
  <si>
    <t>2/15/2020</t>
  </si>
  <si>
    <t>8/15/2020</t>
  </si>
  <si>
    <t>2/15/2021</t>
  </si>
  <si>
    <t>8/15/2021</t>
  </si>
  <si>
    <t>2/15/2022</t>
  </si>
  <si>
    <t>8/15/2022</t>
  </si>
  <si>
    <t>2/15/2023</t>
  </si>
  <si>
    <t>8/15/2023</t>
  </si>
  <si>
    <t>2/15/2024</t>
  </si>
  <si>
    <t>8/15/2024</t>
  </si>
  <si>
    <t>2/15/2025</t>
  </si>
  <si>
    <t>8/15/2025</t>
  </si>
  <si>
    <t>2/15/2026</t>
  </si>
  <si>
    <t>8/15/2026</t>
  </si>
  <si>
    <t>2/15/2027</t>
  </si>
  <si>
    <t>8/15/2027</t>
  </si>
  <si>
    <t>2/15/2028</t>
  </si>
  <si>
    <t>8/15/2028</t>
  </si>
  <si>
    <t>2/15/2029</t>
  </si>
  <si>
    <t>8/15/2029</t>
  </si>
  <si>
    <t>2/15/2030</t>
  </si>
  <si>
    <t>8/15/2030</t>
  </si>
  <si>
    <t>2/15/2031</t>
  </si>
  <si>
    <t>8/15/2031</t>
  </si>
  <si>
    <t>2/15/2032</t>
  </si>
  <si>
    <t>8/15/2032</t>
  </si>
  <si>
    <t>2/15/2033</t>
  </si>
  <si>
    <t>8/15/2033</t>
  </si>
  <si>
    <t>2/15/2034</t>
  </si>
  <si>
    <t>8/15/2034</t>
  </si>
  <si>
    <t>2/15/2035</t>
  </si>
  <si>
    <t>8/15/2035</t>
  </si>
  <si>
    <t>8/15/2036</t>
  </si>
  <si>
    <t>2/15/2037</t>
  </si>
  <si>
    <t>8/15/2037</t>
  </si>
  <si>
    <t>2/15/2038</t>
  </si>
  <si>
    <t>8/15/2038</t>
  </si>
  <si>
    <t>2/15/2039</t>
  </si>
  <si>
    <t>8/15/2039</t>
  </si>
  <si>
    <t>8/15/2040</t>
  </si>
  <si>
    <t>2/15/2041</t>
  </si>
  <si>
    <t>8/15/2041</t>
  </si>
  <si>
    <t>2/15/2042</t>
  </si>
  <si>
    <t>8/15/2042</t>
  </si>
  <si>
    <t>2/15/2043</t>
  </si>
  <si>
    <t>8/15/2043</t>
  </si>
  <si>
    <t>2/15/2044</t>
  </si>
  <si>
    <t>8/15/2044</t>
  </si>
  <si>
    <t>2/15/2045</t>
  </si>
  <si>
    <t>Settlement Date</t>
  </si>
  <si>
    <t>bid</t>
  </si>
  <si>
    <t>ask</t>
  </si>
  <si>
    <t>101.0625I41</t>
  </si>
  <si>
    <t>Fn*s</t>
  </si>
  <si>
    <t>-</t>
  </si>
  <si>
    <t>STRIPS cost</t>
  </si>
  <si>
    <t>1.0631-1.0625I1</t>
  </si>
  <si>
    <t>1.0699-1.0625I2</t>
  </si>
  <si>
    <t>1.0759-1.0625I3</t>
  </si>
  <si>
    <t>1.0837-1.0625I4</t>
  </si>
  <si>
    <t>1.0925-1.0625I5</t>
  </si>
  <si>
    <t>1.1013-1.0625I6</t>
  </si>
  <si>
    <t>1.1108-1.0625I7</t>
  </si>
  <si>
    <t>1.1201-1.0625I8</t>
  </si>
  <si>
    <t>1.1299-1.0625I9</t>
  </si>
  <si>
    <t>1.1407-1.0625I10</t>
  </si>
  <si>
    <t>1.1522-1.0625I11</t>
  </si>
  <si>
    <t>1.1624-1.0625I12</t>
  </si>
  <si>
    <t>1.1729-1.0625I13</t>
  </si>
  <si>
    <t>1.1832-1.0625I14</t>
  </si>
  <si>
    <t>1.1937-1.0625I15</t>
  </si>
  <si>
    <t>1.2056-1.0625I16</t>
  </si>
  <si>
    <t>1.2179-1.0625I17</t>
  </si>
  <si>
    <t>1.2301-1.0625I18</t>
  </si>
  <si>
    <t>1.2426-1.0625I19</t>
  </si>
  <si>
    <t>1.2564-1.0625I20</t>
  </si>
  <si>
    <t>1.2707-1.0625I21</t>
  </si>
  <si>
    <t>1.2832-1.0625I22</t>
  </si>
  <si>
    <t>1.2959-1.0625I23</t>
  </si>
  <si>
    <t>1.3089-1.0625I24</t>
  </si>
  <si>
    <t>1.3221-1.0625I25</t>
  </si>
  <si>
    <t>1.3346-1.0625I26</t>
  </si>
  <si>
    <t>1.3472-1.0625I27</t>
  </si>
  <si>
    <t>1.3600-1.0625I28</t>
  </si>
  <si>
    <t>1.3729-1.0625I29</t>
  </si>
  <si>
    <t>1.3859-1.0625I30</t>
  </si>
  <si>
    <t>1.3992-1.0625I31</t>
  </si>
  <si>
    <t>1.4126-1.0625I32</t>
  </si>
  <si>
    <t>1.4261-1.0625I33</t>
  </si>
  <si>
    <t>1.4398-1.0625I34</t>
  </si>
  <si>
    <t>1.4537-1.0625I35</t>
  </si>
  <si>
    <t>1.4678-1.0625I36</t>
  </si>
  <si>
    <t>1.4820-1.0625I37</t>
  </si>
  <si>
    <t>1.4964-1.0625I38</t>
  </si>
  <si>
    <t>1.5109-1.0625I39</t>
  </si>
  <si>
    <t>1.5257-1.0625I40</t>
  </si>
  <si>
    <t>146.5405-101.0625I41</t>
  </si>
  <si>
    <t>TII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</si>
</sst>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"/>
  </numFmts>
  <fonts count="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0" borderId="0" xfId="0" applyFont="1"/>
    <xf numFmtId="14" fontId="2" fillId="0" borderId="0" xfId="0" applyNumberFormat="1" applyFont="1"/>
    <xf numFmtId="0" fontId="0" fillId="0" borderId="0" xfId="0" applyFont="1" applyFill="1"/>
    <xf numFmtId="0" fontId="2" fillId="0" borderId="0" xfId="0" quotePrefix="1" applyFont="1"/>
    <xf numFmtId="167" fontId="2" fillId="0" borderId="0" xfId="0" applyNumberFormat="1" applyFont="1"/>
    <xf numFmtId="167" fontId="2" fillId="0" borderId="0" xfId="0" quotePrefix="1" applyNumberFormat="1" applyFont="1"/>
    <xf numFmtId="167" fontId="2" fillId="0" borderId="0" xfId="0" quotePrefix="1" applyNumberFormat="1" applyFont="1" applyAlignme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ill="1"/>
    <xf numFmtId="0" fontId="2" fillId="2" borderId="0" xfId="0" applyFont="1" applyFill="1"/>
    <xf numFmtId="14" fontId="2" fillId="2" borderId="0" xfId="0" applyNumberFormat="1" applyFont="1" applyFill="1"/>
    <xf numFmtId="0" fontId="2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workbookViewId="0">
      <selection activeCell="F2" sqref="F2"/>
    </sheetView>
  </sheetViews>
  <sheetFormatPr baseColWidth="10" defaultRowHeight="16" x14ac:dyDescent="0.2"/>
  <cols>
    <col min="1" max="1" width="10.83203125" style="11"/>
    <col min="2" max="2" width="14" style="3" customWidth="1"/>
    <col min="3" max="3" width="16" style="13" customWidth="1"/>
    <col min="4" max="4" width="21.83203125" style="13" customWidth="1"/>
    <col min="5" max="5" width="16.5" style="7" customWidth="1"/>
    <col min="6" max="6" width="15" style="3" customWidth="1"/>
  </cols>
  <sheetData>
    <row r="1" spans="1:6" s="10" customFormat="1" x14ac:dyDescent="0.2">
      <c r="A1" s="11" t="s">
        <v>0</v>
      </c>
      <c r="B1" s="11" t="s">
        <v>5</v>
      </c>
      <c r="C1" s="11" t="s">
        <v>1</v>
      </c>
      <c r="D1" s="11" t="s">
        <v>2</v>
      </c>
      <c r="E1" s="12" t="s">
        <v>3</v>
      </c>
      <c r="F1" s="11" t="s">
        <v>4</v>
      </c>
    </row>
    <row r="2" spans="1:6" x14ac:dyDescent="0.2">
      <c r="A2" s="11">
        <v>0</v>
      </c>
      <c r="B2" s="3">
        <v>-146.5625</v>
      </c>
      <c r="C2" s="13">
        <v>-138.0625</v>
      </c>
      <c r="D2" s="13">
        <v>0</v>
      </c>
      <c r="E2" s="7">
        <v>6.0694713327807222</v>
      </c>
      <c r="F2" s="7">
        <v>-131.99302866721899</v>
      </c>
    </row>
    <row r="3" spans="1:6" x14ac:dyDescent="0.2">
      <c r="A3" s="11">
        <v>1</v>
      </c>
      <c r="B3" s="3">
        <v>2.3125</v>
      </c>
      <c r="C3" s="13" t="s">
        <v>12</v>
      </c>
      <c r="D3" s="13" t="s">
        <v>108</v>
      </c>
      <c r="E3" s="7">
        <v>1.2494194475761495</v>
      </c>
      <c r="F3" s="3">
        <v>2.3125</v>
      </c>
    </row>
    <row r="4" spans="1:6" x14ac:dyDescent="0.2">
      <c r="A4" s="11">
        <v>2</v>
      </c>
      <c r="B4" s="3">
        <v>2.3125</v>
      </c>
      <c r="C4" s="13" t="s">
        <v>13</v>
      </c>
      <c r="D4" s="13" t="s">
        <v>109</v>
      </c>
      <c r="E4" s="7">
        <v>1.2426004850599561</v>
      </c>
      <c r="F4" s="3">
        <v>2.3125</v>
      </c>
    </row>
    <row r="5" spans="1:6" x14ac:dyDescent="0.2">
      <c r="A5" s="11">
        <v>3</v>
      </c>
      <c r="B5" s="3">
        <v>2.3125</v>
      </c>
      <c r="C5" s="13" t="s">
        <v>14</v>
      </c>
      <c r="D5" s="13" t="s">
        <v>110</v>
      </c>
      <c r="E5" s="7">
        <v>1.2366041661502254</v>
      </c>
      <c r="F5" s="3">
        <v>2.3125</v>
      </c>
    </row>
    <row r="6" spans="1:6" x14ac:dyDescent="0.2">
      <c r="A6" s="11">
        <v>4</v>
      </c>
      <c r="B6" s="3">
        <v>2.3125</v>
      </c>
      <c r="C6" s="13" t="s">
        <v>15</v>
      </c>
      <c r="D6" s="13" t="s">
        <v>111</v>
      </c>
      <c r="E6" s="7">
        <v>1.2287736921489001</v>
      </c>
      <c r="F6" s="3">
        <v>2.3125</v>
      </c>
    </row>
    <row r="7" spans="1:6" x14ac:dyDescent="0.2">
      <c r="A7" s="11">
        <v>5</v>
      </c>
      <c r="B7" s="3">
        <v>2.3125</v>
      </c>
      <c r="C7" s="13" t="s">
        <v>16</v>
      </c>
      <c r="D7" s="13" t="s">
        <v>112</v>
      </c>
      <c r="E7" s="7">
        <v>1.2200167210198614</v>
      </c>
      <c r="F7" s="3">
        <v>2.3125</v>
      </c>
    </row>
    <row r="8" spans="1:6" x14ac:dyDescent="0.2">
      <c r="A8" s="11">
        <v>6</v>
      </c>
      <c r="B8" s="3">
        <v>2.3125</v>
      </c>
      <c r="C8" s="13" t="s">
        <v>17</v>
      </c>
      <c r="D8" s="13" t="s">
        <v>113</v>
      </c>
      <c r="E8" s="7">
        <v>1.2111680283035469</v>
      </c>
      <c r="F8" s="3">
        <v>2.3125</v>
      </c>
    </row>
    <row r="9" spans="1:6" x14ac:dyDescent="0.2">
      <c r="A9" s="11">
        <v>7</v>
      </c>
      <c r="B9" s="3">
        <v>2.3125</v>
      </c>
      <c r="C9" s="13" t="s">
        <v>18</v>
      </c>
      <c r="D9" s="13" t="s">
        <v>114</v>
      </c>
      <c r="E9" s="7">
        <v>1.2017036102940488</v>
      </c>
      <c r="F9" s="3">
        <v>2.3125</v>
      </c>
    </row>
    <row r="10" spans="1:6" x14ac:dyDescent="0.2">
      <c r="A10" s="11">
        <v>8</v>
      </c>
      <c r="B10" s="3">
        <v>2.3125</v>
      </c>
      <c r="C10" s="13" t="s">
        <v>19</v>
      </c>
      <c r="D10" s="13" t="s">
        <v>115</v>
      </c>
      <c r="E10" s="7">
        <v>1.1923770829851645</v>
      </c>
      <c r="F10" s="3">
        <v>2.3125</v>
      </c>
    </row>
    <row r="11" spans="1:6" x14ac:dyDescent="0.2">
      <c r="A11" s="11">
        <v>9</v>
      </c>
      <c r="B11" s="3">
        <v>2.3125</v>
      </c>
      <c r="C11" s="13" t="s">
        <v>20</v>
      </c>
      <c r="D11" s="13" t="s">
        <v>116</v>
      </c>
      <c r="E11" s="7">
        <v>1.1826375966692229</v>
      </c>
      <c r="F11" s="3">
        <v>2.3125</v>
      </c>
    </row>
    <row r="12" spans="1:6" x14ac:dyDescent="0.2">
      <c r="A12" s="11">
        <v>10</v>
      </c>
      <c r="B12" s="3">
        <v>2.3125</v>
      </c>
      <c r="C12" s="13" t="s">
        <v>21</v>
      </c>
      <c r="D12" s="13" t="s">
        <v>117</v>
      </c>
      <c r="E12" s="7">
        <v>1.1717673929629853</v>
      </c>
      <c r="F12" s="3">
        <v>2.3125</v>
      </c>
    </row>
    <row r="13" spans="1:6" x14ac:dyDescent="0.2">
      <c r="A13" s="11">
        <v>11</v>
      </c>
      <c r="B13" s="3">
        <v>2.3125</v>
      </c>
      <c r="C13" s="13" t="s">
        <v>22</v>
      </c>
      <c r="D13" s="13" t="s">
        <v>118</v>
      </c>
      <c r="E13" s="7">
        <v>1.1602945995259339</v>
      </c>
      <c r="F13" s="3">
        <v>2.3125</v>
      </c>
    </row>
    <row r="14" spans="1:6" x14ac:dyDescent="0.2">
      <c r="A14" s="11">
        <v>12</v>
      </c>
      <c r="B14" s="3">
        <v>2.3125</v>
      </c>
      <c r="C14" s="13" t="s">
        <v>23</v>
      </c>
      <c r="D14" s="13" t="s">
        <v>119</v>
      </c>
      <c r="E14" s="7">
        <v>1.150058080903996</v>
      </c>
      <c r="F14" s="3">
        <v>2.3125</v>
      </c>
    </row>
    <row r="15" spans="1:6" x14ac:dyDescent="0.2">
      <c r="A15" s="11">
        <v>13</v>
      </c>
      <c r="B15" s="3">
        <v>2.3125</v>
      </c>
      <c r="C15" s="13" t="s">
        <v>24</v>
      </c>
      <c r="D15" s="13" t="s">
        <v>120</v>
      </c>
      <c r="E15" s="7">
        <v>1.1395605435517686</v>
      </c>
      <c r="F15" s="3">
        <v>2.3125</v>
      </c>
    </row>
    <row r="16" spans="1:6" x14ac:dyDescent="0.2">
      <c r="A16" s="11">
        <v>14</v>
      </c>
      <c r="B16" s="3">
        <v>2.3125</v>
      </c>
      <c r="C16" s="13" t="s">
        <v>25</v>
      </c>
      <c r="D16" s="13" t="s">
        <v>121</v>
      </c>
      <c r="E16" s="7">
        <v>1.1292686348465395</v>
      </c>
      <c r="F16" s="3">
        <v>2.3125</v>
      </c>
    </row>
    <row r="17" spans="1:6" x14ac:dyDescent="0.2">
      <c r="A17" s="11">
        <v>15</v>
      </c>
      <c r="B17" s="3">
        <v>2.3125</v>
      </c>
      <c r="C17" s="13" t="s">
        <v>26</v>
      </c>
      <c r="D17" s="13" t="s">
        <v>122</v>
      </c>
      <c r="E17" s="7">
        <v>1.1187860829463412</v>
      </c>
      <c r="F17" s="3">
        <v>2.3125</v>
      </c>
    </row>
    <row r="18" spans="1:6" x14ac:dyDescent="0.2">
      <c r="A18" s="11">
        <v>16</v>
      </c>
      <c r="B18" s="3">
        <v>2.3125</v>
      </c>
      <c r="C18" s="13" t="s">
        <v>27</v>
      </c>
      <c r="D18" s="13" t="s">
        <v>123</v>
      </c>
      <c r="E18" s="7">
        <v>1.1068808330511306</v>
      </c>
      <c r="F18" s="3">
        <v>2.3125</v>
      </c>
    </row>
    <row r="19" spans="1:6" x14ac:dyDescent="0.2">
      <c r="A19" s="11">
        <v>17</v>
      </c>
      <c r="B19" s="3">
        <v>2.3125</v>
      </c>
      <c r="C19" s="13" t="s">
        <v>28</v>
      </c>
      <c r="D19" s="13" t="s">
        <v>124</v>
      </c>
      <c r="E19" s="7">
        <v>1.094590239530862</v>
      </c>
      <c r="F19" s="3">
        <v>2.3125</v>
      </c>
    </row>
    <row r="20" spans="1:6" x14ac:dyDescent="0.2">
      <c r="A20" s="11">
        <v>18</v>
      </c>
      <c r="B20" s="3">
        <v>2.3125</v>
      </c>
      <c r="C20" s="13" t="s">
        <v>29</v>
      </c>
      <c r="D20" s="13" t="s">
        <v>125</v>
      </c>
      <c r="E20" s="7">
        <v>1.082421461518418</v>
      </c>
      <c r="F20" s="3">
        <v>2.3125</v>
      </c>
    </row>
    <row r="21" spans="1:6" x14ac:dyDescent="0.2">
      <c r="A21" s="11">
        <v>19</v>
      </c>
      <c r="B21" s="3">
        <v>2.3125</v>
      </c>
      <c r="C21" s="13" t="s">
        <v>30</v>
      </c>
      <c r="D21" s="13" t="s">
        <v>126</v>
      </c>
      <c r="E21" s="7">
        <v>1.0699201123645086</v>
      </c>
      <c r="F21" s="3">
        <v>2.3125</v>
      </c>
    </row>
    <row r="22" spans="1:6" x14ac:dyDescent="0.2">
      <c r="A22" s="11">
        <v>20</v>
      </c>
      <c r="B22" s="3">
        <v>2.3125</v>
      </c>
      <c r="C22" s="13" t="s">
        <v>31</v>
      </c>
      <c r="D22" s="13" t="s">
        <v>127</v>
      </c>
      <c r="E22" s="7">
        <v>1.0560955363716382</v>
      </c>
      <c r="F22" s="3">
        <v>2.3125</v>
      </c>
    </row>
    <row r="23" spans="1:6" x14ac:dyDescent="0.2">
      <c r="A23" s="11">
        <v>21</v>
      </c>
      <c r="B23" s="3">
        <v>2.3125</v>
      </c>
      <c r="C23" s="13" t="s">
        <v>32</v>
      </c>
      <c r="D23" s="13" t="s">
        <v>128</v>
      </c>
      <c r="E23" s="7">
        <v>1.0417977043334303</v>
      </c>
      <c r="F23" s="3">
        <v>2.3125</v>
      </c>
    </row>
    <row r="24" spans="1:6" x14ac:dyDescent="0.2">
      <c r="A24" s="11">
        <v>22</v>
      </c>
      <c r="B24" s="3">
        <v>2.3125</v>
      </c>
      <c r="C24" s="13" t="s">
        <v>33</v>
      </c>
      <c r="D24" s="13" t="s">
        <v>129</v>
      </c>
      <c r="E24" s="7">
        <v>1.0292943226013263</v>
      </c>
      <c r="F24" s="3">
        <v>2.3125</v>
      </c>
    </row>
    <row r="25" spans="1:6" x14ac:dyDescent="0.2">
      <c r="A25" s="11">
        <v>23</v>
      </c>
      <c r="B25" s="3">
        <v>2.3125</v>
      </c>
      <c r="C25" s="13" t="s">
        <v>34</v>
      </c>
      <c r="D25" s="13" t="s">
        <v>130</v>
      </c>
      <c r="E25" s="7">
        <v>1.0165598105941553</v>
      </c>
      <c r="F25" s="3">
        <v>2.3125</v>
      </c>
    </row>
    <row r="26" spans="1:6" x14ac:dyDescent="0.2">
      <c r="A26" s="11">
        <v>24</v>
      </c>
      <c r="B26" s="3">
        <v>2.3125</v>
      </c>
      <c r="C26" s="13" t="s">
        <v>35</v>
      </c>
      <c r="D26" s="13" t="s">
        <v>131</v>
      </c>
      <c r="E26" s="7">
        <v>1.0035897530412607</v>
      </c>
      <c r="F26" s="3">
        <v>2.3125</v>
      </c>
    </row>
    <row r="27" spans="1:6" x14ac:dyDescent="0.2">
      <c r="A27" s="11">
        <v>25</v>
      </c>
      <c r="B27" s="3">
        <v>2.3125</v>
      </c>
      <c r="C27" s="13" t="s">
        <v>36</v>
      </c>
      <c r="D27" s="13" t="s">
        <v>132</v>
      </c>
      <c r="E27" s="7">
        <v>0.99037963183470268</v>
      </c>
      <c r="F27" s="3">
        <v>2.3125</v>
      </c>
    </row>
    <row r="28" spans="1:6" x14ac:dyDescent="0.2">
      <c r="A28" s="11">
        <v>26</v>
      </c>
      <c r="B28" s="3">
        <v>2.3125</v>
      </c>
      <c r="C28" s="13" t="s">
        <v>37</v>
      </c>
      <c r="D28" s="13" t="s">
        <v>133</v>
      </c>
      <c r="E28" s="7">
        <v>0.97791942838423629</v>
      </c>
      <c r="F28" s="3">
        <v>2.3125</v>
      </c>
    </row>
    <row r="29" spans="1:6" x14ac:dyDescent="0.2">
      <c r="A29" s="11">
        <v>27</v>
      </c>
      <c r="B29" s="3">
        <v>2.3125</v>
      </c>
      <c r="C29" s="13" t="s">
        <v>38</v>
      </c>
      <c r="D29" s="13" t="s">
        <v>134</v>
      </c>
      <c r="E29" s="7">
        <v>0.96530939354504786</v>
      </c>
      <c r="F29" s="3">
        <v>2.3125</v>
      </c>
    </row>
    <row r="30" spans="1:6" x14ac:dyDescent="0.2">
      <c r="A30" s="11">
        <v>28</v>
      </c>
      <c r="B30" s="3">
        <v>2.3125</v>
      </c>
      <c r="C30" s="13" t="s">
        <v>39</v>
      </c>
      <c r="D30" s="13" t="s">
        <v>135</v>
      </c>
      <c r="E30" s="7">
        <v>0.952547503338256</v>
      </c>
      <c r="F30" s="3">
        <v>2.3125</v>
      </c>
    </row>
    <row r="31" spans="1:6" x14ac:dyDescent="0.2">
      <c r="A31" s="11">
        <v>29</v>
      </c>
      <c r="B31" s="3">
        <v>2.3125</v>
      </c>
      <c r="C31" s="13" t="s">
        <v>40</v>
      </c>
      <c r="D31" s="13" t="s">
        <v>136</v>
      </c>
      <c r="E31" s="7">
        <v>0.93963170366096893</v>
      </c>
      <c r="F31" s="3">
        <v>2.3125</v>
      </c>
    </row>
    <row r="32" spans="1:6" x14ac:dyDescent="0.2">
      <c r="A32" s="11">
        <v>30</v>
      </c>
      <c r="B32" s="3">
        <v>2.3125</v>
      </c>
      <c r="C32" s="13" t="s">
        <v>41</v>
      </c>
      <c r="D32" s="13" t="s">
        <v>137</v>
      </c>
      <c r="E32" s="7">
        <v>0.92655990980320313</v>
      </c>
      <c r="F32" s="3">
        <v>2.3125</v>
      </c>
    </row>
    <row r="33" spans="1:6" x14ac:dyDescent="0.2">
      <c r="A33" s="11">
        <v>31</v>
      </c>
      <c r="B33" s="3">
        <v>2.3125</v>
      </c>
      <c r="C33" s="13" t="s">
        <v>42</v>
      </c>
      <c r="D33" s="13" t="s">
        <v>138</v>
      </c>
      <c r="E33" s="7">
        <v>0.91333000595647684</v>
      </c>
      <c r="F33" s="3">
        <v>2.3125</v>
      </c>
    </row>
    <row r="34" spans="1:6" x14ac:dyDescent="0.2">
      <c r="A34" s="11">
        <v>32</v>
      </c>
      <c r="B34" s="3">
        <v>2.3125</v>
      </c>
      <c r="C34" s="13" t="s">
        <v>43</v>
      </c>
      <c r="D34" s="13" t="s">
        <v>139</v>
      </c>
      <c r="E34" s="7">
        <v>0.89994199997057756</v>
      </c>
      <c r="F34" s="3">
        <v>2.3125</v>
      </c>
    </row>
    <row r="35" spans="1:6" x14ac:dyDescent="0.2">
      <c r="A35" s="11">
        <v>33</v>
      </c>
      <c r="B35" s="3">
        <v>2.3125</v>
      </c>
      <c r="C35" s="13" t="s">
        <v>44</v>
      </c>
      <c r="D35" s="13" t="s">
        <v>140</v>
      </c>
      <c r="E35" s="7">
        <v>0.88639173834226703</v>
      </c>
      <c r="F35" s="3">
        <v>2.3125</v>
      </c>
    </row>
    <row r="36" spans="1:6" x14ac:dyDescent="0.2">
      <c r="A36" s="11">
        <v>34</v>
      </c>
      <c r="B36" s="3">
        <v>2.3125</v>
      </c>
      <c r="C36" s="13" t="s">
        <v>45</v>
      </c>
      <c r="D36" s="13" t="s">
        <v>141</v>
      </c>
      <c r="E36" s="7">
        <v>0.872677013714523</v>
      </c>
      <c r="F36" s="3">
        <v>2.3125</v>
      </c>
    </row>
    <row r="37" spans="1:6" x14ac:dyDescent="0.2">
      <c r="A37" s="11">
        <v>35</v>
      </c>
      <c r="B37" s="3">
        <v>2.3125</v>
      </c>
      <c r="C37" s="13" t="s">
        <v>46</v>
      </c>
      <c r="D37" s="13" t="s">
        <v>142</v>
      </c>
      <c r="E37" s="7">
        <v>0.85879558569217962</v>
      </c>
      <c r="F37" s="3">
        <v>2.3125</v>
      </c>
    </row>
    <row r="38" spans="1:6" x14ac:dyDescent="0.2">
      <c r="A38" s="11">
        <v>36</v>
      </c>
      <c r="B38" s="3">
        <v>2.3125</v>
      </c>
      <c r="C38" s="13" t="s">
        <v>47</v>
      </c>
      <c r="D38" s="13" t="s">
        <v>143</v>
      </c>
      <c r="E38" s="7">
        <v>0.84474518030940282</v>
      </c>
      <c r="F38" s="3">
        <v>2.3125</v>
      </c>
    </row>
    <row r="39" spans="1:6" x14ac:dyDescent="0.2">
      <c r="A39" s="11">
        <v>37</v>
      </c>
      <c r="B39" s="3">
        <v>2.3125</v>
      </c>
      <c r="C39" s="13" t="s">
        <v>48</v>
      </c>
      <c r="D39" s="13" t="s">
        <v>144</v>
      </c>
      <c r="E39" s="7">
        <v>0.83052348948806576</v>
      </c>
      <c r="F39" s="3">
        <v>2.3125</v>
      </c>
    </row>
    <row r="40" spans="1:6" x14ac:dyDescent="0.2">
      <c r="A40" s="11">
        <v>38</v>
      </c>
      <c r="B40" s="3">
        <v>2.3125</v>
      </c>
      <c r="C40" s="13" t="s">
        <v>49</v>
      </c>
      <c r="D40" s="13" t="s">
        <v>145</v>
      </c>
      <c r="E40" s="7">
        <v>0.81612817048676667</v>
      </c>
      <c r="F40" s="3">
        <v>2.3125</v>
      </c>
    </row>
    <row r="41" spans="1:6" x14ac:dyDescent="0.2">
      <c r="A41" s="11">
        <v>39</v>
      </c>
      <c r="B41" s="3">
        <v>2.3125</v>
      </c>
      <c r="C41" s="13" t="s">
        <v>50</v>
      </c>
      <c r="D41" s="13" t="s">
        <v>146</v>
      </c>
      <c r="E41" s="7">
        <v>0.80155684534038296</v>
      </c>
      <c r="F41" s="3">
        <v>2.3125</v>
      </c>
    </row>
    <row r="42" spans="1:6" x14ac:dyDescent="0.2">
      <c r="A42" s="11">
        <v>40</v>
      </c>
      <c r="B42" s="3">
        <v>2.3125</v>
      </c>
      <c r="C42" s="13" t="s">
        <v>51</v>
      </c>
      <c r="D42" s="13" t="s">
        <v>147</v>
      </c>
      <c r="E42" s="7">
        <v>0.78680710028997281</v>
      </c>
      <c r="F42" s="3">
        <v>2.3125</v>
      </c>
    </row>
    <row r="43" spans="1:6" x14ac:dyDescent="0.2">
      <c r="A43" s="11">
        <v>41</v>
      </c>
      <c r="B43" s="3">
        <v>102.3125</v>
      </c>
      <c r="C43" s="13" t="s">
        <v>104</v>
      </c>
      <c r="D43" s="13" t="s">
        <v>148</v>
      </c>
      <c r="E43" s="7">
        <v>-44.227983730999711</v>
      </c>
      <c r="F43" s="3">
        <v>102.3125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workbookViewId="0">
      <selection activeCell="F2" sqref="F2"/>
    </sheetView>
  </sheetViews>
  <sheetFormatPr baseColWidth="10" defaultRowHeight="16" x14ac:dyDescent="0.2"/>
  <cols>
    <col min="1" max="3" width="10.83203125" style="3"/>
    <col min="4" max="4" width="17.83203125" style="3" customWidth="1"/>
    <col min="5" max="5" width="10.33203125" style="7" customWidth="1"/>
    <col min="6" max="11" width="10.83203125" style="3"/>
    <col min="12" max="12" width="13.1640625" style="7" bestFit="1" customWidth="1"/>
    <col min="13" max="13" width="10.83203125" style="3"/>
    <col min="18" max="18" width="11.6640625" customWidth="1"/>
  </cols>
  <sheetData>
    <row r="1" spans="1:22" x14ac:dyDescent="0.2">
      <c r="A1" s="3" t="s">
        <v>0</v>
      </c>
      <c r="B1" s="3" t="s">
        <v>5</v>
      </c>
      <c r="C1" s="3" t="s">
        <v>1</v>
      </c>
      <c r="D1" s="3" t="s">
        <v>2</v>
      </c>
      <c r="E1" s="7" t="s">
        <v>3</v>
      </c>
      <c r="F1" s="3" t="s">
        <v>4</v>
      </c>
    </row>
    <row r="2" spans="1:22" x14ac:dyDescent="0.2">
      <c r="A2" s="3">
        <v>0</v>
      </c>
      <c r="B2" s="3">
        <v>-146.5625</v>
      </c>
      <c r="C2" s="3">
        <v>-138.0625</v>
      </c>
      <c r="D2" s="3">
        <v>0</v>
      </c>
      <c r="E2" s="7">
        <f>SUM(M3:M43)</f>
        <v>6.0694713327807222</v>
      </c>
      <c r="F2" s="3">
        <f>SUM(C2:E2)</f>
        <v>-131.99302866721928</v>
      </c>
      <c r="H2" s="15" t="s">
        <v>5</v>
      </c>
      <c r="I2" s="15"/>
      <c r="K2" s="3" t="s">
        <v>105</v>
      </c>
      <c r="M2" s="3" t="s">
        <v>107</v>
      </c>
      <c r="O2" t="s">
        <v>3</v>
      </c>
      <c r="R2" t="s">
        <v>149</v>
      </c>
      <c r="S2" t="s">
        <v>102</v>
      </c>
      <c r="T2" t="s">
        <v>103</v>
      </c>
    </row>
    <row r="3" spans="1:22" x14ac:dyDescent="0.2">
      <c r="A3" s="3">
        <v>1</v>
      </c>
      <c r="B3" s="3">
        <v>2.3125</v>
      </c>
      <c r="C3" s="3" t="s">
        <v>12</v>
      </c>
      <c r="D3" s="3" t="str">
        <f>CONCATENATE(L3,$G$3,C3)</f>
        <v>1.0631-1.0625I1</v>
      </c>
      <c r="E3" s="9">
        <f>B3-K3</f>
        <v>1.2494194475761495</v>
      </c>
      <c r="F3" s="3">
        <f>B3</f>
        <v>2.3125</v>
      </c>
      <c r="G3" s="6" t="s">
        <v>106</v>
      </c>
      <c r="H3" s="15" t="s">
        <v>6</v>
      </c>
      <c r="I3" s="17" t="s">
        <v>10</v>
      </c>
      <c r="K3" s="3">
        <f>1.0625*((1+S19/100)^(0.04+A2/2))</f>
        <v>1.0630805524238505</v>
      </c>
      <c r="L3" s="7" t="str">
        <f>TEXT(K3,"0.0000")</f>
        <v>1.0631</v>
      </c>
      <c r="M3" s="3">
        <f>P3*E3/100</f>
        <v>1.2485786926847167</v>
      </c>
      <c r="O3" s="1" t="s">
        <v>52</v>
      </c>
      <c r="P3" s="2">
        <v>99.932708355623575</v>
      </c>
      <c r="R3" s="2">
        <v>1</v>
      </c>
      <c r="S3" s="1">
        <v>1.212</v>
      </c>
      <c r="T3" s="1">
        <v>1.298</v>
      </c>
    </row>
    <row r="4" spans="1:22" x14ac:dyDescent="0.2">
      <c r="A4" s="3">
        <v>2</v>
      </c>
      <c r="B4" s="3">
        <v>2.3125</v>
      </c>
      <c r="C4" s="3" t="s">
        <v>13</v>
      </c>
      <c r="D4" s="3" t="str">
        <f>CONCATENATE(L4,$G$3,C4)</f>
        <v>1.0699-1.0625I2</v>
      </c>
      <c r="E4" s="8">
        <f>B4-K4</f>
        <v>1.2426004850599561</v>
      </c>
      <c r="F4" s="3">
        <f t="shared" ref="F4:F43" si="0">B4</f>
        <v>2.3125</v>
      </c>
      <c r="H4" s="15" t="s">
        <v>7</v>
      </c>
      <c r="I4" s="15">
        <v>4.625</v>
      </c>
      <c r="K4" s="3">
        <f>1.0625*((1+S20/100)^(0.04+A3/2))</f>
        <v>1.0698995149400439</v>
      </c>
      <c r="L4" s="7" t="str">
        <f>TEXT(K4,"0.0000")</f>
        <v>1.0699</v>
      </c>
      <c r="M4" s="3">
        <f>P4*E4/100</f>
        <v>1.2323744158346599</v>
      </c>
      <c r="O4" s="1" t="s">
        <v>53</v>
      </c>
      <c r="P4" s="2">
        <v>99.177042875143982</v>
      </c>
      <c r="R4" s="2">
        <v>2</v>
      </c>
      <c r="S4" s="1">
        <v>1.3734999999999999</v>
      </c>
      <c r="T4" s="1">
        <v>1.4604999999999999</v>
      </c>
    </row>
    <row r="5" spans="1:22" x14ac:dyDescent="0.2">
      <c r="A5" s="3">
        <v>3</v>
      </c>
      <c r="B5" s="3">
        <v>2.3125</v>
      </c>
      <c r="C5" s="3" t="s">
        <v>14</v>
      </c>
      <c r="D5" s="3" t="str">
        <f>CONCATENATE(L5,$G$3,C5)</f>
        <v>1.0759-1.0625I3</v>
      </c>
      <c r="E5" s="8">
        <f>B5-K5</f>
        <v>1.2366041661502254</v>
      </c>
      <c r="F5" s="3">
        <f t="shared" si="0"/>
        <v>2.3125</v>
      </c>
      <c r="H5" s="15" t="s">
        <v>8</v>
      </c>
      <c r="I5" s="15">
        <v>146.5625</v>
      </c>
      <c r="K5" s="3">
        <f>1.0625*((1+S21/100)^(0.04+A4/2))</f>
        <v>1.0758958338497746</v>
      </c>
      <c r="L5" s="7" t="str">
        <f>TEXT(K5,"0.0000")</f>
        <v>1.0759</v>
      </c>
      <c r="M5" s="3">
        <f>P5*E5/100</f>
        <v>1.2188415183468322</v>
      </c>
      <c r="O5" s="1" t="s">
        <v>54</v>
      </c>
      <c r="P5" s="2">
        <v>98.563594698318724</v>
      </c>
      <c r="R5" s="2">
        <v>3</v>
      </c>
      <c r="S5" s="1">
        <v>1.4730000000000001</v>
      </c>
      <c r="T5" s="1">
        <v>1.5569999999999999</v>
      </c>
      <c r="V5" s="14"/>
    </row>
    <row r="6" spans="1:22" x14ac:dyDescent="0.2">
      <c r="A6" s="3">
        <v>4</v>
      </c>
      <c r="B6" s="3">
        <v>2.3125</v>
      </c>
      <c r="C6" s="3" t="s">
        <v>15</v>
      </c>
      <c r="D6" s="3" t="str">
        <f>CONCATENATE(L6,$G$3,C6)</f>
        <v>1.0837-1.0625I4</v>
      </c>
      <c r="E6" s="8">
        <f>B6-K6</f>
        <v>1.2287736921489001</v>
      </c>
      <c r="F6" s="3">
        <f t="shared" si="0"/>
        <v>2.3125</v>
      </c>
      <c r="K6" s="3">
        <f>1.0625*((1+S22/100)^(0.04+A5/2))</f>
        <v>1.0837263078510999</v>
      </c>
      <c r="L6" s="7" t="str">
        <f>TEXT(K6,"0.0000")</f>
        <v>1.0837</v>
      </c>
      <c r="M6" s="3">
        <f>P6*E6/100</f>
        <v>1.202679241881796</v>
      </c>
      <c r="O6" s="1" t="s">
        <v>55</v>
      </c>
      <c r="P6" s="2">
        <v>97.876382735581714</v>
      </c>
      <c r="R6" s="2">
        <v>4</v>
      </c>
      <c r="S6" s="1">
        <v>1.5331999999999999</v>
      </c>
      <c r="T6" s="1">
        <v>1.6308</v>
      </c>
      <c r="V6" s="14"/>
    </row>
    <row r="7" spans="1:22" x14ac:dyDescent="0.2">
      <c r="A7" s="3">
        <v>5</v>
      </c>
      <c r="B7" s="3">
        <v>2.3125</v>
      </c>
      <c r="C7" s="3" t="s">
        <v>16</v>
      </c>
      <c r="D7" s="3" t="str">
        <f>CONCATENATE(L7,$G$3,C7)</f>
        <v>1.0925-1.0625I5</v>
      </c>
      <c r="E7" s="8">
        <f>B7-K7</f>
        <v>1.2200167210198614</v>
      </c>
      <c r="F7" s="3">
        <f t="shared" si="0"/>
        <v>2.3125</v>
      </c>
      <c r="H7" s="15" t="s">
        <v>1</v>
      </c>
      <c r="I7" s="15"/>
      <c r="K7" s="3">
        <f>1.0625*((1+S23/100)^(0.04+A6/2))</f>
        <v>1.0924832789801386</v>
      </c>
      <c r="L7" s="7" t="str">
        <f>TEXT(K7,"0.0000")</f>
        <v>1.0925</v>
      </c>
      <c r="M7" s="3">
        <f>P7*E7/100</f>
        <v>1.186179902547992</v>
      </c>
      <c r="O7" s="1" t="s">
        <v>56</v>
      </c>
      <c r="P7" s="2">
        <v>97.226528301711824</v>
      </c>
      <c r="R7" s="2">
        <v>5</v>
      </c>
      <c r="S7" s="1">
        <v>1.6212</v>
      </c>
      <c r="T7" s="1">
        <v>1.6636</v>
      </c>
      <c r="V7" s="14"/>
    </row>
    <row r="8" spans="1:22" x14ac:dyDescent="0.2">
      <c r="A8" s="3">
        <v>6</v>
      </c>
      <c r="B8" s="3">
        <v>2.3125</v>
      </c>
      <c r="C8" s="3" t="s">
        <v>17</v>
      </c>
      <c r="D8" s="3" t="str">
        <f>CONCATENATE(L8,$G$3,C8)</f>
        <v>1.1013-1.0625I6</v>
      </c>
      <c r="E8" s="8">
        <f>B8-K8</f>
        <v>1.2111680283035469</v>
      </c>
      <c r="F8" s="3">
        <f t="shared" si="0"/>
        <v>2.3125</v>
      </c>
      <c r="H8" s="15" t="s">
        <v>6</v>
      </c>
      <c r="I8" s="17" t="s">
        <v>10</v>
      </c>
      <c r="K8" s="3">
        <f>1.0625*((1+S24/100)^(0.04+A7/2))</f>
        <v>1.1013319716964531</v>
      </c>
      <c r="L8" s="7" t="str">
        <f>TEXT(K8,"0.0000")</f>
        <v>1.1013</v>
      </c>
      <c r="M8" s="3">
        <f>P8*E8/100</f>
        <v>1.1700209273214057</v>
      </c>
      <c r="O8" s="1" t="s">
        <v>57</v>
      </c>
      <c r="P8" s="2">
        <v>96.602692605767103</v>
      </c>
      <c r="R8" s="2">
        <v>6</v>
      </c>
      <c r="S8" s="1">
        <v>1.6507000000000001</v>
      </c>
      <c r="T8" s="1">
        <v>1.7177</v>
      </c>
      <c r="V8" s="14"/>
    </row>
    <row r="9" spans="1:22" x14ac:dyDescent="0.2">
      <c r="A9" s="3">
        <v>7</v>
      </c>
      <c r="B9" s="3">
        <v>2.3125</v>
      </c>
      <c r="C9" s="3" t="s">
        <v>18</v>
      </c>
      <c r="D9" s="3" t="str">
        <f>CONCATENATE(L9,$G$3,C9)</f>
        <v>1.1108-1.0625I7</v>
      </c>
      <c r="E9" s="8">
        <f>B9-K9</f>
        <v>1.2017036102940488</v>
      </c>
      <c r="F9" s="3">
        <f t="shared" si="0"/>
        <v>2.3125</v>
      </c>
      <c r="H9" s="15" t="s">
        <v>7</v>
      </c>
      <c r="I9" s="15">
        <v>2.125</v>
      </c>
      <c r="K9" s="3">
        <f>1.0625*((1+S25/100)^(0.04+A8/2))</f>
        <v>1.1107963897059512</v>
      </c>
      <c r="L9" s="7" t="str">
        <f>TEXT(K9,"0.0000")</f>
        <v>1.1108</v>
      </c>
      <c r="M9" s="3">
        <f>P9*E9/100</f>
        <v>1.153461556873898</v>
      </c>
      <c r="O9" s="1" t="s">
        <v>58</v>
      </c>
      <c r="P9" s="2">
        <v>95.985528127992694</v>
      </c>
      <c r="R9" s="2">
        <v>7</v>
      </c>
      <c r="S9" s="1">
        <v>1.6677999999999999</v>
      </c>
      <c r="T9" s="1">
        <v>1.7682</v>
      </c>
    </row>
    <row r="10" spans="1:22" x14ac:dyDescent="0.2">
      <c r="A10" s="3">
        <v>8</v>
      </c>
      <c r="B10" s="3">
        <v>2.3125</v>
      </c>
      <c r="C10" s="3" t="s">
        <v>19</v>
      </c>
      <c r="D10" s="3" t="str">
        <f>CONCATENATE(L10,$G$3,C10)</f>
        <v>1.1201-1.0625I8</v>
      </c>
      <c r="E10" s="8">
        <f>B10-K10</f>
        <v>1.1923770829851645</v>
      </c>
      <c r="F10" s="3">
        <f t="shared" si="0"/>
        <v>2.3125</v>
      </c>
      <c r="H10" s="15" t="s">
        <v>11</v>
      </c>
      <c r="I10" s="15">
        <v>138.0625</v>
      </c>
      <c r="K10" s="3">
        <f>1.0625*((1+S26/100)^(0.04+A9/2))</f>
        <v>1.1201229170148355</v>
      </c>
      <c r="L10" s="7" t="str">
        <f>TEXT(K10,"0.0000")</f>
        <v>1.1201</v>
      </c>
      <c r="M10" s="3">
        <f>P10*E10/100</f>
        <v>1.1357855179606178</v>
      </c>
      <c r="O10" s="1" t="s">
        <v>59</v>
      </c>
      <c r="P10" s="2">
        <v>95.25388689265418</v>
      </c>
      <c r="R10" s="2">
        <v>8</v>
      </c>
      <c r="S10" s="1">
        <v>1.7123999999999999</v>
      </c>
      <c r="T10" s="1">
        <v>1.8036000000000001</v>
      </c>
    </row>
    <row r="11" spans="1:22" x14ac:dyDescent="0.2">
      <c r="A11" s="3">
        <v>9</v>
      </c>
      <c r="B11" s="3">
        <v>2.3125</v>
      </c>
      <c r="C11" s="3" t="s">
        <v>20</v>
      </c>
      <c r="D11" s="3" t="str">
        <f>CONCATENATE(L11,$G$3,C11)</f>
        <v>1.1299-1.0625I9</v>
      </c>
      <c r="E11" s="8">
        <f>B11-K11</f>
        <v>1.1826375966692229</v>
      </c>
      <c r="F11" s="3">
        <f t="shared" si="0"/>
        <v>2.3125</v>
      </c>
      <c r="K11" s="3">
        <f>1.0625*((1+S27/100)^(0.04+A10/2))</f>
        <v>1.1298624033307771</v>
      </c>
      <c r="L11" s="7" t="str">
        <f>TEXT(K11,"0.0000")</f>
        <v>1.1299</v>
      </c>
      <c r="M11" s="3">
        <f>P11*E11/100</f>
        <v>1.1183059855154425</v>
      </c>
      <c r="O11" s="1" t="s">
        <v>60</v>
      </c>
      <c r="P11" s="2">
        <v>94.560327581757605</v>
      </c>
      <c r="R11" s="2">
        <v>9</v>
      </c>
      <c r="S11" s="1">
        <v>1.7470000000000001</v>
      </c>
      <c r="T11" s="1">
        <v>1.845</v>
      </c>
    </row>
    <row r="12" spans="1:22" x14ac:dyDescent="0.2">
      <c r="A12" s="3">
        <v>10</v>
      </c>
      <c r="B12" s="3">
        <v>2.3125</v>
      </c>
      <c r="C12" s="3" t="s">
        <v>21</v>
      </c>
      <c r="D12" s="3" t="str">
        <f>CONCATENATE(L12,$G$3,C12)</f>
        <v>1.1407-1.0625I10</v>
      </c>
      <c r="E12" s="8">
        <f>B12-K12</f>
        <v>1.1717673929629853</v>
      </c>
      <c r="F12" s="3">
        <f t="shared" si="0"/>
        <v>2.3125</v>
      </c>
      <c r="H12" s="15" t="s">
        <v>101</v>
      </c>
      <c r="I12" s="16">
        <v>43860</v>
      </c>
      <c r="J12" s="4"/>
      <c r="K12" s="3">
        <f>1.0625*((1+S28/100)^(0.04+A11/2))</f>
        <v>1.1407326070370147</v>
      </c>
      <c r="L12" s="7" t="str">
        <f>TEXT(K12,"0.0000")</f>
        <v>1.1407</v>
      </c>
      <c r="M12" s="3">
        <f>P12*E12/100</f>
        <v>1.0998392288127607</v>
      </c>
      <c r="O12" s="1" t="s">
        <v>61</v>
      </c>
      <c r="P12" s="2">
        <v>93.861566332858629</v>
      </c>
      <c r="R12" s="5">
        <v>10</v>
      </c>
      <c r="S12" s="1">
        <v>1.7983</v>
      </c>
      <c r="T12" s="1">
        <v>1.8616999999999999</v>
      </c>
    </row>
    <row r="13" spans="1:22" x14ac:dyDescent="0.2">
      <c r="A13" s="3">
        <v>11</v>
      </c>
      <c r="B13" s="3">
        <v>2.3125</v>
      </c>
      <c r="C13" s="3" t="s">
        <v>22</v>
      </c>
      <c r="D13" s="3" t="str">
        <f>CONCATENATE(L13,$G$3,C13)</f>
        <v>1.1522-1.0625I11</v>
      </c>
      <c r="E13" s="8">
        <f>B13-K13</f>
        <v>1.1602945995259339</v>
      </c>
      <c r="F13" s="3">
        <f t="shared" si="0"/>
        <v>2.3125</v>
      </c>
      <c r="K13" s="3">
        <f>1.0625*((1+S29/100)^(0.04+A12/2))</f>
        <v>1.1522054004740661</v>
      </c>
      <c r="L13" s="7" t="str">
        <f>TEXT(K13,"0.0000")</f>
        <v>1.1522</v>
      </c>
      <c r="M13" s="3">
        <f>P13*E13/100</f>
        <v>1.0805802872269421</v>
      </c>
      <c r="O13" s="1" t="s">
        <v>62</v>
      </c>
      <c r="P13" s="2">
        <v>93.129821311625435</v>
      </c>
      <c r="R13" s="2">
        <v>12</v>
      </c>
      <c r="S13" s="1">
        <v>1.8323</v>
      </c>
      <c r="T13" s="1">
        <v>1.9277</v>
      </c>
    </row>
    <row r="14" spans="1:22" x14ac:dyDescent="0.2">
      <c r="A14" s="3">
        <v>12</v>
      </c>
      <c r="B14" s="3">
        <v>2.3125</v>
      </c>
      <c r="C14" s="3" t="s">
        <v>23</v>
      </c>
      <c r="D14" s="3" t="str">
        <f>CONCATENATE(L14,$G$3,C14)</f>
        <v>1.1624-1.0625I12</v>
      </c>
      <c r="E14" s="8">
        <f>B14-K14</f>
        <v>1.150058080903996</v>
      </c>
      <c r="F14" s="3">
        <f t="shared" si="0"/>
        <v>2.3125</v>
      </c>
      <c r="K14" s="3">
        <f>1.0625*((1+S30/100)^(0.04+A13/2))</f>
        <v>1.162441919096004</v>
      </c>
      <c r="L14" s="7" t="str">
        <f>TEXT(K14,"0.0000")</f>
        <v>1.1624</v>
      </c>
      <c r="M14" s="3">
        <f>P14*E14/100</f>
        <v>1.0629271072647193</v>
      </c>
      <c r="O14" s="1" t="s">
        <v>63</v>
      </c>
      <c r="P14" s="2">
        <v>92.423776234780419</v>
      </c>
      <c r="R14" s="2">
        <v>15</v>
      </c>
      <c r="S14" s="1">
        <v>1.847</v>
      </c>
      <c r="T14" s="1">
        <v>1.9450000000000001</v>
      </c>
    </row>
    <row r="15" spans="1:22" x14ac:dyDescent="0.2">
      <c r="A15" s="3">
        <v>13</v>
      </c>
      <c r="B15" s="3">
        <v>2.3125</v>
      </c>
      <c r="C15" s="3" t="s">
        <v>24</v>
      </c>
      <c r="D15" s="3" t="str">
        <f>CONCATENATE(L15,$G$3,C15)</f>
        <v>1.1729-1.0625I13</v>
      </c>
      <c r="E15" s="8">
        <f>B15-K15</f>
        <v>1.1395605435517686</v>
      </c>
      <c r="F15" s="3">
        <f t="shared" si="0"/>
        <v>2.3125</v>
      </c>
      <c r="K15" s="3">
        <f>1.0625*((1+S31/100)^(0.04+A14/2))</f>
        <v>1.1729394564482314</v>
      </c>
      <c r="L15" s="7" t="str">
        <f>TEXT(K15,"0.0000")</f>
        <v>1.1729</v>
      </c>
      <c r="M15" s="3">
        <f>P15*E15/100</f>
        <v>1.043883461318583</v>
      </c>
      <c r="O15" s="1" t="s">
        <v>64</v>
      </c>
      <c r="P15" s="2">
        <v>91.604036944366257</v>
      </c>
      <c r="R15" s="2">
        <v>20</v>
      </c>
      <c r="S15" s="1">
        <v>1.8714</v>
      </c>
      <c r="T15" s="1">
        <v>1.9665999999999999</v>
      </c>
    </row>
    <row r="16" spans="1:22" x14ac:dyDescent="0.2">
      <c r="A16" s="3">
        <v>14</v>
      </c>
      <c r="B16" s="3">
        <v>2.3125</v>
      </c>
      <c r="C16" s="3" t="s">
        <v>25</v>
      </c>
      <c r="D16" s="3" t="str">
        <f>CONCATENATE(L16,$G$3,C16)</f>
        <v>1.1832-1.0625I14</v>
      </c>
      <c r="E16" s="8">
        <f>B16-K16</f>
        <v>1.1292686348465395</v>
      </c>
      <c r="F16" s="3">
        <f t="shared" si="0"/>
        <v>2.3125</v>
      </c>
      <c r="K16" s="3">
        <f>1.0625*((1+S32/100)^(0.04+A15/2))</f>
        <v>1.1832313651534605</v>
      </c>
      <c r="L16" s="7" t="str">
        <f>TEXT(K16,"0.0000")</f>
        <v>1.1832</v>
      </c>
      <c r="M16" s="3">
        <f>P16*E16/100</f>
        <v>1.0256413602620713</v>
      </c>
      <c r="O16" s="1" t="s">
        <v>65</v>
      </c>
      <c r="P16" s="2">
        <v>90.823505463024702</v>
      </c>
      <c r="R16" s="2">
        <v>25</v>
      </c>
      <c r="S16" s="1">
        <v>1.8778999999999999</v>
      </c>
      <c r="T16" s="1">
        <v>1.9641</v>
      </c>
    </row>
    <row r="17" spans="1:20" x14ac:dyDescent="0.2">
      <c r="A17" s="3">
        <v>15</v>
      </c>
      <c r="B17" s="3">
        <v>2.3125</v>
      </c>
      <c r="C17" s="3" t="s">
        <v>26</v>
      </c>
      <c r="D17" s="3" t="str">
        <f>CONCATENATE(L17,$G$3,C17)</f>
        <v>1.1937-1.0625I15</v>
      </c>
      <c r="E17" s="8">
        <f>B17-K17</f>
        <v>1.1187860829463412</v>
      </c>
      <c r="F17" s="3">
        <f t="shared" si="0"/>
        <v>2.3125</v>
      </c>
      <c r="K17" s="3">
        <f>1.0625*((1+S33/100)^(0.04+A16/2))</f>
        <v>1.1937139170536588</v>
      </c>
      <c r="L17" s="7" t="str">
        <f>TEXT(K17,"0.0000")</f>
        <v>1.1937</v>
      </c>
      <c r="M17" s="3">
        <f>P17*E17/100</f>
        <v>1.0069812765879176</v>
      </c>
      <c r="O17" s="1" t="s">
        <v>66</v>
      </c>
      <c r="P17" s="2">
        <v>90.006596608353945</v>
      </c>
      <c r="R17" s="1">
        <v>30</v>
      </c>
      <c r="S17" s="1">
        <v>1.8923000000000001</v>
      </c>
      <c r="T17" s="1">
        <v>1.9797</v>
      </c>
    </row>
    <row r="18" spans="1:20" x14ac:dyDescent="0.2">
      <c r="A18" s="3">
        <v>16</v>
      </c>
      <c r="B18" s="3">
        <v>2.3125</v>
      </c>
      <c r="C18" s="3" t="s">
        <v>27</v>
      </c>
      <c r="D18" s="3" t="str">
        <f>CONCATENATE(L18,$G$3,C18)</f>
        <v>1.2056-1.0625I16</v>
      </c>
      <c r="E18" s="8">
        <f>B18-K18</f>
        <v>1.1068808330511306</v>
      </c>
      <c r="F18" s="3">
        <f t="shared" si="0"/>
        <v>2.3125</v>
      </c>
      <c r="K18" s="3">
        <f>1.0625*((1+S34/100)^(0.04+A17/2))</f>
        <v>1.2056191669488694</v>
      </c>
      <c r="L18" s="7" t="str">
        <f>TEXT(K18,"0.0000")</f>
        <v>1.2056</v>
      </c>
      <c r="M18" s="3">
        <f>P18*E18/100</f>
        <v>0.98729156024345455</v>
      </c>
      <c r="O18" s="1" t="s">
        <v>67</v>
      </c>
      <c r="P18" s="2">
        <v>89.195831273179905</v>
      </c>
    </row>
    <row r="19" spans="1:20" x14ac:dyDescent="0.2">
      <c r="A19" s="3">
        <v>17</v>
      </c>
      <c r="B19" s="3">
        <v>2.3125</v>
      </c>
      <c r="C19" s="3" t="s">
        <v>28</v>
      </c>
      <c r="D19" s="3" t="str">
        <f>CONCATENATE(L19,$G$3,C19)</f>
        <v>1.2179-1.0625I17</v>
      </c>
      <c r="E19" s="8">
        <f>B19-K19</f>
        <v>1.094590239530862</v>
      </c>
      <c r="F19" s="3">
        <f t="shared" si="0"/>
        <v>2.3125</v>
      </c>
      <c r="K19" s="3">
        <f>1.0625*((1+S35/100)^(0.04+A18/2))</f>
        <v>1.217909760469138</v>
      </c>
      <c r="L19" s="7" t="str">
        <f>TEXT(K19,"0.0000")</f>
        <v>1.2179</v>
      </c>
      <c r="M19" s="3">
        <f>P19*E19/100</f>
        <v>0.96640702305057713</v>
      </c>
      <c r="O19" s="1" t="s">
        <v>68</v>
      </c>
      <c r="P19" s="2">
        <v>88.289387950761949</v>
      </c>
      <c r="R19">
        <v>1</v>
      </c>
      <c r="S19">
        <v>1.375</v>
      </c>
      <c r="T19">
        <v>1.375</v>
      </c>
    </row>
    <row r="20" spans="1:20" x14ac:dyDescent="0.2">
      <c r="A20" s="3">
        <v>18</v>
      </c>
      <c r="B20" s="3">
        <v>2.3125</v>
      </c>
      <c r="C20" s="3" t="s">
        <v>29</v>
      </c>
      <c r="D20" s="3" t="str">
        <f>CONCATENATE(L20,$G$3,C20)</f>
        <v>1.2301-1.0625I18</v>
      </c>
      <c r="E20" s="8">
        <f>B20-K20</f>
        <v>1.082421461518418</v>
      </c>
      <c r="F20" s="3">
        <f t="shared" si="0"/>
        <v>2.3125</v>
      </c>
      <c r="K20" s="3">
        <f>1.0625*((1+S36/100)^(0.04+A19/2))</f>
        <v>1.230078538481582</v>
      </c>
      <c r="L20" s="7" t="str">
        <f>TEXT(K20,"0.0000")</f>
        <v>1.2301</v>
      </c>
      <c r="M20" s="3">
        <f>P20*E20/100</f>
        <v>0.94604289173559597</v>
      </c>
      <c r="O20" s="1" t="s">
        <v>69</v>
      </c>
      <c r="P20" s="2">
        <v>87.400603680611567</v>
      </c>
      <c r="R20">
        <v>2</v>
      </c>
      <c r="S20">
        <v>1.2934999999999901</v>
      </c>
      <c r="T20">
        <v>1.3365</v>
      </c>
    </row>
    <row r="21" spans="1:20" x14ac:dyDescent="0.2">
      <c r="A21" s="3">
        <v>19</v>
      </c>
      <c r="B21" s="3">
        <v>2.3125</v>
      </c>
      <c r="C21" s="3" t="s">
        <v>30</v>
      </c>
      <c r="D21" s="3" t="str">
        <f>CONCATENATE(L21,$G$3,C21)</f>
        <v>1.2426-1.0625I19</v>
      </c>
      <c r="E21" s="8">
        <f>B21-K21</f>
        <v>1.0699201123645086</v>
      </c>
      <c r="F21" s="3">
        <f t="shared" si="0"/>
        <v>2.3125</v>
      </c>
      <c r="K21" s="3">
        <f>1.0625*((1+S37/100)^(0.04+A20/2))</f>
        <v>1.2425798876354914</v>
      </c>
      <c r="L21" s="7" t="str">
        <f>TEXT(K21,"0.0000")</f>
        <v>1.2426</v>
      </c>
      <c r="M21" s="3">
        <f>P21*E21/100</f>
        <v>0.92552926472155217</v>
      </c>
      <c r="O21" s="1" t="s">
        <v>70</v>
      </c>
      <c r="P21" s="2">
        <v>86.504520667075354</v>
      </c>
      <c r="R21">
        <v>3</v>
      </c>
      <c r="S21">
        <v>1.212</v>
      </c>
      <c r="T21">
        <v>1.298</v>
      </c>
    </row>
    <row r="22" spans="1:20" x14ac:dyDescent="0.2">
      <c r="A22" s="3">
        <v>20</v>
      </c>
      <c r="B22" s="3">
        <v>2.3125</v>
      </c>
      <c r="C22" s="3" t="s">
        <v>31</v>
      </c>
      <c r="D22" s="3" t="str">
        <f>CONCATENATE(L22,$G$3,C22)</f>
        <v>1.2564-1.0625I20</v>
      </c>
      <c r="E22" s="8">
        <f>B22-K22</f>
        <v>1.0560955363716382</v>
      </c>
      <c r="F22" s="3">
        <f t="shared" si="0"/>
        <v>2.3125</v>
      </c>
      <c r="K22" s="3">
        <f>1.0625*((1+S38/100)^(0.04+A21/2))</f>
        <v>1.2564044636283618</v>
      </c>
      <c r="L22" s="7" t="str">
        <f>TEXT(K22,"0.0000")</f>
        <v>1.2564</v>
      </c>
      <c r="M22" s="3">
        <f>P22*E22/100</f>
        <v>0.90447547572532128</v>
      </c>
      <c r="O22" s="1" t="s">
        <v>71</v>
      </c>
      <c r="P22" s="2">
        <v>85.643338559385583</v>
      </c>
      <c r="R22">
        <v>4</v>
      </c>
      <c r="S22">
        <v>1.2927499999999901</v>
      </c>
      <c r="T22">
        <v>1.3792499999999901</v>
      </c>
    </row>
    <row r="23" spans="1:20" x14ac:dyDescent="0.2">
      <c r="A23" s="3">
        <v>21</v>
      </c>
      <c r="B23" s="3">
        <v>2.3125</v>
      </c>
      <c r="C23" s="3" t="s">
        <v>32</v>
      </c>
      <c r="D23" s="3" t="str">
        <f>CONCATENATE(L23,$G$3,C23)</f>
        <v>1.2707-1.0625I21</v>
      </c>
      <c r="E23" s="8">
        <f>B23-K23</f>
        <v>1.0417977043334303</v>
      </c>
      <c r="F23" s="3">
        <f t="shared" si="0"/>
        <v>2.3125</v>
      </c>
      <c r="K23" s="3">
        <f>1.0625*((1+S39/100)^(0.04+A22/2))</f>
        <v>1.2707022956665697</v>
      </c>
      <c r="L23" s="7" t="str">
        <f>TEXT(K23,"0.0000")</f>
        <v>1.2707</v>
      </c>
      <c r="M23" s="3">
        <f>P23*E23/100</f>
        <v>0.88272444142140816</v>
      </c>
      <c r="O23" s="1" t="s">
        <v>72</v>
      </c>
      <c r="P23" s="2">
        <v>84.730887556159331</v>
      </c>
      <c r="R23">
        <v>5</v>
      </c>
      <c r="S23">
        <v>1.3734999999999999</v>
      </c>
      <c r="T23">
        <v>1.4604999999999999</v>
      </c>
    </row>
    <row r="24" spans="1:20" x14ac:dyDescent="0.2">
      <c r="A24" s="3">
        <v>22</v>
      </c>
      <c r="B24" s="3">
        <v>2.3125</v>
      </c>
      <c r="C24" s="3" t="s">
        <v>33</v>
      </c>
      <c r="D24" s="3" t="str">
        <f>CONCATENATE(L24,$G$3,C24)</f>
        <v>1.2832-1.0625I22</v>
      </c>
      <c r="E24" s="8">
        <f>B24-K24</f>
        <v>1.0292943226013263</v>
      </c>
      <c r="F24" s="3">
        <f t="shared" si="0"/>
        <v>2.3125</v>
      </c>
      <c r="K24" s="3">
        <f>1.0625*((1+S40/100)^(0.04+A23/2))</f>
        <v>1.2832056773986737</v>
      </c>
      <c r="L24" s="7" t="str">
        <f>TEXT(K24,"0.0000")</f>
        <v>1.2832</v>
      </c>
      <c r="M24" s="3">
        <f>P24*E24/100</f>
        <v>0.86324770665667117</v>
      </c>
      <c r="O24" s="1" t="s">
        <v>73</v>
      </c>
      <c r="P24" s="2">
        <v>83.867916853460628</v>
      </c>
      <c r="R24">
        <v>6</v>
      </c>
      <c r="S24">
        <v>1.4232499999999999</v>
      </c>
      <c r="T24">
        <v>1.50875</v>
      </c>
    </row>
    <row r="25" spans="1:20" x14ac:dyDescent="0.2">
      <c r="A25" s="3">
        <v>23</v>
      </c>
      <c r="B25" s="3">
        <v>2.3125</v>
      </c>
      <c r="C25" s="3" t="s">
        <v>34</v>
      </c>
      <c r="D25" s="3" t="str">
        <f>CONCATENATE(L25,$G$3,C25)</f>
        <v>1.2959-1.0625I23</v>
      </c>
      <c r="E25" s="8">
        <f>B25-K25</f>
        <v>1.0165598105941553</v>
      </c>
      <c r="F25" s="3">
        <f t="shared" si="0"/>
        <v>2.3125</v>
      </c>
      <c r="K25" s="3">
        <f>1.0625*((1+S41/100)^(0.04+A24/2))</f>
        <v>1.2959401894058447</v>
      </c>
      <c r="L25" s="7" t="str">
        <f>TEXT(K25,"0.0000")</f>
        <v>1.2959</v>
      </c>
      <c r="M25" s="3">
        <f>P25*E25/100</f>
        <v>0.84317140339680396</v>
      </c>
      <c r="O25" s="1" t="s">
        <v>74</v>
      </c>
      <c r="P25" s="2">
        <v>82.9436098702338</v>
      </c>
      <c r="R25">
        <v>7</v>
      </c>
      <c r="S25">
        <v>1.4730000000000001</v>
      </c>
      <c r="T25">
        <v>1.5569999999999999</v>
      </c>
    </row>
    <row r="26" spans="1:20" x14ac:dyDescent="0.2">
      <c r="A26" s="3">
        <v>24</v>
      </c>
      <c r="B26" s="3">
        <v>2.3125</v>
      </c>
      <c r="C26" s="3" t="s">
        <v>35</v>
      </c>
      <c r="D26" s="3" t="str">
        <f>CONCATENATE(L26,$G$3,C26)</f>
        <v>1.3089-1.0625I24</v>
      </c>
      <c r="E26" s="8">
        <f>B26-K26</f>
        <v>1.0035897530412607</v>
      </c>
      <c r="F26" s="3">
        <f t="shared" si="0"/>
        <v>2.3125</v>
      </c>
      <c r="K26" s="3">
        <f>1.0625*((1+S42/100)^(0.04+A25/2))</f>
        <v>1.3089102469587393</v>
      </c>
      <c r="L26" s="7" t="str">
        <f>TEXT(K26,"0.0000")</f>
        <v>1.3089</v>
      </c>
      <c r="M26" s="3">
        <f>P26*E26/100</f>
        <v>0.82294161668040322</v>
      </c>
      <c r="O26" s="1" t="s">
        <v>75</v>
      </c>
      <c r="P26" s="2">
        <v>81.999802627176635</v>
      </c>
      <c r="R26">
        <v>8</v>
      </c>
      <c r="S26">
        <v>1.5030999999999901</v>
      </c>
      <c r="T26">
        <v>1.5939000000000001</v>
      </c>
    </row>
    <row r="27" spans="1:20" x14ac:dyDescent="0.2">
      <c r="A27" s="3">
        <v>25</v>
      </c>
      <c r="B27" s="3">
        <v>2.3125</v>
      </c>
      <c r="C27" s="3" t="s">
        <v>36</v>
      </c>
      <c r="D27" s="3" t="str">
        <f>CONCATENATE(L27,$G$3,C27)</f>
        <v>1.3221-1.0625I25</v>
      </c>
      <c r="E27" s="8">
        <f>B27-K27</f>
        <v>0.99037963183470268</v>
      </c>
      <c r="F27" s="3">
        <f t="shared" si="0"/>
        <v>2.3125</v>
      </c>
      <c r="K27" s="3">
        <f>1.0625*((1+S43/100)^(0.04+A26/2))</f>
        <v>1.3221203681652973</v>
      </c>
      <c r="L27" s="7" t="str">
        <f>TEXT(K27,"0.0000")</f>
        <v>1.3221</v>
      </c>
      <c r="M27" s="3">
        <f>P27*E27/100</f>
        <v>0.80266180612167437</v>
      </c>
      <c r="O27" s="1" t="s">
        <v>76</v>
      </c>
      <c r="P27" s="2">
        <v>81.045871736550509</v>
      </c>
      <c r="R27">
        <v>9</v>
      </c>
      <c r="S27">
        <v>1.5331999999999999</v>
      </c>
      <c r="T27">
        <v>1.6308</v>
      </c>
    </row>
    <row r="28" spans="1:20" x14ac:dyDescent="0.2">
      <c r="A28" s="3">
        <v>26</v>
      </c>
      <c r="B28" s="3">
        <v>2.3125</v>
      </c>
      <c r="C28" s="3" t="s">
        <v>37</v>
      </c>
      <c r="D28" s="3" t="str">
        <f>CONCATENATE(L28,$G$3,C28)</f>
        <v>1.3346-1.0625I26</v>
      </c>
      <c r="E28" s="8">
        <f>B28-K28</f>
        <v>0.97791942838423629</v>
      </c>
      <c r="F28" s="3">
        <f t="shared" si="0"/>
        <v>2.3125</v>
      </c>
      <c r="K28" s="3">
        <f>1.0625*((1+S44/100)^(0.04+A27/2))</f>
        <v>1.3345805716157637</v>
      </c>
      <c r="L28" s="7" t="str">
        <f>TEXT(K28,"0.0000")</f>
        <v>1.3346</v>
      </c>
      <c r="M28" s="3">
        <f>P28*E28/100</f>
        <v>0.78401823734731702</v>
      </c>
      <c r="O28" s="1" t="s">
        <v>77</v>
      </c>
      <c r="P28" s="2">
        <v>80.172068842390033</v>
      </c>
      <c r="R28">
        <v>10</v>
      </c>
      <c r="S28">
        <v>1.5771999999999999</v>
      </c>
      <c r="T28">
        <v>1.6472</v>
      </c>
    </row>
    <row r="29" spans="1:20" x14ac:dyDescent="0.2">
      <c r="A29" s="3">
        <v>27</v>
      </c>
      <c r="B29" s="3">
        <v>2.3125</v>
      </c>
      <c r="C29" s="3" t="s">
        <v>38</v>
      </c>
      <c r="D29" s="3" t="str">
        <f>CONCATENATE(L29,$G$3,C29)</f>
        <v>1.3472-1.0625I27</v>
      </c>
      <c r="E29" s="8">
        <f>B29-K29</f>
        <v>0.96530939354504786</v>
      </c>
      <c r="F29" s="3">
        <f t="shared" si="0"/>
        <v>2.3125</v>
      </c>
      <c r="K29" s="3">
        <f>1.0625*((1+S45/100)^(0.04+A28/2))</f>
        <v>1.3471906064549521</v>
      </c>
      <c r="L29" s="7" t="str">
        <f>TEXT(K29,"0.0000")</f>
        <v>1.3472</v>
      </c>
      <c r="M29" s="3">
        <f>P29*E29/100</f>
        <v>0.76484232557484888</v>
      </c>
      <c r="O29" s="1" t="s">
        <v>78</v>
      </c>
      <c r="P29" s="2">
        <v>79.232868828304447</v>
      </c>
      <c r="R29">
        <v>11</v>
      </c>
      <c r="S29">
        <v>1.6212</v>
      </c>
      <c r="T29">
        <v>1.6636</v>
      </c>
    </row>
    <row r="30" spans="1:20" x14ac:dyDescent="0.2">
      <c r="A30" s="3">
        <v>28</v>
      </c>
      <c r="B30" s="3">
        <v>2.3125</v>
      </c>
      <c r="C30" s="3" t="s">
        <v>39</v>
      </c>
      <c r="D30" s="3" t="str">
        <f>CONCATENATE(L30,$G$3,C30)</f>
        <v>1.3600-1.0625I28</v>
      </c>
      <c r="E30" s="8">
        <f>B30-K30</f>
        <v>0.952547503338256</v>
      </c>
      <c r="F30" s="3">
        <f t="shared" si="0"/>
        <v>2.3125</v>
      </c>
      <c r="K30" s="3">
        <f>1.0625*((1+S46/100)^(0.04+A29/2))</f>
        <v>1.359952496661744</v>
      </c>
      <c r="L30" s="7" t="str">
        <f>TEXT(K30,"0.0000")</f>
        <v>1.3600</v>
      </c>
      <c r="M30" s="3">
        <f>P30*E30/100</f>
        <v>0.7460196989512099</v>
      </c>
      <c r="O30" s="1" t="s">
        <v>79</v>
      </c>
      <c r="P30" s="2">
        <v>78.318372190021194</v>
      </c>
      <c r="R30">
        <v>12</v>
      </c>
      <c r="S30">
        <v>1.63595</v>
      </c>
      <c r="T30">
        <v>1.69065</v>
      </c>
    </row>
    <row r="31" spans="1:20" x14ac:dyDescent="0.2">
      <c r="A31" s="3">
        <v>29</v>
      </c>
      <c r="B31" s="3">
        <v>2.3125</v>
      </c>
      <c r="C31" s="3" t="s">
        <v>40</v>
      </c>
      <c r="D31" s="3" t="str">
        <f>CONCATENATE(L31,$G$3,C31)</f>
        <v>1.3729-1.0625I29</v>
      </c>
      <c r="E31" s="8">
        <f>B31-K31</f>
        <v>0.93963170366096893</v>
      </c>
      <c r="F31" s="3">
        <f t="shared" si="0"/>
        <v>2.3125</v>
      </c>
      <c r="K31" s="3">
        <f>1.0625*((1+S47/100)^(0.04+A30/2))</f>
        <v>1.3728682963390311</v>
      </c>
      <c r="L31" s="7" t="str">
        <f>TEXT(K31,"0.0000")</f>
        <v>1.3729</v>
      </c>
      <c r="M31" s="3">
        <f>P31*E31/100</f>
        <v>0.72696307181178343</v>
      </c>
      <c r="O31" s="1" t="s">
        <v>80</v>
      </c>
      <c r="P31" s="2">
        <v>77.366809674408444</v>
      </c>
      <c r="R31">
        <v>13</v>
      </c>
      <c r="S31">
        <v>1.6507000000000001</v>
      </c>
      <c r="T31">
        <v>1.7177</v>
      </c>
    </row>
    <row r="32" spans="1:20" x14ac:dyDescent="0.2">
      <c r="A32" s="3">
        <v>30</v>
      </c>
      <c r="B32" s="3">
        <v>2.3125</v>
      </c>
      <c r="C32" s="3" t="s">
        <v>41</v>
      </c>
      <c r="D32" s="3" t="str">
        <f>CONCATENATE(L32,$G$3,C32)</f>
        <v>1.3859-1.0625I30</v>
      </c>
      <c r="E32" s="8">
        <f>B32-K32</f>
        <v>0.92655990980320313</v>
      </c>
      <c r="F32" s="3">
        <f t="shared" si="0"/>
        <v>2.3125</v>
      </c>
      <c r="K32" s="3">
        <f>1.0625*((1+S48/100)^(0.04+A31/2))</f>
        <v>1.3859400901967969</v>
      </c>
      <c r="L32" s="7" t="str">
        <f>TEXT(K32,"0.0000")</f>
        <v>1.3859</v>
      </c>
      <c r="M32" s="3">
        <f>P32*E32/100</f>
        <v>0.70859131300321354</v>
      </c>
      <c r="O32" s="1" t="s">
        <v>81</v>
      </c>
      <c r="P32" s="2">
        <v>76.475498832419248</v>
      </c>
      <c r="R32">
        <v>14</v>
      </c>
      <c r="S32">
        <v>1.6592499999999999</v>
      </c>
      <c r="T32">
        <v>1.74295</v>
      </c>
    </row>
    <row r="33" spans="1:20" x14ac:dyDescent="0.2">
      <c r="A33" s="3">
        <v>31</v>
      </c>
      <c r="B33" s="3">
        <v>2.3125</v>
      </c>
      <c r="C33" s="3" t="s">
        <v>42</v>
      </c>
      <c r="D33" s="3" t="str">
        <f>CONCATENATE(L33,$G$3,C33)</f>
        <v>1.3992-1.0625I31</v>
      </c>
      <c r="E33" s="8">
        <f>B33-K33</f>
        <v>0.91333000595647684</v>
      </c>
      <c r="F33" s="3">
        <f t="shared" si="0"/>
        <v>2.3125</v>
      </c>
      <c r="K33" s="3">
        <f>1.0625*((1+S49/100)^(0.04+A32/2))</f>
        <v>1.3991699940435232</v>
      </c>
      <c r="L33" s="7" t="str">
        <f>TEXT(K33,"0.0000")</f>
        <v>1.3992</v>
      </c>
      <c r="M33" s="3">
        <f>P33*E33/100</f>
        <v>0.69000218305310168</v>
      </c>
      <c r="O33" s="1" t="s">
        <v>82</v>
      </c>
      <c r="P33" s="2">
        <v>75.547959505666626</v>
      </c>
      <c r="R33">
        <v>15</v>
      </c>
      <c r="S33">
        <v>1.6677999999999999</v>
      </c>
      <c r="T33">
        <v>1.7682</v>
      </c>
    </row>
    <row r="34" spans="1:20" x14ac:dyDescent="0.2">
      <c r="A34" s="3">
        <v>32</v>
      </c>
      <c r="B34" s="3">
        <v>2.3125</v>
      </c>
      <c r="C34" s="3" t="s">
        <v>43</v>
      </c>
      <c r="D34" s="3" t="str">
        <f>CONCATENATE(L34,$G$3,C34)</f>
        <v>1.4126-1.0625I32</v>
      </c>
      <c r="E34" s="8">
        <f>B34-K34</f>
        <v>0.89994199997057756</v>
      </c>
      <c r="F34" s="3">
        <f t="shared" si="0"/>
        <v>2.3125</v>
      </c>
      <c r="K34" s="3">
        <f>1.0625*((1+S50/100)^(0.04+A33/2))</f>
        <v>1.4125580000294224</v>
      </c>
      <c r="L34" s="7" t="str">
        <f>TEXT(K34,"0.0000")</f>
        <v>1.4126</v>
      </c>
      <c r="M34" s="3">
        <f>P34*E34/100</f>
        <v>0.67202597318610968</v>
      </c>
      <c r="O34" s="1" t="s">
        <v>83</v>
      </c>
      <c r="P34" s="2">
        <v>74.67436492663758</v>
      </c>
      <c r="R34">
        <v>16</v>
      </c>
      <c r="S34">
        <v>1.6900999999999999</v>
      </c>
      <c r="T34">
        <v>1.7859</v>
      </c>
    </row>
    <row r="35" spans="1:20" x14ac:dyDescent="0.2">
      <c r="A35" s="3">
        <v>33</v>
      </c>
      <c r="B35" s="3">
        <v>2.3125</v>
      </c>
      <c r="C35" s="3" t="s">
        <v>44</v>
      </c>
      <c r="D35" s="3" t="str">
        <f>CONCATENATE(L35,$G$3,C35)</f>
        <v>1.4261-1.0625I33</v>
      </c>
      <c r="E35" s="8">
        <f>B35-K35</f>
        <v>0.88639173834226703</v>
      </c>
      <c r="F35" s="3">
        <f t="shared" si="0"/>
        <v>2.3125</v>
      </c>
      <c r="K35" s="3">
        <f>1.0625*((1+S51/100)^(0.04+A34/2))</f>
        <v>1.426108261657733</v>
      </c>
      <c r="L35" s="7" t="str">
        <f>TEXT(K35,"0.0000")</f>
        <v>1.4261</v>
      </c>
      <c r="M35" s="3">
        <f>P35*E35/100</f>
        <v>0.65436429093199711</v>
      </c>
      <c r="O35" s="1" t="s">
        <v>9</v>
      </c>
      <c r="P35" s="2">
        <v>73.823374319326518</v>
      </c>
      <c r="R35">
        <v>17</v>
      </c>
      <c r="S35">
        <v>1.7123999999999999</v>
      </c>
      <c r="T35">
        <v>1.8036000000000001</v>
      </c>
    </row>
    <row r="36" spans="1:20" x14ac:dyDescent="0.2">
      <c r="A36" s="3">
        <v>34</v>
      </c>
      <c r="B36" s="3">
        <v>2.3125</v>
      </c>
      <c r="C36" s="3" t="s">
        <v>45</v>
      </c>
      <c r="D36" s="3" t="str">
        <f>CONCATENATE(L36,$G$3,C36)</f>
        <v>1.4398-1.0625I34</v>
      </c>
      <c r="E36" s="8">
        <f>B36-K36</f>
        <v>0.872677013714523</v>
      </c>
      <c r="F36" s="3">
        <f t="shared" si="0"/>
        <v>2.3125</v>
      </c>
      <c r="K36" s="3">
        <f>1.0625*((1+S52/100)^(0.04+A35/2))</f>
        <v>1.439822986285477</v>
      </c>
      <c r="L36" s="7" t="str">
        <f>TEXT(K36,"0.0000")</f>
        <v>1.4398</v>
      </c>
      <c r="M36" s="3">
        <f>P36*E36/100</f>
        <v>0.63608600459956555</v>
      </c>
      <c r="O36" s="1" t="s">
        <v>84</v>
      </c>
      <c r="P36" s="2">
        <v>72.889052261395648</v>
      </c>
      <c r="R36">
        <v>18</v>
      </c>
      <c r="S36">
        <v>1.72969999999999</v>
      </c>
      <c r="T36">
        <v>1.8243</v>
      </c>
    </row>
    <row r="37" spans="1:20" x14ac:dyDescent="0.2">
      <c r="A37" s="3">
        <v>35</v>
      </c>
      <c r="B37" s="3">
        <v>2.3125</v>
      </c>
      <c r="C37" s="3" t="s">
        <v>46</v>
      </c>
      <c r="D37" s="3" t="str">
        <f>CONCATENATE(L37,$G$3,C37)</f>
        <v>1.4537-1.0625I35</v>
      </c>
      <c r="E37" s="8">
        <f>B37-K37</f>
        <v>0.85879558569217962</v>
      </c>
      <c r="F37" s="3">
        <f t="shared" si="0"/>
        <v>2.3125</v>
      </c>
      <c r="K37" s="3">
        <f>1.0625*((1+S53/100)^(0.04+A36/2))</f>
        <v>1.4537044143078204</v>
      </c>
      <c r="L37" s="7" t="str">
        <f>TEXT(K37,"0.0000")</f>
        <v>1.4537</v>
      </c>
      <c r="M37" s="3">
        <f>P37*E37/100</f>
        <v>0.61865382960136928</v>
      </c>
      <c r="O37" s="1" t="s">
        <v>85</v>
      </c>
      <c r="P37" s="2">
        <v>72.037378848744453</v>
      </c>
      <c r="R37">
        <v>19</v>
      </c>
      <c r="S37">
        <v>1.7469999999999899</v>
      </c>
      <c r="T37">
        <v>1.845</v>
      </c>
    </row>
    <row r="38" spans="1:20" x14ac:dyDescent="0.2">
      <c r="A38" s="3">
        <v>36</v>
      </c>
      <c r="B38" s="3">
        <v>2.3125</v>
      </c>
      <c r="C38" s="3" t="s">
        <v>47</v>
      </c>
      <c r="D38" s="3" t="str">
        <f>CONCATENATE(L38,$G$3,C38)</f>
        <v>1.4678-1.0625I36</v>
      </c>
      <c r="E38" s="8">
        <f>B38-K38</f>
        <v>0.84474518030940282</v>
      </c>
      <c r="F38" s="3">
        <f t="shared" si="0"/>
        <v>2.3125</v>
      </c>
      <c r="K38" s="3">
        <f>1.0625*((1+S54/100)^(0.04+A37/2))</f>
        <v>1.4677548196905972</v>
      </c>
      <c r="L38" s="7" t="str">
        <f>TEXT(K38,"0.0000")</f>
        <v>1.4678</v>
      </c>
      <c r="M38" s="3">
        <f>P38*E38/100</f>
        <v>0.60218083872911055</v>
      </c>
      <c r="O38" s="1" t="s">
        <v>86</v>
      </c>
      <c r="P38" s="2">
        <v>71.285501564927685</v>
      </c>
      <c r="R38">
        <v>20</v>
      </c>
      <c r="S38">
        <v>1.7726500000000001</v>
      </c>
      <c r="T38">
        <v>1.8533499999999901</v>
      </c>
    </row>
    <row r="39" spans="1:20" x14ac:dyDescent="0.2">
      <c r="A39" s="3">
        <v>37</v>
      </c>
      <c r="B39" s="3">
        <v>2.3125</v>
      </c>
      <c r="C39" s="3" t="s">
        <v>48</v>
      </c>
      <c r="D39" s="3" t="str">
        <f>CONCATENATE(L39,$G$3,C39)</f>
        <v>1.4820-1.0625I37</v>
      </c>
      <c r="E39" s="8">
        <f>B39-K39</f>
        <v>0.83052348948806576</v>
      </c>
      <c r="F39" s="3">
        <f t="shared" si="0"/>
        <v>2.3125</v>
      </c>
      <c r="K39" s="3">
        <f>1.0625*((1+S55/100)^(0.04+A38/2))</f>
        <v>1.4819765105119342</v>
      </c>
      <c r="L39" s="7" t="str">
        <f>TEXT(K39,"0.0000")</f>
        <v>1.4820</v>
      </c>
      <c r="M39" s="3">
        <f>P39*E39/100</f>
        <v>0.58499773708571368</v>
      </c>
      <c r="O39" s="1" t="s">
        <v>87</v>
      </c>
      <c r="P39" s="2">
        <v>70.437229589533459</v>
      </c>
      <c r="R39">
        <v>21</v>
      </c>
      <c r="S39">
        <v>1.7983</v>
      </c>
      <c r="T39">
        <v>1.8616999999999999</v>
      </c>
    </row>
    <row r="40" spans="1:20" x14ac:dyDescent="0.2">
      <c r="A40" s="3">
        <v>38</v>
      </c>
      <c r="B40" s="3">
        <v>2.3125</v>
      </c>
      <c r="C40" s="3" t="s">
        <v>49</v>
      </c>
      <c r="D40" s="3" t="str">
        <f>CONCATENATE(L40,$G$3,C40)</f>
        <v>1.4964-1.0625I38</v>
      </c>
      <c r="E40" s="8">
        <f>B40-K40</f>
        <v>0.81612817048676667</v>
      </c>
      <c r="F40" s="3">
        <f t="shared" si="0"/>
        <v>2.3125</v>
      </c>
      <c r="K40" s="3">
        <f>1.0625*((1+S56/100)^(0.04+A39/2))</f>
        <v>1.4963718295132333</v>
      </c>
      <c r="L40" s="7" t="str">
        <f>TEXT(K40,"0.0000")</f>
        <v>1.4964</v>
      </c>
      <c r="M40" s="3">
        <f>P40*E40/100</f>
        <v>0.56857044303664128</v>
      </c>
      <c r="O40" s="1" t="s">
        <v>88</v>
      </c>
      <c r="P40" s="2">
        <v>69.666807689964486</v>
      </c>
      <c r="R40">
        <v>22</v>
      </c>
      <c r="S40">
        <v>1.8068</v>
      </c>
      <c r="T40">
        <v>1.8781999999999901</v>
      </c>
    </row>
    <row r="41" spans="1:20" x14ac:dyDescent="0.2">
      <c r="A41" s="3">
        <v>39</v>
      </c>
      <c r="B41" s="3">
        <v>2.3125</v>
      </c>
      <c r="C41" s="3" t="s">
        <v>50</v>
      </c>
      <c r="D41" s="3" t="str">
        <f>CONCATENATE(L41,$G$3,C41)</f>
        <v>1.5109-1.0625I39</v>
      </c>
      <c r="E41" s="8">
        <f>B41-K41</f>
        <v>0.80155684534038296</v>
      </c>
      <c r="F41" s="3">
        <f t="shared" si="0"/>
        <v>2.3125</v>
      </c>
      <c r="K41" s="3">
        <f>1.0625*((1+S57/100)^(0.04+A40/2))</f>
        <v>1.510943154659617</v>
      </c>
      <c r="L41" s="7" t="str">
        <f>TEXT(K41,"0.0000")</f>
        <v>1.5109</v>
      </c>
      <c r="M41" s="3">
        <f>P41*E41/100</f>
        <v>0.55185660782272916</v>
      </c>
      <c r="O41" s="1" t="s">
        <v>89</v>
      </c>
      <c r="P41" s="2">
        <v>68.848093685530429</v>
      </c>
      <c r="R41">
        <v>23</v>
      </c>
      <c r="S41">
        <v>1.8152999999999999</v>
      </c>
      <c r="T41">
        <v>1.8946999999999901</v>
      </c>
    </row>
    <row r="42" spans="1:20" x14ac:dyDescent="0.2">
      <c r="A42" s="3">
        <v>40</v>
      </c>
      <c r="B42" s="3">
        <v>2.3125</v>
      </c>
      <c r="C42" s="3" t="s">
        <v>51</v>
      </c>
      <c r="D42" s="3" t="str">
        <f>CONCATENATE(L42,$G$3,C42)</f>
        <v>1.5257-1.0625I40</v>
      </c>
      <c r="E42" s="8">
        <f>B42-K42</f>
        <v>0.78680710028997281</v>
      </c>
      <c r="F42" s="3">
        <f t="shared" si="0"/>
        <v>2.3125</v>
      </c>
      <c r="K42" s="3">
        <f>1.0625*((1+S58/100)^(0.04+A41/2))</f>
        <v>1.5256928997100272</v>
      </c>
      <c r="L42" s="7" t="str">
        <f>TEXT(K42,"0.0000")</f>
        <v>1.5257</v>
      </c>
      <c r="M42" s="3">
        <f>P42*E42/100</f>
        <v>0.53507034089051742</v>
      </c>
      <c r="O42" s="1" t="s">
        <v>90</v>
      </c>
      <c r="P42" s="2">
        <v>68.005276095414061</v>
      </c>
      <c r="R42">
        <v>24</v>
      </c>
      <c r="S42">
        <v>1.8237999999999901</v>
      </c>
      <c r="T42">
        <v>1.9112</v>
      </c>
    </row>
    <row r="43" spans="1:20" x14ac:dyDescent="0.2">
      <c r="A43" s="3">
        <v>41</v>
      </c>
      <c r="B43" s="3">
        <v>102.3125</v>
      </c>
      <c r="C43" s="3" t="s">
        <v>104</v>
      </c>
      <c r="D43" s="3" t="str">
        <f>CONCATENATE(L43,$G$3,C43)</f>
        <v>146.5405-101.0625I41</v>
      </c>
      <c r="E43" s="8">
        <f>B43-K43</f>
        <v>-44.227983730999711</v>
      </c>
      <c r="F43" s="3">
        <f t="shared" si="0"/>
        <v>102.3125</v>
      </c>
      <c r="K43" s="3">
        <f>101.0625*((1+S59/100)^(0.04+A42/2))</f>
        <v>146.54048373099971</v>
      </c>
      <c r="L43" s="7" t="str">
        <f>TEXT(K43,"0.0000")</f>
        <v>146.5405</v>
      </c>
      <c r="M43" s="3">
        <f>P43*E43/100</f>
        <v>-29.705345233038337</v>
      </c>
      <c r="O43" s="1" t="s">
        <v>10</v>
      </c>
      <c r="P43" s="2">
        <v>67.164140725270386</v>
      </c>
      <c r="R43">
        <v>25</v>
      </c>
      <c r="S43">
        <v>1.8323</v>
      </c>
      <c r="T43">
        <v>1.9277</v>
      </c>
    </row>
    <row r="44" spans="1:20" x14ac:dyDescent="0.2">
      <c r="O44" s="1" t="s">
        <v>91</v>
      </c>
      <c r="P44" s="2">
        <v>66.284430715590744</v>
      </c>
      <c r="R44">
        <v>26</v>
      </c>
      <c r="S44">
        <v>1.8347500000000001</v>
      </c>
      <c r="T44">
        <v>1.93058333333333</v>
      </c>
    </row>
    <row r="45" spans="1:20" x14ac:dyDescent="0.2">
      <c r="O45" s="1" t="s">
        <v>92</v>
      </c>
      <c r="P45" s="2">
        <v>65.419523599624597</v>
      </c>
      <c r="R45">
        <v>27</v>
      </c>
      <c r="S45">
        <v>1.8371999999999999</v>
      </c>
      <c r="T45">
        <v>1.93346666666666</v>
      </c>
    </row>
    <row r="46" spans="1:20" x14ac:dyDescent="0.2">
      <c r="O46" s="1" t="s">
        <v>93</v>
      </c>
      <c r="P46" s="2">
        <v>64.570097011134223</v>
      </c>
      <c r="R46">
        <v>28</v>
      </c>
      <c r="S46">
        <v>1.83965</v>
      </c>
      <c r="T46">
        <v>1.93635</v>
      </c>
    </row>
    <row r="47" spans="1:20" x14ac:dyDescent="0.2">
      <c r="O47" s="1" t="s">
        <v>94</v>
      </c>
      <c r="P47" s="2">
        <v>63.681188585211068</v>
      </c>
      <c r="R47">
        <v>29</v>
      </c>
      <c r="S47">
        <v>1.8421000000000001</v>
      </c>
      <c r="T47">
        <v>1.93923333333333</v>
      </c>
    </row>
    <row r="48" spans="1:20" x14ac:dyDescent="0.2">
      <c r="O48" s="1" t="s">
        <v>95</v>
      </c>
      <c r="P48" s="2">
        <v>62.737959798513181</v>
      </c>
      <c r="R48">
        <v>30</v>
      </c>
      <c r="S48">
        <v>1.8445499999999999</v>
      </c>
      <c r="T48">
        <v>1.9421166666666601</v>
      </c>
    </row>
    <row r="49" spans="15:20" x14ac:dyDescent="0.2">
      <c r="O49" s="1" t="s">
        <v>96</v>
      </c>
      <c r="P49" s="2">
        <v>61.922832681211709</v>
      </c>
      <c r="R49">
        <v>31</v>
      </c>
      <c r="S49">
        <v>1.847</v>
      </c>
      <c r="T49">
        <v>1.9450000000000001</v>
      </c>
    </row>
    <row r="50" spans="15:20" x14ac:dyDescent="0.2">
      <c r="O50" s="1" t="s">
        <v>97</v>
      </c>
      <c r="P50" s="2">
        <v>61.12528621200169</v>
      </c>
      <c r="R50">
        <v>32</v>
      </c>
      <c r="S50">
        <v>1.84944</v>
      </c>
      <c r="T50">
        <v>1.94716</v>
      </c>
    </row>
    <row r="51" spans="15:20" x14ac:dyDescent="0.2">
      <c r="O51" s="1" t="s">
        <v>98</v>
      </c>
      <c r="P51" s="2">
        <v>60.388890427134264</v>
      </c>
      <c r="R51">
        <v>33</v>
      </c>
      <c r="S51">
        <v>1.85188</v>
      </c>
      <c r="T51">
        <v>1.9493199999999999</v>
      </c>
    </row>
    <row r="52" spans="15:20" x14ac:dyDescent="0.2">
      <c r="O52" s="1" t="s">
        <v>99</v>
      </c>
      <c r="P52" s="2">
        <v>59.613792053926034</v>
      </c>
      <c r="R52">
        <v>34</v>
      </c>
      <c r="S52">
        <v>1.85432</v>
      </c>
      <c r="T52">
        <v>1.9514799999999899</v>
      </c>
    </row>
    <row r="53" spans="15:20" x14ac:dyDescent="0.2">
      <c r="O53" s="1" t="s">
        <v>100</v>
      </c>
      <c r="P53" s="2">
        <v>58.97419111965641</v>
      </c>
      <c r="R53">
        <v>35</v>
      </c>
      <c r="S53">
        <v>1.85676</v>
      </c>
      <c r="T53">
        <v>1.9536399999999901</v>
      </c>
    </row>
    <row r="54" spans="15:20" x14ac:dyDescent="0.2">
      <c r="P54" s="2"/>
      <c r="R54">
        <v>36</v>
      </c>
      <c r="S54">
        <v>1.8592</v>
      </c>
      <c r="T54">
        <v>1.95579999999999</v>
      </c>
    </row>
    <row r="55" spans="15:20" x14ac:dyDescent="0.2">
      <c r="R55">
        <v>37</v>
      </c>
      <c r="S55">
        <v>1.86164</v>
      </c>
      <c r="T55">
        <v>1.9579599999999899</v>
      </c>
    </row>
    <row r="56" spans="15:20" x14ac:dyDescent="0.2">
      <c r="R56">
        <v>38</v>
      </c>
      <c r="S56">
        <v>1.86408</v>
      </c>
      <c r="T56">
        <v>1.9601199999999901</v>
      </c>
    </row>
    <row r="57" spans="15:20" x14ac:dyDescent="0.2">
      <c r="R57">
        <v>39</v>
      </c>
      <c r="S57">
        <v>1.86652</v>
      </c>
      <c r="T57">
        <v>1.96227999999999</v>
      </c>
    </row>
    <row r="58" spans="15:20" x14ac:dyDescent="0.2">
      <c r="R58">
        <v>40</v>
      </c>
      <c r="S58">
        <v>1.86896</v>
      </c>
      <c r="T58">
        <v>1.96443999999999</v>
      </c>
    </row>
    <row r="59" spans="15:20" x14ac:dyDescent="0.2">
      <c r="R59">
        <v>41</v>
      </c>
      <c r="S59">
        <v>1.8714</v>
      </c>
      <c r="T59">
        <v>1.9665999999999999</v>
      </c>
    </row>
  </sheetData>
  <sortState ref="R3:T16">
    <sortCondition ref="R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Strategy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2020-02-03T20:43:51Z</dcterms:created>
  <dcterms:modified xsi:type="dcterms:W3CDTF">2020-02-04T21:00:57Z</dcterms:modified>
</cp:coreProperties>
</file>