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g-Crystallins/power law/GitHub/"/>
    </mc:Choice>
  </mc:AlternateContent>
  <xr:revisionPtr revIDLastSave="0" documentId="13_ncr:1_{0C38AEC7-6937-9D4E-ADE7-48B3DB482F40}" xr6:coauthVersionLast="47" xr6:coauthVersionMax="47" xr10:uidLastSave="{00000000-0000-0000-0000-000000000000}"/>
  <bookViews>
    <workbookView xWindow="560" yWindow="1300" windowWidth="27640" windowHeight="16280" activeTab="2" xr2:uid="{D0943696-1F86-0C49-8CF2-1761BA69EE7C}"/>
  </bookViews>
  <sheets>
    <sheet name="Fig. 3A" sheetId="17" r:id="rId1"/>
    <sheet name="Fig. 3B" sheetId="19" r:id="rId2"/>
    <sheet name="Fig. 3C" sheetId="20" r:id="rId3"/>
  </sheets>
  <definedNames>
    <definedName name="solver_adj" localSheetId="0" hidden="1">'Fig. 3A'!#REF!</definedName>
    <definedName name="solver_adj" localSheetId="1" hidden="1">'Fig. 3B'!#REF!</definedName>
    <definedName name="solver_adj" localSheetId="2" hidden="1">'Fig. 3C'!#REF!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'Fig. 3A'!$B$15</definedName>
    <definedName name="solver_lhs1" localSheetId="1" hidden="1">'Fig. 3B'!$B$15</definedName>
    <definedName name="solver_lhs1" localSheetId="2" hidden="1">'Fig. 3C'!$B$15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opt" localSheetId="0" hidden="1">'Fig. 3A'!#REF!</definedName>
    <definedName name="solver_opt" localSheetId="1" hidden="1">'Fig. 3B'!#REF!</definedName>
    <definedName name="solver_opt" localSheetId="2" hidden="1">'Fig. 3C'!#REF!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0" l="1"/>
  <c r="I40" i="20"/>
  <c r="I41" i="20"/>
  <c r="I42" i="20"/>
  <c r="I43" i="20"/>
  <c r="I44" i="20"/>
  <c r="I45" i="20"/>
  <c r="I46" i="20"/>
  <c r="I47" i="20"/>
  <c r="I48" i="20"/>
  <c r="I49" i="20"/>
  <c r="L39" i="20"/>
  <c r="M39" i="20" s="1"/>
  <c r="L40" i="20"/>
  <c r="M40" i="20"/>
  <c r="N40" i="20"/>
  <c r="L41" i="20"/>
  <c r="N41" i="20" s="1"/>
  <c r="M41" i="20"/>
  <c r="L42" i="20"/>
  <c r="M42" i="20" s="1"/>
  <c r="N42" i="20"/>
  <c r="L43" i="20"/>
  <c r="M43" i="20" s="1"/>
  <c r="L44" i="20"/>
  <c r="M44" i="20" s="1"/>
  <c r="L45" i="20"/>
  <c r="M45" i="20"/>
  <c r="N45" i="20"/>
  <c r="L46" i="20"/>
  <c r="M46" i="20"/>
  <c r="N46" i="20"/>
  <c r="L47" i="20"/>
  <c r="M47" i="20" s="1"/>
  <c r="L48" i="20"/>
  <c r="M48" i="20"/>
  <c r="N48" i="20"/>
  <c r="L49" i="20"/>
  <c r="N49" i="20" s="1"/>
  <c r="M49" i="20"/>
  <c r="G39" i="20"/>
  <c r="G40" i="20"/>
  <c r="G41" i="20"/>
  <c r="G42" i="20"/>
  <c r="G43" i="20"/>
  <c r="G44" i="20"/>
  <c r="G45" i="20"/>
  <c r="G46" i="20"/>
  <c r="G47" i="20"/>
  <c r="G48" i="20"/>
  <c r="G49" i="20"/>
  <c r="E49" i="20"/>
  <c r="E44" i="20"/>
  <c r="E41" i="20"/>
  <c r="L38" i="20"/>
  <c r="N38" i="20" s="1"/>
  <c r="I38" i="20"/>
  <c r="G38" i="20"/>
  <c r="E38" i="20"/>
  <c r="L37" i="20"/>
  <c r="M37" i="20" s="1"/>
  <c r="I37" i="20"/>
  <c r="G37" i="20"/>
  <c r="L36" i="20"/>
  <c r="M36" i="20" s="1"/>
  <c r="I36" i="20"/>
  <c r="G36" i="20"/>
  <c r="L35" i="20"/>
  <c r="N35" i="20" s="1"/>
  <c r="I35" i="20"/>
  <c r="G35" i="20"/>
  <c r="N34" i="20"/>
  <c r="M34" i="20"/>
  <c r="L34" i="20"/>
  <c r="I34" i="20"/>
  <c r="G34" i="20"/>
  <c r="L33" i="20"/>
  <c r="M33" i="20" s="1"/>
  <c r="I33" i="20"/>
  <c r="G33" i="20"/>
  <c r="E33" i="20"/>
  <c r="L32" i="20"/>
  <c r="N32" i="20" s="1"/>
  <c r="I32" i="20"/>
  <c r="G32" i="20"/>
  <c r="L31" i="20"/>
  <c r="N31" i="20" s="1"/>
  <c r="I31" i="20"/>
  <c r="G31" i="20"/>
  <c r="L30" i="20"/>
  <c r="N30" i="20" s="1"/>
  <c r="I30" i="20"/>
  <c r="G30" i="20"/>
  <c r="E30" i="20"/>
  <c r="L29" i="20"/>
  <c r="N29" i="20" s="1"/>
  <c r="I29" i="20"/>
  <c r="G29" i="20"/>
  <c r="N28" i="20"/>
  <c r="M28" i="20"/>
  <c r="L28" i="20"/>
  <c r="I28" i="20"/>
  <c r="G28" i="20"/>
  <c r="L27" i="20"/>
  <c r="N27" i="20" s="1"/>
  <c r="I27" i="20"/>
  <c r="H27" i="20"/>
  <c r="G27" i="20"/>
  <c r="E27" i="20"/>
  <c r="L26" i="20"/>
  <c r="N26" i="20" s="1"/>
  <c r="H26" i="20"/>
  <c r="G26" i="20"/>
  <c r="L25" i="20"/>
  <c r="M25" i="20" s="1"/>
  <c r="H25" i="20"/>
  <c r="G25" i="20"/>
  <c r="L24" i="20"/>
  <c r="N24" i="20" s="1"/>
  <c r="H24" i="20"/>
  <c r="G24" i="20"/>
  <c r="L23" i="20"/>
  <c r="N23" i="20" s="1"/>
  <c r="H23" i="20"/>
  <c r="G23" i="20"/>
  <c r="L22" i="20"/>
  <c r="N22" i="20" s="1"/>
  <c r="H22" i="20"/>
  <c r="G22" i="20"/>
  <c r="E22" i="20"/>
  <c r="L21" i="20"/>
  <c r="N21" i="20" s="1"/>
  <c r="H21" i="20"/>
  <c r="G21" i="20"/>
  <c r="L20" i="20"/>
  <c r="M20" i="20" s="1"/>
  <c r="H20" i="20"/>
  <c r="G20" i="20"/>
  <c r="L19" i="20"/>
  <c r="N19" i="20" s="1"/>
  <c r="H19" i="20"/>
  <c r="G19" i="20"/>
  <c r="E19" i="20"/>
  <c r="L18" i="20"/>
  <c r="M18" i="20" s="1"/>
  <c r="H18" i="20"/>
  <c r="G18" i="20"/>
  <c r="L17" i="20"/>
  <c r="M17" i="20" s="1"/>
  <c r="H17" i="20"/>
  <c r="G17" i="20"/>
  <c r="N16" i="20"/>
  <c r="L16" i="20"/>
  <c r="M16" i="20" s="1"/>
  <c r="H16" i="20"/>
  <c r="G16" i="20"/>
  <c r="E16" i="20"/>
  <c r="L15" i="20"/>
  <c r="M15" i="20" s="1"/>
  <c r="H15" i="20"/>
  <c r="G15" i="20"/>
  <c r="L14" i="20"/>
  <c r="N14" i="20" s="1"/>
  <c r="H14" i="20"/>
  <c r="G14" i="20"/>
  <c r="L13" i="20"/>
  <c r="N13" i="20" s="1"/>
  <c r="H13" i="20"/>
  <c r="G13" i="20"/>
  <c r="N12" i="20"/>
  <c r="L12" i="20"/>
  <c r="M12" i="20" s="1"/>
  <c r="H12" i="20"/>
  <c r="G12" i="20"/>
  <c r="L11" i="20"/>
  <c r="M11" i="20" s="1"/>
  <c r="H11" i="20"/>
  <c r="G11" i="20"/>
  <c r="E11" i="20"/>
  <c r="L10" i="20"/>
  <c r="N10" i="20" s="1"/>
  <c r="H10" i="20"/>
  <c r="G10" i="20"/>
  <c r="L9" i="20"/>
  <c r="N9" i="20" s="1"/>
  <c r="H9" i="20"/>
  <c r="G9" i="20"/>
  <c r="L8" i="20"/>
  <c r="N8" i="20" s="1"/>
  <c r="H8" i="20"/>
  <c r="G8" i="20"/>
  <c r="E8" i="20"/>
  <c r="L7" i="20"/>
  <c r="N7" i="20" s="1"/>
  <c r="H7" i="20"/>
  <c r="G7" i="20"/>
  <c r="N6" i="20"/>
  <c r="L6" i="20"/>
  <c r="M6" i="20" s="1"/>
  <c r="H6" i="20"/>
  <c r="G6" i="20"/>
  <c r="L5" i="20"/>
  <c r="N5" i="20" s="1"/>
  <c r="H5" i="20"/>
  <c r="G5" i="20"/>
  <c r="E5" i="20"/>
  <c r="L38" i="19"/>
  <c r="N38" i="19" s="1"/>
  <c r="I38" i="19"/>
  <c r="G38" i="19"/>
  <c r="E38" i="19"/>
  <c r="L37" i="19"/>
  <c r="N37" i="19" s="1"/>
  <c r="I37" i="19"/>
  <c r="G37" i="19"/>
  <c r="N36" i="19"/>
  <c r="M36" i="19"/>
  <c r="L36" i="19"/>
  <c r="I36" i="19"/>
  <c r="G36" i="19"/>
  <c r="L35" i="19"/>
  <c r="N35" i="19" s="1"/>
  <c r="I35" i="19"/>
  <c r="G35" i="19"/>
  <c r="L34" i="19"/>
  <c r="N34" i="19" s="1"/>
  <c r="I34" i="19"/>
  <c r="G34" i="19"/>
  <c r="L33" i="19"/>
  <c r="M33" i="19" s="1"/>
  <c r="I33" i="19"/>
  <c r="G33" i="19"/>
  <c r="E33" i="19"/>
  <c r="L32" i="19"/>
  <c r="N32" i="19" s="1"/>
  <c r="I32" i="19"/>
  <c r="G32" i="19"/>
  <c r="L31" i="19"/>
  <c r="N31" i="19" s="1"/>
  <c r="I31" i="19"/>
  <c r="G31" i="19"/>
  <c r="L30" i="19"/>
  <c r="N30" i="19" s="1"/>
  <c r="I30" i="19"/>
  <c r="G30" i="19"/>
  <c r="E30" i="19"/>
  <c r="L29" i="19"/>
  <c r="N29" i="19" s="1"/>
  <c r="I29" i="19"/>
  <c r="G29" i="19"/>
  <c r="L28" i="19"/>
  <c r="N28" i="19" s="1"/>
  <c r="I28" i="19"/>
  <c r="G28" i="19"/>
  <c r="L27" i="19"/>
  <c r="N27" i="19" s="1"/>
  <c r="I27" i="19"/>
  <c r="H27" i="19"/>
  <c r="G27" i="19"/>
  <c r="E27" i="19"/>
  <c r="L26" i="19"/>
  <c r="M26" i="19" s="1"/>
  <c r="I26" i="19"/>
  <c r="H26" i="19"/>
  <c r="G26" i="19"/>
  <c r="L25" i="19"/>
  <c r="M25" i="19" s="1"/>
  <c r="I25" i="19"/>
  <c r="H25" i="19"/>
  <c r="G25" i="19"/>
  <c r="L24" i="19"/>
  <c r="N24" i="19" s="1"/>
  <c r="I24" i="19"/>
  <c r="H24" i="19"/>
  <c r="G24" i="19"/>
  <c r="N23" i="19"/>
  <c r="L23" i="19"/>
  <c r="M23" i="19" s="1"/>
  <c r="I23" i="19"/>
  <c r="H23" i="19"/>
  <c r="G23" i="19"/>
  <c r="L22" i="19"/>
  <c r="M22" i="19" s="1"/>
  <c r="I22" i="19"/>
  <c r="H22" i="19"/>
  <c r="G22" i="19"/>
  <c r="E22" i="19"/>
  <c r="L21" i="19"/>
  <c r="N21" i="19" s="1"/>
  <c r="I21" i="19"/>
  <c r="H21" i="19"/>
  <c r="G21" i="19"/>
  <c r="N20" i="19"/>
  <c r="M20" i="19"/>
  <c r="L20" i="19"/>
  <c r="I20" i="19"/>
  <c r="H20" i="19"/>
  <c r="G20" i="19"/>
  <c r="N19" i="19"/>
  <c r="L19" i="19"/>
  <c r="M19" i="19" s="1"/>
  <c r="I19" i="19"/>
  <c r="H19" i="19"/>
  <c r="G19" i="19"/>
  <c r="E19" i="19"/>
  <c r="N18" i="19"/>
  <c r="M18" i="19"/>
  <c r="L18" i="19"/>
  <c r="I18" i="19"/>
  <c r="H18" i="19"/>
  <c r="G18" i="19"/>
  <c r="L17" i="19"/>
  <c r="M17" i="19" s="1"/>
  <c r="I17" i="19"/>
  <c r="H17" i="19"/>
  <c r="G17" i="19"/>
  <c r="N16" i="19"/>
  <c r="L16" i="19"/>
  <c r="M16" i="19" s="1"/>
  <c r="I16" i="19"/>
  <c r="H16" i="19"/>
  <c r="G16" i="19"/>
  <c r="E16" i="19"/>
  <c r="N15" i="19"/>
  <c r="M15" i="19"/>
  <c r="L15" i="19"/>
  <c r="H15" i="19"/>
  <c r="G15" i="19"/>
  <c r="N14" i="19"/>
  <c r="L14" i="19"/>
  <c r="M14" i="19" s="1"/>
  <c r="H14" i="19"/>
  <c r="G14" i="19"/>
  <c r="L13" i="19"/>
  <c r="N13" i="19" s="1"/>
  <c r="H13" i="19"/>
  <c r="G13" i="19"/>
  <c r="L12" i="19"/>
  <c r="N12" i="19" s="1"/>
  <c r="H12" i="19"/>
  <c r="G12" i="19"/>
  <c r="L11" i="19"/>
  <c r="N11" i="19" s="1"/>
  <c r="H11" i="19"/>
  <c r="G11" i="19"/>
  <c r="E11" i="19"/>
  <c r="L10" i="19"/>
  <c r="N10" i="19" s="1"/>
  <c r="H10" i="19"/>
  <c r="G10" i="19"/>
  <c r="L9" i="19"/>
  <c r="N9" i="19" s="1"/>
  <c r="H9" i="19"/>
  <c r="G9" i="19"/>
  <c r="L8" i="19"/>
  <c r="N8" i="19" s="1"/>
  <c r="H8" i="19"/>
  <c r="G8" i="19"/>
  <c r="E8" i="19"/>
  <c r="L7" i="19"/>
  <c r="N7" i="19" s="1"/>
  <c r="H7" i="19"/>
  <c r="G7" i="19"/>
  <c r="L6" i="19"/>
  <c r="N6" i="19" s="1"/>
  <c r="H6" i="19"/>
  <c r="G6" i="19"/>
  <c r="L5" i="19"/>
  <c r="M5" i="19" s="1"/>
  <c r="H5" i="19"/>
  <c r="G5" i="19"/>
  <c r="E5" i="19"/>
  <c r="H16" i="17"/>
  <c r="H17" i="17"/>
  <c r="H18" i="17"/>
  <c r="H19" i="17"/>
  <c r="H20" i="17"/>
  <c r="H21" i="17"/>
  <c r="H22" i="17"/>
  <c r="H23" i="17"/>
  <c r="H24" i="17"/>
  <c r="H25" i="17"/>
  <c r="H26" i="17"/>
  <c r="H27" i="17"/>
  <c r="H6" i="17"/>
  <c r="H7" i="17"/>
  <c r="H8" i="17"/>
  <c r="H9" i="17"/>
  <c r="H10" i="17"/>
  <c r="H11" i="17"/>
  <c r="H12" i="17"/>
  <c r="H13" i="17"/>
  <c r="H14" i="17"/>
  <c r="H15" i="17"/>
  <c r="H5" i="17"/>
  <c r="E38" i="17"/>
  <c r="E33" i="17"/>
  <c r="E30" i="17"/>
  <c r="E27" i="17"/>
  <c r="E22" i="17"/>
  <c r="E19" i="17"/>
  <c r="E16" i="17"/>
  <c r="E11" i="17"/>
  <c r="E8" i="17"/>
  <c r="E5" i="17"/>
  <c r="L38" i="17"/>
  <c r="M38" i="17" s="1"/>
  <c r="I38" i="17"/>
  <c r="G38" i="17"/>
  <c r="L37" i="17"/>
  <c r="N37" i="17" s="1"/>
  <c r="I37" i="17"/>
  <c r="G37" i="17"/>
  <c r="L36" i="17"/>
  <c r="N36" i="17" s="1"/>
  <c r="I36" i="17"/>
  <c r="G36" i="17"/>
  <c r="L35" i="17"/>
  <c r="N35" i="17" s="1"/>
  <c r="I35" i="17"/>
  <c r="G35" i="17"/>
  <c r="L34" i="17"/>
  <c r="N34" i="17" s="1"/>
  <c r="I34" i="17"/>
  <c r="G34" i="17"/>
  <c r="L33" i="17"/>
  <c r="M33" i="17" s="1"/>
  <c r="I33" i="17"/>
  <c r="G33" i="17"/>
  <c r="L32" i="17"/>
  <c r="N32" i="17" s="1"/>
  <c r="I32" i="17"/>
  <c r="G32" i="17"/>
  <c r="L31" i="17"/>
  <c r="M31" i="17" s="1"/>
  <c r="I31" i="17"/>
  <c r="G31" i="17"/>
  <c r="L30" i="17"/>
  <c r="N30" i="17" s="1"/>
  <c r="I30" i="17"/>
  <c r="G30" i="17"/>
  <c r="L29" i="17"/>
  <c r="N29" i="17" s="1"/>
  <c r="I29" i="17"/>
  <c r="G29" i="17"/>
  <c r="L28" i="17"/>
  <c r="M28" i="17" s="1"/>
  <c r="I28" i="17"/>
  <c r="G28" i="17"/>
  <c r="L27" i="17"/>
  <c r="N27" i="17" s="1"/>
  <c r="I27" i="17"/>
  <c r="G27" i="17"/>
  <c r="L26" i="17"/>
  <c r="M26" i="17" s="1"/>
  <c r="I26" i="17"/>
  <c r="G26" i="17"/>
  <c r="L25" i="17"/>
  <c r="N25" i="17" s="1"/>
  <c r="I25" i="17"/>
  <c r="G25" i="17"/>
  <c r="L24" i="17"/>
  <c r="M24" i="17" s="1"/>
  <c r="I24" i="17"/>
  <c r="G24" i="17"/>
  <c r="L23" i="17"/>
  <c r="M23" i="17" s="1"/>
  <c r="I23" i="17"/>
  <c r="G23" i="17"/>
  <c r="L22" i="17"/>
  <c r="M22" i="17" s="1"/>
  <c r="I22" i="17"/>
  <c r="G22" i="17"/>
  <c r="L21" i="17"/>
  <c r="N21" i="17" s="1"/>
  <c r="I21" i="17"/>
  <c r="G21" i="17"/>
  <c r="L20" i="17"/>
  <c r="N20" i="17" s="1"/>
  <c r="I20" i="17"/>
  <c r="G20" i="17"/>
  <c r="L19" i="17"/>
  <c r="N19" i="17" s="1"/>
  <c r="I19" i="17"/>
  <c r="G19" i="17"/>
  <c r="L18" i="17"/>
  <c r="M18" i="17" s="1"/>
  <c r="I18" i="17"/>
  <c r="G18" i="17"/>
  <c r="L17" i="17"/>
  <c r="M17" i="17" s="1"/>
  <c r="I17" i="17"/>
  <c r="G17" i="17"/>
  <c r="L16" i="17"/>
  <c r="N16" i="17" s="1"/>
  <c r="I16" i="17"/>
  <c r="G16" i="17"/>
  <c r="L15" i="17"/>
  <c r="N15" i="17" s="1"/>
  <c r="G15" i="17"/>
  <c r="L14" i="17"/>
  <c r="N14" i="17" s="1"/>
  <c r="G14" i="17"/>
  <c r="L13" i="17"/>
  <c r="N13" i="17" s="1"/>
  <c r="G13" i="17"/>
  <c r="L12" i="17"/>
  <c r="M12" i="17" s="1"/>
  <c r="G12" i="17"/>
  <c r="L11" i="17"/>
  <c r="M11" i="17" s="1"/>
  <c r="G11" i="17"/>
  <c r="L10" i="17"/>
  <c r="M10" i="17" s="1"/>
  <c r="G10" i="17"/>
  <c r="L9" i="17"/>
  <c r="M9" i="17" s="1"/>
  <c r="G9" i="17"/>
  <c r="L8" i="17"/>
  <c r="M8" i="17" s="1"/>
  <c r="G8" i="17"/>
  <c r="L7" i="17"/>
  <c r="N7" i="17" s="1"/>
  <c r="G7" i="17"/>
  <c r="L6" i="17"/>
  <c r="N6" i="17" s="1"/>
  <c r="G6" i="17"/>
  <c r="L5" i="17"/>
  <c r="N5" i="17" s="1"/>
  <c r="G5" i="17"/>
  <c r="N43" i="20" l="1"/>
  <c r="N47" i="20"/>
  <c r="N39" i="20"/>
  <c r="N44" i="20"/>
  <c r="M9" i="20"/>
  <c r="N15" i="20"/>
  <c r="N20" i="20"/>
  <c r="N37" i="20"/>
  <c r="N25" i="20"/>
  <c r="M31" i="20"/>
  <c r="M24" i="20"/>
  <c r="M23" i="20"/>
  <c r="N36" i="20"/>
  <c r="M26" i="20"/>
  <c r="M19" i="20"/>
  <c r="N33" i="20"/>
  <c r="M14" i="20"/>
  <c r="N18" i="20"/>
  <c r="M27" i="20"/>
  <c r="N11" i="20"/>
  <c r="M22" i="20"/>
  <c r="M7" i="20"/>
  <c r="M10" i="20"/>
  <c r="M13" i="20"/>
  <c r="N17" i="20"/>
  <c r="M21" i="20"/>
  <c r="M29" i="20"/>
  <c r="M32" i="20"/>
  <c r="M35" i="20"/>
  <c r="M38" i="20"/>
  <c r="M5" i="20"/>
  <c r="M8" i="20"/>
  <c r="M30" i="20"/>
  <c r="M37" i="19"/>
  <c r="N25" i="19"/>
  <c r="M6" i="19"/>
  <c r="M9" i="19"/>
  <c r="M12" i="19"/>
  <c r="M24" i="19"/>
  <c r="M28" i="19"/>
  <c r="M31" i="19"/>
  <c r="M34" i="19"/>
  <c r="M8" i="19"/>
  <c r="M11" i="19"/>
  <c r="M27" i="19"/>
  <c r="N5" i="19"/>
  <c r="N33" i="19"/>
  <c r="M7" i="19"/>
  <c r="M10" i="19"/>
  <c r="M13" i="19"/>
  <c r="N17" i="19"/>
  <c r="M21" i="19"/>
  <c r="N22" i="19"/>
  <c r="N26" i="19"/>
  <c r="M29" i="19"/>
  <c r="M32" i="19"/>
  <c r="M35" i="19"/>
  <c r="M38" i="19"/>
  <c r="M30" i="19"/>
  <c r="N31" i="17"/>
  <c r="M25" i="17"/>
  <c r="M21" i="17"/>
  <c r="N12" i="17"/>
  <c r="N8" i="17"/>
  <c r="N17" i="17"/>
  <c r="M30" i="17"/>
  <c r="M7" i="17"/>
  <c r="M16" i="17"/>
  <c r="N22" i="17"/>
  <c r="N26" i="17"/>
  <c r="M35" i="17"/>
  <c r="N10" i="17"/>
  <c r="M6" i="17"/>
  <c r="M20" i="17"/>
  <c r="M29" i="17"/>
  <c r="M34" i="17"/>
  <c r="N11" i="17"/>
  <c r="M5" i="17"/>
  <c r="M14" i="17"/>
  <c r="N24" i="17"/>
  <c r="M37" i="17"/>
  <c r="N38" i="17"/>
  <c r="N28" i="17"/>
  <c r="M32" i="17"/>
  <c r="N33" i="17"/>
  <c r="N9" i="17"/>
  <c r="M13" i="17"/>
  <c r="N18" i="17"/>
  <c r="N23" i="17"/>
  <c r="M27" i="17"/>
  <c r="M36" i="17"/>
  <c r="M15" i="17"/>
  <c r="M19" i="17"/>
</calcChain>
</file>

<file path=xl/sharedStrings.xml><?xml version="1.0" encoding="utf-8"?>
<sst xmlns="http://schemas.openxmlformats.org/spreadsheetml/2006/main" count="72" uniqueCount="19">
  <si>
    <t>a</t>
  </si>
  <si>
    <t>b</t>
  </si>
  <si>
    <t>d</t>
  </si>
  <si>
    <t>sd</t>
  </si>
  <si>
    <t>sem</t>
  </si>
  <si>
    <t>Fit1 [10,1000]</t>
  </si>
  <si>
    <t>b^</t>
  </si>
  <si>
    <t>E</t>
  </si>
  <si>
    <t>D</t>
  </si>
  <si>
    <t>Fit2 [100,10000]</t>
  </si>
  <si>
    <t>ln(1+sem/eam)</t>
  </si>
  <si>
    <t>N</t>
  </si>
  <si>
    <t>Fit1</t>
  </si>
  <si>
    <t>Fit2</t>
  </si>
  <si>
    <t>Fit2 [1000,100000]</t>
  </si>
  <si>
    <r>
      <t>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 xml:space="preserve"> exact</t>
    </r>
  </si>
  <si>
    <r>
      <t>-ln(x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>)</t>
    </r>
  </si>
  <si>
    <r>
      <t>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 xml:space="preserve"> estimate</t>
    </r>
  </si>
  <si>
    <r>
      <t>-ln(x^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</si>
</sst>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3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'Fig. 3A'!$C$5:$C$38</c:f>
              <c:numCache>
                <c:formatCode>General</c:formatCode>
                <c:ptCount val="34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'Fig. 3A'!$E$5:$E$38</c:f>
              <c:numCache>
                <c:formatCode>General</c:formatCode>
                <c:ptCount val="34"/>
                <c:pt idx="0">
                  <c:v>-3.7738715040077686</c:v>
                </c:pt>
                <c:pt idx="3">
                  <c:v>-4.0667330868411655</c:v>
                </c:pt>
                <c:pt idx="6">
                  <c:v>-4.3307504521266145</c:v>
                </c:pt>
                <c:pt idx="11">
                  <c:v>-4.4511586682456397</c:v>
                </c:pt>
                <c:pt idx="14">
                  <c:v>-4.5225161402692891</c:v>
                </c:pt>
                <c:pt idx="17">
                  <c:v>-4.5704556945272898</c:v>
                </c:pt>
                <c:pt idx="22">
                  <c:v>-4.587509074244509</c:v>
                </c:pt>
                <c:pt idx="25">
                  <c:v>-4.596270495140689</c:v>
                </c:pt>
                <c:pt idx="28">
                  <c:v>-4.6016241945814311</c:v>
                </c:pt>
                <c:pt idx="33">
                  <c:v>-4.603454294473238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A-CB47-9241-B473B8D74D61}"/>
            </c:ext>
          </c:extLst>
        </c:ser>
        <c:ser>
          <c:idx val="0"/>
          <c:order val="1"/>
          <c:tx>
            <c:v>Estimate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3A'!$M$5:$M$38</c:f>
                <c:numCache>
                  <c:formatCode>General</c:formatCode>
                  <c:ptCount val="34"/>
                  <c:pt idx="0">
                    <c:v>5.4720440718942519E-2</c:v>
                  </c:pt>
                  <c:pt idx="1">
                    <c:v>5.1437731662600836E-2</c:v>
                  </c:pt>
                  <c:pt idx="2">
                    <c:v>4.2423653925732302E-2</c:v>
                  </c:pt>
                  <c:pt idx="3">
                    <c:v>3.7401531713203068E-2</c:v>
                  </c:pt>
                  <c:pt idx="4">
                    <c:v>2.7183189788570952E-2</c:v>
                  </c:pt>
                  <c:pt idx="5">
                    <c:v>2.58715098990107E-2</c:v>
                  </c:pt>
                  <c:pt idx="6">
                    <c:v>2.0538315747323559E-2</c:v>
                  </c:pt>
                  <c:pt idx="7">
                    <c:v>1.7030876804192858E-2</c:v>
                  </c:pt>
                  <c:pt idx="8">
                    <c:v>1.566867773788324E-2</c:v>
                  </c:pt>
                  <c:pt idx="9">
                    <c:v>1.4149485299996019E-2</c:v>
                  </c:pt>
                  <c:pt idx="10">
                    <c:v>1.5369930816176202E-2</c:v>
                  </c:pt>
                  <c:pt idx="11">
                    <c:v>1.4203335444790743E-2</c:v>
                  </c:pt>
                  <c:pt idx="12">
                    <c:v>1.0836315673294168E-2</c:v>
                  </c:pt>
                  <c:pt idx="13">
                    <c:v>9.9930986820880221E-3</c:v>
                  </c:pt>
                  <c:pt idx="14">
                    <c:v>8.3205394452666309E-3</c:v>
                  </c:pt>
                  <c:pt idx="15">
                    <c:v>5.91584126603544E-3</c:v>
                  </c:pt>
                  <c:pt idx="16">
                    <c:v>4.4405215264773402E-3</c:v>
                  </c:pt>
                  <c:pt idx="17">
                    <c:v>3.7040395797111048E-3</c:v>
                  </c:pt>
                  <c:pt idx="18">
                    <c:v>2.3724793936858043E-3</c:v>
                  </c:pt>
                  <c:pt idx="19">
                    <c:v>2.5242356099628555E-3</c:v>
                  </c:pt>
                  <c:pt idx="20">
                    <c:v>1.7403538618095461E-3</c:v>
                  </c:pt>
                  <c:pt idx="21">
                    <c:v>1.6982220307625252E-3</c:v>
                  </c:pt>
                  <c:pt idx="22">
                    <c:v>1.4084252993953341E-3</c:v>
                  </c:pt>
                  <c:pt idx="23">
                    <c:v>1.2404031701092313E-3</c:v>
                  </c:pt>
                  <c:pt idx="24">
                    <c:v>1.2924977671749448E-3</c:v>
                  </c:pt>
                  <c:pt idx="25">
                    <c:v>7.2416534828270186E-4</c:v>
                  </c:pt>
                  <c:pt idx="26">
                    <c:v>5.7665187119498482E-4</c:v>
                  </c:pt>
                  <c:pt idx="27">
                    <c:v>4.1716235293416334E-4</c:v>
                  </c:pt>
                  <c:pt idx="28">
                    <c:v>4.0898402704487972E-4</c:v>
                  </c:pt>
                  <c:pt idx="29">
                    <c:v>3.2253467420682868E-4</c:v>
                  </c:pt>
                  <c:pt idx="30">
                    <c:v>2.815385450151037E-4</c:v>
                  </c:pt>
                  <c:pt idx="31">
                    <c:v>2.2296212415553394E-4</c:v>
                  </c:pt>
                  <c:pt idx="32">
                    <c:v>2.071923846674246E-4</c:v>
                  </c:pt>
                  <c:pt idx="33">
                    <c:v>1.8282633097728088E-4</c:v>
                  </c:pt>
                </c:numCache>
              </c:numRef>
            </c:plus>
            <c:minus>
              <c:numRef>
                <c:f>'Fig. 3A'!$N$5:$N$38</c:f>
                <c:numCache>
                  <c:formatCode>General</c:formatCode>
                  <c:ptCount val="34"/>
                  <c:pt idx="0">
                    <c:v>5.7888987939293333E-2</c:v>
                  </c:pt>
                  <c:pt idx="1">
                    <c:v>5.4227731603165331E-2</c:v>
                  </c:pt>
                  <c:pt idx="2">
                    <c:v>4.4303463112264345E-2</c:v>
                  </c:pt>
                  <c:pt idx="3">
                    <c:v>3.8854942060242335E-2</c:v>
                  </c:pt>
                  <c:pt idx="4">
                    <c:v>2.794281264873193E-2</c:v>
                  </c:pt>
                  <c:pt idx="5">
                    <c:v>2.6558661928554075E-2</c:v>
                  </c:pt>
                  <c:pt idx="6">
                    <c:v>2.0968999128796437E-2</c:v>
                  </c:pt>
                  <c:pt idx="7">
                    <c:v>1.7325960356444316E-2</c:v>
                  </c:pt>
                  <c:pt idx="8">
                    <c:v>1.5918098477175124E-2</c:v>
                  </c:pt>
                  <c:pt idx="9">
                    <c:v>1.435257021817913E-2</c:v>
                  </c:pt>
                  <c:pt idx="10">
                    <c:v>1.5609858051413145E-2</c:v>
                  </c:pt>
                  <c:pt idx="11">
                    <c:v>1.4407980312110394E-2</c:v>
                  </c:pt>
                  <c:pt idx="12">
                    <c:v>1.0955029000135638E-2</c:v>
                  </c:pt>
                  <c:pt idx="13">
                    <c:v>1.0093969563934241E-2</c:v>
                  </c:pt>
                  <c:pt idx="14">
                    <c:v>8.3903521070802442E-3</c:v>
                  </c:pt>
                  <c:pt idx="15">
                    <c:v>5.9510468176608875E-3</c:v>
                  </c:pt>
                  <c:pt idx="16">
                    <c:v>4.4603277405146627E-3</c:v>
                  </c:pt>
                  <c:pt idx="17">
                    <c:v>3.7178105128034713E-3</c:v>
                  </c:pt>
                  <c:pt idx="18">
                    <c:v>2.3781214404516803E-3</c:v>
                  </c:pt>
                  <c:pt idx="19">
                    <c:v>2.5306235033256768E-3</c:v>
                  </c:pt>
                  <c:pt idx="20">
                    <c:v>1.7433879745708759E-3</c:v>
                  </c:pt>
                  <c:pt idx="21">
                    <c:v>1.7011108954574224E-3</c:v>
                  </c:pt>
                  <c:pt idx="22">
                    <c:v>1.4104117593284611E-3</c:v>
                  </c:pt>
                  <c:pt idx="23">
                    <c:v>1.2419436811861252E-3</c:v>
                  </c:pt>
                  <c:pt idx="24">
                    <c:v>1.2941704798637875E-3</c:v>
                  </c:pt>
                  <c:pt idx="25">
                    <c:v>7.2469014379603189E-4</c:v>
                  </c:pt>
                  <c:pt idx="26">
                    <c:v>5.7698459044805352E-4</c:v>
                  </c:pt>
                  <c:pt idx="27">
                    <c:v>4.1733644999213305E-4</c:v>
                  </c:pt>
                  <c:pt idx="28">
                    <c:v>4.0915136341938428E-4</c:v>
                  </c:pt>
                  <c:pt idx="29">
                    <c:v>3.2263873638745832E-4</c:v>
                  </c:pt>
                  <c:pt idx="30">
                    <c:v>2.8161783129009927E-4</c:v>
                  </c:pt>
                  <c:pt idx="31">
                    <c:v>2.2301184735082613E-4</c:v>
                  </c:pt>
                  <c:pt idx="32">
                    <c:v>2.0723532224818216E-4</c:v>
                  </c:pt>
                  <c:pt idx="33">
                    <c:v>1.8285976255695669E-4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3A'!$C$5:$C$38</c:f>
              <c:numCache>
                <c:formatCode>General</c:formatCode>
                <c:ptCount val="34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'Fig. 3A'!$G$5:$G$38</c:f>
              <c:numCache>
                <c:formatCode>General</c:formatCode>
                <c:ptCount val="34"/>
                <c:pt idx="0">
                  <c:v>-3.8375864685636962</c:v>
                </c:pt>
                <c:pt idx="1">
                  <c:v>-3.8964178725043226</c:v>
                </c:pt>
                <c:pt idx="2">
                  <c:v>-4.0085037603289839</c:v>
                </c:pt>
                <c:pt idx="3">
                  <c:v>-4.1055294640491073</c:v>
                </c:pt>
                <c:pt idx="4">
                  <c:v>-4.242840359378647</c:v>
                </c:pt>
                <c:pt idx="5">
                  <c:v>-4.2896790117670012</c:v>
                </c:pt>
                <c:pt idx="6">
                  <c:v>-4.3633079359730313</c:v>
                </c:pt>
                <c:pt idx="7">
                  <c:v>-4.3917133923396685</c:v>
                </c:pt>
                <c:pt idx="8">
                  <c:v>-4.4238180233765094</c:v>
                </c:pt>
                <c:pt idx="9">
                  <c:v>-4.4420509198768796</c:v>
                </c:pt>
                <c:pt idx="10">
                  <c:v>-4.4333380355488137</c:v>
                </c:pt>
                <c:pt idx="11">
                  <c:v>-4.4491105270031781</c:v>
                </c:pt>
                <c:pt idx="12">
                  <c:v>-4.4832894709117266</c:v>
                </c:pt>
                <c:pt idx="13">
                  <c:v>-4.4961412691093399</c:v>
                </c:pt>
                <c:pt idx="14">
                  <c:v>-4.5153281003879204</c:v>
                </c:pt>
                <c:pt idx="15">
                  <c:v>-4.5477400585118355</c:v>
                </c:pt>
                <c:pt idx="16">
                  <c:v>-4.5580085743098664</c:v>
                </c:pt>
                <c:pt idx="17">
                  <c:v>-4.5670995006912936</c:v>
                </c:pt>
                <c:pt idx="18">
                  <c:v>-4.5787207831515353</c:v>
                </c:pt>
                <c:pt idx="19">
                  <c:v>-4.5817106255708824</c:v>
                </c:pt>
                <c:pt idx="20">
                  <c:v>-4.5863743850613785</c:v>
                </c:pt>
                <c:pt idx="21">
                  <c:v>-4.5877075163032126</c:v>
                </c:pt>
                <c:pt idx="22">
                  <c:v>-4.5897217266924786</c:v>
                </c:pt>
                <c:pt idx="23">
                  <c:v>-4.5920244891969091</c:v>
                </c:pt>
                <c:pt idx="24">
                  <c:v>-4.5933278376994888</c:v>
                </c:pt>
                <c:pt idx="25">
                  <c:v>-4.5973142347004012</c:v>
                </c:pt>
                <c:pt idx="26">
                  <c:v>-4.5998316333902745</c:v>
                </c:pt>
                <c:pt idx="27">
                  <c:v>-4.6007456975456194</c:v>
                </c:pt>
                <c:pt idx="28">
                  <c:v>-4.601311938457826</c:v>
                </c:pt>
                <c:pt idx="29">
                  <c:v>-4.6019954940843473</c:v>
                </c:pt>
                <c:pt idx="30">
                  <c:v>-4.6025192372771198</c:v>
                </c:pt>
                <c:pt idx="31">
                  <c:v>-4.6029626822739393</c:v>
                </c:pt>
                <c:pt idx="32">
                  <c:v>-4.6032395347224222</c:v>
                </c:pt>
                <c:pt idx="33">
                  <c:v>-4.6033288005158717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A-CB47-9241-B473B8D74D61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3A'!$C$5:$C$27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xVal>
          <c:yVal>
            <c:numRef>
              <c:f>'Fig. 3A'!$H$5:$H$27</c:f>
              <c:numCache>
                <c:formatCode>General</c:formatCode>
                <c:ptCount val="23"/>
                <c:pt idx="0">
                  <c:v>-3.8286458489037742</c:v>
                </c:pt>
                <c:pt idx="1">
                  <c:v>-3.9113068454594071</c:v>
                </c:pt>
                <c:pt idx="2">
                  <c:v>-4.0041995759841686</c:v>
                </c:pt>
                <c:pt idx="3">
                  <c:v>-4.1102524266504226</c:v>
                </c:pt>
                <c:pt idx="4">
                  <c:v>-4.2342847171104507</c:v>
                </c:pt>
                <c:pt idx="5">
                  <c:v>-4.3056758948697764</c:v>
                </c:pt>
                <c:pt idx="6">
                  <c:v>-4.3525964945500428</c:v>
                </c:pt>
                <c:pt idx="7">
                  <c:v>-4.3860152675700972</c:v>
                </c:pt>
                <c:pt idx="8">
                  <c:v>-4.4111431109229562</c:v>
                </c:pt>
                <c:pt idx="9">
                  <c:v>-4.430790540350114</c:v>
                </c:pt>
                <c:pt idx="10">
                  <c:v>-4.4466142548989858</c:v>
                </c:pt>
                <c:pt idx="11">
                  <c:v>-4.459657416467496</c:v>
                </c:pt>
                <c:pt idx="12">
                  <c:v>-4.4799529128410871</c:v>
                </c:pt>
                <c:pt idx="13">
                  <c:v>-4.5012841597902646</c:v>
                </c:pt>
                <c:pt idx="14">
                  <c:v>-4.5239181162774269</c:v>
                </c:pt>
                <c:pt idx="15">
                  <c:v>-4.5483190681206951</c:v>
                </c:pt>
                <c:pt idx="16">
                  <c:v>-4.5614530811620684</c:v>
                </c:pt>
                <c:pt idx="17">
                  <c:v>-4.5697514678741813</c:v>
                </c:pt>
                <c:pt idx="18">
                  <c:v>-4.5755084355297235</c:v>
                </c:pt>
                <c:pt idx="19">
                  <c:v>-4.5797558889638932</c:v>
                </c:pt>
                <c:pt idx="20">
                  <c:v>-4.5830295881740772</c:v>
                </c:pt>
                <c:pt idx="21">
                  <c:v>-4.5856365227464293</c:v>
                </c:pt>
                <c:pt idx="22">
                  <c:v>-4.5877657812235162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BA-CB47-9241-B473B8D74D61}"/>
            </c:ext>
          </c:extLst>
        </c:ser>
        <c:ser>
          <c:idx val="1"/>
          <c:order val="3"/>
          <c:tx>
            <c:v>Fit2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'Fig. 3A'!$C$16:$C$38</c:f>
              <c:numCache>
                <c:formatCode>General</c:formatCode>
                <c:ptCount val="23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8000</c:v>
                </c:pt>
                <c:pt idx="21">
                  <c:v>9000</c:v>
                </c:pt>
                <c:pt idx="22">
                  <c:v>10000</c:v>
                </c:pt>
              </c:numCache>
            </c:numRef>
          </c:xVal>
          <c:yVal>
            <c:numRef>
              <c:f>'Fig. 3A'!$I$16:$I$38</c:f>
              <c:numCache>
                <c:formatCode>General</c:formatCode>
                <c:ptCount val="23"/>
                <c:pt idx="0">
                  <c:v>-4.4533509337220734</c:v>
                </c:pt>
                <c:pt idx="1">
                  <c:v>-4.4744413598007151</c:v>
                </c:pt>
                <c:pt idx="2">
                  <c:v>-4.4970349690867382</c:v>
                </c:pt>
                <c:pt idx="3">
                  <c:v>-4.5212984053293992</c:v>
                </c:pt>
                <c:pt idx="4">
                  <c:v>-4.547423889750716</c:v>
                </c:pt>
                <c:pt idx="5">
                  <c:v>-4.5612531942612806</c:v>
                </c:pt>
                <c:pt idx="6">
                  <c:v>-4.5698135560040658</c:v>
                </c:pt>
                <c:pt idx="7">
                  <c:v>-4.5756343240847785</c:v>
                </c:pt>
                <c:pt idx="8">
                  <c:v>-4.5798492226092531</c:v>
                </c:pt>
                <c:pt idx="9">
                  <c:v>-4.5830422490227143</c:v>
                </c:pt>
                <c:pt idx="10">
                  <c:v>-4.585544844024235</c:v>
                </c:pt>
                <c:pt idx="11">
                  <c:v>-4.5875590976002441</c:v>
                </c:pt>
                <c:pt idx="12">
                  <c:v>-4.5906009805093371</c:v>
                </c:pt>
                <c:pt idx="13">
                  <c:v>-4.5936677346876191</c:v>
                </c:pt>
                <c:pt idx="14">
                  <c:v>-4.5967596664187012</c:v>
                </c:pt>
                <c:pt idx="15">
                  <c:v>-4.5998770870359982</c:v>
                </c:pt>
                <c:pt idx="16">
                  <c:v>-4.6014454543751402</c:v>
                </c:pt>
                <c:pt idx="17">
                  <c:v>-4.6023895880317554</c:v>
                </c:pt>
                <c:pt idx="18">
                  <c:v>-4.6030203130272351</c:v>
                </c:pt>
                <c:pt idx="19">
                  <c:v>-4.6034714705671229</c:v>
                </c:pt>
                <c:pt idx="20">
                  <c:v>-4.6038101892025365</c:v>
                </c:pt>
                <c:pt idx="21">
                  <c:v>-4.6040738450091618</c:v>
                </c:pt>
                <c:pt idx="22">
                  <c:v>-4.6042849008209661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BA-CB47-9241-B473B8D7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.5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0501325769631911"/>
          <c:y val="0.13114444375462558"/>
          <c:w val="0.38590891247128184"/>
          <c:h val="0.314234818359875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3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'Fig. 3B'!$C$5:$C$38</c:f>
              <c:numCache>
                <c:formatCode>General</c:formatCode>
                <c:ptCount val="34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'Fig. 3B'!$E$5:$E$38</c:f>
              <c:numCache>
                <c:formatCode>General</c:formatCode>
                <c:ptCount val="34"/>
                <c:pt idx="0">
                  <c:v>-3.0260436948594807</c:v>
                </c:pt>
                <c:pt idx="3">
                  <c:v>-3.4112003096004719</c:v>
                </c:pt>
                <c:pt idx="6">
                  <c:v>-3.8397310615029738</c:v>
                </c:pt>
                <c:pt idx="11">
                  <c:v>-4.0932438271050273</c:v>
                </c:pt>
                <c:pt idx="14">
                  <c:v>-4.2834337882328786</c:v>
                </c:pt>
                <c:pt idx="17">
                  <c:v>-4.4466620537171657</c:v>
                </c:pt>
                <c:pt idx="22">
                  <c:v>-4.5178864709755544</c:v>
                </c:pt>
                <c:pt idx="25">
                  <c:v>-4.5589284430357173</c:v>
                </c:pt>
                <c:pt idx="28">
                  <c:v>-4.5859381594372923</c:v>
                </c:pt>
                <c:pt idx="33">
                  <c:v>-4.5954288921983091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6-114C-AB82-63CB33A3A0CA}"/>
            </c:ext>
          </c:extLst>
        </c:ser>
        <c:ser>
          <c:idx val="0"/>
          <c:order val="1"/>
          <c:tx>
            <c:v>Estimate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3B'!$M$5:$M$38</c:f>
                <c:numCache>
                  <c:formatCode>General</c:formatCode>
                  <c:ptCount val="34"/>
                  <c:pt idx="0">
                    <c:v>8.4332314629132266E-2</c:v>
                  </c:pt>
                  <c:pt idx="1">
                    <c:v>8.4461368613485133E-2</c:v>
                  </c:pt>
                  <c:pt idx="2">
                    <c:v>7.3097585612744265E-2</c:v>
                  </c:pt>
                  <c:pt idx="3">
                    <c:v>6.617791041361544E-2</c:v>
                  </c:pt>
                  <c:pt idx="4">
                    <c:v>5.7243727058738973E-2</c:v>
                  </c:pt>
                  <c:pt idx="5">
                    <c:v>5.2053917699037888E-2</c:v>
                  </c:pt>
                  <c:pt idx="6">
                    <c:v>4.598940899936383E-2</c:v>
                  </c:pt>
                  <c:pt idx="7">
                    <c:v>4.1639303457485385E-2</c:v>
                  </c:pt>
                  <c:pt idx="8">
                    <c:v>3.869137359423766E-2</c:v>
                  </c:pt>
                  <c:pt idx="9">
                    <c:v>3.6448341325106111E-2</c:v>
                  </c:pt>
                  <c:pt idx="10">
                    <c:v>3.8261306624120597E-2</c:v>
                  </c:pt>
                  <c:pt idx="11">
                    <c:v>3.6143259114097818E-2</c:v>
                  </c:pt>
                  <c:pt idx="12">
                    <c:v>3.0499711712815975E-2</c:v>
                  </c:pt>
                  <c:pt idx="13">
                    <c:v>2.8278820232749659E-2</c:v>
                  </c:pt>
                  <c:pt idx="14">
                    <c:v>2.5205868952771011E-2</c:v>
                  </c:pt>
                  <c:pt idx="15">
                    <c:v>1.92929181128761E-2</c:v>
                  </c:pt>
                  <c:pt idx="16">
                    <c:v>1.6696827938437388E-2</c:v>
                  </c:pt>
                  <c:pt idx="17">
                    <c:v>1.4829506296299833E-2</c:v>
                  </c:pt>
                  <c:pt idx="18">
                    <c:v>1.0425455469020137E-2</c:v>
                  </c:pt>
                  <c:pt idx="19">
                    <c:v>1.0337627782376494E-2</c:v>
                  </c:pt>
                  <c:pt idx="20">
                    <c:v>8.0548490845785553E-3</c:v>
                  </c:pt>
                  <c:pt idx="21">
                    <c:v>7.795089989201115E-3</c:v>
                  </c:pt>
                  <c:pt idx="22">
                    <c:v>6.7290801075055818E-3</c:v>
                  </c:pt>
                  <c:pt idx="23">
                    <c:v>5.9695652262044584E-3</c:v>
                  </c:pt>
                  <c:pt idx="24">
                    <c:v>5.9769740130326014E-3</c:v>
                  </c:pt>
                  <c:pt idx="25">
                    <c:v>3.6751561777206261E-3</c:v>
                  </c:pt>
                  <c:pt idx="26">
                    <c:v>2.9160925221582254E-3</c:v>
                  </c:pt>
                  <c:pt idx="27">
                    <c:v>2.1869520400572173E-3</c:v>
                  </c:pt>
                  <c:pt idx="28">
                    <c:v>2.1404780514986195E-3</c:v>
                  </c:pt>
                  <c:pt idx="29">
                    <c:v>1.705579992424688E-3</c:v>
                  </c:pt>
                  <c:pt idx="30">
                    <c:v>1.4947036481355344E-3</c:v>
                  </c:pt>
                  <c:pt idx="31">
                    <c:v>1.1903347527847613E-3</c:v>
                  </c:pt>
                  <c:pt idx="32">
                    <c:v>1.1051822599330741E-3</c:v>
                  </c:pt>
                  <c:pt idx="33">
                    <c:v>9.7846688282740958E-4</c:v>
                  </c:pt>
                </c:numCache>
              </c:numRef>
            </c:plus>
            <c:minus>
              <c:numRef>
                <c:f>'Fig. 3B'!$N$5:$N$38</c:f>
                <c:numCache>
                  <c:formatCode>General</c:formatCode>
                  <c:ptCount val="34"/>
                  <c:pt idx="0">
                    <c:v>9.2104750435952287E-2</c:v>
                  </c:pt>
                  <c:pt idx="1">
                    <c:v>9.2258728381420768E-2</c:v>
                  </c:pt>
                  <c:pt idx="2">
                    <c:v>7.8865212209071195E-2</c:v>
                  </c:pt>
                  <c:pt idx="3">
                    <c:v>7.0869756086883978E-2</c:v>
                  </c:pt>
                  <c:pt idx="4">
                    <c:v>6.0720607888275262E-2</c:v>
                  </c:pt>
                  <c:pt idx="5">
                    <c:v>5.491303738162194E-2</c:v>
                  </c:pt>
                  <c:pt idx="6">
                    <c:v>4.8206821869045416E-2</c:v>
                  </c:pt>
                  <c:pt idx="7">
                    <c:v>4.34487520031763E-2</c:v>
                  </c:pt>
                  <c:pt idx="8">
                    <c:v>4.0248859353056325E-2</c:v>
                  </c:pt>
                  <c:pt idx="9">
                    <c:v>3.782723989378392E-2</c:v>
                  </c:pt>
                  <c:pt idx="10">
                    <c:v>3.9783675110785427E-2</c:v>
                  </c:pt>
                  <c:pt idx="11">
                    <c:v>3.7498738830882547E-2</c:v>
                  </c:pt>
                  <c:pt idx="12">
                    <c:v>3.1459287638837284E-2</c:v>
                  </c:pt>
                  <c:pt idx="13">
                    <c:v>2.9101842444618709E-2</c:v>
                  </c:pt>
                  <c:pt idx="14">
                    <c:v>2.5857669379138564E-2</c:v>
                  </c:pt>
                  <c:pt idx="15">
                    <c:v>1.9672469459565425E-2</c:v>
                  </c:pt>
                  <c:pt idx="16">
                    <c:v>1.6980352663801455E-2</c:v>
                  </c:pt>
                  <c:pt idx="17">
                    <c:v>1.5052735078388609E-2</c:v>
                  </c:pt>
                  <c:pt idx="18">
                    <c:v>1.0535291688691828E-2</c:v>
                  </c:pt>
                  <c:pt idx="19">
                    <c:v>1.044561159873825E-2</c:v>
                  </c:pt>
                  <c:pt idx="20">
                    <c:v>8.1202568848256426E-3</c:v>
                  </c:pt>
                  <c:pt idx="21">
                    <c:v>7.8563311097233877E-3</c:v>
                  </c:pt>
                  <c:pt idx="22">
                    <c:v>6.7746675614116505E-3</c:v>
                  </c:pt>
                  <c:pt idx="23">
                    <c:v>6.0054150501571129E-3</c:v>
                  </c:pt>
                  <c:pt idx="24">
                    <c:v>6.0129131462851619E-3</c:v>
                  </c:pt>
                  <c:pt idx="25">
                    <c:v>3.688712788628706E-3</c:v>
                  </c:pt>
                  <c:pt idx="26">
                    <c:v>2.9246209936291227E-3</c:v>
                  </c:pt>
                  <c:pt idx="27">
                    <c:v>2.1917452837913773E-3</c:v>
                  </c:pt>
                  <c:pt idx="28">
                    <c:v>2.1450695274978595E-3</c:v>
                  </c:pt>
                  <c:pt idx="29">
                    <c:v>1.7084939662583198E-3</c:v>
                  </c:pt>
                  <c:pt idx="30">
                    <c:v>1.4969411319236592E-3</c:v>
                  </c:pt>
                  <c:pt idx="31">
                    <c:v>1.1917533383679778E-3</c:v>
                  </c:pt>
                  <c:pt idx="32">
                    <c:v>1.1064050392793853E-3</c:v>
                  </c:pt>
                  <c:pt idx="33">
                    <c:v>9.7942521804411675E-4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3B'!$C$5:$C$38</c:f>
              <c:numCache>
                <c:formatCode>General</c:formatCode>
                <c:ptCount val="34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'Fig. 3B'!$G$5:$G$38</c:f>
              <c:numCache>
                <c:formatCode>General</c:formatCode>
                <c:ptCount val="34"/>
                <c:pt idx="0">
                  <c:v>-3.0996132002294163</c:v>
                </c:pt>
                <c:pt idx="1">
                  <c:v>-3.1944045079996259</c:v>
                </c:pt>
                <c:pt idx="2">
                  <c:v>-3.3068365098904224</c:v>
                </c:pt>
                <c:pt idx="3">
                  <c:v>-3.4529885381105023</c:v>
                </c:pt>
                <c:pt idx="4">
                  <c:v>-3.6723307964637386</c:v>
                </c:pt>
                <c:pt idx="5">
                  <c:v>-3.7609213944783479</c:v>
                </c:pt>
                <c:pt idx="6">
                  <c:v>-3.9056601044640855</c:v>
                </c:pt>
                <c:pt idx="7">
                  <c:v>-3.9447969454483576</c:v>
                </c:pt>
                <c:pt idx="8">
                  <c:v>-4.0275827512973494</c:v>
                </c:pt>
                <c:pt idx="9">
                  <c:v>-4.0690941462561128</c:v>
                </c:pt>
                <c:pt idx="10">
                  <c:v>-4.0563346712086963</c:v>
                </c:pt>
                <c:pt idx="11">
                  <c:v>-4.0940650012064213</c:v>
                </c:pt>
                <c:pt idx="12">
                  <c:v>-4.1710332825516003</c:v>
                </c:pt>
                <c:pt idx="13">
                  <c:v>-4.2063152871022442</c:v>
                </c:pt>
                <c:pt idx="14">
                  <c:v>-4.2608712251569383</c:v>
                </c:pt>
                <c:pt idx="15">
                  <c:v>-4.3673078668932357</c:v>
                </c:pt>
                <c:pt idx="16">
                  <c:v>-4.3998793313006388</c:v>
                </c:pt>
                <c:pt idx="17">
                  <c:v>-4.4349460828009706</c:v>
                </c:pt>
                <c:pt idx="18">
                  <c:v>-4.478730034717767</c:v>
                </c:pt>
                <c:pt idx="19">
                  <c:v>-4.4939937552453859</c:v>
                </c:pt>
                <c:pt idx="20">
                  <c:v>-4.512376581213541</c:v>
                </c:pt>
                <c:pt idx="21">
                  <c:v>-4.5188038501600563</c:v>
                </c:pt>
                <c:pt idx="22">
                  <c:v>-4.5274615133638783</c:v>
                </c:pt>
                <c:pt idx="23">
                  <c:v>-4.5384161557811371</c:v>
                </c:pt>
                <c:pt idx="24">
                  <c:v>-4.5453169639921374</c:v>
                </c:pt>
                <c:pt idx="25">
                  <c:v>-4.5639997853428307</c:v>
                </c:pt>
                <c:pt idx="26">
                  <c:v>-4.5769683073899001</c:v>
                </c:pt>
                <c:pt idx="27">
                  <c:v>-4.5815237108233644</c:v>
                </c:pt>
                <c:pt idx="28">
                  <c:v>-4.5845591253845885</c:v>
                </c:pt>
                <c:pt idx="29">
                  <c:v>-4.5881034038557154</c:v>
                </c:pt>
                <c:pt idx="30">
                  <c:v>-4.5908828891278128</c:v>
                </c:pt>
                <c:pt idx="31">
                  <c:v>-4.5932201540465822</c:v>
                </c:pt>
                <c:pt idx="32">
                  <c:v>-4.5947102658360626</c:v>
                </c:pt>
                <c:pt idx="33">
                  <c:v>-4.5951731203850343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6-114C-AB82-63CB33A3A0CA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3B'!$C$5:$C$27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xVal>
          <c:yVal>
            <c:numRef>
              <c:f>'Fig. 3B'!$H$5:$H$27</c:f>
              <c:numCache>
                <c:formatCode>General</c:formatCode>
                <c:ptCount val="23"/>
                <c:pt idx="0">
                  <c:v>-3.0921434679372553</c:v>
                </c:pt>
                <c:pt idx="1">
                  <c:v>-3.19457609665535</c:v>
                </c:pt>
                <c:pt idx="2">
                  <c:v>-3.3162843588558255</c:v>
                </c:pt>
                <c:pt idx="3">
                  <c:v>-3.4659806781746534</c:v>
                </c:pt>
                <c:pt idx="4">
                  <c:v>-3.6606808857260273</c:v>
                </c:pt>
                <c:pt idx="5">
                  <c:v>-3.7860040156693548</c:v>
                </c:pt>
                <c:pt idx="6">
                  <c:v>-3.8755336177735837</c:v>
                </c:pt>
                <c:pt idx="7">
                  <c:v>-3.9436644069662092</c:v>
                </c:pt>
                <c:pt idx="8">
                  <c:v>-3.9977728434541899</c:v>
                </c:pt>
                <c:pt idx="9">
                  <c:v>-4.0420935432888436</c:v>
                </c:pt>
                <c:pt idx="10">
                  <c:v>-4.0792583394037765</c:v>
                </c:pt>
                <c:pt idx="11">
                  <c:v>-4.1110022027263362</c:v>
                </c:pt>
                <c:pt idx="12">
                  <c:v>-4.1626750198212266</c:v>
                </c:pt>
                <c:pt idx="13">
                  <c:v>-4.2205186632096581</c:v>
                </c:pt>
                <c:pt idx="14">
                  <c:v>-4.286864357402755</c:v>
                </c:pt>
                <c:pt idx="15">
                  <c:v>-4.3661097401548403</c:v>
                </c:pt>
                <c:pt idx="16">
                  <c:v>-4.4133591876239802</c:v>
                </c:pt>
                <c:pt idx="17">
                  <c:v>-4.445477593444302</c:v>
                </c:pt>
                <c:pt idx="18">
                  <c:v>-4.4690630587669666</c:v>
                </c:pt>
                <c:pt idx="19">
                  <c:v>-4.4872915786602743</c:v>
                </c:pt>
                <c:pt idx="20">
                  <c:v>-4.5019031687280506</c:v>
                </c:pt>
                <c:pt idx="21">
                  <c:v>-4.5139402659652346</c:v>
                </c:pt>
                <c:pt idx="22">
                  <c:v>-4.5240698363451779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26-114C-AB82-63CB33A3A0CA}"/>
            </c:ext>
          </c:extLst>
        </c:ser>
        <c:ser>
          <c:idx val="1"/>
          <c:order val="3"/>
          <c:tx>
            <c:v>Fit2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'Fig. 3B'!$C$16:$C$38</c:f>
              <c:numCache>
                <c:formatCode>General</c:formatCode>
                <c:ptCount val="23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8000</c:v>
                </c:pt>
                <c:pt idx="21">
                  <c:v>9000</c:v>
                </c:pt>
                <c:pt idx="22">
                  <c:v>10000</c:v>
                </c:pt>
              </c:numCache>
            </c:numRef>
          </c:xVal>
          <c:yVal>
            <c:numRef>
              <c:f>'Fig. 3B'!$I$16:$I$38</c:f>
              <c:numCache>
                <c:formatCode>General</c:formatCode>
                <c:ptCount val="23"/>
                <c:pt idx="0">
                  <c:v>-4.1018727934245387</c:v>
                </c:pt>
                <c:pt idx="1">
                  <c:v>-4.1507481369767616</c:v>
                </c:pt>
                <c:pt idx="2">
                  <c:v>-4.2085765131010771</c:v>
                </c:pt>
                <c:pt idx="3">
                  <c:v>-4.2780659930633016</c:v>
                </c:pt>
                <c:pt idx="4">
                  <c:v>-4.3631392797302349</c:v>
                </c:pt>
                <c:pt idx="5">
                  <c:v>-4.4132553616710259</c:v>
                </c:pt>
                <c:pt idx="6">
                  <c:v>-4.4462882074759733</c:v>
                </c:pt>
                <c:pt idx="7">
                  <c:v>-4.4697006981520806</c:v>
                </c:pt>
                <c:pt idx="8">
                  <c:v>-4.4871613262469028</c:v>
                </c:pt>
                <c:pt idx="9">
                  <c:v>-4.5006837401076858</c:v>
                </c:pt>
                <c:pt idx="10">
                  <c:v>-4.5114652950651184</c:v>
                </c:pt>
                <c:pt idx="11">
                  <c:v>-4.5202626271124551</c:v>
                </c:pt>
                <c:pt idx="12">
                  <c:v>-4.5337551045694218</c:v>
                </c:pt>
                <c:pt idx="13">
                  <c:v>-4.5476163213868483</c:v>
                </c:pt>
                <c:pt idx="14">
                  <c:v>-4.5618616030398025</c:v>
                </c:pt>
                <c:pt idx="15">
                  <c:v>-4.5765071362070469</c:v>
                </c:pt>
                <c:pt idx="16">
                  <c:v>-4.5839853059233802</c:v>
                </c:pt>
                <c:pt idx="17">
                  <c:v>-4.5885232085673211</c:v>
                </c:pt>
                <c:pt idx="18">
                  <c:v>-4.5915700301263733</c:v>
                </c:pt>
                <c:pt idx="19">
                  <c:v>-4.5937569847699562</c:v>
                </c:pt>
                <c:pt idx="20">
                  <c:v>-4.5954030643922703</c:v>
                </c:pt>
                <c:pt idx="21">
                  <c:v>-4.5966868398747263</c:v>
                </c:pt>
                <c:pt idx="22">
                  <c:v>-4.5977160679049263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26-114C-AB82-63CB33A3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0501325769631911"/>
          <c:y val="0.13114444375462558"/>
          <c:w val="0.38590891247128184"/>
          <c:h val="0.314234818359875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3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'Fig. 3C'!$C$5:$C$49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3C'!$E$5:$E$49</c:f>
              <c:numCache>
                <c:formatCode>General</c:formatCode>
                <c:ptCount val="45"/>
                <c:pt idx="0">
                  <c:v>-2.2697787443623976</c:v>
                </c:pt>
                <c:pt idx="3">
                  <c:v>-2.6502573777191092</c:v>
                </c:pt>
                <c:pt idx="6">
                  <c:v>-3.1236911964878722</c:v>
                </c:pt>
                <c:pt idx="11">
                  <c:v>-3.450036749333504</c:v>
                </c:pt>
                <c:pt idx="14">
                  <c:v>-3.7408551087326432</c:v>
                </c:pt>
                <c:pt idx="17">
                  <c:v>-4.0593504795959339</c:v>
                </c:pt>
                <c:pt idx="22">
                  <c:v>-4.244545395767144</c:v>
                </c:pt>
                <c:pt idx="25">
                  <c:v>-4.3812467569110627</c:v>
                </c:pt>
                <c:pt idx="28">
                  <c:v>-4.4963795104373965</c:v>
                </c:pt>
                <c:pt idx="33">
                  <c:v>-4.5457326569696201</c:v>
                </c:pt>
                <c:pt idx="36">
                  <c:v>-4.5738486444264765</c:v>
                </c:pt>
                <c:pt idx="39">
                  <c:v>-4.5921990611569967</c:v>
                </c:pt>
                <c:pt idx="44">
                  <c:v>-4.5986186452219071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D45-AB5B-9FE4AEEEC382}"/>
            </c:ext>
          </c:extLst>
        </c:ser>
        <c:ser>
          <c:idx val="0"/>
          <c:order val="1"/>
          <c:tx>
            <c:v>Estimate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3C'!$M$5:$M$49</c:f>
                <c:numCache>
                  <c:formatCode>General</c:formatCode>
                  <c:ptCount val="45"/>
                  <c:pt idx="0">
                    <c:v>8.8600923118584279E-2</c:v>
                  </c:pt>
                  <c:pt idx="1">
                    <c:v>9.4877098003779581E-2</c:v>
                  </c:pt>
                  <c:pt idx="2">
                    <c:v>8.4857035288226204E-2</c:v>
                  </c:pt>
                  <c:pt idx="3">
                    <c:v>7.9119683146631106E-2</c:v>
                  </c:pt>
                  <c:pt idx="4">
                    <c:v>7.8150306304958159E-2</c:v>
                  </c:pt>
                  <c:pt idx="5">
                    <c:v>7.1947751009309543E-2</c:v>
                  </c:pt>
                  <c:pt idx="6">
                    <c:v>7.0286043683740196E-2</c:v>
                  </c:pt>
                  <c:pt idx="7">
                    <c:v>6.6797487585240942E-2</c:v>
                  </c:pt>
                  <c:pt idx="8">
                    <c:v>6.4467702682356395E-2</c:v>
                  </c:pt>
                  <c:pt idx="9">
                    <c:v>6.1710846611764181E-2</c:v>
                  </c:pt>
                  <c:pt idx="10">
                    <c:v>6.55321006675397E-2</c:v>
                  </c:pt>
                  <c:pt idx="11">
                    <c:v>6.2069736854089307E-2</c:v>
                  </c:pt>
                  <c:pt idx="12">
                    <c:v>5.6219108263353294E-2</c:v>
                  </c:pt>
                  <c:pt idx="13">
                    <c:v>5.3571840708308442E-2</c:v>
                  </c:pt>
                  <c:pt idx="14">
                    <c:v>5.0122410682227392E-2</c:v>
                  </c:pt>
                  <c:pt idx="15">
                    <c:v>4.1667353739672335E-2</c:v>
                  </c:pt>
                  <c:pt idx="16">
                    <c:v>3.8531044237089633E-2</c:v>
                  </c:pt>
                  <c:pt idx="17">
                    <c:v>3.6105483673460607E-2</c:v>
                  </c:pt>
                  <c:pt idx="18">
                    <c:v>3.0654984249040118E-2</c:v>
                  </c:pt>
                  <c:pt idx="19">
                    <c:v>2.94661374948583E-2</c:v>
                  </c:pt>
                  <c:pt idx="20">
                    <c:v>2.6243625838133371E-2</c:v>
                  </c:pt>
                  <c:pt idx="21">
                    <c:v>2.5273282062228262E-2</c:v>
                  </c:pt>
                  <c:pt idx="22">
                    <c:v>2.381011811102042E-2</c:v>
                  </c:pt>
                  <c:pt idx="23">
                    <c:v>2.181086954455784E-2</c:v>
                  </c:pt>
                  <c:pt idx="24">
                    <c:v>2.1011745915365778E-2</c:v>
                  </c:pt>
                  <c:pt idx="25">
                    <c:v>1.5696562026771346E-2</c:v>
                  </c:pt>
                  <c:pt idx="26">
                    <c:v>1.2709806555845516E-2</c:v>
                  </c:pt>
                  <c:pt idx="27">
                    <c:v>1.0793252757393854E-2</c:v>
                  </c:pt>
                  <c:pt idx="28">
                    <c:v>1.0434508121888021E-2</c:v>
                  </c:pt>
                  <c:pt idx="29">
                    <c:v>8.7753223341149877E-3</c:v>
                  </c:pt>
                  <c:pt idx="30">
                    <c:v>7.831293231018081E-3</c:v>
                  </c:pt>
                  <c:pt idx="31">
                    <c:v>6.4671498120877332E-3</c:v>
                  </c:pt>
                  <c:pt idx="32">
                    <c:v>5.9918030552915287E-3</c:v>
                  </c:pt>
                  <c:pt idx="33">
                    <c:v>5.4382058522978579E-3</c:v>
                  </c:pt>
                  <c:pt idx="34">
                    <c:v>4.354442846080297E-3</c:v>
                  </c:pt>
                  <c:pt idx="35">
                    <c:v>3.2691169653317892E-3</c:v>
                  </c:pt>
                  <c:pt idx="36">
                    <c:v>2.5183459974904747E-3</c:v>
                  </c:pt>
                  <c:pt idx="37">
                    <c:v>1.9792800149545349E-3</c:v>
                  </c:pt>
                  <c:pt idx="38">
                    <c:v>1.7779671413093506E-3</c:v>
                  </c:pt>
                  <c:pt idx="39">
                    <c:v>1.1912038707809771E-3</c:v>
                  </c:pt>
                  <c:pt idx="40">
                    <c:v>9.7230329049341555E-4</c:v>
                  </c:pt>
                  <c:pt idx="41">
                    <c:v>1.0471063296954401E-3</c:v>
                  </c:pt>
                  <c:pt idx="42">
                    <c:v>1.1622600226661231E-3</c:v>
                  </c:pt>
                  <c:pt idx="43">
                    <c:v>1.0072742042158552E-3</c:v>
                  </c:pt>
                  <c:pt idx="44">
                    <c:v>1.0866491384488523E-3</c:v>
                  </c:pt>
                </c:numCache>
              </c:numRef>
            </c:plus>
            <c:minus>
              <c:numRef>
                <c:f>'Fig. 3C'!$N$5:$N$49</c:f>
                <c:numCache>
                  <c:formatCode>General</c:formatCode>
                  <c:ptCount val="45"/>
                  <c:pt idx="0">
                    <c:v>9.7220976366315243E-2</c:v>
                  </c:pt>
                  <c:pt idx="1">
                    <c:v>0.10483144804147773</c:v>
                  </c:pt>
                  <c:pt idx="2">
                    <c:v>9.2731081212745994E-2</c:v>
                  </c:pt>
                  <c:pt idx="3">
                    <c:v>8.5921627099115161E-2</c:v>
                  </c:pt>
                  <c:pt idx="4">
                    <c:v>8.4779509933482239E-2</c:v>
                  </c:pt>
                  <c:pt idx="5">
                    <c:v>7.7528333559541987E-2</c:v>
                  </c:pt>
                  <c:pt idx="6">
                    <c:v>7.5602174885556747E-2</c:v>
                  </c:pt>
                  <c:pt idx="7">
                    <c:v>7.1580811413375078E-2</c:v>
                  </c:pt>
                  <c:pt idx="8">
                    <c:v>6.8911942250213701E-2</c:v>
                  </c:pt>
                  <c:pt idx="9">
                    <c:v>6.5771003943870879E-2</c:v>
                  </c:pt>
                  <c:pt idx="10">
                    <c:v>7.0129601083449317E-2</c:v>
                  </c:pt>
                  <c:pt idx="11">
                    <c:v>6.6178846751837342E-2</c:v>
                  </c:pt>
                  <c:pt idx="12">
                    <c:v>5.9568956588995796E-2</c:v>
                  </c:pt>
                  <c:pt idx="13">
                    <c:v>5.6605043463214828E-2</c:v>
                  </c:pt>
                  <c:pt idx="14">
                    <c:v>5.2767845282280006E-2</c:v>
                  </c:pt>
                  <c:pt idx="15">
                    <c:v>4.3479294408114891E-2</c:v>
                  </c:pt>
                  <c:pt idx="16">
                    <c:v>4.0075389554099144E-2</c:v>
                  </c:pt>
                  <c:pt idx="17">
                    <c:v>3.7458078133779417E-2</c:v>
                  </c:pt>
                  <c:pt idx="18">
                    <c:v>3.162451147188846E-2</c:v>
                  </c:pt>
                  <c:pt idx="19">
                    <c:v>3.0360820297005906E-2</c:v>
                  </c:pt>
                  <c:pt idx="20">
                    <c:v>2.6950958395593402E-2</c:v>
                  </c:pt>
                  <c:pt idx="21">
                    <c:v>2.5928619153339525E-2</c:v>
                  </c:pt>
                  <c:pt idx="22">
                    <c:v>2.4390896340149151E-2</c:v>
                  </c:pt>
                  <c:pt idx="23">
                    <c:v>2.2297210810118939E-2</c:v>
                  </c:pt>
                  <c:pt idx="24">
                    <c:v>2.1462732342029944E-2</c:v>
                  </c:pt>
                  <c:pt idx="25">
                    <c:v>1.5946878414284767E-2</c:v>
                  </c:pt>
                  <c:pt idx="26">
                    <c:v>1.287342756079141E-2</c:v>
                  </c:pt>
                  <c:pt idx="27">
                    <c:v>1.0911019302292747E-2</c:v>
                  </c:pt>
                  <c:pt idx="28">
                    <c:v>1.0544536179123608E-2</c:v>
                  </c:pt>
                  <c:pt idx="29">
                    <c:v>8.8530108610014192E-3</c:v>
                  </c:pt>
                  <c:pt idx="30">
                    <c:v>7.8931067831477381E-3</c:v>
                  </c:pt>
                  <c:pt idx="31">
                    <c:v>6.5092462302977095E-3</c:v>
                  </c:pt>
                  <c:pt idx="32">
                    <c:v>6.0279212811509822E-3</c:v>
                  </c:pt>
                  <c:pt idx="33">
                    <c:v>5.467941718637139E-3</c:v>
                  </c:pt>
                  <c:pt idx="34">
                    <c:v>4.3734869753759209E-3</c:v>
                  </c:pt>
                  <c:pt idx="35">
                    <c:v>3.2798391527299664E-3</c:v>
                  </c:pt>
                  <c:pt idx="36">
                    <c:v>2.5247040792722333E-3</c:v>
                  </c:pt>
                  <c:pt idx="37">
                    <c:v>1.9832053349235108E-3</c:v>
                  </c:pt>
                  <c:pt idx="38">
                    <c:v>1.7811339397642398E-3</c:v>
                  </c:pt>
                  <c:pt idx="39">
                    <c:v>1.1926245299055784E-3</c:v>
                  </c:pt>
                  <c:pt idx="40">
                    <c:v>9.7324958434125348E-4</c:v>
                  </c:pt>
                  <c:pt idx="41">
                    <c:v>1.0482039107455837E-3</c:v>
                  </c:pt>
                  <c:pt idx="42">
                    <c:v>1.1636124430428577E-3</c:v>
                  </c:pt>
                  <c:pt idx="43">
                    <c:v>1.0082898286365718E-3</c:v>
                  </c:pt>
                  <c:pt idx="44">
                    <c:v>1.0878312294336501E-3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3C'!$C$5:$C$49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3C'!$G$5:$G$49</c:f>
              <c:numCache>
                <c:formatCode>General</c:formatCode>
                <c:ptCount val="45"/>
                <c:pt idx="0">
                  <c:v>-2.2962112661379659</c:v>
                </c:pt>
                <c:pt idx="1">
                  <c:v>-2.4189073815094382</c:v>
                </c:pt>
                <c:pt idx="2">
                  <c:v>-2.5074327389945803</c:v>
                </c:pt>
                <c:pt idx="3">
                  <c:v>-2.6521876507752524</c:v>
                </c:pt>
                <c:pt idx="4">
                  <c:v>-2.9134456840121326</c:v>
                </c:pt>
                <c:pt idx="5">
                  <c:v>-2.9999424347152583</c:v>
                </c:pt>
                <c:pt idx="6">
                  <c:v>-3.195637710356058</c:v>
                </c:pt>
                <c:pt idx="7">
                  <c:v>-3.2300335900143482</c:v>
                </c:pt>
                <c:pt idx="8">
                  <c:v>-3.3506352272260136</c:v>
                </c:pt>
                <c:pt idx="9">
                  <c:v>-3.4055456482779367</c:v>
                </c:pt>
                <c:pt idx="10">
                  <c:v>-3.4064676534877592</c:v>
                </c:pt>
                <c:pt idx="11">
                  <c:v>-3.451861286857723</c:v>
                </c:pt>
                <c:pt idx="12">
                  <c:v>-3.5512499772822999</c:v>
                </c:pt>
                <c:pt idx="13">
                  <c:v>-3.601183092712676</c:v>
                </c:pt>
                <c:pt idx="14">
                  <c:v>-3.6926449100373748</c:v>
                </c:pt>
                <c:pt idx="15">
                  <c:v>-3.8885446740728979</c:v>
                </c:pt>
                <c:pt idx="16">
                  <c:v>-3.9525840099608596</c:v>
                </c:pt>
                <c:pt idx="17">
                  <c:v>-4.0398867604486153</c:v>
                </c:pt>
                <c:pt idx="18">
                  <c:v>-4.1325311116027494</c:v>
                </c:pt>
                <c:pt idx="19">
                  <c:v>-4.183667087791453</c:v>
                </c:pt>
                <c:pt idx="20">
                  <c:v>-4.2278400532119988</c:v>
                </c:pt>
                <c:pt idx="21">
                  <c:v>-4.2487909970199604</c:v>
                </c:pt>
                <c:pt idx="22">
                  <c:v>-4.2724991750184156</c:v>
                </c:pt>
                <c:pt idx="23">
                  <c:v>-4.3087829961627344</c:v>
                </c:pt>
                <c:pt idx="24">
                  <c:v>-4.3379927826033544</c:v>
                </c:pt>
                <c:pt idx="25">
                  <c:v>-4.3990824699388913</c:v>
                </c:pt>
                <c:pt idx="26">
                  <c:v>-4.4568076407057857</c:v>
                </c:pt>
                <c:pt idx="27">
                  <c:v>-4.474907654405734</c:v>
                </c:pt>
                <c:pt idx="28">
                  <c:v>-4.4915075475860924</c:v>
                </c:pt>
                <c:pt idx="29">
                  <c:v>-4.5077399639268902</c:v>
                </c:pt>
                <c:pt idx="30">
                  <c:v>-4.5222722855609501</c:v>
                </c:pt>
                <c:pt idx="31">
                  <c:v>-4.5338706395125108</c:v>
                </c:pt>
                <c:pt idx="32">
                  <c:v>-4.5423205162581262</c:v>
                </c:pt>
                <c:pt idx="33">
                  <c:v>-4.5443311706542033</c:v>
                </c:pt>
                <c:pt idx="34">
                  <c:v>-4.5583694248146962</c:v>
                </c:pt>
                <c:pt idx="35">
                  <c:v>-4.5680505493661823</c:v>
                </c:pt>
                <c:pt idx="36">
                  <c:v>-4.5763598014270945</c:v>
                </c:pt>
                <c:pt idx="37">
                  <c:v>-4.5832422705704197</c:v>
                </c:pt>
                <c:pt idx="38">
                  <c:v>-4.5873398509238887</c:v>
                </c:pt>
                <c:pt idx="39">
                  <c:v>-4.5923038513165872</c:v>
                </c:pt>
                <c:pt idx="40">
                  <c:v>-4.5946437843765713</c:v>
                </c:pt>
                <c:pt idx="41">
                  <c:v>-4.5950081796189224</c:v>
                </c:pt>
                <c:pt idx="42">
                  <c:v>-4.5957481391218282</c:v>
                </c:pt>
                <c:pt idx="43">
                  <c:v>-4.5964397471013445</c:v>
                </c:pt>
                <c:pt idx="44">
                  <c:v>-4.5967090495748835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D45-AB5B-9FE4AEEEC382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3C'!$C$5:$C$27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xVal>
          <c:yVal>
            <c:numRef>
              <c:f>'Fig. 3C'!$H$5:$H$27</c:f>
              <c:numCache>
                <c:formatCode>General</c:formatCode>
                <c:ptCount val="23"/>
                <c:pt idx="0">
                  <c:v>-2.3272563785915765</c:v>
                </c:pt>
                <c:pt idx="1">
                  <c:v>-2.4119853152011395</c:v>
                </c:pt>
                <c:pt idx="2">
                  <c:v>-2.5193607831352414</c:v>
                </c:pt>
                <c:pt idx="3">
                  <c:v>-2.6625702254340569</c:v>
                </c:pt>
                <c:pt idx="4">
                  <c:v>-2.8700582228449338</c:v>
                </c:pt>
                <c:pt idx="5">
                  <c:v>-3.0183658501122355</c:v>
                </c:pt>
                <c:pt idx="6">
                  <c:v>-3.132423546935367</c:v>
                </c:pt>
                <c:pt idx="7">
                  <c:v>-3.2242153636557029</c:v>
                </c:pt>
                <c:pt idx="8">
                  <c:v>-3.3004336225091651</c:v>
                </c:pt>
                <c:pt idx="9">
                  <c:v>-3.3651915342796723</c:v>
                </c:pt>
                <c:pt idx="10">
                  <c:v>-3.4211932187395719</c:v>
                </c:pt>
                <c:pt idx="11">
                  <c:v>-3.4703079211094039</c:v>
                </c:pt>
                <c:pt idx="12">
                  <c:v>-3.5529031937277473</c:v>
                </c:pt>
                <c:pt idx="13">
                  <c:v>-3.6494740968471251</c:v>
                </c:pt>
                <c:pt idx="14">
                  <c:v>-3.7659801494969183</c:v>
                </c:pt>
                <c:pt idx="15">
                  <c:v>-3.9138832002989039</c:v>
                </c:pt>
                <c:pt idx="16">
                  <c:v>-4.0069841492164615</c:v>
                </c:pt>
                <c:pt idx="17">
                  <c:v>-4.0725155401960809</c:v>
                </c:pt>
                <c:pt idx="18">
                  <c:v>-4.1218478797004323</c:v>
                </c:pt>
                <c:pt idx="19">
                  <c:v>-4.1607014894010534</c:v>
                </c:pt>
                <c:pt idx="20">
                  <c:v>-4.1923146362706953</c:v>
                </c:pt>
                <c:pt idx="21">
                  <c:v>-4.2186776562945631</c:v>
                </c:pt>
                <c:pt idx="22">
                  <c:v>-4.2410906958553385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C9-4D45-AB5B-9FE4AEEEC382}"/>
            </c:ext>
          </c:extLst>
        </c:ser>
        <c:ser>
          <c:idx val="1"/>
          <c:order val="3"/>
          <c:tx>
            <c:v>Fit2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'Fig. 3C'!$C$27:$C$49</c:f>
              <c:numCache>
                <c:formatCode>General</c:formatCode>
                <c:ptCount val="23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12000</c:v>
                </c:pt>
                <c:pt idx="13">
                  <c:v>15000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'Fig. 3C'!$I$27:$I$49</c:f>
              <c:numCache>
                <c:formatCode>General</c:formatCode>
                <c:ptCount val="23"/>
                <c:pt idx="0">
                  <c:v>-4.2722173674296764</c:v>
                </c:pt>
                <c:pt idx="1">
                  <c:v>-4.3068762131754017</c:v>
                </c:pt>
                <c:pt idx="2">
                  <c:v>-4.3464939506797391</c:v>
                </c:pt>
                <c:pt idx="3">
                  <c:v>-4.3924597580906681</c:v>
                </c:pt>
                <c:pt idx="4">
                  <c:v>-4.4469252882105952</c:v>
                </c:pt>
                <c:pt idx="5">
                  <c:v>-4.4784285321356556</c:v>
                </c:pt>
                <c:pt idx="6">
                  <c:v>-4.4991047012213761</c:v>
                </c:pt>
                <c:pt idx="7">
                  <c:v>-4.5137783369016997</c:v>
                </c:pt>
                <c:pt idx="8">
                  <c:v>-4.5247631263262438</c:v>
                </c:pt>
                <c:pt idx="9">
                  <c:v>-4.5333122780660577</c:v>
                </c:pt>
                <c:pt idx="10">
                  <c:v>-4.5401656561831398</c:v>
                </c:pt>
                <c:pt idx="11">
                  <c:v>-4.5457891312296894</c:v>
                </c:pt>
                <c:pt idx="12">
                  <c:v>-4.5544842216647794</c:v>
                </c:pt>
                <c:pt idx="13">
                  <c:v>-4.5635341294421572</c:v>
                </c:pt>
                <c:pt idx="14">
                  <c:v>-4.5730084815573138</c:v>
                </c:pt>
                <c:pt idx="15">
                  <c:v>-4.5830232466409413</c:v>
                </c:pt>
                <c:pt idx="16">
                  <c:v>-4.5882982685912825</c:v>
                </c:pt>
                <c:pt idx="17">
                  <c:v>-4.5915765524692631</c:v>
                </c:pt>
                <c:pt idx="18">
                  <c:v>-4.5938206604390022</c:v>
                </c:pt>
                <c:pt idx="19">
                  <c:v>-4.5954578723365609</c:v>
                </c:pt>
                <c:pt idx="20">
                  <c:v>-4.5967075943266984</c:v>
                </c:pt>
                <c:pt idx="21">
                  <c:v>-4.5976943555884873</c:v>
                </c:pt>
                <c:pt idx="22">
                  <c:v>-4.5984942203645334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C9-4D45-AB5B-9FE4AEEE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0501325769631911"/>
          <c:y val="0.13114444375462558"/>
          <c:w val="0.38590891247128184"/>
          <c:h val="0.314234818359875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502369</xdr:colOff>
      <xdr:row>1</xdr:row>
      <xdr:rowOff>67734</xdr:rowOff>
    </xdr:from>
    <xdr:to>
      <xdr:col>18</xdr:col>
      <xdr:colOff>471424</xdr:colOff>
      <xdr:row>11</xdr:row>
      <xdr:rowOff>176340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504F9-2B07-384F-924F-0D9D9A88D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502369</xdr:colOff>
      <xdr:row>1</xdr:row>
      <xdr:rowOff>67734</xdr:rowOff>
    </xdr:from>
    <xdr:to>
      <xdr:col>18</xdr:col>
      <xdr:colOff>471424</xdr:colOff>
      <xdr:row>11</xdr:row>
      <xdr:rowOff>176340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0B13-C749-C643-8E35-834C9A084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502369</xdr:colOff>
      <xdr:row>1</xdr:row>
      <xdr:rowOff>67734</xdr:rowOff>
    </xdr:from>
    <xdr:to>
      <xdr:col>18</xdr:col>
      <xdr:colOff>471424</xdr:colOff>
      <xdr:row>11</xdr:row>
      <xdr:rowOff>176340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EC870-57BC-7E42-BAB5-E810E5A4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751BCF-4B4F-8F44-9E8F-5193C97DFA89}">
  <we:reference id="db18cc72-1a17-45df-b60e-7ffb655e8af5" version="1.0.0.4" store="EXCatalog" storeType="EXCatalog"/>
  <we:alternateReferences>
    <we:reference id="WA104381701" version="1.0.0.4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AA96-78FC-2146-A85A-898977F9EC08}">
  <dimension ref="A1:N38"/>
  <sheetViews>
    <sheetView zoomScale="138" zoomScaleNormal="138" workbookViewId="0">
      <selection activeCell="G4" sqref="D4:G4"/>
    </sheetView>
  </sheetViews>
  <sheetFormatPr baseColWidth="10" defaultRowHeight="16" x14ac:dyDescent="0.2"/>
  <cols>
    <col min="10" max="10" width="2.5" customWidth="1"/>
    <col min="13" max="14" width="14.83203125" customWidth="1"/>
  </cols>
  <sheetData>
    <row r="1" spans="1:14" x14ac:dyDescent="0.2">
      <c r="A1" s="2" t="s">
        <v>0</v>
      </c>
      <c r="B1">
        <v>1.5</v>
      </c>
    </row>
    <row r="2" spans="1:14" x14ac:dyDescent="0.2">
      <c r="A2" t="s">
        <v>0</v>
      </c>
      <c r="B2">
        <v>1</v>
      </c>
    </row>
    <row r="3" spans="1:14" x14ac:dyDescent="0.2">
      <c r="A3" t="s">
        <v>1</v>
      </c>
      <c r="B3">
        <v>100</v>
      </c>
    </row>
    <row r="4" spans="1:14" ht="18" x14ac:dyDescent="0.25">
      <c r="C4" s="1" t="s">
        <v>11</v>
      </c>
      <c r="D4" s="1" t="s">
        <v>15</v>
      </c>
      <c r="E4" s="3" t="s">
        <v>16</v>
      </c>
      <c r="F4" s="1" t="s">
        <v>17</v>
      </c>
      <c r="G4" s="3" t="s">
        <v>18</v>
      </c>
      <c r="H4" s="1" t="s">
        <v>12</v>
      </c>
      <c r="I4" s="1" t="s">
        <v>13</v>
      </c>
      <c r="K4" t="s">
        <v>3</v>
      </c>
      <c r="L4" t="s">
        <v>4</v>
      </c>
      <c r="M4" t="s">
        <v>10</v>
      </c>
      <c r="N4" t="s">
        <v>10</v>
      </c>
    </row>
    <row r="5" spans="1:14" x14ac:dyDescent="0.2">
      <c r="A5" s="4" t="s">
        <v>5</v>
      </c>
      <c r="B5" s="4"/>
      <c r="C5">
        <v>10</v>
      </c>
      <c r="D5">
        <v>43.548336452661502</v>
      </c>
      <c r="E5">
        <f>-LN(D5)</f>
        <v>-3.7738715040077686</v>
      </c>
      <c r="F5">
        <v>46.413319144248902</v>
      </c>
      <c r="G5">
        <f>-LN(F5)</f>
        <v>-3.8375864685636962</v>
      </c>
      <c r="H5">
        <f>-LN(B$6)+B$7/(1+POWER(C5/B$8,B$9))</f>
        <v>-3.8286458489037742</v>
      </c>
      <c r="K5">
        <v>26.105306054864201</v>
      </c>
      <c r="L5">
        <f>K5/SQRT(100)</f>
        <v>2.6105306054864199</v>
      </c>
      <c r="M5">
        <f t="shared" ref="M5:M38" si="0">LN(1+L5/F5)</f>
        <v>5.4720440718942519E-2</v>
      </c>
      <c r="N5">
        <f t="shared" ref="N5:N38" si="1">-LN(1-L5/F5)</f>
        <v>5.7888987939293333E-2</v>
      </c>
    </row>
    <row r="6" spans="1:14" x14ac:dyDescent="0.2">
      <c r="A6" t="s">
        <v>6</v>
      </c>
      <c r="B6">
        <v>100.614</v>
      </c>
      <c r="C6">
        <v>12</v>
      </c>
      <c r="F6">
        <v>49.225799813270498</v>
      </c>
      <c r="G6">
        <f t="shared" ref="G6:G38" si="2">-LN(F6)</f>
        <v>-3.8964178725043226</v>
      </c>
      <c r="H6">
        <f t="shared" ref="H6:H27" si="3">-LN(B$6)+B$7/(1+POWER(C6/B$8,B$9))</f>
        <v>-3.9113068454594071</v>
      </c>
      <c r="K6">
        <v>25.9831636268724</v>
      </c>
      <c r="L6">
        <f t="shared" ref="L6:L38" si="4">K6/SQRT(100)</f>
        <v>2.5983163626872399</v>
      </c>
      <c r="M6">
        <f t="shared" si="0"/>
        <v>5.1437731662600836E-2</v>
      </c>
      <c r="N6">
        <f t="shared" si="1"/>
        <v>5.4227731603165331E-2</v>
      </c>
    </row>
    <row r="7" spans="1:14" x14ac:dyDescent="0.2">
      <c r="A7" t="s">
        <v>7</v>
      </c>
      <c r="B7">
        <v>2.8276300000000001</v>
      </c>
      <c r="C7">
        <v>15</v>
      </c>
      <c r="F7">
        <v>55.0644193267822</v>
      </c>
      <c r="G7">
        <f t="shared" si="2"/>
        <v>-4.0085037603289839</v>
      </c>
      <c r="H7">
        <f t="shared" si="3"/>
        <v>-4.0041995759841686</v>
      </c>
      <c r="K7">
        <v>23.862936298409</v>
      </c>
      <c r="L7">
        <f t="shared" si="4"/>
        <v>2.3862936298409001</v>
      </c>
      <c r="M7">
        <f t="shared" si="0"/>
        <v>4.2423653925732302E-2</v>
      </c>
      <c r="N7">
        <f t="shared" si="1"/>
        <v>4.4303463112264345E-2</v>
      </c>
    </row>
    <row r="8" spans="1:14" x14ac:dyDescent="0.2">
      <c r="A8" t="s">
        <v>8</v>
      </c>
      <c r="B8">
        <v>3.1417799999999998</v>
      </c>
      <c r="C8">
        <v>20</v>
      </c>
      <c r="D8">
        <v>58.365974221333801</v>
      </c>
      <c r="E8">
        <f>-LN(D8)</f>
        <v>-4.0667330868411655</v>
      </c>
      <c r="F8">
        <v>60.674861202239903</v>
      </c>
      <c r="G8">
        <f t="shared" si="2"/>
        <v>-4.1055294640491073</v>
      </c>
      <c r="H8">
        <f t="shared" si="3"/>
        <v>-4.1102524266504226</v>
      </c>
      <c r="K8">
        <v>23.1230507547466</v>
      </c>
      <c r="L8">
        <f t="shared" si="4"/>
        <v>2.3123050754746601</v>
      </c>
      <c r="M8">
        <f t="shared" si="0"/>
        <v>3.7401531713203068E-2</v>
      </c>
      <c r="N8">
        <f t="shared" si="1"/>
        <v>3.8854942060242335E-2</v>
      </c>
    </row>
    <row r="9" spans="1:14" x14ac:dyDescent="0.2">
      <c r="A9" s="2" t="s">
        <v>2</v>
      </c>
      <c r="B9">
        <v>0.82956399999999997</v>
      </c>
      <c r="C9">
        <v>30</v>
      </c>
      <c r="F9">
        <v>69.605275325775096</v>
      </c>
      <c r="G9">
        <f t="shared" si="2"/>
        <v>-4.242840359378647</v>
      </c>
      <c r="H9">
        <f t="shared" si="3"/>
        <v>-4.2342847171104507</v>
      </c>
      <c r="K9">
        <v>19.180445882327898</v>
      </c>
      <c r="L9">
        <f t="shared" si="4"/>
        <v>1.9180445882327899</v>
      </c>
      <c r="M9">
        <f t="shared" si="0"/>
        <v>2.7183189788570952E-2</v>
      </c>
      <c r="N9">
        <f t="shared" si="1"/>
        <v>2.794281264873193E-2</v>
      </c>
    </row>
    <row r="10" spans="1:14" x14ac:dyDescent="0.2">
      <c r="C10">
        <v>40</v>
      </c>
      <c r="F10">
        <v>72.943050880432097</v>
      </c>
      <c r="G10">
        <f t="shared" si="2"/>
        <v>-4.2896790117670012</v>
      </c>
      <c r="H10">
        <f t="shared" si="3"/>
        <v>-4.3056758948697764</v>
      </c>
      <c r="K10">
        <v>19.1177042324627</v>
      </c>
      <c r="L10">
        <f t="shared" si="4"/>
        <v>1.91177042324627</v>
      </c>
      <c r="M10">
        <f t="shared" si="0"/>
        <v>2.58715098990107E-2</v>
      </c>
      <c r="N10">
        <f t="shared" si="1"/>
        <v>2.6558661928554075E-2</v>
      </c>
    </row>
    <row r="11" spans="1:14" x14ac:dyDescent="0.2">
      <c r="A11" s="4" t="s">
        <v>9</v>
      </c>
      <c r="B11" s="4"/>
      <c r="C11">
        <v>50</v>
      </c>
      <c r="D11">
        <v>76.0013005109886</v>
      </c>
      <c r="E11">
        <f>-LN(D11)</f>
        <v>-4.3307504521266145</v>
      </c>
      <c r="F11">
        <v>78.516432647705003</v>
      </c>
      <c r="G11">
        <f t="shared" si="2"/>
        <v>-4.3633079359730313</v>
      </c>
      <c r="H11">
        <f t="shared" si="3"/>
        <v>-4.3525964945500428</v>
      </c>
      <c r="K11">
        <v>16.292692366274601</v>
      </c>
      <c r="L11">
        <f t="shared" si="4"/>
        <v>1.6292692366274601</v>
      </c>
      <c r="M11">
        <f t="shared" si="0"/>
        <v>2.0538315747323559E-2</v>
      </c>
      <c r="N11">
        <f t="shared" si="1"/>
        <v>2.0968999128796437E-2</v>
      </c>
    </row>
    <row r="12" spans="1:14" x14ac:dyDescent="0.2">
      <c r="A12" t="s">
        <v>6</v>
      </c>
      <c r="B12">
        <v>100.102</v>
      </c>
      <c r="C12">
        <v>60</v>
      </c>
      <c r="F12">
        <v>80.778706092834398</v>
      </c>
      <c r="G12">
        <f t="shared" si="2"/>
        <v>-4.3917133923396685</v>
      </c>
      <c r="H12">
        <f t="shared" si="3"/>
        <v>-4.3860152675700972</v>
      </c>
      <c r="K12">
        <v>13.875139440976</v>
      </c>
      <c r="L12">
        <f t="shared" si="4"/>
        <v>1.3875139440975999</v>
      </c>
      <c r="M12">
        <f t="shared" si="0"/>
        <v>1.7030876804192858E-2</v>
      </c>
      <c r="N12">
        <f t="shared" si="1"/>
        <v>1.7325960356444316E-2</v>
      </c>
    </row>
    <row r="13" spans="1:14" x14ac:dyDescent="0.2">
      <c r="A13" t="s">
        <v>7</v>
      </c>
      <c r="B13">
        <v>0.76574799999999998</v>
      </c>
      <c r="C13">
        <v>70</v>
      </c>
      <c r="F13">
        <v>83.414155349731402</v>
      </c>
      <c r="G13">
        <f t="shared" si="2"/>
        <v>-4.4238180233765094</v>
      </c>
      <c r="H13">
        <f t="shared" si="3"/>
        <v>-4.4111431109229562</v>
      </c>
      <c r="K13">
        <v>13.1728260716786</v>
      </c>
      <c r="L13">
        <f t="shared" si="4"/>
        <v>1.3172826071678601</v>
      </c>
      <c r="M13">
        <f t="shared" si="0"/>
        <v>1.566867773788324E-2</v>
      </c>
      <c r="N13">
        <f t="shared" si="1"/>
        <v>1.5918098477175124E-2</v>
      </c>
    </row>
    <row r="14" spans="1:14" x14ac:dyDescent="0.2">
      <c r="A14" t="s">
        <v>8</v>
      </c>
      <c r="B14">
        <v>24.936599999999999</v>
      </c>
      <c r="C14">
        <v>80</v>
      </c>
      <c r="F14">
        <v>84.948986701965296</v>
      </c>
      <c r="G14">
        <f t="shared" si="2"/>
        <v>-4.4420509198768796</v>
      </c>
      <c r="H14">
        <f t="shared" si="3"/>
        <v>-4.430790540350114</v>
      </c>
      <c r="K14">
        <v>12.1052841924354</v>
      </c>
      <c r="L14">
        <f t="shared" si="4"/>
        <v>1.2105284192435399</v>
      </c>
      <c r="M14">
        <f t="shared" si="0"/>
        <v>1.4149485299996019E-2</v>
      </c>
      <c r="N14">
        <f t="shared" si="1"/>
        <v>1.435257021817913E-2</v>
      </c>
    </row>
    <row r="15" spans="1:14" x14ac:dyDescent="0.2">
      <c r="A15" s="2" t="s">
        <v>2</v>
      </c>
      <c r="B15">
        <v>1</v>
      </c>
      <c r="C15">
        <v>90</v>
      </c>
      <c r="F15">
        <v>84.212051086425703</v>
      </c>
      <c r="G15">
        <f t="shared" si="2"/>
        <v>-4.4333380355488137</v>
      </c>
      <c r="H15">
        <f t="shared" si="3"/>
        <v>-4.4466142548989858</v>
      </c>
      <c r="K15">
        <v>13.043314639986299</v>
      </c>
      <c r="L15">
        <f t="shared" si="4"/>
        <v>1.3043314639986299</v>
      </c>
      <c r="M15">
        <f t="shared" si="0"/>
        <v>1.5369930816176202E-2</v>
      </c>
      <c r="N15">
        <f t="shared" si="1"/>
        <v>1.5609858051413145E-2</v>
      </c>
    </row>
    <row r="16" spans="1:14" x14ac:dyDescent="0.2">
      <c r="C16">
        <v>100</v>
      </c>
      <c r="D16">
        <v>85.726214722997</v>
      </c>
      <c r="E16">
        <f>-LN(D16)</f>
        <v>-4.4511586682456397</v>
      </c>
      <c r="F16">
        <v>85.550815010070806</v>
      </c>
      <c r="G16">
        <f t="shared" si="2"/>
        <v>-4.4491105270031781</v>
      </c>
      <c r="H16">
        <f t="shared" si="3"/>
        <v>-4.459657416467496</v>
      </c>
      <c r="I16">
        <f t="shared" ref="I16:I38" si="5">-LN(B$12)+B$13/(1+POWER(C16/B$14,B$15))</f>
        <v>-4.4533509337220734</v>
      </c>
      <c r="K16">
        <v>12.2377720914013</v>
      </c>
      <c r="L16">
        <f t="shared" si="4"/>
        <v>1.22377720914013</v>
      </c>
      <c r="M16">
        <f t="shared" si="0"/>
        <v>1.4203335444790743E-2</v>
      </c>
      <c r="N16">
        <f t="shared" si="1"/>
        <v>1.4407980312110394E-2</v>
      </c>
    </row>
    <row r="17" spans="3:14" x14ac:dyDescent="0.2">
      <c r="C17">
        <v>120</v>
      </c>
      <c r="F17">
        <v>88.525395965576095</v>
      </c>
      <c r="G17">
        <f t="shared" si="2"/>
        <v>-4.4832894709117266</v>
      </c>
      <c r="H17">
        <f t="shared" si="3"/>
        <v>-4.4799529128410871</v>
      </c>
      <c r="I17">
        <f t="shared" si="5"/>
        <v>-4.4744413598007151</v>
      </c>
      <c r="K17">
        <v>9.6450554091193297</v>
      </c>
      <c r="L17">
        <f t="shared" si="4"/>
        <v>0.96450554091193297</v>
      </c>
      <c r="M17">
        <f t="shared" si="0"/>
        <v>1.0836315673294168E-2</v>
      </c>
      <c r="N17">
        <f t="shared" si="1"/>
        <v>1.0955029000135638E-2</v>
      </c>
    </row>
    <row r="18" spans="3:14" x14ac:dyDescent="0.2">
      <c r="C18">
        <v>150</v>
      </c>
      <c r="F18">
        <v>89.670448722839296</v>
      </c>
      <c r="G18">
        <f t="shared" si="2"/>
        <v>-4.4961412691093399</v>
      </c>
      <c r="H18">
        <f t="shared" si="3"/>
        <v>-4.5012841597902646</v>
      </c>
      <c r="I18">
        <f t="shared" si="5"/>
        <v>-4.4970349690867382</v>
      </c>
      <c r="K18">
        <v>9.0057793057143307</v>
      </c>
      <c r="L18">
        <f t="shared" si="4"/>
        <v>0.90057793057143309</v>
      </c>
      <c r="M18">
        <f t="shared" si="0"/>
        <v>9.9930986820880221E-3</v>
      </c>
      <c r="N18">
        <f t="shared" si="1"/>
        <v>1.0093969563934241E-2</v>
      </c>
    </row>
    <row r="19" spans="3:14" x14ac:dyDescent="0.2">
      <c r="C19">
        <v>200</v>
      </c>
      <c r="D19">
        <v>92.066960172188402</v>
      </c>
      <c r="E19">
        <f>-LN(D19)</f>
        <v>-4.5225161402692891</v>
      </c>
      <c r="F19">
        <v>91.407551956176704</v>
      </c>
      <c r="G19">
        <f t="shared" si="2"/>
        <v>-4.5153281003879204</v>
      </c>
      <c r="H19">
        <f t="shared" si="3"/>
        <v>-4.5239181162774269</v>
      </c>
      <c r="I19">
        <f t="shared" si="5"/>
        <v>-4.5212984053293992</v>
      </c>
      <c r="K19">
        <v>7.63733071032315</v>
      </c>
      <c r="L19">
        <f t="shared" si="4"/>
        <v>0.76373307103231503</v>
      </c>
      <c r="M19">
        <f t="shared" si="0"/>
        <v>8.3205394452666309E-3</v>
      </c>
      <c r="N19">
        <f t="shared" si="1"/>
        <v>8.3903521070802442E-3</v>
      </c>
    </row>
    <row r="20" spans="3:14" x14ac:dyDescent="0.2">
      <c r="C20">
        <v>300</v>
      </c>
      <c r="F20">
        <v>94.418786087036096</v>
      </c>
      <c r="G20">
        <f t="shared" si="2"/>
        <v>-4.5477400585118355</v>
      </c>
      <c r="H20">
        <f t="shared" si="3"/>
        <v>-4.5483190681206951</v>
      </c>
      <c r="I20">
        <f t="shared" si="5"/>
        <v>-4.547423889750716</v>
      </c>
      <c r="K20">
        <v>5.6022200941522602</v>
      </c>
      <c r="L20">
        <f t="shared" si="4"/>
        <v>0.56022200941522604</v>
      </c>
      <c r="M20">
        <f t="shared" si="0"/>
        <v>5.91584126603544E-3</v>
      </c>
      <c r="N20">
        <f t="shared" si="1"/>
        <v>5.9510468176608875E-3</v>
      </c>
    </row>
    <row r="21" spans="3:14" x14ac:dyDescent="0.2">
      <c r="C21">
        <v>400</v>
      </c>
      <c r="F21">
        <v>95.393321838378895</v>
      </c>
      <c r="G21">
        <f t="shared" si="2"/>
        <v>-4.5580085743098664</v>
      </c>
      <c r="H21">
        <f t="shared" si="3"/>
        <v>-4.5614530811620684</v>
      </c>
      <c r="I21">
        <f t="shared" si="5"/>
        <v>-4.5612531942612806</v>
      </c>
      <c r="K21">
        <v>4.2453798654491104</v>
      </c>
      <c r="L21">
        <f t="shared" si="4"/>
        <v>0.42453798654491104</v>
      </c>
      <c r="M21">
        <f t="shared" si="0"/>
        <v>4.4405215264773402E-3</v>
      </c>
      <c r="N21">
        <f t="shared" si="1"/>
        <v>4.4603277405146627E-3</v>
      </c>
    </row>
    <row r="22" spans="3:14" x14ac:dyDescent="0.2">
      <c r="C22">
        <v>500</v>
      </c>
      <c r="D22">
        <v>96.588114420887393</v>
      </c>
      <c r="E22">
        <f>-LN(D22)</f>
        <v>-4.5704556945272898</v>
      </c>
      <c r="F22">
        <v>96.264489364623998</v>
      </c>
      <c r="G22">
        <f t="shared" si="2"/>
        <v>-4.5670995006912936</v>
      </c>
      <c r="H22">
        <f t="shared" si="3"/>
        <v>-4.5697514678741813</v>
      </c>
      <c r="I22">
        <f t="shared" si="5"/>
        <v>-4.5698135560040658</v>
      </c>
      <c r="K22">
        <v>3.5722866485540998</v>
      </c>
      <c r="L22">
        <f t="shared" si="4"/>
        <v>0.35722866485540999</v>
      </c>
      <c r="M22">
        <f t="shared" si="0"/>
        <v>3.7040395797111048E-3</v>
      </c>
      <c r="N22">
        <f t="shared" si="1"/>
        <v>3.7178105128034713E-3</v>
      </c>
    </row>
    <row r="23" spans="3:14" x14ac:dyDescent="0.2">
      <c r="C23">
        <v>600</v>
      </c>
      <c r="F23">
        <v>97.389731903076097</v>
      </c>
      <c r="G23">
        <f t="shared" si="2"/>
        <v>-4.5787207831515353</v>
      </c>
      <c r="H23">
        <f t="shared" si="3"/>
        <v>-4.5755084355297235</v>
      </c>
      <c r="I23">
        <f t="shared" si="5"/>
        <v>-4.5756343240847785</v>
      </c>
      <c r="K23">
        <v>2.3132943575017801</v>
      </c>
      <c r="L23">
        <f t="shared" si="4"/>
        <v>0.231329435750178</v>
      </c>
      <c r="M23">
        <f t="shared" si="0"/>
        <v>2.3724793936858043E-3</v>
      </c>
      <c r="N23">
        <f t="shared" si="1"/>
        <v>2.3781214404516803E-3</v>
      </c>
    </row>
    <row r="24" spans="3:14" x14ac:dyDescent="0.2">
      <c r="C24">
        <v>700</v>
      </c>
      <c r="F24">
        <v>97.681347579955997</v>
      </c>
      <c r="G24">
        <f t="shared" si="2"/>
        <v>-4.5817106255708824</v>
      </c>
      <c r="H24">
        <f t="shared" si="3"/>
        <v>-4.5797558889638932</v>
      </c>
      <c r="I24">
        <f t="shared" si="5"/>
        <v>-4.5798492226092531</v>
      </c>
      <c r="K24">
        <v>2.4688219932036102</v>
      </c>
      <c r="L24">
        <f t="shared" si="4"/>
        <v>0.24688219932036101</v>
      </c>
      <c r="M24">
        <f t="shared" si="0"/>
        <v>2.5242356099628555E-3</v>
      </c>
      <c r="N24">
        <f t="shared" si="1"/>
        <v>2.5306235033256768E-3</v>
      </c>
    </row>
    <row r="25" spans="3:14" x14ac:dyDescent="0.2">
      <c r="C25">
        <v>800</v>
      </c>
      <c r="F25">
        <v>98.137973861694306</v>
      </c>
      <c r="G25">
        <f t="shared" si="2"/>
        <v>-4.5863743850613785</v>
      </c>
      <c r="H25">
        <f t="shared" si="3"/>
        <v>-4.5830295881740772</v>
      </c>
      <c r="I25">
        <f t="shared" si="5"/>
        <v>-4.5830422490227143</v>
      </c>
      <c r="K25">
        <v>1.7094350975244501</v>
      </c>
      <c r="L25">
        <f t="shared" si="4"/>
        <v>0.17094350975244502</v>
      </c>
      <c r="M25">
        <f t="shared" si="0"/>
        <v>1.7403538618095461E-3</v>
      </c>
      <c r="N25">
        <f t="shared" si="1"/>
        <v>1.7433879745708759E-3</v>
      </c>
    </row>
    <row r="26" spans="3:14" x14ac:dyDescent="0.2">
      <c r="C26">
        <v>900</v>
      </c>
      <c r="F26">
        <v>98.268891906738205</v>
      </c>
      <c r="G26">
        <f t="shared" si="2"/>
        <v>-4.5877075163032126</v>
      </c>
      <c r="H26">
        <f t="shared" si="3"/>
        <v>-4.5856365227464293</v>
      </c>
      <c r="I26">
        <f t="shared" si="5"/>
        <v>-4.585544844024235</v>
      </c>
      <c r="K26">
        <v>1.6702417910406899</v>
      </c>
      <c r="L26">
        <f t="shared" si="4"/>
        <v>0.167024179104069</v>
      </c>
      <c r="M26">
        <f t="shared" si="0"/>
        <v>1.6982220307625252E-3</v>
      </c>
      <c r="N26">
        <f t="shared" si="1"/>
        <v>1.7011108954574224E-3</v>
      </c>
    </row>
    <row r="27" spans="3:14" x14ac:dyDescent="0.2">
      <c r="C27">
        <v>1000</v>
      </c>
      <c r="D27">
        <v>98.249393160271396</v>
      </c>
      <c r="E27">
        <f>-LN(D27)</f>
        <v>-4.587509074244509</v>
      </c>
      <c r="F27">
        <v>98.467025604247993</v>
      </c>
      <c r="G27">
        <f t="shared" si="2"/>
        <v>-4.5897217266924786</v>
      </c>
      <c r="H27">
        <f t="shared" si="3"/>
        <v>-4.5877657812235162</v>
      </c>
      <c r="I27">
        <f t="shared" si="5"/>
        <v>-4.5875590976002441</v>
      </c>
      <c r="K27">
        <v>1.38781158523356</v>
      </c>
      <c r="L27">
        <f t="shared" si="4"/>
        <v>0.13878115852335599</v>
      </c>
      <c r="M27">
        <f t="shared" si="0"/>
        <v>1.4084252993953341E-3</v>
      </c>
      <c r="N27">
        <f t="shared" si="1"/>
        <v>1.4104117593284611E-3</v>
      </c>
    </row>
    <row r="28" spans="3:14" x14ac:dyDescent="0.2">
      <c r="C28">
        <v>1200</v>
      </c>
      <c r="F28">
        <v>98.694033050537101</v>
      </c>
      <c r="G28">
        <f t="shared" si="2"/>
        <v>-4.5920244891969091</v>
      </c>
      <c r="I28">
        <f t="shared" si="5"/>
        <v>-4.5906009805093371</v>
      </c>
      <c r="K28">
        <v>1.2249634818998201</v>
      </c>
      <c r="L28">
        <f t="shared" si="4"/>
        <v>0.12249634818998201</v>
      </c>
      <c r="M28">
        <f t="shared" si="0"/>
        <v>1.2404031701092313E-3</v>
      </c>
      <c r="N28">
        <f t="shared" si="1"/>
        <v>1.2419436811861252E-3</v>
      </c>
    </row>
    <row r="29" spans="3:14" x14ac:dyDescent="0.2">
      <c r="C29">
        <v>1500</v>
      </c>
      <c r="F29">
        <v>98.822749633789002</v>
      </c>
      <c r="G29">
        <f t="shared" si="2"/>
        <v>-4.5933278376994888</v>
      </c>
      <c r="I29">
        <f t="shared" si="5"/>
        <v>-4.5936677346876191</v>
      </c>
      <c r="K29">
        <v>1.27810763017819</v>
      </c>
      <c r="L29">
        <f t="shared" si="4"/>
        <v>0.12781076301781899</v>
      </c>
      <c r="M29">
        <f t="shared" si="0"/>
        <v>1.2924977671749448E-3</v>
      </c>
      <c r="N29">
        <f t="shared" si="1"/>
        <v>1.2941704798637875E-3</v>
      </c>
    </row>
    <row r="30" spans="3:14" x14ac:dyDescent="0.2">
      <c r="C30">
        <v>2000</v>
      </c>
      <c r="D30">
        <v>99.113979417952294</v>
      </c>
      <c r="E30">
        <f>-LN(D30)</f>
        <v>-4.596270495140689</v>
      </c>
      <c r="F30">
        <v>99.217482604980404</v>
      </c>
      <c r="G30">
        <f t="shared" si="2"/>
        <v>-4.5973142347004012</v>
      </c>
      <c r="I30">
        <f t="shared" si="5"/>
        <v>-4.5967596664187012</v>
      </c>
      <c r="K30">
        <v>0.71875884717847704</v>
      </c>
      <c r="L30">
        <f t="shared" si="4"/>
        <v>7.1875884717847699E-2</v>
      </c>
      <c r="M30">
        <f t="shared" si="0"/>
        <v>7.2416534828270186E-4</v>
      </c>
      <c r="N30">
        <f t="shared" si="1"/>
        <v>7.2469014379603189E-4</v>
      </c>
    </row>
    <row r="31" spans="3:14" x14ac:dyDescent="0.2">
      <c r="C31">
        <v>3000</v>
      </c>
      <c r="F31">
        <v>99.467567214965797</v>
      </c>
      <c r="G31">
        <f t="shared" si="2"/>
        <v>-4.5998316333902745</v>
      </c>
      <c r="I31">
        <f t="shared" si="5"/>
        <v>-4.5998770870359982</v>
      </c>
      <c r="K31">
        <v>0.57374699781835203</v>
      </c>
      <c r="L31">
        <f t="shared" si="4"/>
        <v>5.7374699781835202E-2</v>
      </c>
      <c r="M31">
        <f t="shared" si="0"/>
        <v>5.7665187119498482E-4</v>
      </c>
      <c r="N31">
        <f t="shared" si="1"/>
        <v>5.7698459044805352E-4</v>
      </c>
    </row>
    <row r="32" spans="3:14" x14ac:dyDescent="0.2">
      <c r="C32">
        <v>4000</v>
      </c>
      <c r="F32">
        <v>99.558528518676695</v>
      </c>
      <c r="G32">
        <f t="shared" si="2"/>
        <v>-4.6007456975456194</v>
      </c>
      <c r="I32">
        <f t="shared" si="5"/>
        <v>-4.6014454543751402</v>
      </c>
      <c r="K32">
        <v>0.415407340242682</v>
      </c>
      <c r="L32">
        <f t="shared" si="4"/>
        <v>4.1540734024268201E-2</v>
      </c>
      <c r="M32">
        <f t="shared" si="0"/>
        <v>4.1716235293416334E-4</v>
      </c>
      <c r="N32">
        <f t="shared" si="1"/>
        <v>4.1733644999213305E-4</v>
      </c>
    </row>
    <row r="33" spans="3:14" x14ac:dyDescent="0.2">
      <c r="C33">
        <v>5000</v>
      </c>
      <c r="D33">
        <v>99.646028819620199</v>
      </c>
      <c r="E33">
        <f>-LN(D33)</f>
        <v>-4.6016241945814311</v>
      </c>
      <c r="F33">
        <v>99.614918594360304</v>
      </c>
      <c r="G33">
        <f t="shared" si="2"/>
        <v>-4.601311938457826</v>
      </c>
      <c r="I33">
        <f t="shared" si="5"/>
        <v>-4.6023895880317554</v>
      </c>
      <c r="K33">
        <v>0.407492428871845</v>
      </c>
      <c r="L33">
        <f t="shared" si="4"/>
        <v>4.0749242887184497E-2</v>
      </c>
      <c r="M33">
        <f t="shared" si="0"/>
        <v>4.0898402704487972E-4</v>
      </c>
      <c r="N33">
        <f t="shared" si="1"/>
        <v>4.0915136341938428E-4</v>
      </c>
    </row>
    <row r="34" spans="3:14" x14ac:dyDescent="0.2">
      <c r="C34">
        <v>6000</v>
      </c>
      <c r="F34">
        <v>99.683034210204994</v>
      </c>
      <c r="G34">
        <f t="shared" si="2"/>
        <v>-4.6019954940843473</v>
      </c>
      <c r="I34">
        <f t="shared" si="5"/>
        <v>-4.6030203130272351</v>
      </c>
      <c r="K34">
        <v>0.32156420464473301</v>
      </c>
      <c r="L34">
        <f t="shared" si="4"/>
        <v>3.2156420464473298E-2</v>
      </c>
      <c r="M34">
        <f t="shared" si="0"/>
        <v>3.2253467420682868E-4</v>
      </c>
      <c r="N34">
        <f t="shared" si="1"/>
        <v>3.2263873638745832E-4</v>
      </c>
    </row>
    <row r="35" spans="3:14" x14ac:dyDescent="0.2">
      <c r="C35">
        <v>7000</v>
      </c>
      <c r="F35">
        <v>99.735256195068303</v>
      </c>
      <c r="G35">
        <f t="shared" si="2"/>
        <v>-4.6025192372771198</v>
      </c>
      <c r="I35">
        <f t="shared" si="5"/>
        <v>-4.6034714705671229</v>
      </c>
      <c r="K35">
        <v>0.28083271992138298</v>
      </c>
      <c r="L35">
        <f t="shared" si="4"/>
        <v>2.8083271992138299E-2</v>
      </c>
      <c r="M35">
        <f t="shared" si="0"/>
        <v>2.815385450151037E-4</v>
      </c>
      <c r="N35">
        <f t="shared" si="1"/>
        <v>2.8161783129009927E-4</v>
      </c>
    </row>
    <row r="36" spans="3:14" x14ac:dyDescent="0.2">
      <c r="C36">
        <v>8000</v>
      </c>
      <c r="F36">
        <v>99.779493103027306</v>
      </c>
      <c r="G36">
        <f t="shared" si="2"/>
        <v>-4.6029626822739393</v>
      </c>
      <c r="I36">
        <f t="shared" si="5"/>
        <v>-4.6038101892025365</v>
      </c>
      <c r="K36">
        <v>0.22249528038249</v>
      </c>
      <c r="L36">
        <f t="shared" si="4"/>
        <v>2.2249528038248999E-2</v>
      </c>
      <c r="M36">
        <f t="shared" si="0"/>
        <v>2.2296212415553394E-4</v>
      </c>
      <c r="N36">
        <f t="shared" si="1"/>
        <v>2.2301184735082613E-4</v>
      </c>
    </row>
    <row r="37" spans="3:14" x14ac:dyDescent="0.2">
      <c r="C37">
        <v>9000</v>
      </c>
      <c r="F37">
        <v>99.807121124267496</v>
      </c>
      <c r="G37">
        <f t="shared" si="2"/>
        <v>-4.6032395347224222</v>
      </c>
      <c r="I37">
        <f t="shared" si="5"/>
        <v>-4.6040738450091618</v>
      </c>
      <c r="K37">
        <v>0.206814178746866</v>
      </c>
      <c r="L37">
        <f t="shared" si="4"/>
        <v>2.0681417874686601E-2</v>
      </c>
      <c r="M37">
        <f t="shared" si="0"/>
        <v>2.071923846674246E-4</v>
      </c>
      <c r="N37">
        <f t="shared" si="1"/>
        <v>2.0723532224818216E-4</v>
      </c>
    </row>
    <row r="38" spans="3:14" x14ac:dyDescent="0.2">
      <c r="C38">
        <v>10000</v>
      </c>
      <c r="D38">
        <v>99.828557978534107</v>
      </c>
      <c r="E38">
        <f>-LN(D38)</f>
        <v>-4.603454294473238</v>
      </c>
      <c r="F38">
        <v>99.816030883788997</v>
      </c>
      <c r="G38">
        <f t="shared" si="2"/>
        <v>-4.6033288005158717</v>
      </c>
      <c r="I38">
        <f t="shared" si="5"/>
        <v>-4.6042849008209661</v>
      </c>
      <c r="K38">
        <v>0.18250666999610299</v>
      </c>
      <c r="L38">
        <f t="shared" si="4"/>
        <v>1.82506669996103E-2</v>
      </c>
      <c r="M38">
        <f t="shared" si="0"/>
        <v>1.8282633097728088E-4</v>
      </c>
      <c r="N38">
        <f t="shared" si="1"/>
        <v>1.8285976255695669E-4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FBAE-82F2-C346-93A3-74654F29D116}">
  <dimension ref="A1:N38"/>
  <sheetViews>
    <sheetView zoomScale="138" zoomScaleNormal="138" workbookViewId="0">
      <selection activeCell="D4" sqref="D4:G4"/>
    </sheetView>
  </sheetViews>
  <sheetFormatPr baseColWidth="10" defaultRowHeight="16" x14ac:dyDescent="0.2"/>
  <cols>
    <col min="10" max="10" width="2.5" customWidth="1"/>
    <col min="13" max="14" width="14.83203125" customWidth="1"/>
  </cols>
  <sheetData>
    <row r="1" spans="1:14" x14ac:dyDescent="0.2">
      <c r="A1" s="2" t="s">
        <v>0</v>
      </c>
      <c r="B1">
        <v>2</v>
      </c>
    </row>
    <row r="2" spans="1:14" x14ac:dyDescent="0.2">
      <c r="A2" t="s">
        <v>0</v>
      </c>
      <c r="B2">
        <v>1</v>
      </c>
    </row>
    <row r="3" spans="1:14" x14ac:dyDescent="0.2">
      <c r="A3" t="s">
        <v>1</v>
      </c>
      <c r="B3">
        <v>100</v>
      </c>
    </row>
    <row r="4" spans="1:14" ht="18" x14ac:dyDescent="0.25">
      <c r="C4" s="1" t="s">
        <v>11</v>
      </c>
      <c r="D4" s="1" t="s">
        <v>15</v>
      </c>
      <c r="E4" s="3" t="s">
        <v>16</v>
      </c>
      <c r="F4" s="1" t="s">
        <v>17</v>
      </c>
      <c r="G4" s="3" t="s">
        <v>18</v>
      </c>
      <c r="H4" s="1" t="s">
        <v>12</v>
      </c>
      <c r="I4" s="1" t="s">
        <v>13</v>
      </c>
      <c r="K4" t="s">
        <v>3</v>
      </c>
      <c r="L4" t="s">
        <v>4</v>
      </c>
      <c r="M4" t="s">
        <v>10</v>
      </c>
      <c r="N4" t="s">
        <v>10</v>
      </c>
    </row>
    <row r="5" spans="1:14" x14ac:dyDescent="0.2">
      <c r="A5" s="4" t="s">
        <v>5</v>
      </c>
      <c r="B5" s="4"/>
      <c r="C5">
        <v>10</v>
      </c>
      <c r="D5">
        <v>20.615509788466401</v>
      </c>
      <c r="E5">
        <f>-LN(D5)</f>
        <v>-3.0260436948594807</v>
      </c>
      <c r="F5">
        <v>22.189366779327301</v>
      </c>
      <c r="G5">
        <f>-LN(F5)</f>
        <v>-3.0996132002294163</v>
      </c>
      <c r="H5">
        <f>-LN(B$6)+B$7/(1+POWER(C5/B$8,B$9))</f>
        <v>-3.0921434679372553</v>
      </c>
      <c r="K5">
        <v>19.5245101153733</v>
      </c>
      <c r="L5">
        <f>K5/SQRT(100)</f>
        <v>1.9524510115373299</v>
      </c>
      <c r="M5">
        <f t="shared" ref="M5:M38" si="0">LN(1+L5/F5)</f>
        <v>8.4332314629132266E-2</v>
      </c>
      <c r="N5">
        <f t="shared" ref="N5:N38" si="1">-LN(1-L5/F5)</f>
        <v>9.2104750435952287E-2</v>
      </c>
    </row>
    <row r="6" spans="1:14" x14ac:dyDescent="0.2">
      <c r="A6" t="s">
        <v>6</v>
      </c>
      <c r="B6">
        <v>108.465</v>
      </c>
      <c r="C6">
        <v>12</v>
      </c>
      <c r="F6">
        <v>24.3956419563293</v>
      </c>
      <c r="G6">
        <f t="shared" ref="G6:G38" si="2">-LN(F6)</f>
        <v>-3.1944045079996259</v>
      </c>
      <c r="H6">
        <f t="shared" ref="H6:H27" si="3">-LN(B$6)+B$7/(1+POWER(C6/B$8,B$9))</f>
        <v>-3.19457609665535</v>
      </c>
      <c r="K6">
        <v>21.500076230975701</v>
      </c>
      <c r="L6">
        <f t="shared" ref="L6:L38" si="4">K6/SQRT(100)</f>
        <v>2.15000762309757</v>
      </c>
      <c r="M6">
        <f t="shared" si="0"/>
        <v>8.4461368613485133E-2</v>
      </c>
      <c r="N6">
        <f t="shared" si="1"/>
        <v>9.2258728381420768E-2</v>
      </c>
    </row>
    <row r="7" spans="1:14" x14ac:dyDescent="0.2">
      <c r="A7" t="s">
        <v>7</v>
      </c>
      <c r="B7">
        <v>3.9263599999999999</v>
      </c>
      <c r="C7">
        <v>15</v>
      </c>
      <c r="F7">
        <v>27.298629784584001</v>
      </c>
      <c r="G7">
        <f t="shared" si="2"/>
        <v>-3.3068365098904224</v>
      </c>
      <c r="H7">
        <f t="shared" si="3"/>
        <v>-3.3162843588558255</v>
      </c>
      <c r="K7">
        <v>20.7020572659675</v>
      </c>
      <c r="L7">
        <f t="shared" si="4"/>
        <v>2.07020572659675</v>
      </c>
      <c r="M7">
        <f t="shared" si="0"/>
        <v>7.3097585612744265E-2</v>
      </c>
      <c r="N7">
        <f t="shared" si="1"/>
        <v>7.8865212209071195E-2</v>
      </c>
    </row>
    <row r="8" spans="1:14" x14ac:dyDescent="0.2">
      <c r="A8" t="s">
        <v>8</v>
      </c>
      <c r="B8">
        <v>5.3052400000000004</v>
      </c>
      <c r="C8">
        <v>20</v>
      </c>
      <c r="D8">
        <v>30.301593733592501</v>
      </c>
      <c r="E8">
        <f>-LN(D8)</f>
        <v>-3.4112003096004719</v>
      </c>
      <c r="F8">
        <v>31.594673242568899</v>
      </c>
      <c r="G8">
        <f t="shared" si="2"/>
        <v>-3.4529885381105023</v>
      </c>
      <c r="H8">
        <f t="shared" si="3"/>
        <v>-3.4659806781746534</v>
      </c>
      <c r="K8">
        <v>21.616058946590101</v>
      </c>
      <c r="L8">
        <f t="shared" si="4"/>
        <v>2.1616058946590102</v>
      </c>
      <c r="M8">
        <f t="shared" si="0"/>
        <v>6.617791041361544E-2</v>
      </c>
      <c r="N8">
        <f t="shared" si="1"/>
        <v>7.0869756086883978E-2</v>
      </c>
    </row>
    <row r="9" spans="1:14" x14ac:dyDescent="0.2">
      <c r="A9" s="2" t="s">
        <v>2</v>
      </c>
      <c r="B9">
        <v>0.6</v>
      </c>
      <c r="C9">
        <v>30</v>
      </c>
      <c r="F9">
        <v>39.343500766754097</v>
      </c>
      <c r="G9">
        <f t="shared" si="2"/>
        <v>-3.6723307964637386</v>
      </c>
      <c r="H9">
        <f t="shared" si="3"/>
        <v>-3.6606808857260273</v>
      </c>
      <c r="K9">
        <v>23.178776892016302</v>
      </c>
      <c r="L9">
        <f t="shared" si="4"/>
        <v>2.3178776892016302</v>
      </c>
      <c r="M9">
        <f t="shared" si="0"/>
        <v>5.7243727058738973E-2</v>
      </c>
      <c r="N9">
        <f t="shared" si="1"/>
        <v>6.0720607888275262E-2</v>
      </c>
    </row>
    <row r="10" spans="1:14" x14ac:dyDescent="0.2">
      <c r="C10">
        <v>40</v>
      </c>
      <c r="F10">
        <v>42.988016657829199</v>
      </c>
      <c r="G10">
        <f t="shared" si="2"/>
        <v>-3.7609213944783479</v>
      </c>
      <c r="H10">
        <f t="shared" si="3"/>
        <v>-3.7860040156693548</v>
      </c>
      <c r="K10">
        <v>22.969589041486099</v>
      </c>
      <c r="L10">
        <f t="shared" si="4"/>
        <v>2.2969589041486098</v>
      </c>
      <c r="M10">
        <f t="shared" si="0"/>
        <v>5.2053917699037888E-2</v>
      </c>
      <c r="N10">
        <f t="shared" si="1"/>
        <v>5.491303738162194E-2</v>
      </c>
    </row>
    <row r="11" spans="1:14" x14ac:dyDescent="0.2">
      <c r="A11" s="4" t="s">
        <v>9</v>
      </c>
      <c r="B11" s="4"/>
      <c r="C11">
        <v>50</v>
      </c>
      <c r="D11">
        <v>46.512963631014401</v>
      </c>
      <c r="E11">
        <f>-LN(D11)</f>
        <v>-3.8397310615029738</v>
      </c>
      <c r="F11">
        <v>49.682864971160797</v>
      </c>
      <c r="G11">
        <f t="shared" si="2"/>
        <v>-3.9056601044640855</v>
      </c>
      <c r="H11">
        <f t="shared" si="3"/>
        <v>-3.8755336177735837</v>
      </c>
      <c r="K11">
        <v>23.3824064469018</v>
      </c>
      <c r="L11">
        <f t="shared" si="4"/>
        <v>2.3382406446901802</v>
      </c>
      <c r="M11">
        <f t="shared" si="0"/>
        <v>4.598940899936383E-2</v>
      </c>
      <c r="N11">
        <f t="shared" si="1"/>
        <v>4.8206821869045416E-2</v>
      </c>
    </row>
    <row r="12" spans="1:14" x14ac:dyDescent="0.2">
      <c r="A12" t="s">
        <v>6</v>
      </c>
      <c r="B12">
        <v>100.19</v>
      </c>
      <c r="C12">
        <v>60</v>
      </c>
      <c r="F12">
        <v>51.665846061706503</v>
      </c>
      <c r="G12">
        <f t="shared" si="2"/>
        <v>-3.9447969454483576</v>
      </c>
      <c r="H12">
        <f t="shared" si="3"/>
        <v>-3.9436644069662092</v>
      </c>
      <c r="K12">
        <v>21.967479803554301</v>
      </c>
      <c r="L12">
        <f t="shared" si="4"/>
        <v>2.19674798035543</v>
      </c>
      <c r="M12">
        <f t="shared" si="0"/>
        <v>4.1639303457485385E-2</v>
      </c>
      <c r="N12">
        <f t="shared" si="1"/>
        <v>4.34487520031763E-2</v>
      </c>
    </row>
    <row r="13" spans="1:14" x14ac:dyDescent="0.2">
      <c r="A13" t="s">
        <v>7</v>
      </c>
      <c r="B13">
        <v>1.0876999999999999</v>
      </c>
      <c r="C13">
        <v>70</v>
      </c>
      <c r="F13">
        <v>56.125078868865899</v>
      </c>
      <c r="G13">
        <f t="shared" si="2"/>
        <v>-4.0275827512973494</v>
      </c>
      <c r="H13">
        <f t="shared" si="3"/>
        <v>-3.9977728434541899</v>
      </c>
      <c r="K13">
        <v>22.1411373749144</v>
      </c>
      <c r="L13">
        <f t="shared" si="4"/>
        <v>2.2141137374914401</v>
      </c>
      <c r="M13">
        <f t="shared" si="0"/>
        <v>3.869137359423766E-2</v>
      </c>
      <c r="N13">
        <f t="shared" si="1"/>
        <v>4.0248859353056325E-2</v>
      </c>
    </row>
    <row r="14" spans="1:14" x14ac:dyDescent="0.2">
      <c r="A14" t="s">
        <v>8</v>
      </c>
      <c r="B14">
        <v>86.728200000000001</v>
      </c>
      <c r="C14">
        <v>80</v>
      </c>
      <c r="F14">
        <v>58.503942565917903</v>
      </c>
      <c r="G14">
        <f t="shared" si="2"/>
        <v>-4.0690941462561128</v>
      </c>
      <c r="H14">
        <f t="shared" si="3"/>
        <v>-4.0420935432888436</v>
      </c>
      <c r="K14">
        <v>21.7170884247084</v>
      </c>
      <c r="L14">
        <f t="shared" si="4"/>
        <v>2.17170884247084</v>
      </c>
      <c r="M14">
        <f t="shared" si="0"/>
        <v>3.6448341325106111E-2</v>
      </c>
      <c r="N14">
        <f t="shared" si="1"/>
        <v>3.782723989378392E-2</v>
      </c>
    </row>
    <row r="15" spans="1:14" x14ac:dyDescent="0.2">
      <c r="A15" s="2" t="s">
        <v>2</v>
      </c>
      <c r="B15">
        <v>1</v>
      </c>
      <c r="C15">
        <v>90</v>
      </c>
      <c r="F15">
        <v>57.762205123901303</v>
      </c>
      <c r="G15">
        <f t="shared" si="2"/>
        <v>-4.0563346712086963</v>
      </c>
      <c r="H15">
        <f t="shared" si="3"/>
        <v>-4.0792583394037765</v>
      </c>
      <c r="K15">
        <v>22.5288170919486</v>
      </c>
      <c r="L15">
        <f t="shared" si="4"/>
        <v>2.2528817091948601</v>
      </c>
      <c r="M15">
        <f t="shared" si="0"/>
        <v>3.8261306624120597E-2</v>
      </c>
      <c r="N15">
        <f t="shared" si="1"/>
        <v>3.9783675110785427E-2</v>
      </c>
    </row>
    <row r="16" spans="1:14" x14ac:dyDescent="0.2">
      <c r="C16">
        <v>100</v>
      </c>
      <c r="D16">
        <v>59.9339922281765</v>
      </c>
      <c r="E16">
        <f>-LN(D16)</f>
        <v>-4.0932438271050273</v>
      </c>
      <c r="F16">
        <v>59.983228683471602</v>
      </c>
      <c r="G16">
        <f t="shared" si="2"/>
        <v>-4.0940650012064213</v>
      </c>
      <c r="H16">
        <f t="shared" si="3"/>
        <v>-4.1110022027263362</v>
      </c>
      <c r="I16">
        <f t="shared" ref="I16:I38" si="5">-LN(B$12)+B$13/(1+POWER(C16/B$14,B$15))</f>
        <v>-4.1018727934245387</v>
      </c>
      <c r="K16">
        <v>22.076447939440801</v>
      </c>
      <c r="L16">
        <f t="shared" si="4"/>
        <v>2.20764479394408</v>
      </c>
      <c r="M16">
        <f t="shared" si="0"/>
        <v>3.6143259114097818E-2</v>
      </c>
      <c r="N16">
        <f t="shared" si="1"/>
        <v>3.7498738830882547E-2</v>
      </c>
    </row>
    <row r="17" spans="3:14" x14ac:dyDescent="0.2">
      <c r="C17">
        <v>120</v>
      </c>
      <c r="F17">
        <v>64.782356014251704</v>
      </c>
      <c r="G17">
        <f t="shared" si="2"/>
        <v>-4.1710332825516003</v>
      </c>
      <c r="H17">
        <f t="shared" si="3"/>
        <v>-4.1626750198212266</v>
      </c>
      <c r="I17">
        <f t="shared" si="5"/>
        <v>-4.1507481369767616</v>
      </c>
      <c r="K17">
        <v>20.062831885508601</v>
      </c>
      <c r="L17">
        <f t="shared" si="4"/>
        <v>2.0062831885508601</v>
      </c>
      <c r="M17">
        <f t="shared" si="0"/>
        <v>3.0499711712815975E-2</v>
      </c>
      <c r="N17">
        <f t="shared" si="1"/>
        <v>3.1459287638837284E-2</v>
      </c>
    </row>
    <row r="18" spans="3:14" x14ac:dyDescent="0.2">
      <c r="C18">
        <v>150</v>
      </c>
      <c r="F18">
        <v>67.108806991577097</v>
      </c>
      <c r="G18">
        <f t="shared" si="2"/>
        <v>-4.2063152871022442</v>
      </c>
      <c r="H18">
        <f t="shared" si="3"/>
        <v>-4.2205186632096581</v>
      </c>
      <c r="I18">
        <f t="shared" si="5"/>
        <v>-4.2085765131010771</v>
      </c>
      <c r="K18">
        <v>19.2484580125676</v>
      </c>
      <c r="L18">
        <f t="shared" si="4"/>
        <v>1.92484580125676</v>
      </c>
      <c r="M18">
        <f t="shared" si="0"/>
        <v>2.8278820232749659E-2</v>
      </c>
      <c r="N18">
        <f t="shared" si="1"/>
        <v>2.9101842444618709E-2</v>
      </c>
    </row>
    <row r="19" spans="3:14" x14ac:dyDescent="0.2">
      <c r="C19">
        <v>200</v>
      </c>
      <c r="D19">
        <v>72.488924758012104</v>
      </c>
      <c r="E19">
        <f>-LN(D19)</f>
        <v>-4.2834337882328786</v>
      </c>
      <c r="F19">
        <v>70.871701774597099</v>
      </c>
      <c r="G19">
        <f t="shared" si="2"/>
        <v>-4.2608712251569383</v>
      </c>
      <c r="H19">
        <f t="shared" si="3"/>
        <v>-4.286864357402755</v>
      </c>
      <c r="I19">
        <f t="shared" si="5"/>
        <v>-4.2780659930633016</v>
      </c>
      <c r="K19">
        <v>18.090868499621699</v>
      </c>
      <c r="L19">
        <f t="shared" si="4"/>
        <v>1.80908684996217</v>
      </c>
      <c r="M19">
        <f t="shared" si="0"/>
        <v>2.5205868952771011E-2</v>
      </c>
      <c r="N19">
        <f t="shared" si="1"/>
        <v>2.5857669379138564E-2</v>
      </c>
    </row>
    <row r="20" spans="3:14" x14ac:dyDescent="0.2">
      <c r="C20">
        <v>300</v>
      </c>
      <c r="F20">
        <v>78.831121902465796</v>
      </c>
      <c r="G20">
        <f t="shared" si="2"/>
        <v>-4.3673078668932357</v>
      </c>
      <c r="H20">
        <f t="shared" si="3"/>
        <v>-4.3661097401548403</v>
      </c>
      <c r="I20">
        <f t="shared" si="5"/>
        <v>-4.3631392797302349</v>
      </c>
      <c r="K20">
        <v>15.356483156805499</v>
      </c>
      <c r="L20">
        <f t="shared" si="4"/>
        <v>1.5356483156805498</v>
      </c>
      <c r="M20">
        <f t="shared" si="0"/>
        <v>1.92929181128761E-2</v>
      </c>
      <c r="N20">
        <f t="shared" si="1"/>
        <v>1.9672469459565425E-2</v>
      </c>
    </row>
    <row r="21" spans="3:14" x14ac:dyDescent="0.2">
      <c r="C21">
        <v>400</v>
      </c>
      <c r="F21">
        <v>81.441040687560999</v>
      </c>
      <c r="G21">
        <f t="shared" si="2"/>
        <v>-4.3998793313006388</v>
      </c>
      <c r="H21">
        <f t="shared" si="3"/>
        <v>-4.4133591876239802</v>
      </c>
      <c r="I21">
        <f t="shared" si="5"/>
        <v>-4.4132553616710259</v>
      </c>
      <c r="K21">
        <v>13.7122272231185</v>
      </c>
      <c r="L21">
        <f t="shared" si="4"/>
        <v>1.3712227223118501</v>
      </c>
      <c r="M21">
        <f t="shared" si="0"/>
        <v>1.6696827938437388E-2</v>
      </c>
      <c r="N21">
        <f t="shared" si="1"/>
        <v>1.6980352663801455E-2</v>
      </c>
    </row>
    <row r="22" spans="3:14" x14ac:dyDescent="0.2">
      <c r="C22">
        <v>500</v>
      </c>
      <c r="D22">
        <v>85.3416023552398</v>
      </c>
      <c r="E22">
        <f>-LN(D22)</f>
        <v>-4.4466620537171657</v>
      </c>
      <c r="F22">
        <v>84.347576980590802</v>
      </c>
      <c r="G22">
        <f t="shared" si="2"/>
        <v>-4.4349460828009706</v>
      </c>
      <c r="H22">
        <f t="shared" si="3"/>
        <v>-4.445477593444302</v>
      </c>
      <c r="I22">
        <f t="shared" si="5"/>
        <v>-4.4462882074759733</v>
      </c>
      <c r="K22">
        <v>12.6015355774428</v>
      </c>
      <c r="L22">
        <f t="shared" si="4"/>
        <v>1.26015355774428</v>
      </c>
      <c r="M22">
        <f t="shared" si="0"/>
        <v>1.4829506296299833E-2</v>
      </c>
      <c r="N22">
        <f t="shared" si="1"/>
        <v>1.5052735078388609E-2</v>
      </c>
    </row>
    <row r="23" spans="3:14" x14ac:dyDescent="0.2">
      <c r="C23">
        <v>600</v>
      </c>
      <c r="F23">
        <v>88.122688827514594</v>
      </c>
      <c r="G23">
        <f t="shared" si="2"/>
        <v>-4.478730034717767</v>
      </c>
      <c r="H23">
        <f t="shared" si="3"/>
        <v>-4.4690630587669666</v>
      </c>
      <c r="I23">
        <f t="shared" si="5"/>
        <v>-4.4697006981520806</v>
      </c>
      <c r="K23">
        <v>9.2352488715345604</v>
      </c>
      <c r="L23">
        <f t="shared" si="4"/>
        <v>0.92352488715345604</v>
      </c>
      <c r="M23">
        <f t="shared" si="0"/>
        <v>1.0425455469020137E-2</v>
      </c>
      <c r="N23">
        <f t="shared" si="1"/>
        <v>1.0535291688691828E-2</v>
      </c>
    </row>
    <row r="24" spans="3:14" x14ac:dyDescent="0.2">
      <c r="C24">
        <v>700</v>
      </c>
      <c r="F24">
        <v>89.478086814880299</v>
      </c>
      <c r="G24">
        <f t="shared" si="2"/>
        <v>-4.4939937552453859</v>
      </c>
      <c r="H24">
        <f t="shared" si="3"/>
        <v>-4.4872915786602743</v>
      </c>
      <c r="I24">
        <f t="shared" si="5"/>
        <v>-4.4871613262469028</v>
      </c>
      <c r="K24">
        <v>9.2978878107719005</v>
      </c>
      <c r="L24">
        <f t="shared" si="4"/>
        <v>0.9297887810771901</v>
      </c>
      <c r="M24">
        <f t="shared" si="0"/>
        <v>1.0337627782376494E-2</v>
      </c>
      <c r="N24">
        <f t="shared" si="1"/>
        <v>1.044561159873825E-2</v>
      </c>
    </row>
    <row r="25" spans="3:14" x14ac:dyDescent="0.2">
      <c r="C25">
        <v>800</v>
      </c>
      <c r="F25">
        <v>91.1381585693359</v>
      </c>
      <c r="G25">
        <f t="shared" si="2"/>
        <v>-4.512376581213541</v>
      </c>
      <c r="H25">
        <f t="shared" si="3"/>
        <v>-4.5019031687280506</v>
      </c>
      <c r="I25">
        <f t="shared" si="5"/>
        <v>-4.5006837401076858</v>
      </c>
      <c r="K25">
        <v>7.3706861624029898</v>
      </c>
      <c r="L25">
        <f t="shared" si="4"/>
        <v>0.73706861624029896</v>
      </c>
      <c r="M25">
        <f t="shared" si="0"/>
        <v>8.0548490845785553E-3</v>
      </c>
      <c r="N25">
        <f t="shared" si="1"/>
        <v>8.1202568848256426E-3</v>
      </c>
    </row>
    <row r="26" spans="3:14" x14ac:dyDescent="0.2">
      <c r="C26">
        <v>900</v>
      </c>
      <c r="F26">
        <v>91.725814514160106</v>
      </c>
      <c r="G26">
        <f t="shared" si="2"/>
        <v>-4.5188038501600563</v>
      </c>
      <c r="H26">
        <f t="shared" si="3"/>
        <v>-4.5139402659652346</v>
      </c>
      <c r="I26">
        <f t="shared" si="5"/>
        <v>-4.5114652950651184</v>
      </c>
      <c r="K26">
        <v>7.17805021150473</v>
      </c>
      <c r="L26">
        <f t="shared" si="4"/>
        <v>0.71780502115047295</v>
      </c>
      <c r="M26">
        <f t="shared" si="0"/>
        <v>7.795089989201115E-3</v>
      </c>
      <c r="N26">
        <f t="shared" si="1"/>
        <v>7.8563311097233877E-3</v>
      </c>
    </row>
    <row r="27" spans="3:14" x14ac:dyDescent="0.2">
      <c r="C27">
        <v>1000</v>
      </c>
      <c r="D27">
        <v>91.641705746958195</v>
      </c>
      <c r="E27">
        <f>-LN(D27)</f>
        <v>-4.5178864709755544</v>
      </c>
      <c r="F27">
        <v>92.5233933258056</v>
      </c>
      <c r="G27">
        <f t="shared" si="2"/>
        <v>-4.5274615133638783</v>
      </c>
      <c r="H27">
        <f t="shared" si="3"/>
        <v>-4.5240698363451779</v>
      </c>
      <c r="I27">
        <f t="shared" si="5"/>
        <v>-4.5202626271124551</v>
      </c>
      <c r="K27">
        <v>6.24696785649913</v>
      </c>
      <c r="L27">
        <f t="shared" si="4"/>
        <v>0.62469678564991304</v>
      </c>
      <c r="M27">
        <f t="shared" si="0"/>
        <v>6.7290801075055818E-3</v>
      </c>
      <c r="N27">
        <f t="shared" si="1"/>
        <v>6.7746675614116505E-3</v>
      </c>
    </row>
    <row r="28" spans="3:14" x14ac:dyDescent="0.2">
      <c r="C28">
        <v>1200</v>
      </c>
      <c r="F28">
        <v>93.542525939941399</v>
      </c>
      <c r="G28">
        <f t="shared" si="2"/>
        <v>-4.5384161557811371</v>
      </c>
      <c r="I28">
        <f t="shared" si="5"/>
        <v>-4.5337551045694218</v>
      </c>
      <c r="K28">
        <v>5.6007825863960097</v>
      </c>
      <c r="L28">
        <f t="shared" si="4"/>
        <v>0.56007825863960092</v>
      </c>
      <c r="M28">
        <f t="shared" si="0"/>
        <v>5.9695652262044584E-3</v>
      </c>
      <c r="N28">
        <f t="shared" si="1"/>
        <v>6.0054150501571129E-3</v>
      </c>
    </row>
    <row r="29" spans="3:14" x14ac:dyDescent="0.2">
      <c r="C29">
        <v>1500</v>
      </c>
      <c r="F29">
        <v>94.190277404785107</v>
      </c>
      <c r="G29">
        <f t="shared" si="2"/>
        <v>-4.5453169639921374</v>
      </c>
      <c r="I29">
        <f t="shared" si="5"/>
        <v>-4.5476163213868483</v>
      </c>
      <c r="K29">
        <v>5.6465863432249801</v>
      </c>
      <c r="L29">
        <f t="shared" si="4"/>
        <v>0.56465863432249797</v>
      </c>
      <c r="M29">
        <f t="shared" si="0"/>
        <v>5.9769740130326014E-3</v>
      </c>
      <c r="N29">
        <f t="shared" si="1"/>
        <v>6.0129131462851619E-3</v>
      </c>
    </row>
    <row r="30" spans="3:14" x14ac:dyDescent="0.2">
      <c r="C30">
        <v>2000</v>
      </c>
      <c r="D30">
        <v>95.481111543104603</v>
      </c>
      <c r="E30">
        <f>-LN(D30)</f>
        <v>-4.5589284430357173</v>
      </c>
      <c r="F30">
        <v>95.966558837890602</v>
      </c>
      <c r="G30">
        <f t="shared" si="2"/>
        <v>-4.5639997853428307</v>
      </c>
      <c r="I30">
        <f t="shared" si="5"/>
        <v>-4.5618616030398025</v>
      </c>
      <c r="K30">
        <v>3.5334098551258801</v>
      </c>
      <c r="L30">
        <f t="shared" si="4"/>
        <v>0.35334098551258802</v>
      </c>
      <c r="M30">
        <f t="shared" si="0"/>
        <v>3.6751561777206261E-3</v>
      </c>
      <c r="N30">
        <f t="shared" si="1"/>
        <v>3.688712788628706E-3</v>
      </c>
    </row>
    <row r="31" spans="3:14" x14ac:dyDescent="0.2">
      <c r="C31">
        <v>3000</v>
      </c>
      <c r="F31">
        <v>97.219208221435494</v>
      </c>
      <c r="G31">
        <f t="shared" si="2"/>
        <v>-4.5769683073899001</v>
      </c>
      <c r="I31">
        <f t="shared" si="5"/>
        <v>-4.5765071362070469</v>
      </c>
      <c r="K31">
        <v>2.8391396460846998</v>
      </c>
      <c r="L31">
        <f t="shared" si="4"/>
        <v>0.28391396460846996</v>
      </c>
      <c r="M31">
        <f t="shared" si="0"/>
        <v>2.9160925221582254E-3</v>
      </c>
      <c r="N31">
        <f t="shared" si="1"/>
        <v>2.9246209936291227E-3</v>
      </c>
    </row>
    <row r="32" spans="3:14" x14ac:dyDescent="0.2">
      <c r="C32">
        <v>4000</v>
      </c>
      <c r="F32">
        <v>97.663091201782194</v>
      </c>
      <c r="G32">
        <f t="shared" si="2"/>
        <v>-4.5815237108233644</v>
      </c>
      <c r="I32">
        <f t="shared" si="5"/>
        <v>-4.5839853059233802</v>
      </c>
      <c r="K32">
        <v>2.13818216414235</v>
      </c>
      <c r="L32">
        <f t="shared" si="4"/>
        <v>0.21381821641423499</v>
      </c>
      <c r="M32">
        <f t="shared" si="0"/>
        <v>2.1869520400572173E-3</v>
      </c>
      <c r="N32">
        <f t="shared" si="1"/>
        <v>2.1917452837913773E-3</v>
      </c>
    </row>
    <row r="33" spans="3:14" x14ac:dyDescent="0.2">
      <c r="C33">
        <v>5000</v>
      </c>
      <c r="D33">
        <v>98.095172898916999</v>
      </c>
      <c r="E33">
        <f>-LN(D33)</f>
        <v>-4.5859381594372923</v>
      </c>
      <c r="F33">
        <v>97.959989547729407</v>
      </c>
      <c r="G33">
        <f t="shared" si="2"/>
        <v>-4.5845591253845885</v>
      </c>
      <c r="I33">
        <f t="shared" si="5"/>
        <v>-4.5885232085673211</v>
      </c>
      <c r="K33">
        <v>2.09905776763136</v>
      </c>
      <c r="L33">
        <f t="shared" si="4"/>
        <v>0.20990577676313599</v>
      </c>
      <c r="M33">
        <f t="shared" si="0"/>
        <v>2.1404780514986195E-3</v>
      </c>
      <c r="N33">
        <f t="shared" si="1"/>
        <v>2.1450695274978595E-3</v>
      </c>
    </row>
    <row r="34" spans="3:14" x14ac:dyDescent="0.2">
      <c r="C34">
        <v>6000</v>
      </c>
      <c r="F34">
        <v>98.307803039550706</v>
      </c>
      <c r="G34">
        <f t="shared" si="2"/>
        <v>-4.5881034038557154</v>
      </c>
      <c r="I34">
        <f t="shared" si="5"/>
        <v>-4.5915700301263733</v>
      </c>
      <c r="K34">
        <v>1.6781489214355401</v>
      </c>
      <c r="L34">
        <f t="shared" si="4"/>
        <v>0.167814892143554</v>
      </c>
      <c r="M34">
        <f t="shared" si="0"/>
        <v>1.705579992424688E-3</v>
      </c>
      <c r="N34">
        <f t="shared" si="1"/>
        <v>1.7084939662583198E-3</v>
      </c>
    </row>
    <row r="35" spans="3:14" x14ac:dyDescent="0.2">
      <c r="C35">
        <v>7000</v>
      </c>
      <c r="F35">
        <v>98.5814282226562</v>
      </c>
      <c r="G35">
        <f t="shared" si="2"/>
        <v>-4.5908828891278128</v>
      </c>
      <c r="I35">
        <f t="shared" si="5"/>
        <v>-4.5937569847699562</v>
      </c>
      <c r="K35">
        <v>1.4746019759658799</v>
      </c>
      <c r="L35">
        <f t="shared" si="4"/>
        <v>0.14746019759658799</v>
      </c>
      <c r="M35">
        <f t="shared" si="0"/>
        <v>1.4947036481355344E-3</v>
      </c>
      <c r="N35">
        <f t="shared" si="1"/>
        <v>1.4969411319236592E-3</v>
      </c>
    </row>
    <row r="36" spans="3:14" x14ac:dyDescent="0.2">
      <c r="C36">
        <v>8000</v>
      </c>
      <c r="F36">
        <v>98.812108612060499</v>
      </c>
      <c r="G36">
        <f t="shared" si="2"/>
        <v>-4.5932201540465822</v>
      </c>
      <c r="I36">
        <f t="shared" si="5"/>
        <v>-4.5954030643922703</v>
      </c>
      <c r="K36">
        <v>1.1768951794235201</v>
      </c>
      <c r="L36">
        <f t="shared" si="4"/>
        <v>0.11768951794235201</v>
      </c>
      <c r="M36">
        <f t="shared" si="0"/>
        <v>1.1903347527847613E-3</v>
      </c>
      <c r="N36">
        <f t="shared" si="1"/>
        <v>1.1917533383679778E-3</v>
      </c>
    </row>
    <row r="37" spans="3:14" x14ac:dyDescent="0.2">
      <c r="C37">
        <v>9000</v>
      </c>
      <c r="F37">
        <v>98.959459457397401</v>
      </c>
      <c r="G37">
        <f t="shared" si="2"/>
        <v>-4.5947102658360626</v>
      </c>
      <c r="I37">
        <f t="shared" si="5"/>
        <v>-4.5966868398747263</v>
      </c>
      <c r="K37">
        <v>1.0942869723406901</v>
      </c>
      <c r="L37">
        <f t="shared" si="4"/>
        <v>0.10942869723406901</v>
      </c>
      <c r="M37">
        <f t="shared" si="0"/>
        <v>1.1051822599330741E-3</v>
      </c>
      <c r="N37">
        <f t="shared" si="1"/>
        <v>1.1064050392793853E-3</v>
      </c>
    </row>
    <row r="38" spans="3:14" x14ac:dyDescent="0.2">
      <c r="C38">
        <v>10000</v>
      </c>
      <c r="D38">
        <v>99.030599892391606</v>
      </c>
      <c r="E38">
        <f>-LN(D38)</f>
        <v>-4.5954288921983091</v>
      </c>
      <c r="F38">
        <v>99.005273895263599</v>
      </c>
      <c r="G38">
        <f t="shared" si="2"/>
        <v>-4.5951731203850343</v>
      </c>
      <c r="I38">
        <f t="shared" si="5"/>
        <v>-4.5977160679049263</v>
      </c>
      <c r="K38">
        <v>0.96920790891208697</v>
      </c>
      <c r="L38">
        <f t="shared" si="4"/>
        <v>9.6920790891208697E-2</v>
      </c>
      <c r="M38">
        <f t="shared" si="0"/>
        <v>9.7846688282740958E-4</v>
      </c>
      <c r="N38">
        <f t="shared" si="1"/>
        <v>9.7942521804411675E-4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3344-4BC7-7848-8476-3A40D550160E}">
  <dimension ref="A1:N49"/>
  <sheetViews>
    <sheetView tabSelected="1" topLeftCell="B1" zoomScale="221" zoomScaleNormal="221" workbookViewId="0">
      <selection activeCell="D4" sqref="D4:G4"/>
    </sheetView>
  </sheetViews>
  <sheetFormatPr baseColWidth="10" defaultRowHeight="16" x14ac:dyDescent="0.2"/>
  <cols>
    <col min="10" max="10" width="2.5" customWidth="1"/>
    <col min="13" max="14" width="14.83203125" customWidth="1"/>
  </cols>
  <sheetData>
    <row r="1" spans="1:14" x14ac:dyDescent="0.2">
      <c r="A1" s="2" t="s">
        <v>0</v>
      </c>
      <c r="B1">
        <v>2.5</v>
      </c>
    </row>
    <row r="2" spans="1:14" x14ac:dyDescent="0.2">
      <c r="A2" t="s">
        <v>0</v>
      </c>
      <c r="B2">
        <v>1</v>
      </c>
    </row>
    <row r="3" spans="1:14" x14ac:dyDescent="0.2">
      <c r="A3" t="s">
        <v>1</v>
      </c>
      <c r="B3">
        <v>100</v>
      </c>
    </row>
    <row r="4" spans="1:14" ht="18" x14ac:dyDescent="0.25">
      <c r="C4" s="1" t="s">
        <v>11</v>
      </c>
      <c r="D4" s="1" t="s">
        <v>15</v>
      </c>
      <c r="E4" s="3" t="s">
        <v>16</v>
      </c>
      <c r="F4" s="1" t="s">
        <v>17</v>
      </c>
      <c r="G4" s="3" t="s">
        <v>18</v>
      </c>
      <c r="H4" s="1" t="s">
        <v>12</v>
      </c>
      <c r="I4" s="1" t="s">
        <v>13</v>
      </c>
      <c r="K4" t="s">
        <v>3</v>
      </c>
      <c r="L4" t="s">
        <v>4</v>
      </c>
      <c r="M4" t="s">
        <v>10</v>
      </c>
      <c r="N4" t="s">
        <v>10</v>
      </c>
    </row>
    <row r="5" spans="1:14" x14ac:dyDescent="0.2">
      <c r="A5" s="4" t="s">
        <v>5</v>
      </c>
      <c r="B5" s="4"/>
      <c r="C5">
        <v>10</v>
      </c>
      <c r="D5">
        <v>9.6772594289796103</v>
      </c>
      <c r="E5">
        <f>-LN(D5)</f>
        <v>-2.2697787443623976</v>
      </c>
      <c r="F5">
        <v>9.9364644289016706</v>
      </c>
      <c r="G5">
        <f>-LN(F5)</f>
        <v>-2.2962112661379659</v>
      </c>
      <c r="H5">
        <f>-LN(B$6)+B$7/(1+POWER(C5/B$8,B$9))</f>
        <v>-2.3272563785915765</v>
      </c>
      <c r="K5">
        <v>9.2055897888977203</v>
      </c>
      <c r="L5">
        <f>K5/SQRT(100)</f>
        <v>0.92055897888977201</v>
      </c>
      <c r="M5">
        <f t="shared" ref="M5:M38" si="0">LN(1+L5/F5)</f>
        <v>8.8600923118584279E-2</v>
      </c>
      <c r="N5">
        <f t="shared" ref="N5:N38" si="1">-LN(1-L5/F5)</f>
        <v>9.7220976366315243E-2</v>
      </c>
    </row>
    <row r="6" spans="1:14" x14ac:dyDescent="0.2">
      <c r="A6" t="s">
        <v>6</v>
      </c>
      <c r="B6">
        <v>102.654</v>
      </c>
      <c r="C6">
        <v>12</v>
      </c>
      <c r="F6">
        <v>11.233578591346699</v>
      </c>
      <c r="G6">
        <f t="shared" ref="G6:G49" si="2">-LN(F6)</f>
        <v>-2.4189073815094382</v>
      </c>
      <c r="H6">
        <f t="shared" ref="H6:H27" si="3">-LN(B$6)+B$7/(1+POWER(C6/B$8,B$9))</f>
        <v>-2.4119853152011395</v>
      </c>
      <c r="K6">
        <v>11.180074535127501</v>
      </c>
      <c r="L6">
        <f t="shared" ref="L6:L38" si="4">K6/SQRT(100)</f>
        <v>1.11800745351275</v>
      </c>
      <c r="M6">
        <f t="shared" si="0"/>
        <v>9.4877098003779581E-2</v>
      </c>
      <c r="N6">
        <f t="shared" si="1"/>
        <v>0.10483144804147773</v>
      </c>
    </row>
    <row r="7" spans="1:14" x14ac:dyDescent="0.2">
      <c r="A7" t="s">
        <v>7</v>
      </c>
      <c r="B7">
        <v>3.4402400000000002</v>
      </c>
      <c r="C7">
        <v>15</v>
      </c>
      <c r="F7">
        <v>12.2733806085586</v>
      </c>
      <c r="G7">
        <f t="shared" si="2"/>
        <v>-2.5074327389945803</v>
      </c>
      <c r="H7">
        <f t="shared" si="3"/>
        <v>-2.5193607831352414</v>
      </c>
      <c r="K7">
        <v>10.8694813397467</v>
      </c>
      <c r="L7">
        <f t="shared" si="4"/>
        <v>1.08694813397467</v>
      </c>
      <c r="M7">
        <f t="shared" si="0"/>
        <v>8.4857035288226204E-2</v>
      </c>
      <c r="N7">
        <f t="shared" si="1"/>
        <v>9.2731081212745994E-2</v>
      </c>
    </row>
    <row r="8" spans="1:14" x14ac:dyDescent="0.2">
      <c r="A8" t="s">
        <v>8</v>
      </c>
      <c r="B8">
        <v>32.493000000000002</v>
      </c>
      <c r="C8">
        <v>20</v>
      </c>
      <c r="D8">
        <v>14.1576820484038</v>
      </c>
      <c r="E8">
        <f>-LN(D8)</f>
        <v>-2.6502573777191092</v>
      </c>
      <c r="F8">
        <v>14.185036633014599</v>
      </c>
      <c r="G8">
        <f t="shared" si="2"/>
        <v>-2.6521876507752524</v>
      </c>
      <c r="H8">
        <f t="shared" si="3"/>
        <v>-2.6625702254340569</v>
      </c>
      <c r="K8">
        <v>11.6790869881308</v>
      </c>
      <c r="L8">
        <f t="shared" si="4"/>
        <v>1.16790869881308</v>
      </c>
      <c r="M8">
        <f t="shared" si="0"/>
        <v>7.9119683146631106E-2</v>
      </c>
      <c r="N8">
        <f t="shared" si="1"/>
        <v>8.5921627099115161E-2</v>
      </c>
    </row>
    <row r="9" spans="1:14" x14ac:dyDescent="0.2">
      <c r="A9" s="2" t="s">
        <v>2</v>
      </c>
      <c r="B9">
        <v>0.6</v>
      </c>
      <c r="C9">
        <v>30</v>
      </c>
      <c r="F9">
        <v>18.420159392356801</v>
      </c>
      <c r="G9">
        <f t="shared" si="2"/>
        <v>-2.9134456840121326</v>
      </c>
      <c r="H9">
        <f t="shared" si="3"/>
        <v>-2.8700582228449338</v>
      </c>
      <c r="K9">
        <v>14.9728579564906</v>
      </c>
      <c r="L9">
        <f t="shared" si="4"/>
        <v>1.4972857956490599</v>
      </c>
      <c r="M9">
        <f t="shared" si="0"/>
        <v>7.8150306304958159E-2</v>
      </c>
      <c r="N9">
        <f t="shared" si="1"/>
        <v>8.4779509933482239E-2</v>
      </c>
    </row>
    <row r="10" spans="1:14" x14ac:dyDescent="0.2">
      <c r="C10">
        <v>40</v>
      </c>
      <c r="F10">
        <v>20.084380726814199</v>
      </c>
      <c r="G10">
        <f t="shared" si="2"/>
        <v>-2.9999424347152583</v>
      </c>
      <c r="H10">
        <f t="shared" si="3"/>
        <v>-3.0183658501122355</v>
      </c>
      <c r="K10">
        <v>14.9827865183961</v>
      </c>
      <c r="L10">
        <f t="shared" si="4"/>
        <v>1.4982786518396101</v>
      </c>
      <c r="M10">
        <f t="shared" si="0"/>
        <v>7.1947751009309543E-2</v>
      </c>
      <c r="N10">
        <f t="shared" si="1"/>
        <v>7.7528333559541987E-2</v>
      </c>
    </row>
    <row r="11" spans="1:14" x14ac:dyDescent="0.2">
      <c r="A11" s="4" t="s">
        <v>14</v>
      </c>
      <c r="B11" s="4"/>
      <c r="C11">
        <v>50</v>
      </c>
      <c r="D11">
        <v>22.7301263478615</v>
      </c>
      <c r="E11">
        <f>-LN(D11)</f>
        <v>-3.1236911964878722</v>
      </c>
      <c r="F11">
        <v>24.425745277404701</v>
      </c>
      <c r="G11">
        <f t="shared" si="2"/>
        <v>-3.195637710356058</v>
      </c>
      <c r="H11">
        <f t="shared" si="3"/>
        <v>-3.132423546935367</v>
      </c>
      <c r="K11">
        <v>17.785608701747801</v>
      </c>
      <c r="L11">
        <f t="shared" si="4"/>
        <v>1.7785608701747802</v>
      </c>
      <c r="M11">
        <f t="shared" si="0"/>
        <v>7.0286043683740196E-2</v>
      </c>
      <c r="N11">
        <f t="shared" si="1"/>
        <v>7.5602174885556747E-2</v>
      </c>
    </row>
    <row r="12" spans="1:14" x14ac:dyDescent="0.2">
      <c r="A12" t="s">
        <v>6</v>
      </c>
      <c r="B12">
        <v>100.145</v>
      </c>
      <c r="C12">
        <v>60</v>
      </c>
      <c r="F12">
        <v>25.280506129264801</v>
      </c>
      <c r="G12">
        <f t="shared" si="2"/>
        <v>-3.2300335900143482</v>
      </c>
      <c r="H12">
        <f t="shared" si="3"/>
        <v>-3.2242153636557029</v>
      </c>
      <c r="K12">
        <v>17.463509323960199</v>
      </c>
      <c r="L12">
        <f t="shared" si="4"/>
        <v>1.74635093239602</v>
      </c>
      <c r="M12">
        <f t="shared" si="0"/>
        <v>6.6797487585240942E-2</v>
      </c>
      <c r="N12">
        <f t="shared" si="1"/>
        <v>7.1580811413375078E-2</v>
      </c>
    </row>
    <row r="13" spans="1:14" x14ac:dyDescent="0.2">
      <c r="A13" t="s">
        <v>7</v>
      </c>
      <c r="B13">
        <v>0.95280799999999999</v>
      </c>
      <c r="C13">
        <v>70</v>
      </c>
      <c r="F13">
        <v>28.520845108032201</v>
      </c>
      <c r="G13">
        <f t="shared" si="2"/>
        <v>-3.3506352272260136</v>
      </c>
      <c r="H13">
        <f t="shared" si="3"/>
        <v>-3.3004336225091651</v>
      </c>
      <c r="K13">
        <v>18.9923529448319</v>
      </c>
      <c r="L13">
        <f t="shared" si="4"/>
        <v>1.8992352944831901</v>
      </c>
      <c r="M13">
        <f t="shared" si="0"/>
        <v>6.4467702682356395E-2</v>
      </c>
      <c r="N13">
        <f t="shared" si="1"/>
        <v>6.8911942250213701E-2</v>
      </c>
    </row>
    <row r="14" spans="1:14" x14ac:dyDescent="0.2">
      <c r="A14" t="s">
        <v>8</v>
      </c>
      <c r="B14">
        <v>504.74700000000001</v>
      </c>
      <c r="C14">
        <v>80</v>
      </c>
      <c r="F14">
        <v>30.130732021331699</v>
      </c>
      <c r="G14">
        <f t="shared" si="2"/>
        <v>-3.4055456482779367</v>
      </c>
      <c r="H14">
        <f t="shared" si="3"/>
        <v>-3.3651915342796723</v>
      </c>
      <c r="K14">
        <v>19.1796393951102</v>
      </c>
      <c r="L14">
        <f t="shared" si="4"/>
        <v>1.91796393951102</v>
      </c>
      <c r="M14">
        <f t="shared" si="0"/>
        <v>6.1710846611764181E-2</v>
      </c>
      <c r="N14">
        <f t="shared" si="1"/>
        <v>6.5771003943870879E-2</v>
      </c>
    </row>
    <row r="15" spans="1:14" x14ac:dyDescent="0.2">
      <c r="A15" s="2" t="s">
        <v>2</v>
      </c>
      <c r="B15">
        <v>0.899231</v>
      </c>
      <c r="C15">
        <v>90</v>
      </c>
      <c r="F15">
        <v>30.158525524139399</v>
      </c>
      <c r="G15">
        <f t="shared" si="2"/>
        <v>-3.4064676534877592</v>
      </c>
      <c r="H15">
        <f t="shared" si="3"/>
        <v>-3.4211932187395719</v>
      </c>
      <c r="K15">
        <v>20.425468053945998</v>
      </c>
      <c r="L15">
        <f t="shared" si="4"/>
        <v>2.0425468053945997</v>
      </c>
      <c r="M15">
        <f t="shared" si="0"/>
        <v>6.55321006675397E-2</v>
      </c>
      <c r="N15">
        <f t="shared" si="1"/>
        <v>7.0129601083449317E-2</v>
      </c>
    </row>
    <row r="16" spans="1:14" x14ac:dyDescent="0.2">
      <c r="C16">
        <v>100</v>
      </c>
      <c r="D16">
        <v>31.5015499484415</v>
      </c>
      <c r="E16">
        <f>-LN(D16)</f>
        <v>-3.450036749333504</v>
      </c>
      <c r="F16">
        <v>31.5590781736373</v>
      </c>
      <c r="G16">
        <f t="shared" si="2"/>
        <v>-3.451861286857723</v>
      </c>
      <c r="H16">
        <f t="shared" si="3"/>
        <v>-3.4703079211094039</v>
      </c>
      <c r="K16">
        <v>20.2093432022101</v>
      </c>
      <c r="L16">
        <f t="shared" si="4"/>
        <v>2.0209343202210102</v>
      </c>
      <c r="M16">
        <f t="shared" si="0"/>
        <v>6.2069736854089307E-2</v>
      </c>
      <c r="N16">
        <f t="shared" si="1"/>
        <v>6.6178846751837342E-2</v>
      </c>
    </row>
    <row r="17" spans="3:14" x14ac:dyDescent="0.2">
      <c r="C17">
        <v>120</v>
      </c>
      <c r="F17">
        <v>34.856860551834103</v>
      </c>
      <c r="G17">
        <f t="shared" si="2"/>
        <v>-3.5512499772822999</v>
      </c>
      <c r="H17">
        <f t="shared" si="3"/>
        <v>-3.5529031937277473</v>
      </c>
      <c r="K17">
        <v>20.157526393238001</v>
      </c>
      <c r="L17">
        <f t="shared" si="4"/>
        <v>2.0157526393238001</v>
      </c>
      <c r="M17">
        <f t="shared" si="0"/>
        <v>5.6219108263353294E-2</v>
      </c>
      <c r="N17">
        <f t="shared" si="1"/>
        <v>5.9568956588995796E-2</v>
      </c>
    </row>
    <row r="18" spans="3:14" x14ac:dyDescent="0.2">
      <c r="C18">
        <v>150</v>
      </c>
      <c r="F18">
        <v>36.641559171676597</v>
      </c>
      <c r="G18">
        <f t="shared" si="2"/>
        <v>-3.601183092712676</v>
      </c>
      <c r="H18">
        <f t="shared" si="3"/>
        <v>-3.6494740968471251</v>
      </c>
      <c r="K18">
        <v>20.164869874110401</v>
      </c>
      <c r="L18">
        <f t="shared" si="4"/>
        <v>2.01648698741104</v>
      </c>
      <c r="M18">
        <f t="shared" si="0"/>
        <v>5.3571840708308442E-2</v>
      </c>
      <c r="N18">
        <f t="shared" si="1"/>
        <v>5.6605043463214828E-2</v>
      </c>
    </row>
    <row r="19" spans="3:14" x14ac:dyDescent="0.2">
      <c r="C19">
        <v>200</v>
      </c>
      <c r="D19">
        <v>42.134003919657303</v>
      </c>
      <c r="E19">
        <f>-LN(D19)</f>
        <v>-3.7408551087326432</v>
      </c>
      <c r="F19">
        <v>40.1509021663665</v>
      </c>
      <c r="G19">
        <f t="shared" si="2"/>
        <v>-3.6926449100373748</v>
      </c>
      <c r="H19">
        <f t="shared" si="3"/>
        <v>-3.7659801494969183</v>
      </c>
      <c r="K19">
        <v>20.6374798241362</v>
      </c>
      <c r="L19">
        <f t="shared" si="4"/>
        <v>2.06374798241362</v>
      </c>
      <c r="M19">
        <f t="shared" si="0"/>
        <v>5.0122410682227392E-2</v>
      </c>
      <c r="N19">
        <f t="shared" si="1"/>
        <v>5.2767845282280006E-2</v>
      </c>
    </row>
    <row r="20" spans="3:14" x14ac:dyDescent="0.2">
      <c r="C20">
        <v>300</v>
      </c>
      <c r="F20">
        <v>48.839757013320899</v>
      </c>
      <c r="G20">
        <f t="shared" si="2"/>
        <v>-3.8885446740728979</v>
      </c>
      <c r="H20">
        <f t="shared" si="3"/>
        <v>-3.9138832002989039</v>
      </c>
      <c r="K20">
        <v>20.780154953629602</v>
      </c>
      <c r="L20">
        <f t="shared" si="4"/>
        <v>2.0780154953629602</v>
      </c>
      <c r="M20">
        <f t="shared" si="0"/>
        <v>4.1667353739672335E-2</v>
      </c>
      <c r="N20">
        <f t="shared" si="1"/>
        <v>4.3479294408114891E-2</v>
      </c>
    </row>
    <row r="21" spans="3:14" x14ac:dyDescent="0.2">
      <c r="C21">
        <v>400</v>
      </c>
      <c r="F21">
        <v>52.069741878509497</v>
      </c>
      <c r="G21">
        <f t="shared" si="2"/>
        <v>-3.9525840099608596</v>
      </c>
      <c r="H21">
        <f t="shared" si="3"/>
        <v>-4.0069841492164615</v>
      </c>
      <c r="K21">
        <v>20.4545523307666</v>
      </c>
      <c r="L21">
        <f t="shared" si="4"/>
        <v>2.0454552330766598</v>
      </c>
      <c r="M21">
        <f t="shared" si="0"/>
        <v>3.8531044237089633E-2</v>
      </c>
      <c r="N21">
        <f t="shared" si="1"/>
        <v>4.0075389554099144E-2</v>
      </c>
    </row>
    <row r="22" spans="3:14" x14ac:dyDescent="0.2">
      <c r="C22">
        <v>500</v>
      </c>
      <c r="D22">
        <v>57.936667807361701</v>
      </c>
      <c r="E22">
        <f>-LN(D22)</f>
        <v>-4.0593504795959339</v>
      </c>
      <c r="F22">
        <v>56.819908180236801</v>
      </c>
      <c r="G22">
        <f t="shared" si="2"/>
        <v>-4.0398867604486153</v>
      </c>
      <c r="H22">
        <f t="shared" si="3"/>
        <v>-4.0725155401960809</v>
      </c>
      <c r="K22">
        <v>20.8899543171324</v>
      </c>
      <c r="L22">
        <f t="shared" si="4"/>
        <v>2.08899543171324</v>
      </c>
      <c r="M22">
        <f t="shared" si="0"/>
        <v>3.6105483673460607E-2</v>
      </c>
      <c r="N22">
        <f t="shared" si="1"/>
        <v>3.7458078133779417E-2</v>
      </c>
    </row>
    <row r="23" spans="3:14" x14ac:dyDescent="0.2">
      <c r="C23">
        <v>600</v>
      </c>
      <c r="F23">
        <v>62.335501537322898</v>
      </c>
      <c r="G23">
        <f t="shared" si="2"/>
        <v>-4.1325311116027494</v>
      </c>
      <c r="H23">
        <f t="shared" si="3"/>
        <v>-4.1218478797004323</v>
      </c>
      <c r="K23">
        <v>19.404846222742702</v>
      </c>
      <c r="L23">
        <f t="shared" si="4"/>
        <v>1.9404846222742702</v>
      </c>
      <c r="M23">
        <f t="shared" si="0"/>
        <v>3.0654984249040118E-2</v>
      </c>
      <c r="N23">
        <f t="shared" si="1"/>
        <v>3.162451147188846E-2</v>
      </c>
    </row>
    <row r="24" spans="3:14" x14ac:dyDescent="0.2">
      <c r="C24">
        <v>700</v>
      </c>
      <c r="F24">
        <v>65.6059955787658</v>
      </c>
      <c r="G24">
        <f t="shared" si="2"/>
        <v>-4.183667087791453</v>
      </c>
      <c r="H24">
        <f t="shared" si="3"/>
        <v>-4.1607014894010534</v>
      </c>
      <c r="K24">
        <v>19.619184136252301</v>
      </c>
      <c r="L24">
        <f t="shared" si="4"/>
        <v>1.9619184136252301</v>
      </c>
      <c r="M24">
        <f t="shared" si="0"/>
        <v>2.94661374948583E-2</v>
      </c>
      <c r="N24">
        <f t="shared" si="1"/>
        <v>3.0360820297005906E-2</v>
      </c>
    </row>
    <row r="25" spans="3:14" x14ac:dyDescent="0.2">
      <c r="C25">
        <v>800</v>
      </c>
      <c r="F25">
        <v>68.568966789245593</v>
      </c>
      <c r="G25">
        <f t="shared" si="2"/>
        <v>-4.2278400532119988</v>
      </c>
      <c r="H25">
        <f t="shared" si="3"/>
        <v>-4.1923146362706953</v>
      </c>
      <c r="K25">
        <v>18.2331891182838</v>
      </c>
      <c r="L25">
        <f t="shared" si="4"/>
        <v>1.8233189118283799</v>
      </c>
      <c r="M25">
        <f t="shared" si="0"/>
        <v>2.6243625838133371E-2</v>
      </c>
      <c r="N25">
        <f t="shared" si="1"/>
        <v>2.6950958395593402E-2</v>
      </c>
    </row>
    <row r="26" spans="3:14" x14ac:dyDescent="0.2">
      <c r="C26">
        <v>900</v>
      </c>
      <c r="F26">
        <v>70.020705909729003</v>
      </c>
      <c r="G26">
        <f t="shared" si="2"/>
        <v>-4.2487909970199604</v>
      </c>
      <c r="H26">
        <f t="shared" si="3"/>
        <v>-4.2186776562945631</v>
      </c>
      <c r="K26">
        <v>17.9220510836739</v>
      </c>
      <c r="L26">
        <f t="shared" si="4"/>
        <v>1.79220510836739</v>
      </c>
      <c r="M26">
        <f t="shared" si="0"/>
        <v>2.5273282062228262E-2</v>
      </c>
      <c r="N26">
        <f t="shared" si="1"/>
        <v>2.5928619153339525E-2</v>
      </c>
    </row>
    <row r="27" spans="3:14" x14ac:dyDescent="0.2">
      <c r="C27">
        <v>1000</v>
      </c>
      <c r="D27">
        <v>69.724056087020898</v>
      </c>
      <c r="E27">
        <f>-LN(D27)</f>
        <v>-4.244545395767144</v>
      </c>
      <c r="F27">
        <v>71.700604248046801</v>
      </c>
      <c r="G27">
        <f t="shared" si="2"/>
        <v>-4.2724991750184156</v>
      </c>
      <c r="H27">
        <f t="shared" si="3"/>
        <v>-4.2410906958553385</v>
      </c>
      <c r="I27">
        <f t="shared" ref="I27:I38" si="5">-LN(B$12)+B$13/(1+POWER(C27/B$14,B$15))</f>
        <v>-4.2722173674296764</v>
      </c>
      <c r="K27">
        <v>17.276864437764701</v>
      </c>
      <c r="L27">
        <f t="shared" si="4"/>
        <v>1.7276864437764701</v>
      </c>
      <c r="M27">
        <f t="shared" si="0"/>
        <v>2.381011811102042E-2</v>
      </c>
      <c r="N27">
        <f t="shared" si="1"/>
        <v>2.4390896340149151E-2</v>
      </c>
    </row>
    <row r="28" spans="3:14" x14ac:dyDescent="0.2">
      <c r="C28">
        <v>1200</v>
      </c>
      <c r="F28">
        <v>74.349949684142999</v>
      </c>
      <c r="G28">
        <f t="shared" si="2"/>
        <v>-4.3087829961627344</v>
      </c>
      <c r="I28">
        <f t="shared" si="5"/>
        <v>-4.3068762131754017</v>
      </c>
      <c r="K28">
        <v>16.3945098703566</v>
      </c>
      <c r="L28">
        <f t="shared" si="4"/>
        <v>1.6394509870356599</v>
      </c>
      <c r="M28">
        <f t="shared" si="0"/>
        <v>2.181086954455784E-2</v>
      </c>
      <c r="N28">
        <f t="shared" si="1"/>
        <v>2.2297210810118939E-2</v>
      </c>
    </row>
    <row r="29" spans="3:14" x14ac:dyDescent="0.2">
      <c r="C29">
        <v>1500</v>
      </c>
      <c r="F29">
        <v>76.553725051879795</v>
      </c>
      <c r="G29">
        <f t="shared" si="2"/>
        <v>-4.3379927826033544</v>
      </c>
      <c r="I29">
        <f t="shared" si="5"/>
        <v>-4.3464939506797391</v>
      </c>
      <c r="K29">
        <v>16.255453877970702</v>
      </c>
      <c r="L29">
        <f t="shared" si="4"/>
        <v>1.6255453877970703</v>
      </c>
      <c r="M29">
        <f t="shared" si="0"/>
        <v>2.1011745915365778E-2</v>
      </c>
      <c r="N29">
        <f t="shared" si="1"/>
        <v>2.1462732342029944E-2</v>
      </c>
    </row>
    <row r="30" spans="3:14" x14ac:dyDescent="0.2">
      <c r="C30">
        <v>2000</v>
      </c>
      <c r="D30">
        <v>79.937634101024301</v>
      </c>
      <c r="E30">
        <f>-LN(D30)</f>
        <v>-4.3812467569110627</v>
      </c>
      <c r="F30">
        <v>81.376169319152794</v>
      </c>
      <c r="G30">
        <f t="shared" si="2"/>
        <v>-4.3990824699388913</v>
      </c>
      <c r="I30">
        <f t="shared" si="5"/>
        <v>-4.3924597580906681</v>
      </c>
      <c r="K30">
        <v>12.8740356149417</v>
      </c>
      <c r="L30">
        <f t="shared" si="4"/>
        <v>1.2874035614941701</v>
      </c>
      <c r="M30">
        <f t="shared" si="0"/>
        <v>1.5696562026771346E-2</v>
      </c>
      <c r="N30">
        <f t="shared" si="1"/>
        <v>1.5946878414284767E-2</v>
      </c>
    </row>
    <row r="31" spans="3:14" x14ac:dyDescent="0.2">
      <c r="C31">
        <v>3000</v>
      </c>
      <c r="F31">
        <v>86.211850128173793</v>
      </c>
      <c r="G31">
        <f t="shared" si="2"/>
        <v>-4.4568076407057857</v>
      </c>
      <c r="I31">
        <f t="shared" si="5"/>
        <v>-4.4469252882105952</v>
      </c>
      <c r="K31">
        <v>11.027288285449799</v>
      </c>
      <c r="L31">
        <f t="shared" si="4"/>
        <v>1.1027288285449799</v>
      </c>
      <c r="M31">
        <f t="shared" si="0"/>
        <v>1.2709806555845516E-2</v>
      </c>
      <c r="N31">
        <f t="shared" si="1"/>
        <v>1.287342756079141E-2</v>
      </c>
    </row>
    <row r="32" spans="3:14" x14ac:dyDescent="0.2">
      <c r="C32">
        <v>4000</v>
      </c>
      <c r="F32">
        <v>87.786493339538495</v>
      </c>
      <c r="G32">
        <f t="shared" si="2"/>
        <v>-4.474907654405734</v>
      </c>
      <c r="I32">
        <f t="shared" si="5"/>
        <v>-4.4784285321356556</v>
      </c>
      <c r="K32">
        <v>9.5263357074181503</v>
      </c>
      <c r="L32">
        <f t="shared" si="4"/>
        <v>0.95263357074181498</v>
      </c>
      <c r="M32">
        <f t="shared" si="0"/>
        <v>1.0793252757393854E-2</v>
      </c>
      <c r="N32">
        <f t="shared" si="1"/>
        <v>1.0911019302292747E-2</v>
      </c>
    </row>
    <row r="33" spans="3:14" x14ac:dyDescent="0.2">
      <c r="C33">
        <v>5000</v>
      </c>
      <c r="D33">
        <v>89.691814474631897</v>
      </c>
      <c r="E33">
        <f>-LN(D33)</f>
        <v>-4.4963795104373965</v>
      </c>
      <c r="F33">
        <v>89.2559020233154</v>
      </c>
      <c r="G33">
        <f t="shared" si="2"/>
        <v>-4.4915075475860924</v>
      </c>
      <c r="I33">
        <f t="shared" si="5"/>
        <v>-4.4991047012213761</v>
      </c>
      <c r="K33">
        <v>9.3621742423103207</v>
      </c>
      <c r="L33">
        <f t="shared" si="4"/>
        <v>0.93621742423103205</v>
      </c>
      <c r="M33">
        <f t="shared" si="0"/>
        <v>1.0434508121888021E-2</v>
      </c>
      <c r="N33">
        <f t="shared" si="1"/>
        <v>1.0544536179123608E-2</v>
      </c>
    </row>
    <row r="34" spans="3:14" x14ac:dyDescent="0.2">
      <c r="C34">
        <v>6000</v>
      </c>
      <c r="F34">
        <v>90.716563949584895</v>
      </c>
      <c r="G34">
        <f t="shared" si="2"/>
        <v>-4.5077399639268902</v>
      </c>
      <c r="I34">
        <f t="shared" si="5"/>
        <v>-4.5137783369016997</v>
      </c>
      <c r="K34">
        <v>7.9957020183845096</v>
      </c>
      <c r="L34">
        <f t="shared" si="4"/>
        <v>0.79957020183845096</v>
      </c>
      <c r="M34">
        <f t="shared" si="0"/>
        <v>8.7753223341149877E-3</v>
      </c>
      <c r="N34">
        <f t="shared" si="1"/>
        <v>8.8530108610014192E-3</v>
      </c>
    </row>
    <row r="35" spans="3:14" x14ac:dyDescent="0.2">
      <c r="C35">
        <v>7000</v>
      </c>
      <c r="F35">
        <v>92.044511947631804</v>
      </c>
      <c r="G35">
        <f t="shared" si="2"/>
        <v>-4.5222722855609501</v>
      </c>
      <c r="I35">
        <f t="shared" si="5"/>
        <v>-4.5247631263262438</v>
      </c>
      <c r="K35">
        <v>7.2365745178190801</v>
      </c>
      <c r="L35">
        <f t="shared" si="4"/>
        <v>0.72365745178190799</v>
      </c>
      <c r="M35">
        <f t="shared" si="0"/>
        <v>7.831293231018081E-3</v>
      </c>
      <c r="N35">
        <f t="shared" si="1"/>
        <v>7.8931067831477381E-3</v>
      </c>
    </row>
    <row r="36" spans="3:14" x14ac:dyDescent="0.2">
      <c r="C36">
        <v>8000</v>
      </c>
      <c r="F36">
        <v>93.118291778564398</v>
      </c>
      <c r="G36">
        <f t="shared" si="2"/>
        <v>-4.5338706395125108</v>
      </c>
      <c r="I36">
        <f t="shared" si="5"/>
        <v>-4.5333122780660577</v>
      </c>
      <c r="K36">
        <v>6.0416143874131398</v>
      </c>
      <c r="L36">
        <f t="shared" si="4"/>
        <v>0.60416143874131401</v>
      </c>
      <c r="M36">
        <f t="shared" si="0"/>
        <v>6.4671498120877332E-3</v>
      </c>
      <c r="N36">
        <f t="shared" si="1"/>
        <v>6.5092462302977095E-3</v>
      </c>
    </row>
    <row r="37" spans="3:14" x14ac:dyDescent="0.2">
      <c r="C37">
        <v>9000</v>
      </c>
      <c r="F37">
        <v>93.908463592529301</v>
      </c>
      <c r="G37">
        <f t="shared" si="2"/>
        <v>-4.5423205162581262</v>
      </c>
      <c r="I37">
        <f t="shared" si="5"/>
        <v>-4.5401656561831398</v>
      </c>
      <c r="K37">
        <v>5.6437012791340004</v>
      </c>
      <c r="L37">
        <f t="shared" si="4"/>
        <v>0.56437012791340002</v>
      </c>
      <c r="M37">
        <f t="shared" si="0"/>
        <v>5.9918030552915287E-3</v>
      </c>
      <c r="N37">
        <f t="shared" si="1"/>
        <v>6.0279212811509822E-3</v>
      </c>
    </row>
    <row r="38" spans="3:14" x14ac:dyDescent="0.2">
      <c r="C38">
        <v>10000</v>
      </c>
      <c r="D38">
        <v>94.229439780847798</v>
      </c>
      <c r="E38">
        <f>-LN(D38)</f>
        <v>-4.5457326569696201</v>
      </c>
      <c r="F38">
        <v>94.097471008300701</v>
      </c>
      <c r="G38">
        <f t="shared" si="2"/>
        <v>-4.5443311706542033</v>
      </c>
      <c r="I38">
        <f t="shared" si="5"/>
        <v>-4.5457891312296894</v>
      </c>
      <c r="K38">
        <v>5.1311536644238096</v>
      </c>
      <c r="L38">
        <f t="shared" si="4"/>
        <v>0.51311536644238098</v>
      </c>
      <c r="M38">
        <f t="shared" si="0"/>
        <v>5.4382058522978579E-3</v>
      </c>
      <c r="N38">
        <f t="shared" si="1"/>
        <v>5.467941718637139E-3</v>
      </c>
    </row>
    <row r="39" spans="3:14" x14ac:dyDescent="0.2">
      <c r="C39">
        <v>12000</v>
      </c>
      <c r="F39">
        <v>95.427750778198202</v>
      </c>
      <c r="G39">
        <f t="shared" si="2"/>
        <v>-4.5583694248146962</v>
      </c>
      <c r="I39">
        <f t="shared" ref="I39:I49" si="6">-LN(B$12)+B$13/(1+POWER(C39/B$14,B$15))</f>
        <v>-4.5544842216647794</v>
      </c>
      <c r="K39">
        <v>4.1644071231713999</v>
      </c>
      <c r="L39">
        <f t="shared" ref="L39:L49" si="7">K39/SQRT(100)</f>
        <v>0.41644071231713997</v>
      </c>
      <c r="M39">
        <f t="shared" ref="M39:M49" si="8">LN(1+L39/F39)</f>
        <v>4.354442846080297E-3</v>
      </c>
      <c r="N39">
        <f t="shared" ref="N39:N49" si="9">-LN(1-L39/F39)</f>
        <v>4.3734869753759209E-3</v>
      </c>
    </row>
    <row r="40" spans="3:14" x14ac:dyDescent="0.2">
      <c r="C40">
        <v>15000</v>
      </c>
      <c r="F40">
        <v>96.356085128784102</v>
      </c>
      <c r="G40">
        <f t="shared" si="2"/>
        <v>-4.5680505493661823</v>
      </c>
      <c r="I40">
        <f t="shared" si="6"/>
        <v>-4.5635341294421572</v>
      </c>
      <c r="K40">
        <v>3.1551475893765102</v>
      </c>
      <c r="L40">
        <f t="shared" si="7"/>
        <v>0.31551475893765102</v>
      </c>
      <c r="M40">
        <f t="shared" si="8"/>
        <v>3.2691169653317892E-3</v>
      </c>
      <c r="N40">
        <f t="shared" si="9"/>
        <v>3.2798391527299664E-3</v>
      </c>
    </row>
    <row r="41" spans="3:14" x14ac:dyDescent="0.2">
      <c r="C41">
        <v>20000</v>
      </c>
      <c r="D41">
        <v>96.916389649748396</v>
      </c>
      <c r="E41">
        <f>-LN(D41)</f>
        <v>-4.5738486444264765</v>
      </c>
      <c r="F41">
        <v>97.160067749023398</v>
      </c>
      <c r="G41">
        <f t="shared" si="2"/>
        <v>-4.5763598014270945</v>
      </c>
      <c r="I41">
        <f t="shared" si="6"/>
        <v>-4.5730084815573138</v>
      </c>
      <c r="K41">
        <v>2.4499102433533899</v>
      </c>
      <c r="L41">
        <f t="shared" si="7"/>
        <v>0.24499102433533898</v>
      </c>
      <c r="M41">
        <f t="shared" si="8"/>
        <v>2.5183459974904747E-3</v>
      </c>
      <c r="N41">
        <f t="shared" si="9"/>
        <v>2.5247040792722333E-3</v>
      </c>
    </row>
    <row r="42" spans="3:14" x14ac:dyDescent="0.2">
      <c r="C42">
        <v>30000</v>
      </c>
      <c r="F42">
        <v>97.831075363159101</v>
      </c>
      <c r="G42">
        <f t="shared" si="2"/>
        <v>-4.5832422705704197</v>
      </c>
      <c r="I42">
        <f t="shared" si="6"/>
        <v>-4.5830232466409413</v>
      </c>
      <c r="K42">
        <v>1.93826847833771</v>
      </c>
      <c r="L42">
        <f t="shared" si="7"/>
        <v>0.19382684783377099</v>
      </c>
      <c r="M42">
        <f t="shared" si="8"/>
        <v>1.9792800149545349E-3</v>
      </c>
      <c r="N42">
        <f t="shared" si="9"/>
        <v>1.9832053349235108E-3</v>
      </c>
    </row>
    <row r="43" spans="3:14" x14ac:dyDescent="0.2">
      <c r="C43">
        <v>40000</v>
      </c>
      <c r="F43">
        <v>98.232768478393496</v>
      </c>
      <c r="G43">
        <f t="shared" si="2"/>
        <v>-4.5873398509238887</v>
      </c>
      <c r="I43">
        <f t="shared" si="6"/>
        <v>-4.5882982685912825</v>
      </c>
      <c r="K43">
        <v>1.74809991714751</v>
      </c>
      <c r="L43">
        <f t="shared" si="7"/>
        <v>0.17480999171475101</v>
      </c>
      <c r="M43">
        <f t="shared" si="8"/>
        <v>1.7779671413093506E-3</v>
      </c>
      <c r="N43">
        <f t="shared" si="9"/>
        <v>1.7811339397642398E-3</v>
      </c>
    </row>
    <row r="44" spans="3:14" x14ac:dyDescent="0.2">
      <c r="C44">
        <v>50000</v>
      </c>
      <c r="D44">
        <v>98.711263765291704</v>
      </c>
      <c r="E44">
        <f>-LN(D44)</f>
        <v>-4.5921990611569967</v>
      </c>
      <c r="F44">
        <v>98.721608276367107</v>
      </c>
      <c r="G44">
        <f t="shared" si="2"/>
        <v>-4.5923038513165872</v>
      </c>
      <c r="I44">
        <f t="shared" si="6"/>
        <v>-4.5915765524692631</v>
      </c>
      <c r="K44">
        <v>1.1766763106345699</v>
      </c>
      <c r="L44">
        <f t="shared" si="7"/>
        <v>0.11766763106345698</v>
      </c>
      <c r="M44">
        <f t="shared" si="8"/>
        <v>1.1912038707809771E-3</v>
      </c>
      <c r="N44">
        <f t="shared" si="9"/>
        <v>1.1926245299055784E-3</v>
      </c>
    </row>
    <row r="45" spans="3:14" x14ac:dyDescent="0.2">
      <c r="C45">
        <v>60000</v>
      </c>
      <c r="F45">
        <v>98.952880706787099</v>
      </c>
      <c r="G45">
        <f t="shared" si="2"/>
        <v>-4.5946437843765713</v>
      </c>
      <c r="I45">
        <f t="shared" si="6"/>
        <v>-4.5938206604390022</v>
      </c>
      <c r="K45">
        <v>0.96259000403025896</v>
      </c>
      <c r="L45">
        <f t="shared" si="7"/>
        <v>9.6259000403025902E-2</v>
      </c>
      <c r="M45">
        <f t="shared" si="8"/>
        <v>9.7230329049341555E-4</v>
      </c>
      <c r="N45">
        <f t="shared" si="9"/>
        <v>9.7324958434125348E-4</v>
      </c>
    </row>
    <row r="46" spans="3:14" x14ac:dyDescent="0.2">
      <c r="C46">
        <v>70000</v>
      </c>
      <c r="F46">
        <v>98.988945236206007</v>
      </c>
      <c r="G46">
        <f t="shared" si="2"/>
        <v>-4.5950081796189224</v>
      </c>
      <c r="I46">
        <f t="shared" si="6"/>
        <v>-4.5954578723365609</v>
      </c>
      <c r="K46">
        <v>1.03706237379939</v>
      </c>
      <c r="L46">
        <f t="shared" si="7"/>
        <v>0.103706237379939</v>
      </c>
      <c r="M46">
        <f t="shared" si="8"/>
        <v>1.0471063296954401E-3</v>
      </c>
      <c r="N46">
        <f t="shared" si="9"/>
        <v>1.0482039107455837E-3</v>
      </c>
    </row>
    <row r="47" spans="3:14" x14ac:dyDescent="0.2">
      <c r="C47">
        <v>80000</v>
      </c>
      <c r="F47">
        <v>99.062220153808497</v>
      </c>
      <c r="G47">
        <f t="shared" si="2"/>
        <v>-4.5957481391218282</v>
      </c>
      <c r="I47">
        <f t="shared" si="6"/>
        <v>-4.5967075943266984</v>
      </c>
      <c r="K47">
        <v>1.1520299318957301</v>
      </c>
      <c r="L47">
        <f t="shared" si="7"/>
        <v>0.11520299318957301</v>
      </c>
      <c r="M47">
        <f t="shared" si="8"/>
        <v>1.1622600226661231E-3</v>
      </c>
      <c r="N47">
        <f t="shared" si="9"/>
        <v>1.1636124430428577E-3</v>
      </c>
    </row>
    <row r="48" spans="3:14" x14ac:dyDescent="0.2">
      <c r="C48">
        <v>90000</v>
      </c>
      <c r="F48">
        <v>99.130756072997997</v>
      </c>
      <c r="G48">
        <f t="shared" si="2"/>
        <v>-4.5964397471013445</v>
      </c>
      <c r="I48">
        <f t="shared" si="6"/>
        <v>-4.5976943555884873</v>
      </c>
      <c r="K48">
        <v>0.99902159424068204</v>
      </c>
      <c r="L48">
        <f t="shared" si="7"/>
        <v>9.9902159424068201E-2</v>
      </c>
      <c r="M48">
        <f t="shared" si="8"/>
        <v>1.0072742042158552E-3</v>
      </c>
      <c r="N48">
        <f t="shared" si="9"/>
        <v>1.0082898286365718E-3</v>
      </c>
    </row>
    <row r="49" spans="3:14" x14ac:dyDescent="0.2">
      <c r="C49">
        <v>100000</v>
      </c>
      <c r="D49">
        <v>99.346987378539694</v>
      </c>
      <c r="E49">
        <f>-LN(D49)</f>
        <v>-4.5986186452219071</v>
      </c>
      <c r="F49">
        <v>99.157455825805599</v>
      </c>
      <c r="G49">
        <f t="shared" si="2"/>
        <v>-4.5967090495748835</v>
      </c>
      <c r="I49">
        <f t="shared" si="6"/>
        <v>-4.5984942203645334</v>
      </c>
      <c r="K49">
        <v>1.07807928031598</v>
      </c>
      <c r="L49">
        <f t="shared" si="7"/>
        <v>0.107807928031598</v>
      </c>
      <c r="M49">
        <f t="shared" si="8"/>
        <v>1.0866491384488523E-3</v>
      </c>
      <c r="N49">
        <f t="shared" si="9"/>
        <v>1.0878312294336501E-3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3A</vt:lpstr>
      <vt:lpstr>Fig. 3B</vt:lpstr>
      <vt:lpstr>Fig. 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2023-03-15T20:33:46Z</dcterms:created>
  <dcterms:modified xsi:type="dcterms:W3CDTF">2023-04-21T20:27:34Z</dcterms:modified>
</cp:coreProperties>
</file>