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zhou/Documents/2023/g-Crystallins/power law/GitHub/"/>
    </mc:Choice>
  </mc:AlternateContent>
  <xr:revisionPtr revIDLastSave="0" documentId="13_ncr:1_{579039D8-BB4D-6243-8AC3-0B024E1B6D6D}" xr6:coauthVersionLast="47" xr6:coauthVersionMax="47" xr10:uidLastSave="{00000000-0000-0000-0000-000000000000}"/>
  <bookViews>
    <workbookView xWindow="2920" yWindow="760" windowWidth="25320" windowHeight="16280" xr2:uid="{D0943696-1F86-0C49-8CF2-1761BA69EE7C}"/>
  </bookViews>
  <sheets>
    <sheet name="Fig. 4A" sheetId="27" r:id="rId1"/>
    <sheet name="Fig. 4B" sheetId="13" r:id="rId2"/>
    <sheet name="Fig. 4C" sheetId="28" r:id="rId3"/>
    <sheet name="Fig. 4D" sheetId="26" r:id="rId4"/>
  </sheets>
  <definedNames>
    <definedName name="solver_adj" localSheetId="1" hidden="1">'Fig. 4B'!#REF!</definedName>
    <definedName name="solver_adj" localSheetId="2" hidden="1">'Fig. 4C'!#REF!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'Fig. 4B'!$B$9</definedName>
    <definedName name="solver_lhs1" localSheetId="2" hidden="1">'Fig. 4C'!$B$9</definedName>
    <definedName name="solver_lin" localSheetId="1" hidden="1">2</definedName>
    <definedName name="solver_lin" localSheetId="2" hidden="1">2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1</definedName>
    <definedName name="solver_opt" localSheetId="1" hidden="1">'Fig. 4B'!#REF!</definedName>
    <definedName name="solver_opt" localSheetId="2" hidden="1">'Fig. 4C'!#REF!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hs1" localSheetId="1" hidden="1">0.6</definedName>
    <definedName name="solver_rhs1" localSheetId="2" hidden="1">0.6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2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28" l="1"/>
  <c r="K47" i="28" s="1"/>
  <c r="F47" i="28"/>
  <c r="E47" i="28"/>
  <c r="J46" i="28"/>
  <c r="I46" i="28"/>
  <c r="K46" i="28" s="1"/>
  <c r="F46" i="28"/>
  <c r="E46" i="28"/>
  <c r="I45" i="28"/>
  <c r="K45" i="28" s="1"/>
  <c r="F45" i="28"/>
  <c r="E45" i="28"/>
  <c r="I44" i="28"/>
  <c r="J44" i="28" s="1"/>
  <c r="F44" i="28"/>
  <c r="E44" i="28"/>
  <c r="I43" i="28"/>
  <c r="K43" i="28" s="1"/>
  <c r="F43" i="28"/>
  <c r="E43" i="28"/>
  <c r="I42" i="28"/>
  <c r="K42" i="28" s="1"/>
  <c r="F42" i="28"/>
  <c r="E42" i="28"/>
  <c r="I41" i="28"/>
  <c r="K41" i="28" s="1"/>
  <c r="F41" i="28"/>
  <c r="E41" i="28"/>
  <c r="I40" i="28"/>
  <c r="J40" i="28" s="1"/>
  <c r="F40" i="28"/>
  <c r="E40" i="28"/>
  <c r="I39" i="28"/>
  <c r="K39" i="28" s="1"/>
  <c r="F39" i="28"/>
  <c r="E39" i="28"/>
  <c r="J38" i="28"/>
  <c r="I38" i="28"/>
  <c r="K38" i="28" s="1"/>
  <c r="F38" i="28"/>
  <c r="E38" i="28"/>
  <c r="I37" i="28"/>
  <c r="K37" i="28" s="1"/>
  <c r="F37" i="28"/>
  <c r="E37" i="28"/>
  <c r="I36" i="28"/>
  <c r="J36" i="28" s="1"/>
  <c r="F36" i="28"/>
  <c r="E36" i="28"/>
  <c r="I35" i="28"/>
  <c r="K35" i="28" s="1"/>
  <c r="F35" i="28"/>
  <c r="E35" i="28"/>
  <c r="I34" i="28"/>
  <c r="J34" i="28" s="1"/>
  <c r="F34" i="28"/>
  <c r="E34" i="28"/>
  <c r="I33" i="28"/>
  <c r="K33" i="28" s="1"/>
  <c r="F33" i="28"/>
  <c r="E33" i="28"/>
  <c r="I32" i="28"/>
  <c r="K32" i="28" s="1"/>
  <c r="F32" i="28"/>
  <c r="E32" i="28"/>
  <c r="I31" i="28"/>
  <c r="K31" i="28" s="1"/>
  <c r="F31" i="28"/>
  <c r="E31" i="28"/>
  <c r="J30" i="28"/>
  <c r="I30" i="28"/>
  <c r="K30" i="28" s="1"/>
  <c r="F30" i="28"/>
  <c r="E30" i="28"/>
  <c r="I29" i="28"/>
  <c r="K29" i="28" s="1"/>
  <c r="F29" i="28"/>
  <c r="E29" i="28"/>
  <c r="I28" i="28"/>
  <c r="J28" i="28" s="1"/>
  <c r="F28" i="28"/>
  <c r="E28" i="28"/>
  <c r="I27" i="28"/>
  <c r="J27" i="28" s="1"/>
  <c r="F27" i="28"/>
  <c r="E27" i="28"/>
  <c r="I26" i="28"/>
  <c r="K26" i="28" s="1"/>
  <c r="F26" i="28"/>
  <c r="E26" i="28"/>
  <c r="I25" i="28"/>
  <c r="K25" i="28" s="1"/>
  <c r="F25" i="28"/>
  <c r="E25" i="28"/>
  <c r="I24" i="28"/>
  <c r="K24" i="28" s="1"/>
  <c r="F24" i="28"/>
  <c r="E24" i="28"/>
  <c r="I23" i="28"/>
  <c r="K23" i="28" s="1"/>
  <c r="F23" i="28"/>
  <c r="E23" i="28"/>
  <c r="J22" i="28"/>
  <c r="I22" i="28"/>
  <c r="K22" i="28" s="1"/>
  <c r="F22" i="28"/>
  <c r="E22" i="28"/>
  <c r="I21" i="28"/>
  <c r="K21" i="28" s="1"/>
  <c r="F21" i="28"/>
  <c r="E21" i="28"/>
  <c r="I20" i="28"/>
  <c r="J20" i="28" s="1"/>
  <c r="F20" i="28"/>
  <c r="E20" i="28"/>
  <c r="I19" i="28"/>
  <c r="K19" i="28" s="1"/>
  <c r="F19" i="28"/>
  <c r="E19" i="28"/>
  <c r="I18" i="28"/>
  <c r="K18" i="28" s="1"/>
  <c r="F18" i="28"/>
  <c r="E18" i="28"/>
  <c r="I17" i="28"/>
  <c r="K17" i="28" s="1"/>
  <c r="F17" i="28"/>
  <c r="E17" i="28"/>
  <c r="I16" i="28"/>
  <c r="K16" i="28" s="1"/>
  <c r="F16" i="28"/>
  <c r="E16" i="28"/>
  <c r="I15" i="28"/>
  <c r="K15" i="28" s="1"/>
  <c r="F15" i="28"/>
  <c r="E15" i="28"/>
  <c r="K14" i="28"/>
  <c r="I14" i="28"/>
  <c r="J14" i="28" s="1"/>
  <c r="F14" i="28"/>
  <c r="E14" i="28"/>
  <c r="I13" i="28"/>
  <c r="K13" i="28" s="1"/>
  <c r="F13" i="28"/>
  <c r="E13" i="28"/>
  <c r="K12" i="28"/>
  <c r="I12" i="28"/>
  <c r="J12" i="28" s="1"/>
  <c r="F12" i="28"/>
  <c r="E12" i="28"/>
  <c r="I11" i="28"/>
  <c r="J11" i="28" s="1"/>
  <c r="F11" i="28"/>
  <c r="E11" i="28"/>
  <c r="I10" i="28"/>
  <c r="K10" i="28" s="1"/>
  <c r="F10" i="28"/>
  <c r="E10" i="28"/>
  <c r="I9" i="28"/>
  <c r="K9" i="28" s="1"/>
  <c r="F9" i="28"/>
  <c r="E9" i="28"/>
  <c r="I8" i="28"/>
  <c r="K8" i="28" s="1"/>
  <c r="F8" i="28"/>
  <c r="E8" i="28"/>
  <c r="I7" i="28"/>
  <c r="K7" i="28" s="1"/>
  <c r="F7" i="28"/>
  <c r="E7" i="28"/>
  <c r="I6" i="28"/>
  <c r="K6" i="28" s="1"/>
  <c r="F6" i="28"/>
  <c r="E6" i="28"/>
  <c r="I5" i="28"/>
  <c r="K5" i="28" s="1"/>
  <c r="F5" i="28"/>
  <c r="E5" i="28"/>
  <c r="K4" i="28"/>
  <c r="I4" i="28"/>
  <c r="J4" i="28" s="1"/>
  <c r="F4" i="28"/>
  <c r="E4" i="28"/>
  <c r="I3" i="28"/>
  <c r="J3" i="28" s="1"/>
  <c r="F3" i="28"/>
  <c r="E3" i="28"/>
  <c r="B6" i="27"/>
  <c r="B5" i="27"/>
  <c r="D5" i="27" s="1"/>
  <c r="B8" i="27"/>
  <c r="C6" i="27"/>
  <c r="C7" i="27" s="1"/>
  <c r="C8" i="27" s="1"/>
  <c r="J9" i="28" l="1"/>
  <c r="K20" i="28"/>
  <c r="K36" i="28"/>
  <c r="J25" i="28"/>
  <c r="J41" i="28"/>
  <c r="K44" i="28"/>
  <c r="K28" i="28"/>
  <c r="J17" i="28"/>
  <c r="J33" i="28"/>
  <c r="J6" i="28"/>
  <c r="K27" i="28"/>
  <c r="J16" i="28"/>
  <c r="J43" i="28"/>
  <c r="K3" i="28"/>
  <c r="J8" i="28"/>
  <c r="K11" i="28"/>
  <c r="J32" i="28"/>
  <c r="J5" i="28"/>
  <c r="J13" i="28"/>
  <c r="J21" i="28"/>
  <c r="J37" i="28"/>
  <c r="K40" i="28"/>
  <c r="J45" i="28"/>
  <c r="J26" i="28"/>
  <c r="J15" i="28"/>
  <c r="J23" i="28"/>
  <c r="J31" i="28"/>
  <c r="K34" i="28"/>
  <c r="J39" i="28"/>
  <c r="J47" i="28"/>
  <c r="J19" i="28"/>
  <c r="J35" i="28"/>
  <c r="J24" i="28"/>
  <c r="J29" i="28"/>
  <c r="J10" i="28"/>
  <c r="J18" i="28"/>
  <c r="J42" i="28"/>
  <c r="J7" i="28"/>
  <c r="E5" i="27"/>
  <c r="D6" i="27"/>
  <c r="E7" i="27"/>
  <c r="D8" i="27"/>
  <c r="E8" i="27"/>
  <c r="C9" i="27"/>
  <c r="C10" i="27" s="1"/>
  <c r="E6" i="27"/>
  <c r="D7" i="27"/>
  <c r="B7" i="27"/>
  <c r="E9" i="27"/>
  <c r="D9" i="27" l="1"/>
  <c r="D10" i="27"/>
  <c r="E10" i="27"/>
  <c r="C11" i="27"/>
  <c r="C12" i="27" l="1"/>
  <c r="D11" i="27"/>
  <c r="E11" i="27"/>
  <c r="E12" i="27" l="1"/>
  <c r="C13" i="27"/>
  <c r="D12" i="27"/>
  <c r="D13" i="27" l="1"/>
  <c r="E13" i="27"/>
  <c r="C14" i="27"/>
  <c r="C15" i="27" l="1"/>
  <c r="D14" i="27"/>
  <c r="E14" i="27"/>
  <c r="D15" i="27" l="1"/>
  <c r="E15" i="27"/>
  <c r="C16" i="27"/>
  <c r="D16" i="27" l="1"/>
  <c r="E16" i="27"/>
  <c r="C17" i="27"/>
  <c r="C18" i="27" l="1"/>
  <c r="E17" i="27"/>
  <c r="D17" i="27"/>
  <c r="E18" i="27" l="1"/>
  <c r="C19" i="27"/>
  <c r="D18" i="27"/>
  <c r="C20" i="27" l="1"/>
  <c r="D19" i="27"/>
  <c r="E19" i="27"/>
  <c r="E20" i="27" l="1"/>
  <c r="C21" i="27"/>
  <c r="D20" i="27"/>
  <c r="C22" i="27" l="1"/>
  <c r="D21" i="27"/>
  <c r="E21" i="27"/>
  <c r="C23" i="27" l="1"/>
  <c r="D22" i="27"/>
  <c r="E22" i="27"/>
  <c r="D23" i="27" l="1"/>
  <c r="E23" i="27"/>
  <c r="C24" i="27"/>
  <c r="E24" i="27" l="1"/>
  <c r="D24" i="27"/>
  <c r="C25" i="27"/>
  <c r="C26" i="27" l="1"/>
  <c r="D25" i="27"/>
  <c r="E25" i="27"/>
  <c r="D26" i="27" l="1"/>
  <c r="E26" i="27"/>
  <c r="C27" i="27"/>
  <c r="C28" i="27" l="1"/>
  <c r="D27" i="27"/>
  <c r="E27" i="27"/>
  <c r="E28" i="27" l="1"/>
  <c r="C29" i="27"/>
  <c r="D28" i="27"/>
  <c r="D29" i="27" l="1"/>
  <c r="E29" i="27"/>
  <c r="C30" i="27"/>
  <c r="C31" i="27" l="1"/>
  <c r="D30" i="27"/>
  <c r="E30" i="27"/>
  <c r="C32" i="27" l="1"/>
  <c r="D31" i="27"/>
  <c r="E31" i="27"/>
  <c r="E32" i="27" l="1"/>
  <c r="C33" i="27"/>
  <c r="D32" i="27"/>
  <c r="C34" i="27" l="1"/>
  <c r="D33" i="27"/>
  <c r="E33" i="27"/>
  <c r="D34" i="27" l="1"/>
  <c r="E34" i="27"/>
  <c r="C35" i="27"/>
  <c r="C36" i="27" l="1"/>
  <c r="D35" i="27"/>
  <c r="E35" i="27"/>
  <c r="E36" i="27" l="1"/>
  <c r="C37" i="27"/>
  <c r="D36" i="27"/>
  <c r="D37" i="27" l="1"/>
  <c r="E37" i="27"/>
  <c r="C38" i="27"/>
  <c r="C39" i="27" l="1"/>
  <c r="D38" i="27"/>
  <c r="E38" i="27"/>
  <c r="C40" i="27" l="1"/>
  <c r="D39" i="27"/>
  <c r="E39" i="27"/>
  <c r="D40" i="27" l="1"/>
  <c r="E40" i="27"/>
  <c r="C41" i="27"/>
  <c r="C42" i="27" l="1"/>
  <c r="E41" i="27"/>
  <c r="D41" i="27"/>
  <c r="D42" i="27" l="1"/>
  <c r="E42" i="27"/>
  <c r="C43" i="27"/>
  <c r="C44" i="27" l="1"/>
  <c r="D43" i="27"/>
  <c r="E43" i="27"/>
  <c r="E44" i="27" l="1"/>
  <c r="C45" i="27"/>
  <c r="D44" i="27"/>
  <c r="D45" i="27" l="1"/>
  <c r="E45" i="27"/>
  <c r="C46" i="27"/>
  <c r="C47" i="27" l="1"/>
  <c r="D46" i="27"/>
  <c r="E46" i="27"/>
  <c r="D47" i="27" l="1"/>
  <c r="E47" i="27"/>
  <c r="C48" i="27"/>
  <c r="D48" i="27" l="1"/>
  <c r="E48" i="27"/>
  <c r="C49" i="27"/>
  <c r="C50" i="27" l="1"/>
  <c r="E49" i="27"/>
  <c r="D49" i="27"/>
  <c r="E50" i="27" l="1"/>
  <c r="C51" i="27"/>
  <c r="D50" i="27"/>
  <c r="C52" i="27" l="1"/>
  <c r="D51" i="27"/>
  <c r="E51" i="27"/>
  <c r="E52" i="27" l="1"/>
  <c r="C53" i="27"/>
  <c r="D52" i="27"/>
  <c r="C54" i="27" l="1"/>
  <c r="D53" i="27"/>
  <c r="E53" i="27"/>
  <c r="C55" i="27" l="1"/>
  <c r="D54" i="27"/>
  <c r="E54" i="27"/>
  <c r="D55" i="27" l="1"/>
  <c r="C56" i="27"/>
  <c r="E55" i="27"/>
  <c r="E56" i="27" l="1"/>
  <c r="D56" i="27"/>
  <c r="C57" i="27"/>
  <c r="C58" i="27" l="1"/>
  <c r="D57" i="27"/>
  <c r="E57" i="27"/>
  <c r="D58" i="27" l="1"/>
  <c r="E58" i="27"/>
  <c r="C59" i="27"/>
  <c r="C60" i="27" l="1"/>
  <c r="D59" i="27"/>
  <c r="E59" i="27"/>
  <c r="E60" i="27" l="1"/>
  <c r="C61" i="27"/>
  <c r="D60" i="27"/>
  <c r="D61" i="27" l="1"/>
  <c r="E61" i="27"/>
  <c r="C62" i="27"/>
  <c r="C63" i="27" l="1"/>
  <c r="D62" i="27"/>
  <c r="E62" i="27"/>
  <c r="D63" i="27" l="1"/>
  <c r="E63" i="27"/>
  <c r="C64" i="27"/>
  <c r="E64" i="27" l="1"/>
  <c r="C65" i="27"/>
  <c r="D64" i="27"/>
  <c r="C66" i="27" l="1"/>
  <c r="D65" i="27"/>
  <c r="E65" i="27"/>
  <c r="D66" i="27" l="1"/>
  <c r="E66" i="27"/>
  <c r="C67" i="27"/>
  <c r="C68" i="27" l="1"/>
  <c r="D67" i="27"/>
  <c r="E67" i="27"/>
  <c r="E68" i="27" l="1"/>
  <c r="C69" i="27"/>
  <c r="D68" i="27"/>
  <c r="D69" i="27" l="1"/>
  <c r="E69" i="27"/>
  <c r="C70" i="27"/>
  <c r="C71" i="27" l="1"/>
  <c r="D70" i="27"/>
  <c r="E70" i="27"/>
  <c r="C72" i="27" l="1"/>
  <c r="D71" i="27"/>
  <c r="E71" i="27"/>
  <c r="D72" i="27" l="1"/>
  <c r="E72" i="27"/>
  <c r="C73" i="27"/>
  <c r="C74" i="27" l="1"/>
  <c r="E73" i="27"/>
  <c r="D73" i="27"/>
  <c r="D74" i="27" l="1"/>
  <c r="C75" i="27"/>
  <c r="E74" i="27"/>
  <c r="C76" i="27" l="1"/>
  <c r="D75" i="27"/>
  <c r="E75" i="27"/>
  <c r="E76" i="27" l="1"/>
  <c r="C77" i="27"/>
  <c r="D76" i="27"/>
  <c r="D77" i="27" l="1"/>
  <c r="E77" i="27"/>
  <c r="C78" i="27"/>
  <c r="C79" i="27" l="1"/>
  <c r="D78" i="27"/>
  <c r="E78" i="27"/>
  <c r="D79" i="27" l="1"/>
  <c r="E79" i="27"/>
  <c r="C80" i="27"/>
  <c r="E80" i="27" l="1"/>
  <c r="D80" i="27"/>
  <c r="C81" i="27"/>
  <c r="C82" i="27" l="1"/>
  <c r="E81" i="27"/>
  <c r="D81" i="27"/>
  <c r="E82" i="27" l="1"/>
  <c r="C83" i="27"/>
  <c r="D82" i="27"/>
  <c r="C84" i="27" l="1"/>
  <c r="D83" i="27"/>
  <c r="E83" i="27"/>
  <c r="E84" i="27" l="1"/>
  <c r="C85" i="27"/>
  <c r="D84" i="27"/>
  <c r="C86" i="27" l="1"/>
  <c r="D85" i="27"/>
  <c r="E85" i="27"/>
  <c r="C87" i="27" l="1"/>
  <c r="D86" i="27"/>
  <c r="E86" i="27"/>
  <c r="D87" i="27" l="1"/>
  <c r="C88" i="27"/>
  <c r="E87" i="27"/>
  <c r="D88" i="27" l="1"/>
  <c r="E88" i="27"/>
  <c r="C89" i="27"/>
  <c r="C90" i="27" l="1"/>
  <c r="D89" i="27"/>
  <c r="E89" i="27"/>
  <c r="D90" i="27" l="1"/>
  <c r="E90" i="27"/>
  <c r="C91" i="27"/>
  <c r="C92" i="27" l="1"/>
  <c r="D91" i="27"/>
  <c r="E91" i="27"/>
  <c r="E92" i="27" l="1"/>
  <c r="C93" i="27"/>
  <c r="D92" i="27"/>
  <c r="D93" i="27" l="1"/>
  <c r="E93" i="27"/>
  <c r="C94" i="27"/>
  <c r="D94" i="27" l="1"/>
  <c r="C95" i="27"/>
  <c r="E94" i="27"/>
  <c r="D95" i="27" l="1"/>
  <c r="E95" i="27"/>
  <c r="C96" i="27"/>
  <c r="D96" i="27" l="1"/>
  <c r="E96" i="27"/>
  <c r="C97" i="27"/>
  <c r="E97" i="27" l="1"/>
  <c r="C98" i="27"/>
  <c r="D97" i="27"/>
  <c r="D98" i="27" l="1"/>
  <c r="E98" i="27"/>
  <c r="C99" i="27"/>
  <c r="C100" i="27" l="1"/>
  <c r="D99" i="27"/>
  <c r="E99" i="27"/>
  <c r="D100" i="27" l="1"/>
  <c r="C101" i="27"/>
  <c r="E100" i="27"/>
  <c r="D101" i="27" l="1"/>
  <c r="E101" i="27"/>
  <c r="C102" i="27"/>
  <c r="D102" i="27" l="1"/>
  <c r="C103" i="27"/>
  <c r="E102" i="27"/>
  <c r="D103" i="27" l="1"/>
  <c r="C104" i="27"/>
  <c r="E103" i="27"/>
  <c r="D104" i="27" l="1"/>
  <c r="E104" i="27"/>
  <c r="C105" i="27"/>
  <c r="E105" i="27" l="1"/>
  <c r="C106" i="27"/>
  <c r="D105" i="27"/>
  <c r="C107" i="27" l="1"/>
  <c r="E106" i="27"/>
  <c r="D106" i="27"/>
  <c r="C108" i="27" l="1"/>
  <c r="E107" i="27"/>
  <c r="D107" i="27"/>
  <c r="E108" i="27" l="1"/>
  <c r="C109" i="27"/>
  <c r="D108" i="27"/>
  <c r="C110" i="27" l="1"/>
  <c r="E109" i="27"/>
  <c r="D109" i="27"/>
  <c r="C111" i="27" l="1"/>
  <c r="E110" i="27"/>
  <c r="D110" i="27"/>
  <c r="E111" i="27" l="1"/>
  <c r="C112" i="27"/>
  <c r="D111" i="27"/>
  <c r="C113" i="27" l="1"/>
  <c r="E112" i="27"/>
  <c r="D112" i="27"/>
  <c r="E113" i="27" l="1"/>
  <c r="C114" i="27"/>
  <c r="D113" i="27"/>
  <c r="E114" i="27" l="1"/>
  <c r="C115" i="27"/>
  <c r="D114" i="27"/>
  <c r="C116" i="27" l="1"/>
  <c r="E115" i="27"/>
  <c r="D115" i="27"/>
  <c r="E116" i="27" l="1"/>
  <c r="C117" i="27"/>
  <c r="D116" i="27"/>
  <c r="E117" i="27" l="1"/>
  <c r="C118" i="27"/>
  <c r="D117" i="27"/>
  <c r="C119" i="27" l="1"/>
  <c r="E118" i="27"/>
  <c r="D118" i="27"/>
  <c r="E119" i="27" l="1"/>
  <c r="C120" i="27"/>
  <c r="D119" i="27"/>
  <c r="C121" i="27" l="1"/>
  <c r="E120" i="27"/>
  <c r="D120" i="27"/>
  <c r="E121" i="27" l="1"/>
  <c r="C122" i="27"/>
  <c r="D121" i="27"/>
  <c r="E122" i="27" l="1"/>
  <c r="C123" i="27"/>
  <c r="D122" i="27"/>
  <c r="C124" i="27" l="1"/>
  <c r="E123" i="27"/>
  <c r="D123" i="27"/>
  <c r="E124" i="27" l="1"/>
  <c r="C125" i="27"/>
  <c r="D124" i="27"/>
  <c r="C126" i="27" l="1"/>
  <c r="E125" i="27"/>
  <c r="D125" i="27"/>
  <c r="E126" i="27" l="1"/>
  <c r="C127" i="27"/>
  <c r="D126" i="27"/>
  <c r="C128" i="27" l="1"/>
  <c r="D127" i="27"/>
  <c r="C129" i="27" l="1"/>
  <c r="D128" i="27"/>
  <c r="C130" i="27" l="1"/>
  <c r="D129" i="27"/>
  <c r="C131" i="27" l="1"/>
  <c r="D130" i="27"/>
  <c r="C132" i="27" l="1"/>
  <c r="D131" i="27"/>
  <c r="C133" i="27" l="1"/>
  <c r="D132" i="27"/>
  <c r="C134" i="27" l="1"/>
  <c r="D133" i="27"/>
  <c r="C135" i="27" l="1"/>
  <c r="D134" i="27"/>
  <c r="C136" i="27" l="1"/>
  <c r="D135" i="27"/>
  <c r="C137" i="27" l="1"/>
  <c r="D136" i="27"/>
  <c r="C138" i="27" l="1"/>
  <c r="D137" i="27"/>
  <c r="C139" i="27" l="1"/>
  <c r="D138" i="27"/>
  <c r="C140" i="27" l="1"/>
  <c r="D139" i="27"/>
  <c r="C141" i="27" l="1"/>
  <c r="D140" i="27"/>
  <c r="I47" i="13"/>
  <c r="J47" i="13" s="1"/>
  <c r="F47" i="13"/>
  <c r="E47" i="13"/>
  <c r="I46" i="13"/>
  <c r="K46" i="13" s="1"/>
  <c r="F46" i="13"/>
  <c r="E46" i="13"/>
  <c r="I45" i="13"/>
  <c r="K45" i="13" s="1"/>
  <c r="F45" i="13"/>
  <c r="E45" i="13"/>
  <c r="I44" i="13"/>
  <c r="K44" i="13" s="1"/>
  <c r="F44" i="13"/>
  <c r="E44" i="13"/>
  <c r="I43" i="13"/>
  <c r="J43" i="13" s="1"/>
  <c r="F43" i="13"/>
  <c r="E43" i="13"/>
  <c r="I42" i="13"/>
  <c r="K42" i="13" s="1"/>
  <c r="F42" i="13"/>
  <c r="E42" i="13"/>
  <c r="I41" i="13"/>
  <c r="J41" i="13" s="1"/>
  <c r="F41" i="13"/>
  <c r="E41" i="13"/>
  <c r="I40" i="13"/>
  <c r="J40" i="13" s="1"/>
  <c r="F40" i="13"/>
  <c r="E40" i="13"/>
  <c r="I39" i="13"/>
  <c r="J39" i="13" s="1"/>
  <c r="F39" i="13"/>
  <c r="E39" i="13"/>
  <c r="I38" i="13"/>
  <c r="K38" i="13" s="1"/>
  <c r="F38" i="13"/>
  <c r="E38" i="13"/>
  <c r="I37" i="13"/>
  <c r="K37" i="13" s="1"/>
  <c r="F37" i="13"/>
  <c r="E37" i="13"/>
  <c r="I36" i="13"/>
  <c r="K36" i="13" s="1"/>
  <c r="F36" i="13"/>
  <c r="E36" i="13"/>
  <c r="I35" i="13"/>
  <c r="K35" i="13" s="1"/>
  <c r="F35" i="13"/>
  <c r="E35" i="13"/>
  <c r="I34" i="13"/>
  <c r="J34" i="13" s="1"/>
  <c r="F34" i="13"/>
  <c r="E34" i="13"/>
  <c r="I33" i="13"/>
  <c r="J33" i="13" s="1"/>
  <c r="F33" i="13"/>
  <c r="E33" i="13"/>
  <c r="I32" i="13"/>
  <c r="J32" i="13" s="1"/>
  <c r="F32" i="13"/>
  <c r="E32" i="13"/>
  <c r="I31" i="13"/>
  <c r="J31" i="13" s="1"/>
  <c r="F31" i="13"/>
  <c r="E31" i="13"/>
  <c r="I30" i="13"/>
  <c r="K30" i="13" s="1"/>
  <c r="F30" i="13"/>
  <c r="E30" i="13"/>
  <c r="I29" i="13"/>
  <c r="K29" i="13" s="1"/>
  <c r="F29" i="13"/>
  <c r="E29" i="13"/>
  <c r="I28" i="13"/>
  <c r="K28" i="13" s="1"/>
  <c r="F28" i="13"/>
  <c r="E28" i="13"/>
  <c r="I27" i="13"/>
  <c r="J27" i="13" s="1"/>
  <c r="F27" i="13"/>
  <c r="E27" i="13"/>
  <c r="I26" i="13"/>
  <c r="J26" i="13" s="1"/>
  <c r="F26" i="13"/>
  <c r="E26" i="13"/>
  <c r="I25" i="13"/>
  <c r="J25" i="13" s="1"/>
  <c r="F25" i="13"/>
  <c r="E25" i="13"/>
  <c r="I24" i="13"/>
  <c r="J24" i="13" s="1"/>
  <c r="F24" i="13"/>
  <c r="E24" i="13"/>
  <c r="I23" i="13"/>
  <c r="J23" i="13" s="1"/>
  <c r="F23" i="13"/>
  <c r="E23" i="13"/>
  <c r="I22" i="13"/>
  <c r="K22" i="13" s="1"/>
  <c r="F22" i="13"/>
  <c r="E22" i="13"/>
  <c r="I21" i="13"/>
  <c r="K21" i="13" s="1"/>
  <c r="F21" i="13"/>
  <c r="E21" i="13"/>
  <c r="I20" i="13"/>
  <c r="K20" i="13" s="1"/>
  <c r="F20" i="13"/>
  <c r="E20" i="13"/>
  <c r="I19" i="13"/>
  <c r="K19" i="13" s="1"/>
  <c r="F19" i="13"/>
  <c r="E19" i="13"/>
  <c r="I18" i="13"/>
  <c r="K18" i="13" s="1"/>
  <c r="F18" i="13"/>
  <c r="E18" i="13"/>
  <c r="I17" i="13"/>
  <c r="J17" i="13" s="1"/>
  <c r="F17" i="13"/>
  <c r="E17" i="13"/>
  <c r="I16" i="13"/>
  <c r="J16" i="13" s="1"/>
  <c r="F16" i="13"/>
  <c r="E16" i="13"/>
  <c r="I15" i="13"/>
  <c r="J15" i="13" s="1"/>
  <c r="F15" i="13"/>
  <c r="E15" i="13"/>
  <c r="I14" i="13"/>
  <c r="K14" i="13" s="1"/>
  <c r="F14" i="13"/>
  <c r="E14" i="13"/>
  <c r="I13" i="13"/>
  <c r="K13" i="13" s="1"/>
  <c r="F13" i="13"/>
  <c r="E13" i="13"/>
  <c r="I12" i="13"/>
  <c r="K12" i="13" s="1"/>
  <c r="F12" i="13"/>
  <c r="E12" i="13"/>
  <c r="I11" i="13"/>
  <c r="K11" i="13" s="1"/>
  <c r="F11" i="13"/>
  <c r="E11" i="13"/>
  <c r="I10" i="13"/>
  <c r="K10" i="13" s="1"/>
  <c r="F10" i="13"/>
  <c r="E10" i="13"/>
  <c r="I9" i="13"/>
  <c r="J9" i="13" s="1"/>
  <c r="F9" i="13"/>
  <c r="E9" i="13"/>
  <c r="I8" i="13"/>
  <c r="J8" i="13" s="1"/>
  <c r="F8" i="13"/>
  <c r="E8" i="13"/>
  <c r="I7" i="13"/>
  <c r="J7" i="13" s="1"/>
  <c r="F7" i="13"/>
  <c r="E7" i="13"/>
  <c r="I6" i="13"/>
  <c r="K6" i="13" s="1"/>
  <c r="F6" i="13"/>
  <c r="E6" i="13"/>
  <c r="I5" i="13"/>
  <c r="K5" i="13" s="1"/>
  <c r="F5" i="13"/>
  <c r="E5" i="13"/>
  <c r="I4" i="13"/>
  <c r="K4" i="13" s="1"/>
  <c r="F4" i="13"/>
  <c r="E4" i="13"/>
  <c r="I3" i="13"/>
  <c r="J3" i="13" s="1"/>
  <c r="F3" i="13"/>
  <c r="E3" i="13"/>
  <c r="J20" i="13" l="1"/>
  <c r="J12" i="13"/>
  <c r="K31" i="13"/>
  <c r="K15" i="13"/>
  <c r="K7" i="13"/>
  <c r="J36" i="13"/>
  <c r="J44" i="13"/>
  <c r="K43" i="13"/>
  <c r="K33" i="13"/>
  <c r="K16" i="13"/>
  <c r="K3" i="13"/>
  <c r="J19" i="13"/>
  <c r="K47" i="13"/>
  <c r="C142" i="27"/>
  <c r="D141" i="27"/>
  <c r="K34" i="13"/>
  <c r="J18" i="13"/>
  <c r="J11" i="13"/>
  <c r="K40" i="13"/>
  <c r="K26" i="13"/>
  <c r="J35" i="13"/>
  <c r="K41" i="13"/>
  <c r="K27" i="13"/>
  <c r="J28" i="13"/>
  <c r="J10" i="13"/>
  <c r="K39" i="13"/>
  <c r="K24" i="13"/>
  <c r="J42" i="13"/>
  <c r="K32" i="13"/>
  <c r="J4" i="13"/>
  <c r="J46" i="13"/>
  <c r="J38" i="13"/>
  <c r="J30" i="13"/>
  <c r="J22" i="13"/>
  <c r="J14" i="13"/>
  <c r="J6" i="13"/>
  <c r="J45" i="13"/>
  <c r="J37" i="13"/>
  <c r="J29" i="13"/>
  <c r="J21" i="13"/>
  <c r="J13" i="13"/>
  <c r="J5" i="13"/>
  <c r="K25" i="13"/>
  <c r="K17" i="13"/>
  <c r="K9" i="13"/>
  <c r="K8" i="13"/>
  <c r="K23" i="13"/>
  <c r="C143" i="27" l="1"/>
  <c r="D142" i="27"/>
  <c r="C144" i="27" l="1"/>
  <c r="D143" i="27"/>
  <c r="C145" i="27" l="1"/>
  <c r="D144" i="27"/>
  <c r="C146" i="27" l="1"/>
  <c r="D145" i="27"/>
  <c r="C147" i="27" l="1"/>
  <c r="D146" i="27"/>
  <c r="C148" i="27" l="1"/>
  <c r="D147" i="27"/>
  <c r="C149" i="27" l="1"/>
  <c r="D148" i="27"/>
  <c r="C150" i="27" l="1"/>
  <c r="D149" i="27"/>
  <c r="C151" i="27" l="1"/>
  <c r="D150" i="27"/>
  <c r="C152" i="27" l="1"/>
  <c r="D152" i="27" s="1"/>
  <c r="D151" i="27"/>
</calcChain>
</file>

<file path=xl/sharedStrings.xml><?xml version="1.0" encoding="utf-8"?>
<sst xmlns="http://schemas.openxmlformats.org/spreadsheetml/2006/main" count="48" uniqueCount="25">
  <si>
    <t>a</t>
  </si>
  <si>
    <t>b</t>
  </si>
  <si>
    <t>d</t>
  </si>
  <si>
    <t>sd</t>
  </si>
  <si>
    <t>sem</t>
  </si>
  <si>
    <t>A</t>
  </si>
  <si>
    <t>F</t>
  </si>
  <si>
    <t>power law</t>
  </si>
  <si>
    <r>
      <t>A*x^(-</t>
    </r>
    <r>
      <rPr>
        <sz val="12"/>
        <color theme="1"/>
        <rFont val="Symbol"/>
        <charset val="2"/>
      </rPr>
      <t>a</t>
    </r>
    <r>
      <rPr>
        <sz val="12"/>
        <color theme="1"/>
        <rFont val="Calibri"/>
        <family val="2"/>
        <scheme val="minor"/>
      </rPr>
      <t>)</t>
    </r>
  </si>
  <si>
    <t>tail</t>
  </si>
  <si>
    <r>
      <t>F*exp(-</t>
    </r>
    <r>
      <rPr>
        <sz val="12"/>
        <color theme="1"/>
        <rFont val="Symbol"/>
        <charset val="2"/>
      </rPr>
      <t>b</t>
    </r>
    <r>
      <rPr>
        <sz val="12"/>
        <color theme="1"/>
        <rFont val="Calibri"/>
        <family val="2"/>
        <scheme val="minor"/>
      </rPr>
      <t>*x)</t>
    </r>
  </si>
  <si>
    <t>Area under tail</t>
  </si>
  <si>
    <t>x</t>
  </si>
  <si>
    <t>pow w/ tail</t>
  </si>
  <si>
    <t>pow continu</t>
  </si>
  <si>
    <r>
      <t>b</t>
    </r>
    <r>
      <rPr>
        <vertAlign val="subscript"/>
        <sz val="12"/>
        <color theme="1"/>
        <rFont val="Calibri (Body)"/>
      </rPr>
      <t>p</t>
    </r>
  </si>
  <si>
    <t>b^</t>
  </si>
  <si>
    <t>E</t>
  </si>
  <si>
    <t>D</t>
  </si>
  <si>
    <t>N</t>
  </si>
  <si>
    <r>
      <t>x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 xml:space="preserve"> estimate</t>
    </r>
  </si>
  <si>
    <r>
      <t>-ln(x^</t>
    </r>
    <r>
      <rPr>
        <vertAlign val="subscript"/>
        <sz val="12"/>
        <color theme="1"/>
        <rFont val="Calibri (Body)"/>
      </rPr>
      <t>min</t>
    </r>
    <r>
      <rPr>
        <sz val="12"/>
        <color theme="1"/>
        <rFont val="Calibri"/>
        <family val="2"/>
        <scheme val="minor"/>
      </rPr>
      <t>)</t>
    </r>
  </si>
  <si>
    <t>ln(1+sem/eam)</t>
  </si>
  <si>
    <t>Fit</t>
  </si>
  <si>
    <t>Fit [10,100000]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</si>
</sst>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theme="1"/>
      <name val="Symbol"/>
      <charset val="2"/>
    </font>
    <font>
      <vertAlign val="subscript"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432FF"/>
      <color rgb="FF00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2133686057361"/>
          <c:y val="7.1244396481292924E-2"/>
          <c:w val="0.74388888393240327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4A'!$C$5:$C$126</c:f>
              <c:numCache>
                <c:formatCode>General</c:formatCode>
                <c:ptCount val="1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120</c:v>
                </c:pt>
                <c:pt idx="111">
                  <c:v>130</c:v>
                </c:pt>
                <c:pt idx="112">
                  <c:v>140</c:v>
                </c:pt>
                <c:pt idx="113">
                  <c:v>150</c:v>
                </c:pt>
                <c:pt idx="114">
                  <c:v>160</c:v>
                </c:pt>
                <c:pt idx="115">
                  <c:v>170</c:v>
                </c:pt>
                <c:pt idx="116">
                  <c:v>180</c:v>
                </c:pt>
                <c:pt idx="117">
                  <c:v>190</c:v>
                </c:pt>
                <c:pt idx="118">
                  <c:v>200</c:v>
                </c:pt>
                <c:pt idx="119">
                  <c:v>300</c:v>
                </c:pt>
                <c:pt idx="120">
                  <c:v>400</c:v>
                </c:pt>
                <c:pt idx="121">
                  <c:v>500</c:v>
                </c:pt>
              </c:numCache>
            </c:numRef>
          </c:xVal>
          <c:yVal>
            <c:numRef>
              <c:f>'Fig. 4A'!$D$5:$D$126</c:f>
              <c:numCache>
                <c:formatCode>General</c:formatCode>
                <c:ptCount val="122"/>
                <c:pt idx="0">
                  <c:v>1.0050251256281406</c:v>
                </c:pt>
                <c:pt idx="1">
                  <c:v>0.25125628140703515</c:v>
                </c:pt>
                <c:pt idx="2">
                  <c:v>0.11166945840312673</c:v>
                </c:pt>
                <c:pt idx="3">
                  <c:v>6.2814070351758788E-2</c:v>
                </c:pt>
                <c:pt idx="4">
                  <c:v>4.0201005025125629E-2</c:v>
                </c:pt>
                <c:pt idx="5">
                  <c:v>2.7917364600781681E-2</c:v>
                </c:pt>
                <c:pt idx="6">
                  <c:v>2.0510716849553887E-2</c:v>
                </c:pt>
                <c:pt idx="7">
                  <c:v>1.5703517587939697E-2</c:v>
                </c:pt>
                <c:pt idx="8">
                  <c:v>1.2407717600347415E-2</c:v>
                </c:pt>
                <c:pt idx="9">
                  <c:v>1.0050251256281407E-2</c:v>
                </c:pt>
                <c:pt idx="10">
                  <c:v>8.3059927737862867E-3</c:v>
                </c:pt>
                <c:pt idx="11">
                  <c:v>6.9793411501954204E-3</c:v>
                </c:pt>
                <c:pt idx="12">
                  <c:v>5.9468942344860394E-3</c:v>
                </c:pt>
                <c:pt idx="13">
                  <c:v>5.1276792123884718E-3</c:v>
                </c:pt>
                <c:pt idx="14">
                  <c:v>4.466778336125069E-3</c:v>
                </c:pt>
                <c:pt idx="15">
                  <c:v>3.9258793969849243E-3</c:v>
                </c:pt>
                <c:pt idx="16">
                  <c:v>3.4775955904087913E-3</c:v>
                </c:pt>
                <c:pt idx="17">
                  <c:v>3.1019294000868536E-3</c:v>
                </c:pt>
                <c:pt idx="18">
                  <c:v>2.7840031180834919E-3</c:v>
                </c:pt>
                <c:pt idx="19">
                  <c:v>2.5125628140703518E-3</c:v>
                </c:pt>
                <c:pt idx="20">
                  <c:v>2.2789685388393214E-3</c:v>
                </c:pt>
                <c:pt idx="21">
                  <c:v>2.0764981934465717E-3</c:v>
                </c:pt>
                <c:pt idx="22">
                  <c:v>1.8998584605446893E-3</c:v>
                </c:pt>
                <c:pt idx="23">
                  <c:v>1.7448352875488551E-3</c:v>
                </c:pt>
                <c:pt idx="24">
                  <c:v>1.6080402010050252E-3</c:v>
                </c:pt>
                <c:pt idx="25">
                  <c:v>1.4867235586215099E-3</c:v>
                </c:pt>
                <c:pt idx="26">
                  <c:v>1.3786352889274905E-3</c:v>
                </c:pt>
                <c:pt idx="27">
                  <c:v>1.281919803097118E-3</c:v>
                </c:pt>
                <c:pt idx="28">
                  <c:v>1.1950358211987402E-3</c:v>
                </c:pt>
                <c:pt idx="29">
                  <c:v>1.1166945840312672E-3</c:v>
                </c:pt>
                <c:pt idx="30">
                  <c:v>1.045811785253008E-3</c:v>
                </c:pt>
                <c:pt idx="31">
                  <c:v>9.8146984924623107E-4</c:v>
                </c:pt>
                <c:pt idx="32">
                  <c:v>9.2288808597625397E-4</c:v>
                </c:pt>
                <c:pt idx="33">
                  <c:v>8.6939889760219782E-4</c:v>
                </c:pt>
                <c:pt idx="34">
                  <c:v>8.2042867398215568E-4</c:v>
                </c:pt>
                <c:pt idx="35">
                  <c:v>7.7548235002171341E-4</c:v>
                </c:pt>
                <c:pt idx="36">
                  <c:v>7.3413084414035109E-4</c:v>
                </c:pt>
                <c:pt idx="37">
                  <c:v>6.9600077952087299E-4</c:v>
                </c:pt>
                <c:pt idx="38">
                  <c:v>6.6076602605400435E-4</c:v>
                </c:pt>
                <c:pt idx="39">
                  <c:v>6.2814070351758795E-4</c:v>
                </c:pt>
                <c:pt idx="40">
                  <c:v>5.9787336444267738E-4</c:v>
                </c:pt>
                <c:pt idx="41">
                  <c:v>5.6974213470983035E-4</c:v>
                </c:pt>
                <c:pt idx="42">
                  <c:v>5.4355063581835626E-4</c:v>
                </c:pt>
                <c:pt idx="43">
                  <c:v>5.1912454836164292E-4</c:v>
                </c:pt>
                <c:pt idx="44">
                  <c:v>4.9630870401389665E-4</c:v>
                </c:pt>
                <c:pt idx="45">
                  <c:v>4.7496461513617233E-4</c:v>
                </c:pt>
                <c:pt idx="46">
                  <c:v>4.549683683241922E-4</c:v>
                </c:pt>
                <c:pt idx="47">
                  <c:v>4.3620882188721377E-4</c:v>
                </c:pt>
                <c:pt idx="48">
                  <c:v>4.1858605815416105E-4</c:v>
                </c:pt>
                <c:pt idx="49">
                  <c:v>4.0201005025125629E-4</c:v>
                </c:pt>
                <c:pt idx="50">
                  <c:v>3.8639951004542126E-4</c:v>
                </c:pt>
                <c:pt idx="51">
                  <c:v>3.7168088965537746E-4</c:v>
                </c:pt>
                <c:pt idx="52">
                  <c:v>3.5778751357356376E-4</c:v>
                </c:pt>
                <c:pt idx="53">
                  <c:v>3.4465882223187261E-4</c:v>
                </c:pt>
                <c:pt idx="54">
                  <c:v>3.3223971095145148E-4</c:v>
                </c:pt>
                <c:pt idx="55">
                  <c:v>3.2047995077427949E-4</c:v>
                </c:pt>
                <c:pt idx="56">
                  <c:v>3.0933367978705468E-4</c:v>
                </c:pt>
                <c:pt idx="57">
                  <c:v>2.9875895529968505E-4</c:v>
                </c:pt>
                <c:pt idx="58">
                  <c:v>2.8871735869811566E-4</c:v>
                </c:pt>
                <c:pt idx="59">
                  <c:v>2.7917364600781681E-4</c:v>
                </c:pt>
                <c:pt idx="60">
                  <c:v>2.7009543822309608E-4</c:v>
                </c:pt>
                <c:pt idx="61">
                  <c:v>2.6145294631325201E-4</c:v>
                </c:pt>
                <c:pt idx="62">
                  <c:v>2.5321872653770238E-4</c:v>
                </c:pt>
                <c:pt idx="63">
                  <c:v>2.4536746231155777E-4</c:v>
                </c:pt>
                <c:pt idx="64">
                  <c:v>2.3787576937944155E-4</c:v>
                </c:pt>
                <c:pt idx="65">
                  <c:v>2.3072202149406349E-4</c:v>
                </c:pt>
                <c:pt idx="66">
                  <c:v>2.2388619416977961E-4</c:v>
                </c:pt>
                <c:pt idx="67">
                  <c:v>2.1734972440054946E-4</c:v>
                </c:pt>
                <c:pt idx="68">
                  <c:v>2.1109538450496545E-4</c:v>
                </c:pt>
                <c:pt idx="69">
                  <c:v>2.0510716849553892E-4</c:v>
                </c:pt>
                <c:pt idx="70">
                  <c:v>1.9937018957114474E-4</c:v>
                </c:pt>
                <c:pt idx="71">
                  <c:v>1.9387058750542835E-4</c:v>
                </c:pt>
                <c:pt idx="72">
                  <c:v>1.8859544485422042E-4</c:v>
                </c:pt>
                <c:pt idx="73">
                  <c:v>1.8353271103508777E-4</c:v>
                </c:pt>
                <c:pt idx="74">
                  <c:v>1.7867113344500278E-4</c:v>
                </c:pt>
                <c:pt idx="75">
                  <c:v>1.7400019488021825E-4</c:v>
                </c:pt>
                <c:pt idx="76">
                  <c:v>1.6951005660788339E-4</c:v>
                </c:pt>
                <c:pt idx="77">
                  <c:v>1.6519150651350109E-4</c:v>
                </c:pt>
                <c:pt idx="78">
                  <c:v>1.6103591181351395E-4</c:v>
                </c:pt>
                <c:pt idx="79">
                  <c:v>1.5703517587939699E-4</c:v>
                </c:pt>
                <c:pt idx="80">
                  <c:v>1.5318169876972119E-4</c:v>
                </c:pt>
                <c:pt idx="81">
                  <c:v>1.4946834111066935E-4</c:v>
                </c:pt>
                <c:pt idx="82">
                  <c:v>1.4588839100423002E-4</c:v>
                </c:pt>
                <c:pt idx="83">
                  <c:v>1.4243553367745759E-4</c:v>
                </c:pt>
                <c:pt idx="84">
                  <c:v>1.3910382361635165E-4</c:v>
                </c:pt>
                <c:pt idx="85">
                  <c:v>1.3588765895458906E-4</c:v>
                </c:pt>
                <c:pt idx="86">
                  <c:v>1.3278175791097115E-4</c:v>
                </c:pt>
                <c:pt idx="87">
                  <c:v>1.2978113709041073E-4</c:v>
                </c:pt>
                <c:pt idx="88">
                  <c:v>1.2688109148190134E-4</c:v>
                </c:pt>
                <c:pt idx="89">
                  <c:v>1.2407717600347416E-4</c:v>
                </c:pt>
                <c:pt idx="90">
                  <c:v>1.2136518845889876E-4</c:v>
                </c:pt>
                <c:pt idx="91">
                  <c:v>1.1874115378404308E-4</c:v>
                </c:pt>
                <c:pt idx="92">
                  <c:v>1.1620130947255643E-4</c:v>
                </c:pt>
                <c:pt idx="93">
                  <c:v>1.1374209208104805E-4</c:v>
                </c:pt>
                <c:pt idx="94">
                  <c:v>1.1136012472333968E-4</c:v>
                </c:pt>
                <c:pt idx="95">
                  <c:v>1.0905220547180344E-4</c:v>
                </c:pt>
                <c:pt idx="96">
                  <c:v>1.0681529659136366E-4</c:v>
                </c:pt>
                <c:pt idx="97">
                  <c:v>1.0464651453854026E-4</c:v>
                </c:pt>
                <c:pt idx="98">
                  <c:v>1.0254312066402822E-4</c:v>
                </c:pt>
                <c:pt idx="99">
                  <c:v>1.0050251256281407E-4</c:v>
                </c:pt>
                <c:pt idx="100">
                  <c:v>9.8512429478065817E-5</c:v>
                </c:pt>
                <c:pt idx="101">
                  <c:v>9.6561752678625399E-5</c:v>
                </c:pt>
                <c:pt idx="102">
                  <c:v>9.4649701867763651E-5</c:v>
                </c:pt>
                <c:pt idx="103">
                  <c:v>9.277551219966184E-5</c:v>
                </c:pt>
                <c:pt idx="104">
                  <c:v>9.0938433973463233E-5</c:v>
                </c:pt>
                <c:pt idx="105">
                  <c:v>8.9137732333382627E-5</c:v>
                </c:pt>
                <c:pt idx="106">
                  <c:v>8.7372686974754307E-5</c:v>
                </c:pt>
                <c:pt idx="107">
                  <c:v>8.5642591855900597E-5</c:v>
                </c:pt>
                <c:pt idx="108">
                  <c:v>8.3946754915705684E-5</c:v>
                </c:pt>
                <c:pt idx="109">
                  <c:v>8.2284497796782053E-5</c:v>
                </c:pt>
                <c:pt idx="110">
                  <c:v>6.736884884780293E-5</c:v>
                </c:pt>
                <c:pt idx="111">
                  <c:v>5.5156948351158411E-5</c:v>
                </c:pt>
                <c:pt idx="112">
                  <c:v>4.5158689861027268E-5</c:v>
                </c:pt>
                <c:pt idx="113">
                  <c:v>3.6972808157933889E-5</c:v>
                </c:pt>
                <c:pt idx="114">
                  <c:v>3.0270775066552961E-5</c:v>
                </c:pt>
                <c:pt idx="115">
                  <c:v>2.4783614466493105E-5</c:v>
                </c:pt>
                <c:pt idx="116">
                  <c:v>2.0291107336146264E-5</c:v>
                </c:pt>
                <c:pt idx="117">
                  <c:v>1.6612953590109189E-5</c:v>
                </c:pt>
                <c:pt idx="118">
                  <c:v>1.360153600367966E-5</c:v>
                </c:pt>
                <c:pt idx="119">
                  <c:v>1.8407677275109721E-6</c:v>
                </c:pt>
                <c:pt idx="120">
                  <c:v>2.4912082177551331E-7</c:v>
                </c:pt>
                <c:pt idx="121">
                  <c:v>3.371483697512681E-8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4-734F-AC97-298146AD3533}"/>
            </c:ext>
          </c:extLst>
        </c:ser>
        <c:ser>
          <c:idx val="3"/>
          <c:order val="1"/>
          <c:spPr>
            <a:ln w="12700" cap="rnd">
              <a:solidFill>
                <a:srgbClr val="0432FF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'Fig. 4A'!$C$94:$C$126</c:f>
              <c:numCache>
                <c:formatCode>General</c:formatCode>
                <c:ptCount val="33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120</c:v>
                </c:pt>
                <c:pt idx="22">
                  <c:v>130</c:v>
                </c:pt>
                <c:pt idx="23">
                  <c:v>140</c:v>
                </c:pt>
                <c:pt idx="24">
                  <c:v>150</c:v>
                </c:pt>
                <c:pt idx="25">
                  <c:v>160</c:v>
                </c:pt>
                <c:pt idx="26">
                  <c:v>170</c:v>
                </c:pt>
                <c:pt idx="27">
                  <c:v>180</c:v>
                </c:pt>
                <c:pt idx="28">
                  <c:v>190</c:v>
                </c:pt>
                <c:pt idx="29">
                  <c:v>200</c:v>
                </c:pt>
                <c:pt idx="30">
                  <c:v>300</c:v>
                </c:pt>
                <c:pt idx="31">
                  <c:v>400</c:v>
                </c:pt>
                <c:pt idx="32">
                  <c:v>500</c:v>
                </c:pt>
              </c:numCache>
            </c:numRef>
          </c:xVal>
          <c:yVal>
            <c:numRef>
              <c:f>'Fig. 4A'!$E$94:$E$126</c:f>
              <c:numCache>
                <c:formatCode>General</c:formatCode>
                <c:ptCount val="33"/>
                <c:pt idx="0">
                  <c:v>1.2407717600347416E-4</c:v>
                </c:pt>
                <c:pt idx="1">
                  <c:v>1.2136518845889876E-4</c:v>
                </c:pt>
                <c:pt idx="2">
                  <c:v>1.1874115378404308E-4</c:v>
                </c:pt>
                <c:pt idx="3">
                  <c:v>1.1620130947255643E-4</c:v>
                </c:pt>
                <c:pt idx="4">
                  <c:v>1.1374209208104805E-4</c:v>
                </c:pt>
                <c:pt idx="5">
                  <c:v>1.1136012472333968E-4</c:v>
                </c:pt>
                <c:pt idx="6">
                  <c:v>1.0905220547180344E-4</c:v>
                </c:pt>
                <c:pt idx="7">
                  <c:v>1.0681529659136366E-4</c:v>
                </c:pt>
                <c:pt idx="8">
                  <c:v>1.0464651453854026E-4</c:v>
                </c:pt>
                <c:pt idx="9">
                  <c:v>1.0254312066402822E-4</c:v>
                </c:pt>
                <c:pt idx="10">
                  <c:v>1.0050251256281407E-4</c:v>
                </c:pt>
                <c:pt idx="11">
                  <c:v>9.8522216020796049E-5</c:v>
                </c:pt>
                <c:pt idx="12">
                  <c:v>9.6599877511355315E-5</c:v>
                </c:pt>
                <c:pt idx="13">
                  <c:v>9.473325719937229E-5</c:v>
                </c:pt>
                <c:pt idx="14">
                  <c:v>9.2920222413844366E-5</c:v>
                </c:pt>
                <c:pt idx="15">
                  <c:v>9.1158741553572844E-5</c:v>
                </c:pt>
                <c:pt idx="16">
                  <c:v>8.9446878393390939E-5</c:v>
                </c:pt>
                <c:pt idx="17">
                  <c:v>8.7782786761126796E-5</c:v>
                </c:pt>
                <c:pt idx="18">
                  <c:v>8.6164705557968154E-5</c:v>
                </c:pt>
                <c:pt idx="19">
                  <c:v>8.4590954097141707E-5</c:v>
                </c:pt>
                <c:pt idx="20">
                  <c:v>8.305992773786287E-5</c:v>
                </c:pt>
                <c:pt idx="21">
                  <c:v>6.9793411501954203E-5</c:v>
                </c:pt>
                <c:pt idx="22">
                  <c:v>5.9468942344860388E-5</c:v>
                </c:pt>
                <c:pt idx="23">
                  <c:v>5.127679212388473E-5</c:v>
                </c:pt>
                <c:pt idx="24">
                  <c:v>4.4667783361250695E-5</c:v>
                </c:pt>
                <c:pt idx="25">
                  <c:v>3.9258793969849247E-5</c:v>
                </c:pt>
                <c:pt idx="26">
                  <c:v>3.4775955904087912E-5</c:v>
                </c:pt>
                <c:pt idx="27">
                  <c:v>3.1019294000868541E-5</c:v>
                </c:pt>
                <c:pt idx="28">
                  <c:v>2.784003118083492E-5</c:v>
                </c:pt>
                <c:pt idx="29">
                  <c:v>2.5125628140703518E-5</c:v>
                </c:pt>
                <c:pt idx="30">
                  <c:v>1.1166945840312674E-5</c:v>
                </c:pt>
                <c:pt idx="31">
                  <c:v>6.2814070351758795E-6</c:v>
                </c:pt>
                <c:pt idx="32">
                  <c:v>4.0201005025125627E-6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F4-734F-AC97-298146AD3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500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1E-8"/>
        <c:crossBetween val="midCat"/>
        <c:majorUnit val="1"/>
        <c:minorUnit val="0.5"/>
      </c:valAx>
      <c:valAx>
        <c:axId val="737493712"/>
        <c:scaling>
          <c:logBase val="10"/>
          <c:orientation val="minMax"/>
          <c:max val="1"/>
          <c:min val="1E-8"/>
        </c:scaling>
        <c:delete val="0"/>
        <c:axPos val="l"/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0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4B'!$J$3:$J$47</c:f>
                <c:numCache>
                  <c:formatCode>General</c:formatCode>
                  <c:ptCount val="45"/>
                  <c:pt idx="0">
                    <c:v>8.5603244789856328E-2</c:v>
                  </c:pt>
                  <c:pt idx="1">
                    <c:v>9.8948797162495342E-2</c:v>
                  </c:pt>
                  <c:pt idx="2">
                    <c:v>9.4530721014635236E-2</c:v>
                  </c:pt>
                  <c:pt idx="3">
                    <c:v>8.8646348845997425E-2</c:v>
                  </c:pt>
                  <c:pt idx="4">
                    <c:v>8.1804707020827497E-2</c:v>
                  </c:pt>
                  <c:pt idx="5">
                    <c:v>7.8315363750753653E-2</c:v>
                  </c:pt>
                  <c:pt idx="6">
                    <c:v>7.5467233521635591E-2</c:v>
                  </c:pt>
                  <c:pt idx="7">
                    <c:v>7.0349789917686353E-2</c:v>
                  </c:pt>
                  <c:pt idx="8">
                    <c:v>6.7959860017692345E-2</c:v>
                  </c:pt>
                  <c:pt idx="9">
                    <c:v>6.3768269963541957E-2</c:v>
                  </c:pt>
                  <c:pt idx="10">
                    <c:v>6.4734856518620029E-2</c:v>
                  </c:pt>
                  <c:pt idx="11">
                    <c:v>6.2029183336830745E-2</c:v>
                  </c:pt>
                  <c:pt idx="12">
                    <c:v>5.5793247158986724E-2</c:v>
                  </c:pt>
                  <c:pt idx="13">
                    <c:v>5.3518733097580574E-2</c:v>
                  </c:pt>
                  <c:pt idx="14">
                    <c:v>5.0744480513063121E-2</c:v>
                  </c:pt>
                  <c:pt idx="15">
                    <c:v>4.4660504482506969E-2</c:v>
                  </c:pt>
                  <c:pt idx="16">
                    <c:v>3.961502083499456E-2</c:v>
                  </c:pt>
                  <c:pt idx="17">
                    <c:v>3.4645226769082445E-2</c:v>
                  </c:pt>
                  <c:pt idx="18">
                    <c:v>3.0477496120295582E-2</c:v>
                  </c:pt>
                  <c:pt idx="19">
                    <c:v>2.8271812681391083E-2</c:v>
                  </c:pt>
                  <c:pt idx="20">
                    <c:v>2.5732045603376622E-2</c:v>
                  </c:pt>
                  <c:pt idx="21">
                    <c:v>2.4832761386364859E-2</c:v>
                  </c:pt>
                  <c:pt idx="22">
                    <c:v>2.4141036336443572E-2</c:v>
                  </c:pt>
                  <c:pt idx="23">
                    <c:v>2.2454489046960055E-2</c:v>
                  </c:pt>
                  <c:pt idx="24">
                    <c:v>1.9135282056005072E-2</c:v>
                  </c:pt>
                  <c:pt idx="25">
                    <c:v>1.8003559695270115E-2</c:v>
                  </c:pt>
                  <c:pt idx="26">
                    <c:v>1.3179362762060304E-2</c:v>
                  </c:pt>
                  <c:pt idx="27">
                    <c:v>1.2408030297260106E-2</c:v>
                  </c:pt>
                  <c:pt idx="28">
                    <c:v>8.9971089850474379E-3</c:v>
                  </c:pt>
                  <c:pt idx="29">
                    <c:v>8.320060116964352E-3</c:v>
                  </c:pt>
                  <c:pt idx="30">
                    <c:v>7.5019470991193387E-3</c:v>
                  </c:pt>
                  <c:pt idx="31">
                    <c:v>7.3362815110858169E-3</c:v>
                  </c:pt>
                  <c:pt idx="32">
                    <c:v>5.8714669035603044E-3</c:v>
                  </c:pt>
                  <c:pt idx="33">
                    <c:v>5.348071486554579E-3</c:v>
                  </c:pt>
                  <c:pt idx="34">
                    <c:v>5.1662774311381464E-3</c:v>
                  </c:pt>
                  <c:pt idx="35">
                    <c:v>4.2151279051940846E-3</c:v>
                  </c:pt>
                  <c:pt idx="36">
                    <c:v>3.6603283738867627E-3</c:v>
                  </c:pt>
                  <c:pt idx="37">
                    <c:v>1.8615530752718959E-3</c:v>
                  </c:pt>
                  <c:pt idx="38">
                    <c:v>1.8001073980573729E-3</c:v>
                  </c:pt>
                  <c:pt idx="39">
                    <c:v>1.6624490387332179E-3</c:v>
                  </c:pt>
                  <c:pt idx="40">
                    <c:v>1.2235750373936324E-3</c:v>
                  </c:pt>
                  <c:pt idx="41">
                    <c:v>1.1469421814199164E-3</c:v>
                  </c:pt>
                  <c:pt idx="42">
                    <c:v>9.1478929396217779E-4</c:v>
                  </c:pt>
                  <c:pt idx="43">
                    <c:v>8.4765853649695021E-4</c:v>
                  </c:pt>
                  <c:pt idx="44">
                    <c:v>6.8561617204023124E-4</c:v>
                  </c:pt>
                </c:numCache>
              </c:numRef>
            </c:plus>
            <c:minus>
              <c:numRef>
                <c:f>'Fig. 4B'!$K$3:$K$47</c:f>
                <c:numCache>
                  <c:formatCode>General</c:formatCode>
                  <c:ptCount val="45"/>
                  <c:pt idx="0">
                    <c:v>9.3623034338796624E-2</c:v>
                  </c:pt>
                  <c:pt idx="1">
                    <c:v>0.10982576972603675</c:v>
                  </c:pt>
                  <c:pt idx="2">
                    <c:v>0.10440866814215015</c:v>
                  </c:pt>
                  <c:pt idx="3">
                    <c:v>9.7275681119017021E-2</c:v>
                  </c:pt>
                  <c:pt idx="4">
                    <c:v>8.9097750457853286E-2</c:v>
                  </c:pt>
                  <c:pt idx="5">
                    <c:v>8.497380987669928E-2</c:v>
                  </c:pt>
                  <c:pt idx="6">
                    <c:v>8.1630851285672268E-2</c:v>
                  </c:pt>
                  <c:pt idx="7">
                    <c:v>7.5675938610617888E-2</c:v>
                  </c:pt>
                  <c:pt idx="8">
                    <c:v>7.2917360332675638E-2</c:v>
                  </c:pt>
                  <c:pt idx="9">
                    <c:v>6.8113310292341425E-2</c:v>
                  </c:pt>
                  <c:pt idx="10">
                    <c:v>6.9217301990851576E-2</c:v>
                  </c:pt>
                  <c:pt idx="11">
                    <c:v>6.6132746068534004E-2</c:v>
                  </c:pt>
                  <c:pt idx="12">
                    <c:v>5.9091033691147835E-2</c:v>
                  </c:pt>
                  <c:pt idx="13">
                    <c:v>5.6545753446981484E-2</c:v>
                  </c:pt>
                  <c:pt idx="14">
                    <c:v>5.3457781123654589E-2</c:v>
                  </c:pt>
                  <c:pt idx="15">
                    <c:v>4.674868773526876E-2</c:v>
                  </c:pt>
                  <c:pt idx="16">
                    <c:v>4.1249336701726008E-2</c:v>
                  </c:pt>
                  <c:pt idx="17">
                    <c:v>3.5888728751880213E-2</c:v>
                  </c:pt>
                  <c:pt idx="18">
                    <c:v>3.1435652595871076E-2</c:v>
                  </c:pt>
                  <c:pt idx="19">
                    <c:v>2.9094421088681557E-2</c:v>
                  </c:pt>
                  <c:pt idx="20">
                    <c:v>2.6411711459089635E-2</c:v>
                  </c:pt>
                  <c:pt idx="21">
                    <c:v>2.5465165079507881E-2</c:v>
                  </c:pt>
                  <c:pt idx="22">
                    <c:v>2.4738273620822263E-2</c:v>
                  </c:pt>
                  <c:pt idx="23">
                    <c:v>2.2970297510828623E-2</c:v>
                  </c:pt>
                  <c:pt idx="24">
                    <c:v>1.9508596159065725E-2</c:v>
                  </c:pt>
                  <c:pt idx="25">
                    <c:v>1.8333639548302406E-2</c:v>
                  </c:pt>
                  <c:pt idx="26">
                    <c:v>1.335538075161158E-2</c:v>
                  </c:pt>
                  <c:pt idx="27">
                    <c:v>1.2563925895670486E-2</c:v>
                  </c:pt>
                  <c:pt idx="28">
                    <c:v>9.0787924259657978E-3</c:v>
                  </c:pt>
                  <c:pt idx="29">
                    <c:v>8.3898647017086568E-3</c:v>
                  </c:pt>
                  <c:pt idx="30">
                    <c:v>7.5586519743229101E-3</c:v>
                  </c:pt>
                  <c:pt idx="31">
                    <c:v>7.3905005485916837E-3</c:v>
                  </c:pt>
                  <c:pt idx="32">
                    <c:v>5.9061447371241815E-3</c:v>
                  </c:pt>
                  <c:pt idx="33">
                    <c:v>5.3768272117613106E-3</c:v>
                  </c:pt>
                  <c:pt idx="34">
                    <c:v>5.1931065201337298E-3</c:v>
                  </c:pt>
                  <c:pt idx="35">
                    <c:v>4.2329704435622234E-3</c:v>
                  </c:pt>
                  <c:pt idx="36">
                    <c:v>3.6737756140752509E-3</c:v>
                  </c:pt>
                  <c:pt idx="37">
                    <c:v>1.865024919150073E-3</c:v>
                  </c:pt>
                  <c:pt idx="38">
                    <c:v>1.8033536291446775E-3</c:v>
                  </c:pt>
                  <c:pt idx="39">
                    <c:v>1.6652173784017545E-3</c:v>
                  </c:pt>
                  <c:pt idx="40">
                    <c:v>1.2250740075554797E-3</c:v>
                  </c:pt>
                  <c:pt idx="41">
                    <c:v>1.1482591684399402E-3</c:v>
                  </c:pt>
                  <c:pt idx="42">
                    <c:v>9.1562689970586884E-4</c:v>
                  </c:pt>
                  <c:pt idx="43">
                    <c:v>8.4837767111502942E-4</c:v>
                  </c:pt>
                  <c:pt idx="44">
                    <c:v>6.8608656410232738E-4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4B'!$C$3:$C$47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4B'!$E$3:$E$47</c:f>
              <c:numCache>
                <c:formatCode>General</c:formatCode>
                <c:ptCount val="45"/>
                <c:pt idx="0">
                  <c:v>-2.2284393405203504</c:v>
                </c:pt>
                <c:pt idx="1">
                  <c:v>-2.3874236281480843</c:v>
                </c:pt>
                <c:pt idx="2">
                  <c:v>-2.6233605839097316</c:v>
                </c:pt>
                <c:pt idx="3">
                  <c:v>-2.7038489839058939</c:v>
                </c:pt>
                <c:pt idx="4">
                  <c:v>-2.9370707341535942</c:v>
                </c:pt>
                <c:pt idx="5">
                  <c:v>-3.076480583932967</c:v>
                </c:pt>
                <c:pt idx="6">
                  <c:v>-3.1009781761920059</c:v>
                </c:pt>
                <c:pt idx="7">
                  <c:v>-3.2272158222230543</c:v>
                </c:pt>
                <c:pt idx="8">
                  <c:v>-3.2461809356746634</c:v>
                </c:pt>
                <c:pt idx="9">
                  <c:v>-3.3239185932113133</c:v>
                </c:pt>
                <c:pt idx="10">
                  <c:v>-3.3313036312515476</c:v>
                </c:pt>
                <c:pt idx="11">
                  <c:v>-3.4070391299740979</c:v>
                </c:pt>
                <c:pt idx="12">
                  <c:v>-3.4978732199837963</c:v>
                </c:pt>
                <c:pt idx="13">
                  <c:v>-3.5788172440117352</c:v>
                </c:pt>
                <c:pt idx="14">
                  <c:v>-3.6399399482491153</c:v>
                </c:pt>
                <c:pt idx="15">
                  <c:v>-3.831678809211529</c:v>
                </c:pt>
                <c:pt idx="16">
                  <c:v>-3.9706984689887235</c:v>
                </c:pt>
                <c:pt idx="17">
                  <c:v>-4.0528396690063735</c:v>
                </c:pt>
                <c:pt idx="18">
                  <c:v>-4.11162803928047</c:v>
                </c:pt>
                <c:pt idx="19">
                  <c:v>-4.156716970321118</c:v>
                </c:pt>
                <c:pt idx="20">
                  <c:v>-4.1760301170003054</c:v>
                </c:pt>
                <c:pt idx="21">
                  <c:v>-4.2078480410378569</c:v>
                </c:pt>
                <c:pt idx="22">
                  <c:v>-4.2157545205406857</c:v>
                </c:pt>
                <c:pt idx="23">
                  <c:v>-4.2452511652329745</c:v>
                </c:pt>
                <c:pt idx="24">
                  <c:v>-4.30969420743771</c:v>
                </c:pt>
                <c:pt idx="25">
                  <c:v>-4.3435482687840734</c:v>
                </c:pt>
                <c:pt idx="26">
                  <c:v>-4.4242652336734452</c:v>
                </c:pt>
                <c:pt idx="27">
                  <c:v>-4.4415866052801674</c:v>
                </c:pt>
                <c:pt idx="28">
                  <c:v>-4.4834015319866172</c:v>
                </c:pt>
                <c:pt idx="29">
                  <c:v>-4.5023688233905936</c:v>
                </c:pt>
                <c:pt idx="30">
                  <c:v>-4.5162769129440985</c:v>
                </c:pt>
                <c:pt idx="31">
                  <c:v>-4.5250668194822508</c:v>
                </c:pt>
                <c:pt idx="32">
                  <c:v>-4.5407451528766556</c:v>
                </c:pt>
                <c:pt idx="33">
                  <c:v>-4.5469040672126413</c:v>
                </c:pt>
                <c:pt idx="34">
                  <c:v>-4.5526528681568932</c:v>
                </c:pt>
                <c:pt idx="35">
                  <c:v>-4.561811425539001</c:v>
                </c:pt>
                <c:pt idx="36">
                  <c:v>-4.5702066766340304</c:v>
                </c:pt>
                <c:pt idx="37">
                  <c:v>-4.5846521823878907</c:v>
                </c:pt>
                <c:pt idx="38">
                  <c:v>-4.5865564865247253</c:v>
                </c:pt>
                <c:pt idx="39">
                  <c:v>-4.5894948918269911</c:v>
                </c:pt>
                <c:pt idx="40">
                  <c:v>-4.5922633996006432</c:v>
                </c:pt>
                <c:pt idx="41">
                  <c:v>-4.5946833434938412</c:v>
                </c:pt>
                <c:pt idx="42">
                  <c:v>-4.5962083297050196</c:v>
                </c:pt>
                <c:pt idx="43">
                  <c:v>-4.5969003781016511</c:v>
                </c:pt>
                <c:pt idx="44">
                  <c:v>-4.5981346900769884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D-6849-B2E7-BFFAA67982E5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4B'!$C$3:$C$47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4B'!$F$3:$F$47</c:f>
              <c:numCache>
                <c:formatCode>General</c:formatCode>
                <c:ptCount val="45"/>
                <c:pt idx="0">
                  <c:v>-2.3567901805180629</c:v>
                </c:pt>
                <c:pt idx="1">
                  <c:v>-2.4325532960039129</c:v>
                </c:pt>
                <c:pt idx="2">
                  <c:v>-2.5293976884248428</c:v>
                </c:pt>
                <c:pt idx="3">
                  <c:v>-2.6600295365606135</c:v>
                </c:pt>
                <c:pt idx="4">
                  <c:v>-2.8523335815857358</c:v>
                </c:pt>
                <c:pt idx="5">
                  <c:v>-2.9920425551104017</c:v>
                </c:pt>
                <c:pt idx="6">
                  <c:v>-3.1007937365103868</c:v>
                </c:pt>
                <c:pt idx="7">
                  <c:v>-3.1891534324523136</c:v>
                </c:pt>
                <c:pt idx="8">
                  <c:v>-3.2630975969092697</c:v>
                </c:pt>
                <c:pt idx="9">
                  <c:v>-3.3263382783851116</c:v>
                </c:pt>
                <c:pt idx="10">
                  <c:v>-3.3813380937940032</c:v>
                </c:pt>
                <c:pt idx="11">
                  <c:v>-3.429812846656779</c:v>
                </c:pt>
                <c:pt idx="12">
                  <c:v>-3.5118393877113632</c:v>
                </c:pt>
                <c:pt idx="13">
                  <c:v>-3.6085611790384937</c:v>
                </c:pt>
                <c:pt idx="14">
                  <c:v>-3.7264363540403012</c:v>
                </c:pt>
                <c:pt idx="15">
                  <c:v>-3.8779799878740846</c:v>
                </c:pt>
                <c:pt idx="16">
                  <c:v>-3.9744829974108855</c:v>
                </c:pt>
                <c:pt idx="17">
                  <c:v>-4.0429311080607819</c:v>
                </c:pt>
                <c:pt idx="18">
                  <c:v>-4.0947466350533936</c:v>
                </c:pt>
                <c:pt idx="19">
                  <c:v>-4.1357310980654152</c:v>
                </c:pt>
                <c:pt idx="20">
                  <c:v>-4.1691925310397693</c:v>
                </c:pt>
                <c:pt idx="21">
                  <c:v>-4.1971758306408686</c:v>
                </c:pt>
                <c:pt idx="22">
                  <c:v>-4.2210230712777319</c:v>
                </c:pt>
                <c:pt idx="23">
                  <c:v>-4.2597350390557711</c:v>
                </c:pt>
                <c:pt idx="24">
                  <c:v>-4.3029139659773161</c:v>
                </c:pt>
                <c:pt idx="25">
                  <c:v>-4.3522376559606526</c:v>
                </c:pt>
                <c:pt idx="26">
                  <c:v>-4.4108707023182561</c:v>
                </c:pt>
                <c:pt idx="27">
                  <c:v>-4.4456856967151497</c:v>
                </c:pt>
                <c:pt idx="28">
                  <c:v>-4.469290312353233</c:v>
                </c:pt>
                <c:pt idx="29">
                  <c:v>-4.4865923633272642</c:v>
                </c:pt>
                <c:pt idx="30">
                  <c:v>-4.4999463875553598</c:v>
                </c:pt>
                <c:pt idx="31">
                  <c:v>-4.510639232562033</c:v>
                </c:pt>
                <c:pt idx="32">
                  <c:v>-4.5194404033041966</c:v>
                </c:pt>
                <c:pt idx="33">
                  <c:v>-4.5268415010855518</c:v>
                </c:pt>
                <c:pt idx="34">
                  <c:v>-4.5386659752874641</c:v>
                </c:pt>
                <c:pt idx="35">
                  <c:v>-4.5515848524033524</c:v>
                </c:pt>
                <c:pt idx="36">
                  <c:v>-4.5660050820155238</c:v>
                </c:pt>
                <c:pt idx="37">
                  <c:v>-4.5826964891753166</c:v>
                </c:pt>
                <c:pt idx="38">
                  <c:v>-4.5923839084409028</c:v>
                </c:pt>
                <c:pt idx="39">
                  <c:v>-4.5988598948932404</c:v>
                </c:pt>
                <c:pt idx="40">
                  <c:v>-4.603560342386567</c:v>
                </c:pt>
                <c:pt idx="41">
                  <c:v>-4.6071617301395253</c:v>
                </c:pt>
                <c:pt idx="42">
                  <c:v>-4.610028955696678</c:v>
                </c:pt>
                <c:pt idx="43">
                  <c:v>-4.6123780285577913</c:v>
                </c:pt>
                <c:pt idx="44">
                  <c:v>-4.6143458381116904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3D-6849-B2E7-BFFAA6798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432FF"/>
              </a:solidFill>
              <a:ln w="9525">
                <a:solidFill>
                  <a:srgbClr val="0432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'Fig. 4C'!$J$3:$J$47</c:f>
                <c:numCache>
                  <c:formatCode>General</c:formatCode>
                  <c:ptCount val="45"/>
                  <c:pt idx="0">
                    <c:v>8.5603244818301297E-2</c:v>
                  </c:pt>
                  <c:pt idx="1">
                    <c:v>9.8948797162645985E-2</c:v>
                  </c:pt>
                  <c:pt idx="2">
                    <c:v>9.4530720698900381E-2</c:v>
                  </c:pt>
                  <c:pt idx="3">
                    <c:v>8.8646348799806332E-2</c:v>
                  </c:pt>
                  <c:pt idx="4">
                    <c:v>0.10720498488917152</c:v>
                  </c:pt>
                  <c:pt idx="5">
                    <c:v>0.10751510746464142</c:v>
                  </c:pt>
                  <c:pt idx="6">
                    <c:v>0.10786431936299488</c:v>
                  </c:pt>
                  <c:pt idx="7">
                    <c:v>0.10350006364171832</c:v>
                  </c:pt>
                  <c:pt idx="8">
                    <c:v>0.10069865672798539</c:v>
                  </c:pt>
                  <c:pt idx="9">
                    <c:v>9.6345841793471734E-2</c:v>
                  </c:pt>
                  <c:pt idx="10">
                    <c:v>9.4460298930598569E-2</c:v>
                  </c:pt>
                  <c:pt idx="11">
                    <c:v>9.0805213731139464E-2</c:v>
                  </c:pt>
                  <c:pt idx="12">
                    <c:v>8.4872746541581862E-2</c:v>
                  </c:pt>
                  <c:pt idx="13">
                    <c:v>8.419314480543795E-2</c:v>
                  </c:pt>
                  <c:pt idx="14">
                    <c:v>7.9800891359471521E-2</c:v>
                  </c:pt>
                  <c:pt idx="15">
                    <c:v>7.0519930146694457E-2</c:v>
                  </c:pt>
                  <c:pt idx="16">
                    <c:v>6.2801362033504782E-2</c:v>
                  </c:pt>
                  <c:pt idx="17">
                    <c:v>5.6253848383252342E-2</c:v>
                  </c:pt>
                  <c:pt idx="18">
                    <c:v>5.3258729308680676E-2</c:v>
                  </c:pt>
                  <c:pt idx="19">
                    <c:v>4.8500017019102268E-2</c:v>
                  </c:pt>
                  <c:pt idx="20">
                    <c:v>4.9567921766732796E-2</c:v>
                  </c:pt>
                  <c:pt idx="21">
                    <c:v>4.7028852850933986E-2</c:v>
                  </c:pt>
                  <c:pt idx="22">
                    <c:v>4.43425190457006E-2</c:v>
                  </c:pt>
                  <c:pt idx="23">
                    <c:v>4.4552126315759374E-2</c:v>
                  </c:pt>
                  <c:pt idx="24">
                    <c:v>3.9381980947644245E-2</c:v>
                  </c:pt>
                  <c:pt idx="25">
                    <c:v>3.7898314292455666E-2</c:v>
                  </c:pt>
                  <c:pt idx="26">
                    <c:v>3.3794251361877074E-2</c:v>
                  </c:pt>
                  <c:pt idx="27">
                    <c:v>3.201117645063508E-2</c:v>
                  </c:pt>
                  <c:pt idx="28">
                    <c:v>3.1963633048807102E-2</c:v>
                  </c:pt>
                  <c:pt idx="29">
                    <c:v>2.8450206060600121E-2</c:v>
                  </c:pt>
                  <c:pt idx="30">
                    <c:v>2.6315736151927435E-2</c:v>
                  </c:pt>
                  <c:pt idx="31">
                    <c:v>2.551511612154575E-2</c:v>
                  </c:pt>
                  <c:pt idx="32">
                    <c:v>2.5321328373590888E-2</c:v>
                  </c:pt>
                  <c:pt idx="33">
                    <c:v>2.2995896505753489E-2</c:v>
                  </c:pt>
                  <c:pt idx="34">
                    <c:v>2.3080426523097452E-2</c:v>
                  </c:pt>
                  <c:pt idx="35">
                    <c:v>1.989466164424129E-2</c:v>
                  </c:pt>
                  <c:pt idx="36">
                    <c:v>1.9462706658105972E-2</c:v>
                  </c:pt>
                  <c:pt idx="37">
                    <c:v>1.8523909070829764E-2</c:v>
                  </c:pt>
                  <c:pt idx="38">
                    <c:v>1.7802817189225405E-2</c:v>
                  </c:pt>
                  <c:pt idx="39">
                    <c:v>1.5867438695645237E-2</c:v>
                  </c:pt>
                  <c:pt idx="40">
                    <c:v>1.6151138720112913E-2</c:v>
                  </c:pt>
                  <c:pt idx="41">
                    <c:v>1.5648494783412875E-2</c:v>
                  </c:pt>
                  <c:pt idx="42">
                    <c:v>1.5621660680026364E-2</c:v>
                  </c:pt>
                  <c:pt idx="43">
                    <c:v>1.5128864710728157E-2</c:v>
                  </c:pt>
                  <c:pt idx="44">
                    <c:v>1.5275191086384957E-2</c:v>
                  </c:pt>
                </c:numCache>
              </c:numRef>
            </c:plus>
            <c:minus>
              <c:numRef>
                <c:f>'Fig. 4C'!$K$3:$K$47</c:f>
                <c:numCache>
                  <c:formatCode>General</c:formatCode>
                  <c:ptCount val="45"/>
                  <c:pt idx="0">
                    <c:v>9.3623034372824973E-2</c:v>
                  </c:pt>
                  <c:pt idx="1">
                    <c:v>0.10982576972622224</c:v>
                  </c:pt>
                  <c:pt idx="2">
                    <c:v>0.10440866775691965</c:v>
                  </c:pt>
                  <c:pt idx="3">
                    <c:v>9.7275681063387534E-2</c:v>
                  </c:pt>
                  <c:pt idx="4">
                    <c:v>0.12009341667116535</c:v>
                  </c:pt>
                  <c:pt idx="5">
                    <c:v>0.12048282005637476</c:v>
                  </c:pt>
                  <c:pt idx="6">
                    <c:v>0.12092163195005003</c:v>
                  </c:pt>
                  <c:pt idx="7">
                    <c:v>0.11546232752379308</c:v>
                  </c:pt>
                  <c:pt idx="8">
                    <c:v>0.11198610868687464</c:v>
                  </c:pt>
                  <c:pt idx="9">
                    <c:v>0.10662778310149483</c:v>
                  </c:pt>
                  <c:pt idx="10">
                    <c:v>0.1043227523094257</c:v>
                  </c:pt>
                  <c:pt idx="11">
                    <c:v>9.9881864989889546E-2</c:v>
                  </c:pt>
                  <c:pt idx="12">
                    <c:v>9.2749846009180154E-2</c:v>
                  </c:pt>
                  <c:pt idx="13">
                    <c:v>9.1938751824911069E-2</c:v>
                  </c:pt>
                  <c:pt idx="14">
                    <c:v>8.6725669441997E-2</c:v>
                  </c:pt>
                  <c:pt idx="15">
                    <c:v>7.5872865439981507E-2</c:v>
                  </c:pt>
                  <c:pt idx="16">
                    <c:v>6.7011234950194454E-2</c:v>
                  </c:pt>
                  <c:pt idx="17">
                    <c:v>5.9607962771141339E-2</c:v>
                  </c:pt>
                  <c:pt idx="18">
                    <c:v>5.6255578037660355E-2</c:v>
                  </c:pt>
                  <c:pt idx="19">
                    <c:v>5.0972703345717268E-2</c:v>
                  </c:pt>
                  <c:pt idx="20">
                    <c:v>5.2153625561702263E-2</c:v>
                  </c:pt>
                  <c:pt idx="21">
                    <c:v>4.9350184316669918E-2</c:v>
                  </c:pt>
                  <c:pt idx="22">
                    <c:v>4.6400381656067448E-2</c:v>
                  </c:pt>
                  <c:pt idx="23">
                    <c:v>4.6629949390496153E-2</c:v>
                  </c:pt>
                  <c:pt idx="24">
                    <c:v>4.0996730650995697E-2</c:v>
                  </c:pt>
                  <c:pt idx="25">
                    <c:v>3.9391366407030649E-2</c:v>
                  </c:pt>
                  <c:pt idx="26">
                    <c:v>3.4976367964203101E-2</c:v>
                  </c:pt>
                  <c:pt idx="27">
                    <c:v>3.3069875459621853E-2</c:v>
                  </c:pt>
                  <c:pt idx="28">
                    <c:v>3.3019137470226945E-2</c:v>
                  </c:pt>
                  <c:pt idx="29">
                    <c:v>2.9283382159291448E-2</c:v>
                  </c:pt>
                  <c:pt idx="30">
                    <c:v>2.7027014079100069E-2</c:v>
                  </c:pt>
                  <c:pt idx="31">
                    <c:v>2.6183221245793021E-2</c:v>
                  </c:pt>
                  <c:pt idx="32">
                    <c:v>2.5979192089597855E-2</c:v>
                  </c:pt>
                  <c:pt idx="33">
                    <c:v>2.3537179462552914E-2</c:v>
                  </c:pt>
                  <c:pt idx="34">
                    <c:v>2.3625743540011783E-2</c:v>
                  </c:pt>
                  <c:pt idx="35">
                    <c:v>2.0298507166401962E-2</c:v>
                  </c:pt>
                  <c:pt idx="36">
                    <c:v>1.9849035041390684E-2</c:v>
                  </c:pt>
                  <c:pt idx="37">
                    <c:v>1.8873530825492684E-2</c:v>
                  </c:pt>
                  <c:pt idx="38">
                    <c:v>1.8125511025713342E-2</c:v>
                  </c:pt>
                  <c:pt idx="39">
                    <c:v>1.6123279295792315E-2</c:v>
                  </c:pt>
                  <c:pt idx="40">
                    <c:v>1.6416286295740344E-2</c:v>
                  </c:pt>
                  <c:pt idx="41">
                    <c:v>1.5897268260033005E-2</c:v>
                  </c:pt>
                  <c:pt idx="42">
                    <c:v>1.5869574916122019E-2</c:v>
                  </c:pt>
                  <c:pt idx="43">
                    <c:v>1.5361267753142539E-2</c:v>
                  </c:pt>
                  <c:pt idx="44">
                    <c:v>1.5512146771328835E-2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0432FF"/>
                </a:solidFill>
                <a:round/>
              </a:ln>
              <a:effectLst/>
            </c:spPr>
          </c:errBars>
          <c:xVal>
            <c:numRef>
              <c:f>'Fig. 4C'!$C$3:$C$47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4C'!$E$3:$E$47</c:f>
              <c:numCache>
                <c:formatCode>General</c:formatCode>
                <c:ptCount val="45"/>
                <c:pt idx="0">
                  <c:v>-2.2284393405203504</c:v>
                </c:pt>
                <c:pt idx="1">
                  <c:v>-2.3874236281480843</c:v>
                </c:pt>
                <c:pt idx="2">
                  <c:v>-2.6233605839097316</c:v>
                </c:pt>
                <c:pt idx="3">
                  <c:v>-2.7038489839058939</c:v>
                </c:pt>
                <c:pt idx="4">
                  <c:v>-3.0270726544212794</c:v>
                </c:pt>
                <c:pt idx="5">
                  <c:v>-3.1994864182568281</c:v>
                </c:pt>
                <c:pt idx="6">
                  <c:v>-3.2744686371954903</c:v>
                </c:pt>
                <c:pt idx="7">
                  <c:v>-3.4307728550102734</c:v>
                </c:pt>
                <c:pt idx="8">
                  <c:v>-3.4513577101959285</c:v>
                </c:pt>
                <c:pt idx="9">
                  <c:v>-3.4944030729659601</c:v>
                </c:pt>
                <c:pt idx="10">
                  <c:v>-3.5549081327287624</c:v>
                </c:pt>
                <c:pt idx="11">
                  <c:v>-3.5929258549221146</c:v>
                </c:pt>
                <c:pt idx="12">
                  <c:v>-3.6834889479022079</c:v>
                </c:pt>
                <c:pt idx="13">
                  <c:v>-3.8735779948493358</c:v>
                </c:pt>
                <c:pt idx="14">
                  <c:v>-3.9408327684308393</c:v>
                </c:pt>
                <c:pt idx="15">
                  <c:v>-4.2309069329726485</c:v>
                </c:pt>
                <c:pt idx="16">
                  <c:v>-4.3767542571259028</c:v>
                </c:pt>
                <c:pt idx="17">
                  <c:v>-4.4604322882074507</c:v>
                </c:pt>
                <c:pt idx="18">
                  <c:v>-4.5296451407895439</c:v>
                </c:pt>
                <c:pt idx="19">
                  <c:v>-4.6054623296655617</c:v>
                </c:pt>
                <c:pt idx="20">
                  <c:v>-4.6551126813055079</c:v>
                </c:pt>
                <c:pt idx="21">
                  <c:v>-4.6918790166652462</c:v>
                </c:pt>
                <c:pt idx="22">
                  <c:v>-4.7315626742362236</c:v>
                </c:pt>
                <c:pt idx="23">
                  <c:v>-4.79063247117272</c:v>
                </c:pt>
                <c:pt idx="24">
                  <c:v>-4.8596910701108609</c:v>
                </c:pt>
                <c:pt idx="25">
                  <c:v>-4.8977034081057429</c:v>
                </c:pt>
                <c:pt idx="26">
                  <c:v>-4.9823800426682077</c:v>
                </c:pt>
                <c:pt idx="27">
                  <c:v>-5.0729413680732511</c:v>
                </c:pt>
                <c:pt idx="28">
                  <c:v>-5.1176968277175057</c:v>
                </c:pt>
                <c:pt idx="29">
                  <c:v>-5.1800668349575716</c:v>
                </c:pt>
                <c:pt idx="30">
                  <c:v>-5.2151831656806555</c:v>
                </c:pt>
                <c:pt idx="31">
                  <c:v>-5.2212309076810994</c:v>
                </c:pt>
                <c:pt idx="32">
                  <c:v>-5.2464158011673154</c:v>
                </c:pt>
                <c:pt idx="33">
                  <c:v>-5.274560674280341</c:v>
                </c:pt>
                <c:pt idx="34">
                  <c:v>-5.3203303018606452</c:v>
                </c:pt>
                <c:pt idx="35">
                  <c:v>-5.3595521623496802</c:v>
                </c:pt>
                <c:pt idx="36">
                  <c:v>-5.3939459237044636</c:v>
                </c:pt>
                <c:pt idx="37">
                  <c:v>-5.4681844893152807</c:v>
                </c:pt>
                <c:pt idx="38">
                  <c:v>-5.5097741798136051</c:v>
                </c:pt>
                <c:pt idx="39">
                  <c:v>-5.5477952241280031</c:v>
                </c:pt>
                <c:pt idx="40">
                  <c:v>-5.5591722774169767</c:v>
                </c:pt>
                <c:pt idx="41">
                  <c:v>-5.5831670794887014</c:v>
                </c:pt>
                <c:pt idx="42">
                  <c:v>-5.6062223004034841</c:v>
                </c:pt>
                <c:pt idx="43">
                  <c:v>-5.617362853142235</c:v>
                </c:pt>
                <c:pt idx="44">
                  <c:v>-5.6346686704988249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3-BF41-AF61-ACA34EE2AF97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'Fig. 4C'!$C$3:$C$47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4C'!$F$3:$F$47</c:f>
              <c:numCache>
                <c:formatCode>General</c:formatCode>
                <c:ptCount val="45"/>
                <c:pt idx="0">
                  <c:v>-2.4335712097849131</c:v>
                </c:pt>
                <c:pt idx="1">
                  <c:v>-2.5033604095139377</c:v>
                </c:pt>
                <c:pt idx="2">
                  <c:v>-2.5948703014141534</c:v>
                </c:pt>
                <c:pt idx="3">
                  <c:v>-2.7225872966128426</c:v>
                </c:pt>
                <c:pt idx="4">
                  <c:v>-2.9201364587577863</c:v>
                </c:pt>
                <c:pt idx="5">
                  <c:v>-3.0713078891846646</c:v>
                </c:pt>
                <c:pt idx="6">
                  <c:v>-3.1937600630539169</c:v>
                </c:pt>
                <c:pt idx="7">
                  <c:v>-3.2965038657931776</c:v>
                </c:pt>
                <c:pt idx="8">
                  <c:v>-3.3848283788808473</c:v>
                </c:pt>
                <c:pt idx="9">
                  <c:v>-3.4621263512506708</c:v>
                </c:pt>
                <c:pt idx="10">
                  <c:v>-3.5307132165002439</c:v>
                </c:pt>
                <c:pt idx="11">
                  <c:v>-3.5922434870907081</c:v>
                </c:pt>
                <c:pt idx="12">
                  <c:v>-3.6987425826704183</c:v>
                </c:pt>
                <c:pt idx="13">
                  <c:v>-3.8283219474942909</c:v>
                </c:pt>
                <c:pt idx="14">
                  <c:v>-3.9924103593681259</c:v>
                </c:pt>
                <c:pt idx="15">
                  <c:v>-4.2140077462856205</c:v>
                </c:pt>
                <c:pt idx="16">
                  <c:v>-4.3617947348211654</c:v>
                </c:pt>
                <c:pt idx="17">
                  <c:v>-4.4699580862653034</c:v>
                </c:pt>
                <c:pt idx="18">
                  <c:v>-4.5537597944266182</c:v>
                </c:pt>
                <c:pt idx="19">
                  <c:v>-4.6212543395312284</c:v>
                </c:pt>
                <c:pt idx="20">
                  <c:v>-4.6771720441901472</c:v>
                </c:pt>
                <c:pt idx="21">
                  <c:v>-4.7245073263184167</c:v>
                </c:pt>
                <c:pt idx="22">
                  <c:v>-4.7652645384521097</c:v>
                </c:pt>
                <c:pt idx="23">
                  <c:v>-4.8322615490291545</c:v>
                </c:pt>
                <c:pt idx="24">
                  <c:v>-4.9082340339610804</c:v>
                </c:pt>
                <c:pt idx="25">
                  <c:v>-4.9966675080783682</c:v>
                </c:pt>
                <c:pt idx="26">
                  <c:v>-5.1041521189724746</c:v>
                </c:pt>
                <c:pt idx="27">
                  <c:v>-5.1692234525917531</c:v>
                </c:pt>
                <c:pt idx="28">
                  <c:v>-5.2138845127622178</c:v>
                </c:pt>
                <c:pt idx="29">
                  <c:v>-5.2469037712478102</c:v>
                </c:pt>
                <c:pt idx="30">
                  <c:v>-5.2725541541691747</c:v>
                </c:pt>
                <c:pt idx="31">
                  <c:v>-5.2931978394304</c:v>
                </c:pt>
                <c:pt idx="32">
                  <c:v>-5.3102599216926212</c:v>
                </c:pt>
                <c:pt idx="33">
                  <c:v>-5.3246573420106591</c:v>
                </c:pt>
                <c:pt idx="34">
                  <c:v>-5.3477540759143336</c:v>
                </c:pt>
                <c:pt idx="35">
                  <c:v>-5.3731222719869995</c:v>
                </c:pt>
                <c:pt idx="36">
                  <c:v>-5.4016049677077644</c:v>
                </c:pt>
                <c:pt idx="37">
                  <c:v>-5.4347948902296626</c:v>
                </c:pt>
                <c:pt idx="38">
                  <c:v>-5.4541675980082092</c:v>
                </c:pt>
                <c:pt idx="39">
                  <c:v>-5.4671634504408573</c:v>
                </c:pt>
                <c:pt idx="40">
                  <c:v>-5.4766190344915451</c:v>
                </c:pt>
                <c:pt idx="41">
                  <c:v>-5.4838767519929101</c:v>
                </c:pt>
                <c:pt idx="42">
                  <c:v>-5.4896630539161144</c:v>
                </c:pt>
                <c:pt idx="43">
                  <c:v>-5.4944090478567844</c:v>
                </c:pt>
                <c:pt idx="44">
                  <c:v>-5.4983884762159541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03-BF41-AF61-ACA34EE2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E+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</c:valAx>
      <c:valAx>
        <c:axId val="737493712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"/>
        <c:minorUnit val="0.2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4D'!$O$2:$O$46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22.219675412177999</c:v>
                </c:pt>
                <c:pt idx="7">
                  <c:v>25.209371800422598</c:v>
                </c:pt>
                <c:pt idx="8">
                  <c:v>25.692032790184001</c:v>
                </c:pt>
                <c:pt idx="9">
                  <c:v>27.7689528656005</c:v>
                </c:pt>
                <c:pt idx="10">
                  <c:v>27.9747867488861</c:v>
                </c:pt>
                <c:pt idx="11">
                  <c:v>30.175765337944</c:v>
                </c:pt>
                <c:pt idx="12">
                  <c:v>33.0450975179672</c:v>
                </c:pt>
                <c:pt idx="13">
                  <c:v>35.8311362838745</c:v>
                </c:pt>
                <c:pt idx="14">
                  <c:v>38.089549312591501</c:v>
                </c:pt>
                <c:pt idx="15">
                  <c:v>44.648320980072</c:v>
                </c:pt>
                <c:pt idx="16">
                  <c:v>51.162855587005602</c:v>
                </c:pt>
                <c:pt idx="17">
                  <c:v>55.030349235534601</c:v>
                </c:pt>
                <c:pt idx="18">
                  <c:v>58.282028293609599</c:v>
                </c:pt>
                <c:pt idx="19">
                  <c:v>59.928314361572198</c:v>
                </c:pt>
                <c:pt idx="20">
                  <c:v>61.842700767517002</c:v>
                </c:pt>
                <c:pt idx="21">
                  <c:v>64.465708236694297</c:v>
                </c:pt>
                <c:pt idx="22">
                  <c:v>64.838573703765803</c:v>
                </c:pt>
                <c:pt idx="23">
                  <c:v>66.493233394622806</c:v>
                </c:pt>
                <c:pt idx="24">
                  <c:v>69.581160812377902</c:v>
                </c:pt>
                <c:pt idx="25">
                  <c:v>72.002203254699694</c:v>
                </c:pt>
                <c:pt idx="26">
                  <c:v>77.385037460327098</c:v>
                </c:pt>
                <c:pt idx="27">
                  <c:v>79.340577774047802</c:v>
                </c:pt>
                <c:pt idx="28">
                  <c:v>81.632218132019005</c:v>
                </c:pt>
                <c:pt idx="29">
                  <c:v>82.851632080078105</c:v>
                </c:pt>
                <c:pt idx="30">
                  <c:v>83.161068725585906</c:v>
                </c:pt>
                <c:pt idx="31">
                  <c:v>84.217782363891601</c:v>
                </c:pt>
                <c:pt idx="32">
                  <c:v>85.012383270263598</c:v>
                </c:pt>
                <c:pt idx="33">
                  <c:v>84.960789108276302</c:v>
                </c:pt>
                <c:pt idx="34">
                  <c:v>85.695580902099607</c:v>
                </c:pt>
                <c:pt idx="35">
                  <c:v>86.305840377807598</c:v>
                </c:pt>
                <c:pt idx="36">
                  <c:v>87.152439422607401</c:v>
                </c:pt>
                <c:pt idx="37">
                  <c:v>88.127835464477499</c:v>
                </c:pt>
                <c:pt idx="38">
                  <c:v>88.669699935913002</c:v>
                </c:pt>
                <c:pt idx="39">
                  <c:v>88.977593994140605</c:v>
                </c:pt>
                <c:pt idx="40">
                  <c:v>89.164220809936495</c:v>
                </c:pt>
                <c:pt idx="41">
                  <c:v>89.256316986083903</c:v>
                </c:pt>
                <c:pt idx="42">
                  <c:v>89.348656463623001</c:v>
                </c:pt>
                <c:pt idx="43">
                  <c:v>89.381130676269507</c:v>
                </c:pt>
                <c:pt idx="44">
                  <c:v>89.382628402709898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4-5745-BB99-71DFA1454B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4D'!$P$2:$P$46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22.219675412177999</c:v>
                </c:pt>
                <c:pt idx="7">
                  <c:v>25.209371800422598</c:v>
                </c:pt>
                <c:pt idx="8">
                  <c:v>25.692032790184001</c:v>
                </c:pt>
                <c:pt idx="9">
                  <c:v>27.7689528656005</c:v>
                </c:pt>
                <c:pt idx="10">
                  <c:v>27.9747867488861</c:v>
                </c:pt>
                <c:pt idx="11">
                  <c:v>30.175765337944</c:v>
                </c:pt>
                <c:pt idx="12">
                  <c:v>33.0450975179672</c:v>
                </c:pt>
                <c:pt idx="13">
                  <c:v>35.8311362838745</c:v>
                </c:pt>
                <c:pt idx="14">
                  <c:v>38.089549312591501</c:v>
                </c:pt>
                <c:pt idx="15">
                  <c:v>46.139933395385697</c:v>
                </c:pt>
                <c:pt idx="16">
                  <c:v>53.021551818847598</c:v>
                </c:pt>
                <c:pt idx="17">
                  <c:v>57.560678462982096</c:v>
                </c:pt>
                <c:pt idx="18">
                  <c:v>61.046022033691401</c:v>
                </c:pt>
                <c:pt idx="19">
                  <c:v>63.861518802642799</c:v>
                </c:pt>
                <c:pt idx="20">
                  <c:v>65.106872825622503</c:v>
                </c:pt>
                <c:pt idx="21">
                  <c:v>67.211747150421104</c:v>
                </c:pt>
                <c:pt idx="22">
                  <c:v>67.745261783599801</c:v>
                </c:pt>
                <c:pt idx="23">
                  <c:v>69.773282566070506</c:v>
                </c:pt>
                <c:pt idx="24">
                  <c:v>74.417729072570793</c:v>
                </c:pt>
                <c:pt idx="25">
                  <c:v>76.9802017593383</c:v>
                </c:pt>
                <c:pt idx="26">
                  <c:v>83.451467361450099</c:v>
                </c:pt>
                <c:pt idx="27">
                  <c:v>84.909552803039503</c:v>
                </c:pt>
                <c:pt idx="28">
                  <c:v>88.535316772460902</c:v>
                </c:pt>
                <c:pt idx="29">
                  <c:v>90.2306187438964</c:v>
                </c:pt>
                <c:pt idx="30">
                  <c:v>91.494321746826103</c:v>
                </c:pt>
                <c:pt idx="31">
                  <c:v>92.302093200683601</c:v>
                </c:pt>
                <c:pt idx="32">
                  <c:v>93.760640106201095</c:v>
                </c:pt>
                <c:pt idx="33">
                  <c:v>94.339885787963794</c:v>
                </c:pt>
                <c:pt idx="34">
                  <c:v>94.883788909912099</c:v>
                </c:pt>
                <c:pt idx="35">
                  <c:v>95.756779098510705</c:v>
                </c:pt>
                <c:pt idx="36">
                  <c:v>96.564065246582004</c:v>
                </c:pt>
                <c:pt idx="37">
                  <c:v>97.969105834960899</c:v>
                </c:pt>
                <c:pt idx="38">
                  <c:v>98.155846557617096</c:v>
                </c:pt>
                <c:pt idx="39">
                  <c:v>98.444692382812505</c:v>
                </c:pt>
                <c:pt idx="40">
                  <c:v>98.717614898681603</c:v>
                </c:pt>
                <c:pt idx="41">
                  <c:v>98.956795272827094</c:v>
                </c:pt>
                <c:pt idx="42">
                  <c:v>99.107818145751907</c:v>
                </c:pt>
                <c:pt idx="43">
                  <c:v>99.176429290771395</c:v>
                </c:pt>
                <c:pt idx="44">
                  <c:v>99.298919525146403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4-5745-BB99-71DFA1454B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4D'!$Q$2:$Q$46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18.860517845153801</c:v>
                </c:pt>
                <c:pt idx="5">
                  <c:v>21.681960120201101</c:v>
                </c:pt>
                <c:pt idx="6">
                  <c:v>23.636679658889701</c:v>
                </c:pt>
                <c:pt idx="7">
                  <c:v>26.595788469314499</c:v>
                </c:pt>
                <c:pt idx="8">
                  <c:v>27.066621155738801</c:v>
                </c:pt>
                <c:pt idx="9">
                  <c:v>29.155369534492401</c:v>
                </c:pt>
                <c:pt idx="10">
                  <c:v>30.544818043708801</c:v>
                </c:pt>
                <c:pt idx="11">
                  <c:v>32.217973556518501</c:v>
                </c:pt>
                <c:pt idx="12">
                  <c:v>36.133102779388402</c:v>
                </c:pt>
                <c:pt idx="13">
                  <c:v>41.0741820144653</c:v>
                </c:pt>
                <c:pt idx="14">
                  <c:v>44.562165231704697</c:v>
                </c:pt>
                <c:pt idx="15">
                  <c:v>57.567034397125198</c:v>
                </c:pt>
                <c:pt idx="16">
                  <c:v>66.602428703308107</c:v>
                </c:pt>
                <c:pt idx="17">
                  <c:v>74.532378940582205</c:v>
                </c:pt>
                <c:pt idx="18">
                  <c:v>78.213448448181097</c:v>
                </c:pt>
                <c:pt idx="19">
                  <c:v>82.793967971801706</c:v>
                </c:pt>
                <c:pt idx="20">
                  <c:v>85.179130401611303</c:v>
                </c:pt>
                <c:pt idx="21">
                  <c:v>88.720806484222393</c:v>
                </c:pt>
                <c:pt idx="22">
                  <c:v>92.606187076568602</c:v>
                </c:pt>
                <c:pt idx="23">
                  <c:v>97.691165828704797</c:v>
                </c:pt>
                <c:pt idx="24">
                  <c:v>103.50541431427</c:v>
                </c:pt>
                <c:pt idx="25">
                  <c:v>106.832661170959</c:v>
                </c:pt>
                <c:pt idx="26">
                  <c:v>113.005137367248</c:v>
                </c:pt>
                <c:pt idx="27">
                  <c:v>119.714230499267</c:v>
                </c:pt>
                <c:pt idx="28">
                  <c:v>123.362067794799</c:v>
                </c:pt>
                <c:pt idx="29">
                  <c:v>127.604055328369</c:v>
                </c:pt>
                <c:pt idx="30">
                  <c:v>130.51999092102</c:v>
                </c:pt>
                <c:pt idx="31">
                  <c:v>133.083483581542</c:v>
                </c:pt>
                <c:pt idx="32">
                  <c:v>134.50620727539001</c:v>
                </c:pt>
                <c:pt idx="33">
                  <c:v>135.29847419738701</c:v>
                </c:pt>
                <c:pt idx="34">
                  <c:v>136.799657440185</c:v>
                </c:pt>
                <c:pt idx="35">
                  <c:v>138.797355422973</c:v>
                </c:pt>
                <c:pt idx="36">
                  <c:v>141.22255722045799</c:v>
                </c:pt>
                <c:pt idx="37">
                  <c:v>143.42306396484301</c:v>
                </c:pt>
                <c:pt idx="38">
                  <c:v>144.88596260070801</c:v>
                </c:pt>
                <c:pt idx="39">
                  <c:v>145.53451278686501</c:v>
                </c:pt>
                <c:pt idx="40">
                  <c:v>146.55777679443301</c:v>
                </c:pt>
                <c:pt idx="41">
                  <c:v>147.07211364745999</c:v>
                </c:pt>
                <c:pt idx="42">
                  <c:v>147.26762145996</c:v>
                </c:pt>
                <c:pt idx="43">
                  <c:v>147.669983367919</c:v>
                </c:pt>
                <c:pt idx="44">
                  <c:v>148.305486907958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4-5745-BB99-71DFA1454B3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4D'!$R$2:$R$46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46.008042049407898</c:v>
                </c:pt>
                <c:pt idx="14">
                  <c:v>49.505858039855902</c:v>
                </c:pt>
                <c:pt idx="15">
                  <c:v>64.847884922027504</c:v>
                </c:pt>
                <c:pt idx="16">
                  <c:v>75.572720489501904</c:v>
                </c:pt>
                <c:pt idx="17">
                  <c:v>82.870794849395693</c:v>
                </c:pt>
                <c:pt idx="18">
                  <c:v>89.466105785369805</c:v>
                </c:pt>
                <c:pt idx="19">
                  <c:v>95.0617050552368</c:v>
                </c:pt>
                <c:pt idx="20">
                  <c:v>96.575151691436702</c:v>
                </c:pt>
                <c:pt idx="21">
                  <c:v>99.086585216522195</c:v>
                </c:pt>
                <c:pt idx="22">
                  <c:v>105.11086072921699</c:v>
                </c:pt>
                <c:pt idx="23">
                  <c:v>109.25018205642699</c:v>
                </c:pt>
                <c:pt idx="24">
                  <c:v>118.011114616394</c:v>
                </c:pt>
                <c:pt idx="25">
                  <c:v>122.58868686676</c:v>
                </c:pt>
                <c:pt idx="26">
                  <c:v>132.11701328277499</c:v>
                </c:pt>
                <c:pt idx="27">
                  <c:v>140.82272743224999</c:v>
                </c:pt>
                <c:pt idx="28">
                  <c:v>145.04448791503901</c:v>
                </c:pt>
                <c:pt idx="29">
                  <c:v>152.87236625671301</c:v>
                </c:pt>
                <c:pt idx="30">
                  <c:v>158.26482910156199</c:v>
                </c:pt>
                <c:pt idx="31">
                  <c:v>161.75037284851001</c:v>
                </c:pt>
                <c:pt idx="32">
                  <c:v>161.67905273437501</c:v>
                </c:pt>
                <c:pt idx="33">
                  <c:v>166.695847625732</c:v>
                </c:pt>
                <c:pt idx="34">
                  <c:v>170.47722885131799</c:v>
                </c:pt>
                <c:pt idx="35">
                  <c:v>174.66996109008701</c:v>
                </c:pt>
                <c:pt idx="36">
                  <c:v>178.480738830566</c:v>
                </c:pt>
                <c:pt idx="37">
                  <c:v>183.55315322875899</c:v>
                </c:pt>
                <c:pt idx="38">
                  <c:v>186.25964279174801</c:v>
                </c:pt>
                <c:pt idx="39">
                  <c:v>188.071473846435</c:v>
                </c:pt>
                <c:pt idx="40">
                  <c:v>188.62414749145501</c:v>
                </c:pt>
                <c:pt idx="41">
                  <c:v>189.94738998413001</c:v>
                </c:pt>
                <c:pt idx="42">
                  <c:v>190.92027786254801</c:v>
                </c:pt>
                <c:pt idx="43">
                  <c:v>191.140742492675</c:v>
                </c:pt>
                <c:pt idx="44">
                  <c:v>191.64673645019499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14-5745-BB99-71DFA1454B3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4D'!$S$2:$S$46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102.898138179779</c:v>
                </c:pt>
                <c:pt idx="21">
                  <c:v>106.834982700347</c:v>
                </c:pt>
                <c:pt idx="22">
                  <c:v>110.89942651748601</c:v>
                </c:pt>
                <c:pt idx="23">
                  <c:v>116.935595798492</c:v>
                </c:pt>
                <c:pt idx="24">
                  <c:v>126.778039474487</c:v>
                </c:pt>
                <c:pt idx="25">
                  <c:v>131.77541538238501</c:v>
                </c:pt>
                <c:pt idx="26">
                  <c:v>143.614719886779</c:v>
                </c:pt>
                <c:pt idx="27">
                  <c:v>155.83601181030201</c:v>
                </c:pt>
                <c:pt idx="28">
                  <c:v>161.91266708373999</c:v>
                </c:pt>
                <c:pt idx="29">
                  <c:v>172.32928627014101</c:v>
                </c:pt>
                <c:pt idx="30">
                  <c:v>178.680128173828</c:v>
                </c:pt>
                <c:pt idx="31">
                  <c:v>181.23582710266101</c:v>
                </c:pt>
                <c:pt idx="32">
                  <c:v>185.78030487060499</c:v>
                </c:pt>
                <c:pt idx="33">
                  <c:v>190.72325531005799</c:v>
                </c:pt>
                <c:pt idx="34">
                  <c:v>199.424763183593</c:v>
                </c:pt>
                <c:pt idx="35">
                  <c:v>207.146116333007</c:v>
                </c:pt>
                <c:pt idx="36">
                  <c:v>214.543459320068</c:v>
                </c:pt>
                <c:pt idx="37">
                  <c:v>228.68167495727499</c:v>
                </c:pt>
                <c:pt idx="38">
                  <c:v>237.258891143798</c:v>
                </c:pt>
                <c:pt idx="39">
                  <c:v>246.294133453369</c:v>
                </c:pt>
                <c:pt idx="40">
                  <c:v>247.540104064941</c:v>
                </c:pt>
                <c:pt idx="41">
                  <c:v>252.906272583007</c:v>
                </c:pt>
                <c:pt idx="42">
                  <c:v>256.41798583984303</c:v>
                </c:pt>
                <c:pt idx="43">
                  <c:v>259.02693084716702</c:v>
                </c:pt>
                <c:pt idx="44">
                  <c:v>261.342220153808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14-5745-BB99-71DFA1454B33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4D'!$T$2:$T$46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105.12106451034499</c:v>
                </c:pt>
                <c:pt idx="21">
                  <c:v>109.057909030914</c:v>
                </c:pt>
                <c:pt idx="22">
                  <c:v>113.47274480819701</c:v>
                </c:pt>
                <c:pt idx="23">
                  <c:v>120.377479877471</c:v>
                </c:pt>
                <c:pt idx="24">
                  <c:v>128.98434883117599</c:v>
                </c:pt>
                <c:pt idx="25">
                  <c:v>133.981724739074</c:v>
                </c:pt>
                <c:pt idx="26">
                  <c:v>145.82102924346901</c:v>
                </c:pt>
                <c:pt idx="27">
                  <c:v>159.64320686340301</c:v>
                </c:pt>
                <c:pt idx="28">
                  <c:v>166.95041091918901</c:v>
                </c:pt>
                <c:pt idx="29">
                  <c:v>177.694686813354</c:v>
                </c:pt>
                <c:pt idx="30">
                  <c:v>184.04552871704101</c:v>
                </c:pt>
                <c:pt idx="31">
                  <c:v>185.161961135864</c:v>
                </c:pt>
                <c:pt idx="32">
                  <c:v>189.88446365356401</c:v>
                </c:pt>
                <c:pt idx="33">
                  <c:v>195.304655303955</c:v>
                </c:pt>
                <c:pt idx="34">
                  <c:v>204.451401519775</c:v>
                </c:pt>
                <c:pt idx="35">
                  <c:v>212.62970153808499</c:v>
                </c:pt>
                <c:pt idx="36">
                  <c:v>220.07005416870101</c:v>
                </c:pt>
                <c:pt idx="37">
                  <c:v>237.02947235107399</c:v>
                </c:pt>
                <c:pt idx="38">
                  <c:v>247.09532165527301</c:v>
                </c:pt>
                <c:pt idx="39">
                  <c:v>256.67102951049799</c:v>
                </c:pt>
                <c:pt idx="40">
                  <c:v>259.60786407470698</c:v>
                </c:pt>
                <c:pt idx="41">
                  <c:v>265.91243942260701</c:v>
                </c:pt>
                <c:pt idx="42">
                  <c:v>272.11432769775303</c:v>
                </c:pt>
                <c:pt idx="43">
                  <c:v>275.16278091430598</c:v>
                </c:pt>
                <c:pt idx="44">
                  <c:v>279.966140899658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14-5745-BB99-71DFA1454B33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'Fig. 4D'!$N$2:$N$46</c:f>
              <c:numCache>
                <c:formatCode>General</c:formatCode>
                <c:ptCount val="4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120</c:v>
                </c:pt>
                <c:pt idx="13">
                  <c:v>150</c:v>
                </c:pt>
                <c:pt idx="14">
                  <c:v>200</c:v>
                </c:pt>
                <c:pt idx="15">
                  <c:v>300</c:v>
                </c:pt>
                <c:pt idx="16">
                  <c:v>400</c:v>
                </c:pt>
                <c:pt idx="17">
                  <c:v>500</c:v>
                </c:pt>
                <c:pt idx="18">
                  <c:v>600</c:v>
                </c:pt>
                <c:pt idx="19">
                  <c:v>700</c:v>
                </c:pt>
                <c:pt idx="20">
                  <c:v>800</c:v>
                </c:pt>
                <c:pt idx="21">
                  <c:v>900</c:v>
                </c:pt>
                <c:pt idx="22">
                  <c:v>1000</c:v>
                </c:pt>
                <c:pt idx="23">
                  <c:v>1200</c:v>
                </c:pt>
                <c:pt idx="24">
                  <c:v>1500</c:v>
                </c:pt>
                <c:pt idx="25">
                  <c:v>2000</c:v>
                </c:pt>
                <c:pt idx="26">
                  <c:v>3000</c:v>
                </c:pt>
                <c:pt idx="27">
                  <c:v>4000</c:v>
                </c:pt>
                <c:pt idx="28">
                  <c:v>5000</c:v>
                </c:pt>
                <c:pt idx="29">
                  <c:v>6000</c:v>
                </c:pt>
                <c:pt idx="30">
                  <c:v>7000</c:v>
                </c:pt>
                <c:pt idx="31">
                  <c:v>8000</c:v>
                </c:pt>
                <c:pt idx="32">
                  <c:v>9000</c:v>
                </c:pt>
                <c:pt idx="33">
                  <c:v>10000</c:v>
                </c:pt>
                <c:pt idx="34">
                  <c:v>12000</c:v>
                </c:pt>
                <c:pt idx="35">
                  <c:v>15000</c:v>
                </c:pt>
                <c:pt idx="36">
                  <c:v>20000</c:v>
                </c:pt>
                <c:pt idx="37">
                  <c:v>30000</c:v>
                </c:pt>
                <c:pt idx="38">
                  <c:v>40000</c:v>
                </c:pt>
                <c:pt idx="39">
                  <c:v>50000</c:v>
                </c:pt>
                <c:pt idx="40">
                  <c:v>60000</c:v>
                </c:pt>
                <c:pt idx="41">
                  <c:v>70000</c:v>
                </c:pt>
                <c:pt idx="42">
                  <c:v>80000</c:v>
                </c:pt>
                <c:pt idx="43">
                  <c:v>90000</c:v>
                </c:pt>
                <c:pt idx="44">
                  <c:v>100000</c:v>
                </c:pt>
              </c:numCache>
            </c:numRef>
          </c:xVal>
          <c:yVal>
            <c:numRef>
              <c:f>'Fig. 4D'!$U$2:$U$46</c:f>
              <c:numCache>
                <c:formatCode>General</c:formatCode>
                <c:ptCount val="45"/>
                <c:pt idx="0">
                  <c:v>9.2853634750842993</c:v>
                </c:pt>
                <c:pt idx="1">
                  <c:v>10.885412913560801</c:v>
                </c:pt>
                <c:pt idx="2">
                  <c:v>13.781961286067901</c:v>
                </c:pt>
                <c:pt idx="3">
                  <c:v>14.9371139335632</c:v>
                </c:pt>
                <c:pt idx="4">
                  <c:v>20.636733231544401</c:v>
                </c:pt>
                <c:pt idx="5">
                  <c:v>24.5199339723587</c:v>
                </c:pt>
                <c:pt idx="6">
                  <c:v>26.429178266525199</c:v>
                </c:pt>
                <c:pt idx="7">
                  <c:v>30.900515141487102</c:v>
                </c:pt>
                <c:pt idx="8">
                  <c:v>31.5431897592544</c:v>
                </c:pt>
                <c:pt idx="9">
                  <c:v>32.930624904632502</c:v>
                </c:pt>
                <c:pt idx="10">
                  <c:v>34.984605879783601</c:v>
                </c:pt>
                <c:pt idx="11">
                  <c:v>36.340246820449799</c:v>
                </c:pt>
                <c:pt idx="12">
                  <c:v>39.784959859848001</c:v>
                </c:pt>
                <c:pt idx="13">
                  <c:v>48.1142309379577</c:v>
                </c:pt>
                <c:pt idx="14">
                  <c:v>51.461438922882003</c:v>
                </c:pt>
                <c:pt idx="15">
                  <c:v>68.779582366943302</c:v>
                </c:pt>
                <c:pt idx="16">
                  <c:v>79.579319763183506</c:v>
                </c:pt>
                <c:pt idx="17">
                  <c:v>86.524904708862294</c:v>
                </c:pt>
                <c:pt idx="18">
                  <c:v>92.725650691986004</c:v>
                </c:pt>
                <c:pt idx="19">
                  <c:v>100.029218635559</c:v>
                </c:pt>
                <c:pt idx="20">
                  <c:v>105.12106451034499</c:v>
                </c:pt>
                <c:pt idx="21">
                  <c:v>109.057909030914</c:v>
                </c:pt>
                <c:pt idx="22">
                  <c:v>113.47274480819701</c:v>
                </c:pt>
                <c:pt idx="23">
                  <c:v>120.377479877471</c:v>
                </c:pt>
                <c:pt idx="24">
                  <c:v>128.98434883117599</c:v>
                </c:pt>
                <c:pt idx="25">
                  <c:v>133.981724739074</c:v>
                </c:pt>
                <c:pt idx="26">
                  <c:v>145.82102924346901</c:v>
                </c:pt>
                <c:pt idx="27">
                  <c:v>159.64320686340301</c:v>
                </c:pt>
                <c:pt idx="28">
                  <c:v>166.95041091918901</c:v>
                </c:pt>
                <c:pt idx="29">
                  <c:v>177.694686813354</c:v>
                </c:pt>
                <c:pt idx="30">
                  <c:v>184.04552871704101</c:v>
                </c:pt>
                <c:pt idx="31">
                  <c:v>185.161961135864</c:v>
                </c:pt>
                <c:pt idx="32">
                  <c:v>189.88446365356401</c:v>
                </c:pt>
                <c:pt idx="33">
                  <c:v>195.304655303955</c:v>
                </c:pt>
                <c:pt idx="34">
                  <c:v>204.451401519775</c:v>
                </c:pt>
                <c:pt idx="35">
                  <c:v>212.62970153808499</c:v>
                </c:pt>
                <c:pt idx="36">
                  <c:v>220.07005416870101</c:v>
                </c:pt>
                <c:pt idx="37">
                  <c:v>237.02947235107399</c:v>
                </c:pt>
                <c:pt idx="38">
                  <c:v>248.86104125976499</c:v>
                </c:pt>
                <c:pt idx="39">
                  <c:v>258.43674911498999</c:v>
                </c:pt>
                <c:pt idx="40">
                  <c:v>263.96383834838798</c:v>
                </c:pt>
                <c:pt idx="41">
                  <c:v>270.089255065918</c:v>
                </c:pt>
                <c:pt idx="42">
                  <c:v>277.61392135620099</c:v>
                </c:pt>
                <c:pt idx="43">
                  <c:v>280.27244659423798</c:v>
                </c:pt>
                <c:pt idx="44">
                  <c:v>285.37524749755801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14-5745-BB99-71DFA145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123855"/>
        <c:axId val="350214271"/>
      </c:scatterChart>
      <c:valAx>
        <c:axId val="125112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14271"/>
        <c:crosses val="autoZero"/>
        <c:crossBetween val="midCat"/>
      </c:valAx>
      <c:valAx>
        <c:axId val="3502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12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66917194940496"/>
          <c:y val="7.1244396481292924E-2"/>
          <c:w val="0.76733121844229046"/>
          <c:h val="0.762470432037038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432FF"/>
                </a:solidFill>
              </a:ln>
              <a:effectLst/>
            </c:spPr>
          </c:marker>
          <c:xVal>
            <c:numRef>
              <c:f>'Fig. 4D'!$A$3:$A$9</c:f>
              <c:numCache>
                <c:formatCode>General</c:formatCode>
                <c:ptCount val="7"/>
                <c:pt idx="0">
                  <c:v>90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</c:numCache>
            </c:numRef>
          </c:xVal>
          <c:yVal>
            <c:numRef>
              <c:f>'Fig. 4D'!$B$3:$B$9</c:f>
              <c:numCache>
                <c:formatCode>General</c:formatCode>
                <c:ptCount val="7"/>
                <c:pt idx="0">
                  <c:v>93.3</c:v>
                </c:pt>
                <c:pt idx="1">
                  <c:v>104</c:v>
                </c:pt>
                <c:pt idx="2">
                  <c:v>157</c:v>
                </c:pt>
                <c:pt idx="3">
                  <c:v>196</c:v>
                </c:pt>
                <c:pt idx="4">
                  <c:v>248</c:v>
                </c:pt>
                <c:pt idx="5">
                  <c:v>260</c:v>
                </c:pt>
                <c:pt idx="6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2-6541-9803-7B80B68AB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23696"/>
        <c:axId val="737493712"/>
      </c:scatterChart>
      <c:valAx>
        <c:axId val="2135123696"/>
        <c:scaling>
          <c:orientation val="minMax"/>
          <c:max val="50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493712"/>
        <c:crossesAt val="-7"/>
        <c:crossBetween val="midCat"/>
        <c:majorUnit val="100"/>
        <c:minorUnit val="50"/>
      </c:valAx>
      <c:valAx>
        <c:axId val="737493712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23696"/>
        <c:crosses val="autoZero"/>
        <c:crossBetween val="midCat"/>
        <c:majorUnit val="100"/>
        <c:min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263583</xdr:colOff>
      <xdr:row>1</xdr:row>
      <xdr:rowOff>79874</xdr:rowOff>
    </xdr:from>
    <xdr:to>
      <xdr:col>10</xdr:col>
      <xdr:colOff>246318</xdr:colOff>
      <xdr:row>12</xdr:row>
      <xdr:rowOff>77894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04CBF4-CD3F-0C44-8804-5A6EAF78F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272815</xdr:colOff>
      <xdr:row>1</xdr:row>
      <xdr:rowOff>206962</xdr:rowOff>
    </xdr:from>
    <xdr:to>
      <xdr:col>16</xdr:col>
      <xdr:colOff>256401</xdr:colOff>
      <xdr:row>12</xdr:row>
      <xdr:rowOff>93697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6417C-2A04-7D4E-AED0-EFED0015E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272815</xdr:colOff>
      <xdr:row>1</xdr:row>
      <xdr:rowOff>206962</xdr:rowOff>
    </xdr:from>
    <xdr:to>
      <xdr:col>16</xdr:col>
      <xdr:colOff>256401</xdr:colOff>
      <xdr:row>12</xdr:row>
      <xdr:rowOff>93697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09EED-AD8C-6844-AF86-AE18B8B6C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433017</xdr:colOff>
      <xdr:row>14</xdr:row>
      <xdr:rowOff>94738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29487-9A8B-FA41-8FCA-048FD4099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472094</xdr:colOff>
      <xdr:row>0</xdr:row>
      <xdr:rowOff>66492</xdr:rowOff>
    </xdr:from>
    <xdr:to>
      <xdr:col>7</xdr:col>
      <xdr:colOff>447636</xdr:colOff>
      <xdr:row>10</xdr:row>
      <xdr:rowOff>179849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F2E27-4801-2D41-AB89-E58B649DA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E751BCF-4B4F-8F44-9E8F-5193C97DFA89}">
  <we:reference id="db18cc72-1a17-45df-b60e-7ffb655e8af5" version="1.0.0.4" store="EXCatalog" storeType="EXCatalog"/>
  <we:alternateReferences>
    <we:reference id="WA104381701" version="1.0.0.4" store="en-U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58157-7912-DA40-9402-6D76DF7C15A3}">
  <dimension ref="A1:E152"/>
  <sheetViews>
    <sheetView tabSelected="1" zoomScale="159" zoomScaleNormal="159" workbookViewId="0">
      <selection activeCell="G19" sqref="G19"/>
    </sheetView>
  </sheetViews>
  <sheetFormatPr baseColWidth="10" defaultRowHeight="16" x14ac:dyDescent="0.2"/>
  <cols>
    <col min="1" max="1" width="13.1640625" customWidth="1"/>
    <col min="4" max="4" width="12.1640625" bestFit="1" customWidth="1"/>
  </cols>
  <sheetData>
    <row r="1" spans="1:5" x14ac:dyDescent="0.2">
      <c r="A1" s="4" t="s">
        <v>0</v>
      </c>
      <c r="B1">
        <v>2</v>
      </c>
    </row>
    <row r="2" spans="1:5" x14ac:dyDescent="0.2">
      <c r="A2" t="s">
        <v>0</v>
      </c>
      <c r="B2">
        <v>1</v>
      </c>
    </row>
    <row r="3" spans="1:5" x14ac:dyDescent="0.2">
      <c r="A3" t="s">
        <v>1</v>
      </c>
      <c r="B3">
        <v>100</v>
      </c>
    </row>
    <row r="4" spans="1:5" x14ac:dyDescent="0.2">
      <c r="C4" t="s">
        <v>12</v>
      </c>
      <c r="D4" t="s">
        <v>13</v>
      </c>
      <c r="E4" t="s">
        <v>14</v>
      </c>
    </row>
    <row r="5" spans="1:5" x14ac:dyDescent="0.2">
      <c r="A5" t="s">
        <v>5</v>
      </c>
      <c r="B5">
        <f>(B$1-1)/(POWER(B$2,-B$1+1)-1/B$1*POWER(B$3,-B$1+1))</f>
        <v>1.0050251256281406</v>
      </c>
      <c r="C5">
        <v>1</v>
      </c>
      <c r="D5">
        <f>B$5*POWER(C5,-B$1)</f>
        <v>1.0050251256281406</v>
      </c>
      <c r="E5">
        <f>B$5*POWER(C5,-B$1)</f>
        <v>1.0050251256281406</v>
      </c>
    </row>
    <row r="6" spans="1:5" x14ac:dyDescent="0.2">
      <c r="A6" s="4" t="s">
        <v>1</v>
      </c>
      <c r="B6">
        <f>B$1/B$3</f>
        <v>0.02</v>
      </c>
      <c r="C6">
        <f>C5+1</f>
        <v>2</v>
      </c>
      <c r="D6">
        <f>B$5*POWER(C6,-B$1)</f>
        <v>0.25125628140703515</v>
      </c>
      <c r="E6">
        <f>B$5*POWER(C6,-B$1)</f>
        <v>0.25125628140703515</v>
      </c>
    </row>
    <row r="7" spans="1:5" x14ac:dyDescent="0.2">
      <c r="A7" t="s">
        <v>6</v>
      </c>
      <c r="B7">
        <f>B5*POWER(EXP(1)/B$3,B$1)</f>
        <v>7.4261870341011532E-4</v>
      </c>
      <c r="C7">
        <f>C6+1</f>
        <v>3</v>
      </c>
      <c r="D7">
        <f>B$5*POWER(C7,-B$1)</f>
        <v>0.11166945840312673</v>
      </c>
      <c r="E7">
        <f>B$5*POWER(C7,-B$1)</f>
        <v>0.11166945840312673</v>
      </c>
    </row>
    <row r="8" spans="1:5" x14ac:dyDescent="0.2">
      <c r="A8" t="s">
        <v>11</v>
      </c>
      <c r="B8">
        <f>(B$1-1)/(B$1*POWER(B$2/B$3,-B$1+1)-1)</f>
        <v>5.0251256281407036E-3</v>
      </c>
      <c r="C8">
        <f>C7+1</f>
        <v>4</v>
      </c>
      <c r="D8">
        <f>B$5*POWER(C8,-B$1)</f>
        <v>6.2814070351758788E-2</v>
      </c>
      <c r="E8">
        <f>B$5*POWER(C8,-B$1)</f>
        <v>6.2814070351758788E-2</v>
      </c>
    </row>
    <row r="9" spans="1:5" x14ac:dyDescent="0.2">
      <c r="C9">
        <f>C8+1</f>
        <v>5</v>
      </c>
      <c r="D9">
        <f>B$5*POWER(C9,-B$1)</f>
        <v>4.0201005025125629E-2</v>
      </c>
      <c r="E9">
        <f>B$5*POWER(C9,-B$1)</f>
        <v>4.0201005025125629E-2</v>
      </c>
    </row>
    <row r="10" spans="1:5" x14ac:dyDescent="0.2">
      <c r="A10" t="s">
        <v>7</v>
      </c>
      <c r="B10" t="s">
        <v>8</v>
      </c>
      <c r="C10">
        <f>C9+1</f>
        <v>6</v>
      </c>
      <c r="D10">
        <f>B$5*POWER(C10,-B$1)</f>
        <v>2.7917364600781681E-2</v>
      </c>
      <c r="E10">
        <f>B$5*POWER(C10,-B$1)</f>
        <v>2.7917364600781681E-2</v>
      </c>
    </row>
    <row r="11" spans="1:5" x14ac:dyDescent="0.2">
      <c r="A11" t="s">
        <v>9</v>
      </c>
      <c r="B11" t="s">
        <v>10</v>
      </c>
      <c r="C11">
        <f>C10+1</f>
        <v>7</v>
      </c>
      <c r="D11">
        <f>B$5*POWER(C11,-B$1)</f>
        <v>2.0510716849553887E-2</v>
      </c>
      <c r="E11">
        <f>B$5*POWER(C11,-B$1)</f>
        <v>2.0510716849553887E-2</v>
      </c>
    </row>
    <row r="12" spans="1:5" x14ac:dyDescent="0.2">
      <c r="C12">
        <f>C11+1</f>
        <v>8</v>
      </c>
      <c r="D12">
        <f>B$5*POWER(C12,-B$1)</f>
        <v>1.5703517587939697E-2</v>
      </c>
      <c r="E12">
        <f>B$5*POWER(C12,-B$1)</f>
        <v>1.5703517587939697E-2</v>
      </c>
    </row>
    <row r="13" spans="1:5" x14ac:dyDescent="0.2">
      <c r="C13">
        <f>C12+1</f>
        <v>9</v>
      </c>
      <c r="D13">
        <f>B$5*POWER(C13,-B$1)</f>
        <v>1.2407717600347415E-2</v>
      </c>
      <c r="E13">
        <f>B$5*POWER(C13,-B$1)</f>
        <v>1.2407717600347415E-2</v>
      </c>
    </row>
    <row r="14" spans="1:5" x14ac:dyDescent="0.2">
      <c r="C14">
        <f>C13+1</f>
        <v>10</v>
      </c>
      <c r="D14">
        <f>B$5*POWER(C14,-B$1)</f>
        <v>1.0050251256281407E-2</v>
      </c>
      <c r="E14">
        <f>B$5*POWER(C14,-B$1)</f>
        <v>1.0050251256281407E-2</v>
      </c>
    </row>
    <row r="15" spans="1:5" x14ac:dyDescent="0.2">
      <c r="C15">
        <f>C14+1</f>
        <v>11</v>
      </c>
      <c r="D15">
        <f>B$5*POWER(C15,-B$1)</f>
        <v>8.3059927737862867E-3</v>
      </c>
      <c r="E15">
        <f>B$5*POWER(C15,-B$1)</f>
        <v>8.3059927737862867E-3</v>
      </c>
    </row>
    <row r="16" spans="1:5" x14ac:dyDescent="0.2">
      <c r="C16">
        <f>C15+1</f>
        <v>12</v>
      </c>
      <c r="D16">
        <f>B$5*POWER(C16,-B$1)</f>
        <v>6.9793411501954204E-3</v>
      </c>
      <c r="E16">
        <f>B$5*POWER(C16,-B$1)</f>
        <v>6.9793411501954204E-3</v>
      </c>
    </row>
    <row r="17" spans="3:5" x14ac:dyDescent="0.2">
      <c r="C17">
        <f>C16+1</f>
        <v>13</v>
      </c>
      <c r="D17">
        <f>B$5*POWER(C17,-B$1)</f>
        <v>5.9468942344860394E-3</v>
      </c>
      <c r="E17">
        <f>B$5*POWER(C17,-B$1)</f>
        <v>5.9468942344860394E-3</v>
      </c>
    </row>
    <row r="18" spans="3:5" x14ac:dyDescent="0.2">
      <c r="C18">
        <f>C17+1</f>
        <v>14</v>
      </c>
      <c r="D18">
        <f>B$5*POWER(C18,-B$1)</f>
        <v>5.1276792123884718E-3</v>
      </c>
      <c r="E18">
        <f>B$5*POWER(C18,-B$1)</f>
        <v>5.1276792123884718E-3</v>
      </c>
    </row>
    <row r="19" spans="3:5" x14ac:dyDescent="0.2">
      <c r="C19">
        <f>C18+1</f>
        <v>15</v>
      </c>
      <c r="D19">
        <f>B$5*POWER(C19,-B$1)</f>
        <v>4.466778336125069E-3</v>
      </c>
      <c r="E19">
        <f>B$5*POWER(C19,-B$1)</f>
        <v>4.466778336125069E-3</v>
      </c>
    </row>
    <row r="20" spans="3:5" x14ac:dyDescent="0.2">
      <c r="C20">
        <f>C19+1</f>
        <v>16</v>
      </c>
      <c r="D20">
        <f>B$5*POWER(C20,-B$1)</f>
        <v>3.9258793969849243E-3</v>
      </c>
      <c r="E20">
        <f>B$5*POWER(C20,-B$1)</f>
        <v>3.9258793969849243E-3</v>
      </c>
    </row>
    <row r="21" spans="3:5" x14ac:dyDescent="0.2">
      <c r="C21">
        <f>C20+1</f>
        <v>17</v>
      </c>
      <c r="D21">
        <f>B$5*POWER(C21,-B$1)</f>
        <v>3.4775955904087913E-3</v>
      </c>
      <c r="E21">
        <f>B$5*POWER(C21,-B$1)</f>
        <v>3.4775955904087913E-3</v>
      </c>
    </row>
    <row r="22" spans="3:5" x14ac:dyDescent="0.2">
      <c r="C22">
        <f>C21+1</f>
        <v>18</v>
      </c>
      <c r="D22">
        <f>B$5*POWER(C22,-B$1)</f>
        <v>3.1019294000868536E-3</v>
      </c>
      <c r="E22">
        <f>B$5*POWER(C22,-B$1)</f>
        <v>3.1019294000868536E-3</v>
      </c>
    </row>
    <row r="23" spans="3:5" x14ac:dyDescent="0.2">
      <c r="C23">
        <f>C22+1</f>
        <v>19</v>
      </c>
      <c r="D23">
        <f>B$5*POWER(C23,-B$1)</f>
        <v>2.7840031180834919E-3</v>
      </c>
      <c r="E23">
        <f>B$5*POWER(C23,-B$1)</f>
        <v>2.7840031180834919E-3</v>
      </c>
    </row>
    <row r="24" spans="3:5" x14ac:dyDescent="0.2">
      <c r="C24">
        <f>C23+1</f>
        <v>20</v>
      </c>
      <c r="D24">
        <f>B$5*POWER(C24,-B$1)</f>
        <v>2.5125628140703518E-3</v>
      </c>
      <c r="E24">
        <f>B$5*POWER(C24,-B$1)</f>
        <v>2.5125628140703518E-3</v>
      </c>
    </row>
    <row r="25" spans="3:5" x14ac:dyDescent="0.2">
      <c r="C25">
        <f>C24+1</f>
        <v>21</v>
      </c>
      <c r="D25">
        <f>B$5*POWER(C25,-B$1)</f>
        <v>2.2789685388393214E-3</v>
      </c>
      <c r="E25">
        <f>B$5*POWER(C25,-B$1)</f>
        <v>2.2789685388393214E-3</v>
      </c>
    </row>
    <row r="26" spans="3:5" x14ac:dyDescent="0.2">
      <c r="C26">
        <f>C25+1</f>
        <v>22</v>
      </c>
      <c r="D26">
        <f>B$5*POWER(C26,-B$1)</f>
        <v>2.0764981934465717E-3</v>
      </c>
      <c r="E26">
        <f>B$5*POWER(C26,-B$1)</f>
        <v>2.0764981934465717E-3</v>
      </c>
    </row>
    <row r="27" spans="3:5" x14ac:dyDescent="0.2">
      <c r="C27">
        <f>C26+1</f>
        <v>23</v>
      </c>
      <c r="D27">
        <f>B$5*POWER(C27,-B$1)</f>
        <v>1.8998584605446893E-3</v>
      </c>
      <c r="E27">
        <f>B$5*POWER(C27,-B$1)</f>
        <v>1.8998584605446893E-3</v>
      </c>
    </row>
    <row r="28" spans="3:5" x14ac:dyDescent="0.2">
      <c r="C28">
        <f>C27+1</f>
        <v>24</v>
      </c>
      <c r="D28">
        <f>B$5*POWER(C28,-B$1)</f>
        <v>1.7448352875488551E-3</v>
      </c>
      <c r="E28">
        <f>B$5*POWER(C28,-B$1)</f>
        <v>1.7448352875488551E-3</v>
      </c>
    </row>
    <row r="29" spans="3:5" x14ac:dyDescent="0.2">
      <c r="C29">
        <f>C28+1</f>
        <v>25</v>
      </c>
      <c r="D29">
        <f>B$5*POWER(C29,-B$1)</f>
        <v>1.6080402010050252E-3</v>
      </c>
      <c r="E29">
        <f>B$5*POWER(C29,-B$1)</f>
        <v>1.6080402010050252E-3</v>
      </c>
    </row>
    <row r="30" spans="3:5" x14ac:dyDescent="0.2">
      <c r="C30">
        <f>C29+1</f>
        <v>26</v>
      </c>
      <c r="D30">
        <f>B$5*POWER(C30,-B$1)</f>
        <v>1.4867235586215099E-3</v>
      </c>
      <c r="E30">
        <f>B$5*POWER(C30,-B$1)</f>
        <v>1.4867235586215099E-3</v>
      </c>
    </row>
    <row r="31" spans="3:5" x14ac:dyDescent="0.2">
      <c r="C31">
        <f>C30+1</f>
        <v>27</v>
      </c>
      <c r="D31">
        <f>B$5*POWER(C31,-B$1)</f>
        <v>1.3786352889274905E-3</v>
      </c>
      <c r="E31">
        <f>B$5*POWER(C31,-B$1)</f>
        <v>1.3786352889274905E-3</v>
      </c>
    </row>
    <row r="32" spans="3:5" x14ac:dyDescent="0.2">
      <c r="C32">
        <f>C31+1</f>
        <v>28</v>
      </c>
      <c r="D32">
        <f>B$5*POWER(C32,-B$1)</f>
        <v>1.281919803097118E-3</v>
      </c>
      <c r="E32">
        <f>B$5*POWER(C32,-B$1)</f>
        <v>1.281919803097118E-3</v>
      </c>
    </row>
    <row r="33" spans="3:5" x14ac:dyDescent="0.2">
      <c r="C33">
        <f>C32+1</f>
        <v>29</v>
      </c>
      <c r="D33">
        <f>B$5*POWER(C33,-B$1)</f>
        <v>1.1950358211987402E-3</v>
      </c>
      <c r="E33">
        <f>B$5*POWER(C33,-B$1)</f>
        <v>1.1950358211987402E-3</v>
      </c>
    </row>
    <row r="34" spans="3:5" x14ac:dyDescent="0.2">
      <c r="C34">
        <f>C33+1</f>
        <v>30</v>
      </c>
      <c r="D34">
        <f>B$5*POWER(C34,-B$1)</f>
        <v>1.1166945840312672E-3</v>
      </c>
      <c r="E34">
        <f>B$5*POWER(C34,-B$1)</f>
        <v>1.1166945840312672E-3</v>
      </c>
    </row>
    <row r="35" spans="3:5" x14ac:dyDescent="0.2">
      <c r="C35">
        <f>C34+1</f>
        <v>31</v>
      </c>
      <c r="D35">
        <f>B$5*POWER(C35,-B$1)</f>
        <v>1.045811785253008E-3</v>
      </c>
      <c r="E35">
        <f>B$5*POWER(C35,-B$1)</f>
        <v>1.045811785253008E-3</v>
      </c>
    </row>
    <row r="36" spans="3:5" x14ac:dyDescent="0.2">
      <c r="C36">
        <f>C35+1</f>
        <v>32</v>
      </c>
      <c r="D36">
        <f>B$5*POWER(C36,-B$1)</f>
        <v>9.8146984924623107E-4</v>
      </c>
      <c r="E36">
        <f>B$5*POWER(C36,-B$1)</f>
        <v>9.8146984924623107E-4</v>
      </c>
    </row>
    <row r="37" spans="3:5" x14ac:dyDescent="0.2">
      <c r="C37">
        <f>C36+1</f>
        <v>33</v>
      </c>
      <c r="D37">
        <f>B$5*POWER(C37,-B$1)</f>
        <v>9.2288808597625397E-4</v>
      </c>
      <c r="E37">
        <f>B$5*POWER(C37,-B$1)</f>
        <v>9.2288808597625397E-4</v>
      </c>
    </row>
    <row r="38" spans="3:5" x14ac:dyDescent="0.2">
      <c r="C38">
        <f>C37+1</f>
        <v>34</v>
      </c>
      <c r="D38">
        <f>B$5*POWER(C38,-B$1)</f>
        <v>8.6939889760219782E-4</v>
      </c>
      <c r="E38">
        <f>B$5*POWER(C38,-B$1)</f>
        <v>8.6939889760219782E-4</v>
      </c>
    </row>
    <row r="39" spans="3:5" x14ac:dyDescent="0.2">
      <c r="C39">
        <f>C38+1</f>
        <v>35</v>
      </c>
      <c r="D39">
        <f>B$5*POWER(C39,-B$1)</f>
        <v>8.2042867398215568E-4</v>
      </c>
      <c r="E39">
        <f>B$5*POWER(C39,-B$1)</f>
        <v>8.2042867398215568E-4</v>
      </c>
    </row>
    <row r="40" spans="3:5" x14ac:dyDescent="0.2">
      <c r="C40">
        <f>C39+1</f>
        <v>36</v>
      </c>
      <c r="D40">
        <f>B$5*POWER(C40,-B$1)</f>
        <v>7.7548235002171341E-4</v>
      </c>
      <c r="E40">
        <f>B$5*POWER(C40,-B$1)</f>
        <v>7.7548235002171341E-4</v>
      </c>
    </row>
    <row r="41" spans="3:5" x14ac:dyDescent="0.2">
      <c r="C41">
        <f>C40+1</f>
        <v>37</v>
      </c>
      <c r="D41">
        <f>B$5*POWER(C41,-B$1)</f>
        <v>7.3413084414035109E-4</v>
      </c>
      <c r="E41">
        <f>B$5*POWER(C41,-B$1)</f>
        <v>7.3413084414035109E-4</v>
      </c>
    </row>
    <row r="42" spans="3:5" x14ac:dyDescent="0.2">
      <c r="C42">
        <f>C41+1</f>
        <v>38</v>
      </c>
      <c r="D42">
        <f>B$5*POWER(C42,-B$1)</f>
        <v>6.9600077952087299E-4</v>
      </c>
      <c r="E42">
        <f>B$5*POWER(C42,-B$1)</f>
        <v>6.9600077952087299E-4</v>
      </c>
    </row>
    <row r="43" spans="3:5" x14ac:dyDescent="0.2">
      <c r="C43">
        <f>C42+1</f>
        <v>39</v>
      </c>
      <c r="D43">
        <f>B$5*POWER(C43,-B$1)</f>
        <v>6.6076602605400435E-4</v>
      </c>
      <c r="E43">
        <f>B$5*POWER(C43,-B$1)</f>
        <v>6.6076602605400435E-4</v>
      </c>
    </row>
    <row r="44" spans="3:5" x14ac:dyDescent="0.2">
      <c r="C44">
        <f>C43+1</f>
        <v>40</v>
      </c>
      <c r="D44">
        <f>B$5*POWER(C44,-B$1)</f>
        <v>6.2814070351758795E-4</v>
      </c>
      <c r="E44">
        <f>B$5*POWER(C44,-B$1)</f>
        <v>6.2814070351758795E-4</v>
      </c>
    </row>
    <row r="45" spans="3:5" x14ac:dyDescent="0.2">
      <c r="C45">
        <f>C44+1</f>
        <v>41</v>
      </c>
      <c r="D45">
        <f>B$5*POWER(C45,-B$1)</f>
        <v>5.9787336444267738E-4</v>
      </c>
      <c r="E45">
        <f>B$5*POWER(C45,-B$1)</f>
        <v>5.9787336444267738E-4</v>
      </c>
    </row>
    <row r="46" spans="3:5" x14ac:dyDescent="0.2">
      <c r="C46">
        <f>C45+1</f>
        <v>42</v>
      </c>
      <c r="D46">
        <f>B$5*POWER(C46,-B$1)</f>
        <v>5.6974213470983035E-4</v>
      </c>
      <c r="E46">
        <f>B$5*POWER(C46,-B$1)</f>
        <v>5.6974213470983035E-4</v>
      </c>
    </row>
    <row r="47" spans="3:5" x14ac:dyDescent="0.2">
      <c r="C47">
        <f>C46+1</f>
        <v>43</v>
      </c>
      <c r="D47">
        <f>B$5*POWER(C47,-B$1)</f>
        <v>5.4355063581835626E-4</v>
      </c>
      <c r="E47">
        <f>B$5*POWER(C47,-B$1)</f>
        <v>5.4355063581835626E-4</v>
      </c>
    </row>
    <row r="48" spans="3:5" x14ac:dyDescent="0.2">
      <c r="C48">
        <f>C47+1</f>
        <v>44</v>
      </c>
      <c r="D48">
        <f>B$5*POWER(C48,-B$1)</f>
        <v>5.1912454836164292E-4</v>
      </c>
      <c r="E48">
        <f>B$5*POWER(C48,-B$1)</f>
        <v>5.1912454836164292E-4</v>
      </c>
    </row>
    <row r="49" spans="3:5" x14ac:dyDescent="0.2">
      <c r="C49">
        <f>C48+1</f>
        <v>45</v>
      </c>
      <c r="D49">
        <f>B$5*POWER(C49,-B$1)</f>
        <v>4.9630870401389665E-4</v>
      </c>
      <c r="E49">
        <f>B$5*POWER(C49,-B$1)</f>
        <v>4.9630870401389665E-4</v>
      </c>
    </row>
    <row r="50" spans="3:5" x14ac:dyDescent="0.2">
      <c r="C50">
        <f>C49+1</f>
        <v>46</v>
      </c>
      <c r="D50">
        <f>B$5*POWER(C50,-B$1)</f>
        <v>4.7496461513617233E-4</v>
      </c>
      <c r="E50">
        <f>B$5*POWER(C50,-B$1)</f>
        <v>4.7496461513617233E-4</v>
      </c>
    </row>
    <row r="51" spans="3:5" x14ac:dyDescent="0.2">
      <c r="C51">
        <f>C50+1</f>
        <v>47</v>
      </c>
      <c r="D51">
        <f>B$5*POWER(C51,-B$1)</f>
        <v>4.549683683241922E-4</v>
      </c>
      <c r="E51">
        <f>B$5*POWER(C51,-B$1)</f>
        <v>4.549683683241922E-4</v>
      </c>
    </row>
    <row r="52" spans="3:5" x14ac:dyDescent="0.2">
      <c r="C52">
        <f>C51+1</f>
        <v>48</v>
      </c>
      <c r="D52">
        <f>B$5*POWER(C52,-B$1)</f>
        <v>4.3620882188721377E-4</v>
      </c>
      <c r="E52">
        <f>B$5*POWER(C52,-B$1)</f>
        <v>4.3620882188721377E-4</v>
      </c>
    </row>
    <row r="53" spans="3:5" x14ac:dyDescent="0.2">
      <c r="C53">
        <f>C52+1</f>
        <v>49</v>
      </c>
      <c r="D53">
        <f>B$5*POWER(C53,-B$1)</f>
        <v>4.1858605815416105E-4</v>
      </c>
      <c r="E53">
        <f>B$5*POWER(C53,-B$1)</f>
        <v>4.1858605815416105E-4</v>
      </c>
    </row>
    <row r="54" spans="3:5" x14ac:dyDescent="0.2">
      <c r="C54">
        <f>C53+1</f>
        <v>50</v>
      </c>
      <c r="D54">
        <f>B$5*POWER(C54,-B$1)</f>
        <v>4.0201005025125629E-4</v>
      </c>
      <c r="E54">
        <f>B$5*POWER(C54,-B$1)</f>
        <v>4.0201005025125629E-4</v>
      </c>
    </row>
    <row r="55" spans="3:5" x14ac:dyDescent="0.2">
      <c r="C55">
        <f>C54+1</f>
        <v>51</v>
      </c>
      <c r="D55">
        <f>B$5*POWER(C55,-B$1)</f>
        <v>3.8639951004542126E-4</v>
      </c>
      <c r="E55">
        <f>B$5*POWER(C55,-B$1)</f>
        <v>3.8639951004542126E-4</v>
      </c>
    </row>
    <row r="56" spans="3:5" x14ac:dyDescent="0.2">
      <c r="C56">
        <f>C55+1</f>
        <v>52</v>
      </c>
      <c r="D56">
        <f>B$5*POWER(C56,-B$1)</f>
        <v>3.7168088965537746E-4</v>
      </c>
      <c r="E56">
        <f>B$5*POWER(C56,-B$1)</f>
        <v>3.7168088965537746E-4</v>
      </c>
    </row>
    <row r="57" spans="3:5" x14ac:dyDescent="0.2">
      <c r="C57">
        <f>C56+1</f>
        <v>53</v>
      </c>
      <c r="D57">
        <f>B$5*POWER(C57,-B$1)</f>
        <v>3.5778751357356376E-4</v>
      </c>
      <c r="E57">
        <f>B$5*POWER(C57,-B$1)</f>
        <v>3.5778751357356376E-4</v>
      </c>
    </row>
    <row r="58" spans="3:5" x14ac:dyDescent="0.2">
      <c r="C58">
        <f>C57+1</f>
        <v>54</v>
      </c>
      <c r="D58">
        <f>B$5*POWER(C58,-B$1)</f>
        <v>3.4465882223187261E-4</v>
      </c>
      <c r="E58">
        <f>B$5*POWER(C58,-B$1)</f>
        <v>3.4465882223187261E-4</v>
      </c>
    </row>
    <row r="59" spans="3:5" x14ac:dyDescent="0.2">
      <c r="C59">
        <f>C58+1</f>
        <v>55</v>
      </c>
      <c r="D59">
        <f>B$5*POWER(C59,-B$1)</f>
        <v>3.3223971095145148E-4</v>
      </c>
      <c r="E59">
        <f>B$5*POWER(C59,-B$1)</f>
        <v>3.3223971095145148E-4</v>
      </c>
    </row>
    <row r="60" spans="3:5" x14ac:dyDescent="0.2">
      <c r="C60">
        <f>C59+1</f>
        <v>56</v>
      </c>
      <c r="D60">
        <f>B$5*POWER(C60,-B$1)</f>
        <v>3.2047995077427949E-4</v>
      </c>
      <c r="E60">
        <f>B$5*POWER(C60,-B$1)</f>
        <v>3.2047995077427949E-4</v>
      </c>
    </row>
    <row r="61" spans="3:5" x14ac:dyDescent="0.2">
      <c r="C61">
        <f>C60+1</f>
        <v>57</v>
      </c>
      <c r="D61">
        <f>B$5*POWER(C61,-B$1)</f>
        <v>3.0933367978705468E-4</v>
      </c>
      <c r="E61">
        <f>B$5*POWER(C61,-B$1)</f>
        <v>3.0933367978705468E-4</v>
      </c>
    </row>
    <row r="62" spans="3:5" x14ac:dyDescent="0.2">
      <c r="C62">
        <f>C61+1</f>
        <v>58</v>
      </c>
      <c r="D62">
        <f>B$5*POWER(C62,-B$1)</f>
        <v>2.9875895529968505E-4</v>
      </c>
      <c r="E62">
        <f>B$5*POWER(C62,-B$1)</f>
        <v>2.9875895529968505E-4</v>
      </c>
    </row>
    <row r="63" spans="3:5" x14ac:dyDescent="0.2">
      <c r="C63">
        <f>C62+1</f>
        <v>59</v>
      </c>
      <c r="D63">
        <f>B$5*POWER(C63,-B$1)</f>
        <v>2.8871735869811566E-4</v>
      </c>
      <c r="E63">
        <f>B$5*POWER(C63,-B$1)</f>
        <v>2.8871735869811566E-4</v>
      </c>
    </row>
    <row r="64" spans="3:5" x14ac:dyDescent="0.2">
      <c r="C64">
        <f>C63+1</f>
        <v>60</v>
      </c>
      <c r="D64">
        <f>B$5*POWER(C64,-B$1)</f>
        <v>2.7917364600781681E-4</v>
      </c>
      <c r="E64">
        <f>B$5*POWER(C64,-B$1)</f>
        <v>2.7917364600781681E-4</v>
      </c>
    </row>
    <row r="65" spans="3:5" x14ac:dyDescent="0.2">
      <c r="C65">
        <f>C64+1</f>
        <v>61</v>
      </c>
      <c r="D65">
        <f>B$5*POWER(C65,-B$1)</f>
        <v>2.7009543822309608E-4</v>
      </c>
      <c r="E65">
        <f>B$5*POWER(C65,-B$1)</f>
        <v>2.7009543822309608E-4</v>
      </c>
    </row>
    <row r="66" spans="3:5" x14ac:dyDescent="0.2">
      <c r="C66">
        <f>C65+1</f>
        <v>62</v>
      </c>
      <c r="D66">
        <f>B$5*POWER(C66,-B$1)</f>
        <v>2.6145294631325201E-4</v>
      </c>
      <c r="E66">
        <f>B$5*POWER(C66,-B$1)</f>
        <v>2.6145294631325201E-4</v>
      </c>
    </row>
    <row r="67" spans="3:5" x14ac:dyDescent="0.2">
      <c r="C67">
        <f>C66+1</f>
        <v>63</v>
      </c>
      <c r="D67">
        <f>B$5*POWER(C67,-B$1)</f>
        <v>2.5321872653770238E-4</v>
      </c>
      <c r="E67">
        <f>B$5*POWER(C67,-B$1)</f>
        <v>2.5321872653770238E-4</v>
      </c>
    </row>
    <row r="68" spans="3:5" x14ac:dyDescent="0.2">
      <c r="C68">
        <f>C67+1</f>
        <v>64</v>
      </c>
      <c r="D68">
        <f>B$5*POWER(C68,-B$1)</f>
        <v>2.4536746231155777E-4</v>
      </c>
      <c r="E68">
        <f>B$5*POWER(C68,-B$1)</f>
        <v>2.4536746231155777E-4</v>
      </c>
    </row>
    <row r="69" spans="3:5" x14ac:dyDescent="0.2">
      <c r="C69">
        <f>C68+1</f>
        <v>65</v>
      </c>
      <c r="D69">
        <f>B$5*POWER(C69,-B$1)</f>
        <v>2.3787576937944155E-4</v>
      </c>
      <c r="E69">
        <f>B$5*POWER(C69,-B$1)</f>
        <v>2.3787576937944155E-4</v>
      </c>
    </row>
    <row r="70" spans="3:5" x14ac:dyDescent="0.2">
      <c r="C70">
        <f>C69+1</f>
        <v>66</v>
      </c>
      <c r="D70">
        <f>B$5*POWER(C70,-B$1)</f>
        <v>2.3072202149406349E-4</v>
      </c>
      <c r="E70">
        <f>B$5*POWER(C70,-B$1)</f>
        <v>2.3072202149406349E-4</v>
      </c>
    </row>
    <row r="71" spans="3:5" x14ac:dyDescent="0.2">
      <c r="C71">
        <f>C70+1</f>
        <v>67</v>
      </c>
      <c r="D71">
        <f>B$5*POWER(C71,-B$1)</f>
        <v>2.2388619416977961E-4</v>
      </c>
      <c r="E71">
        <f>B$5*POWER(C71,-B$1)</f>
        <v>2.2388619416977961E-4</v>
      </c>
    </row>
    <row r="72" spans="3:5" x14ac:dyDescent="0.2">
      <c r="C72">
        <f>C71+1</f>
        <v>68</v>
      </c>
      <c r="D72">
        <f>B$5*POWER(C72,-B$1)</f>
        <v>2.1734972440054946E-4</v>
      </c>
      <c r="E72">
        <f>B$5*POWER(C72,-B$1)</f>
        <v>2.1734972440054946E-4</v>
      </c>
    </row>
    <row r="73" spans="3:5" x14ac:dyDescent="0.2">
      <c r="C73">
        <f>C72+1</f>
        <v>69</v>
      </c>
      <c r="D73">
        <f>B$5*POWER(C73,-B$1)</f>
        <v>2.1109538450496545E-4</v>
      </c>
      <c r="E73">
        <f>B$5*POWER(C73,-B$1)</f>
        <v>2.1109538450496545E-4</v>
      </c>
    </row>
    <row r="74" spans="3:5" x14ac:dyDescent="0.2">
      <c r="C74">
        <f>C73+1</f>
        <v>70</v>
      </c>
      <c r="D74">
        <f>B$5*POWER(C74,-B$1)</f>
        <v>2.0510716849553892E-4</v>
      </c>
      <c r="E74">
        <f>B$5*POWER(C74,-B$1)</f>
        <v>2.0510716849553892E-4</v>
      </c>
    </row>
    <row r="75" spans="3:5" x14ac:dyDescent="0.2">
      <c r="C75">
        <f>C74+1</f>
        <v>71</v>
      </c>
      <c r="D75">
        <f>B$5*POWER(C75,-B$1)</f>
        <v>1.9937018957114474E-4</v>
      </c>
      <c r="E75">
        <f>B$5*POWER(C75,-B$1)</f>
        <v>1.9937018957114474E-4</v>
      </c>
    </row>
    <row r="76" spans="3:5" x14ac:dyDescent="0.2">
      <c r="C76">
        <f>C75+1</f>
        <v>72</v>
      </c>
      <c r="D76">
        <f>B$5*POWER(C76,-B$1)</f>
        <v>1.9387058750542835E-4</v>
      </c>
      <c r="E76">
        <f>B$5*POWER(C76,-B$1)</f>
        <v>1.9387058750542835E-4</v>
      </c>
    </row>
    <row r="77" spans="3:5" x14ac:dyDescent="0.2">
      <c r="C77">
        <f>C76+1</f>
        <v>73</v>
      </c>
      <c r="D77">
        <f>B$5*POWER(C77,-B$1)</f>
        <v>1.8859544485422042E-4</v>
      </c>
      <c r="E77">
        <f>B$5*POWER(C77,-B$1)</f>
        <v>1.8859544485422042E-4</v>
      </c>
    </row>
    <row r="78" spans="3:5" x14ac:dyDescent="0.2">
      <c r="C78">
        <f>C77+1</f>
        <v>74</v>
      </c>
      <c r="D78">
        <f>B$5*POWER(C78,-B$1)</f>
        <v>1.8353271103508777E-4</v>
      </c>
      <c r="E78">
        <f>B$5*POWER(C78,-B$1)</f>
        <v>1.8353271103508777E-4</v>
      </c>
    </row>
    <row r="79" spans="3:5" x14ac:dyDescent="0.2">
      <c r="C79">
        <f>C78+1</f>
        <v>75</v>
      </c>
      <c r="D79">
        <f>B$5*POWER(C79,-B$1)</f>
        <v>1.7867113344500278E-4</v>
      </c>
      <c r="E79">
        <f>B$5*POWER(C79,-B$1)</f>
        <v>1.7867113344500278E-4</v>
      </c>
    </row>
    <row r="80" spans="3:5" x14ac:dyDescent="0.2">
      <c r="C80">
        <f>C79+1</f>
        <v>76</v>
      </c>
      <c r="D80">
        <f>B$5*POWER(C80,-B$1)</f>
        <v>1.7400019488021825E-4</v>
      </c>
      <c r="E80">
        <f>B$5*POWER(C80,-B$1)</f>
        <v>1.7400019488021825E-4</v>
      </c>
    </row>
    <row r="81" spans="3:5" x14ac:dyDescent="0.2">
      <c r="C81">
        <f>C80+1</f>
        <v>77</v>
      </c>
      <c r="D81">
        <f>B$5*POWER(C81,-B$1)</f>
        <v>1.6951005660788339E-4</v>
      </c>
      <c r="E81">
        <f>B$5*POWER(C81,-B$1)</f>
        <v>1.6951005660788339E-4</v>
      </c>
    </row>
    <row r="82" spans="3:5" x14ac:dyDescent="0.2">
      <c r="C82">
        <f>C81+1</f>
        <v>78</v>
      </c>
      <c r="D82">
        <f>B$5*POWER(C82,-B$1)</f>
        <v>1.6519150651350109E-4</v>
      </c>
      <c r="E82">
        <f>B$5*POWER(C82,-B$1)</f>
        <v>1.6519150651350109E-4</v>
      </c>
    </row>
    <row r="83" spans="3:5" x14ac:dyDescent="0.2">
      <c r="C83">
        <f>C82+1</f>
        <v>79</v>
      </c>
      <c r="D83">
        <f>B$5*POWER(C83,-B$1)</f>
        <v>1.6103591181351395E-4</v>
      </c>
      <c r="E83">
        <f>B$5*POWER(C83,-B$1)</f>
        <v>1.6103591181351395E-4</v>
      </c>
    </row>
    <row r="84" spans="3:5" x14ac:dyDescent="0.2">
      <c r="C84">
        <f>C83+1</f>
        <v>80</v>
      </c>
      <c r="D84">
        <f>B$5*POWER(C84,-B$1)</f>
        <v>1.5703517587939699E-4</v>
      </c>
      <c r="E84">
        <f>B$5*POWER(C84,-B$1)</f>
        <v>1.5703517587939699E-4</v>
      </c>
    </row>
    <row r="85" spans="3:5" x14ac:dyDescent="0.2">
      <c r="C85">
        <f>C84+1</f>
        <v>81</v>
      </c>
      <c r="D85">
        <f>B$5*POWER(C85,-B$1)</f>
        <v>1.5318169876972119E-4</v>
      </c>
      <c r="E85">
        <f>B$5*POWER(C85,-B$1)</f>
        <v>1.5318169876972119E-4</v>
      </c>
    </row>
    <row r="86" spans="3:5" x14ac:dyDescent="0.2">
      <c r="C86">
        <f>C85+1</f>
        <v>82</v>
      </c>
      <c r="D86">
        <f>B$5*POWER(C86,-B$1)</f>
        <v>1.4946834111066935E-4</v>
      </c>
      <c r="E86">
        <f>B$5*POWER(C86,-B$1)</f>
        <v>1.4946834111066935E-4</v>
      </c>
    </row>
    <row r="87" spans="3:5" x14ac:dyDescent="0.2">
      <c r="C87">
        <f>C86+1</f>
        <v>83</v>
      </c>
      <c r="D87">
        <f>B$5*POWER(C87,-B$1)</f>
        <v>1.4588839100423002E-4</v>
      </c>
      <c r="E87">
        <f>B$5*POWER(C87,-B$1)</f>
        <v>1.4588839100423002E-4</v>
      </c>
    </row>
    <row r="88" spans="3:5" x14ac:dyDescent="0.2">
      <c r="C88">
        <f>C87+1</f>
        <v>84</v>
      </c>
      <c r="D88">
        <f>B$5*POWER(C88,-B$1)</f>
        <v>1.4243553367745759E-4</v>
      </c>
      <c r="E88">
        <f>B$5*POWER(C88,-B$1)</f>
        <v>1.4243553367745759E-4</v>
      </c>
    </row>
    <row r="89" spans="3:5" x14ac:dyDescent="0.2">
      <c r="C89">
        <f>C88+1</f>
        <v>85</v>
      </c>
      <c r="D89">
        <f>B$5*POWER(C89,-B$1)</f>
        <v>1.3910382361635165E-4</v>
      </c>
      <c r="E89">
        <f>B$5*POWER(C89,-B$1)</f>
        <v>1.3910382361635165E-4</v>
      </c>
    </row>
    <row r="90" spans="3:5" x14ac:dyDescent="0.2">
      <c r="C90">
        <f>C89+1</f>
        <v>86</v>
      </c>
      <c r="D90">
        <f>B$5*POWER(C90,-B$1)</f>
        <v>1.3588765895458906E-4</v>
      </c>
      <c r="E90">
        <f>B$5*POWER(C90,-B$1)</f>
        <v>1.3588765895458906E-4</v>
      </c>
    </row>
    <row r="91" spans="3:5" x14ac:dyDescent="0.2">
      <c r="C91">
        <f>C90+1</f>
        <v>87</v>
      </c>
      <c r="D91">
        <f>B$5*POWER(C91,-B$1)</f>
        <v>1.3278175791097115E-4</v>
      </c>
      <c r="E91">
        <f>B$5*POWER(C91,-B$1)</f>
        <v>1.3278175791097115E-4</v>
      </c>
    </row>
    <row r="92" spans="3:5" x14ac:dyDescent="0.2">
      <c r="C92">
        <f>C91+1</f>
        <v>88</v>
      </c>
      <c r="D92">
        <f>B$5*POWER(C92,-B$1)</f>
        <v>1.2978113709041073E-4</v>
      </c>
      <c r="E92">
        <f>B$5*POWER(C92,-B$1)</f>
        <v>1.2978113709041073E-4</v>
      </c>
    </row>
    <row r="93" spans="3:5" x14ac:dyDescent="0.2">
      <c r="C93">
        <f>C92+1</f>
        <v>89</v>
      </c>
      <c r="D93">
        <f>B$5*POWER(C93,-B$1)</f>
        <v>1.2688109148190134E-4</v>
      </c>
      <c r="E93">
        <f>B$5*POWER(C93,-B$1)</f>
        <v>1.2688109148190134E-4</v>
      </c>
    </row>
    <row r="94" spans="3:5" x14ac:dyDescent="0.2">
      <c r="C94">
        <f>C93+1</f>
        <v>90</v>
      </c>
      <c r="D94">
        <f>B$5*POWER(C94,-B$1)</f>
        <v>1.2407717600347416E-4</v>
      </c>
      <c r="E94">
        <f>B$5*POWER(C94,-B$1)</f>
        <v>1.2407717600347416E-4</v>
      </c>
    </row>
    <row r="95" spans="3:5" x14ac:dyDescent="0.2">
      <c r="C95">
        <f>C94+1</f>
        <v>91</v>
      </c>
      <c r="D95">
        <f>B$5*POWER(C95,-B$1)</f>
        <v>1.2136518845889876E-4</v>
      </c>
      <c r="E95">
        <f>B$5*POWER(C95,-B$1)</f>
        <v>1.2136518845889876E-4</v>
      </c>
    </row>
    <row r="96" spans="3:5" x14ac:dyDescent="0.2">
      <c r="C96">
        <f>C95+1</f>
        <v>92</v>
      </c>
      <c r="D96">
        <f>B$5*POWER(C96,-B$1)</f>
        <v>1.1874115378404308E-4</v>
      </c>
      <c r="E96">
        <f>B$5*POWER(C96,-B$1)</f>
        <v>1.1874115378404308E-4</v>
      </c>
    </row>
    <row r="97" spans="3:5" x14ac:dyDescent="0.2">
      <c r="C97">
        <f>C96+1</f>
        <v>93</v>
      </c>
      <c r="D97">
        <f>B$5*POWER(C97,-B$1)</f>
        <v>1.1620130947255643E-4</v>
      </c>
      <c r="E97">
        <f>B$5*POWER(C97,-B$1)</f>
        <v>1.1620130947255643E-4</v>
      </c>
    </row>
    <row r="98" spans="3:5" x14ac:dyDescent="0.2">
      <c r="C98">
        <f>C97+1</f>
        <v>94</v>
      </c>
      <c r="D98">
        <f>B$5*POWER(C98,-B$1)</f>
        <v>1.1374209208104805E-4</v>
      </c>
      <c r="E98">
        <f>B$5*POWER(C98,-B$1)</f>
        <v>1.1374209208104805E-4</v>
      </c>
    </row>
    <row r="99" spans="3:5" x14ac:dyDescent="0.2">
      <c r="C99">
        <f>C98+1</f>
        <v>95</v>
      </c>
      <c r="D99">
        <f>B$5*POWER(C99,-B$1)</f>
        <v>1.1136012472333968E-4</v>
      </c>
      <c r="E99">
        <f>B$5*POWER(C99,-B$1)</f>
        <v>1.1136012472333968E-4</v>
      </c>
    </row>
    <row r="100" spans="3:5" x14ac:dyDescent="0.2">
      <c r="C100">
        <f>C99+1</f>
        <v>96</v>
      </c>
      <c r="D100">
        <f>B$5*POWER(C100,-B$1)</f>
        <v>1.0905220547180344E-4</v>
      </c>
      <c r="E100">
        <f>B$5*POWER(C100,-B$1)</f>
        <v>1.0905220547180344E-4</v>
      </c>
    </row>
    <row r="101" spans="3:5" x14ac:dyDescent="0.2">
      <c r="C101">
        <f>C100+1</f>
        <v>97</v>
      </c>
      <c r="D101">
        <f>B$5*POWER(C101,-B$1)</f>
        <v>1.0681529659136366E-4</v>
      </c>
      <c r="E101">
        <f>B$5*POWER(C101,-B$1)</f>
        <v>1.0681529659136366E-4</v>
      </c>
    </row>
    <row r="102" spans="3:5" x14ac:dyDescent="0.2">
      <c r="C102">
        <f>C101+1</f>
        <v>98</v>
      </c>
      <c r="D102">
        <f>B$5*POWER(C102,-B$1)</f>
        <v>1.0464651453854026E-4</v>
      </c>
      <c r="E102">
        <f>B$5*POWER(C102,-B$1)</f>
        <v>1.0464651453854026E-4</v>
      </c>
    </row>
    <row r="103" spans="3:5" x14ac:dyDescent="0.2">
      <c r="C103">
        <f>C102+1</f>
        <v>99</v>
      </c>
      <c r="D103">
        <f>B$5*POWER(C103,-B$1)</f>
        <v>1.0254312066402822E-4</v>
      </c>
      <c r="E103">
        <f>B$5*POWER(C103,-B$1)</f>
        <v>1.0254312066402822E-4</v>
      </c>
    </row>
    <row r="104" spans="3:5" x14ac:dyDescent="0.2">
      <c r="C104">
        <f>C103+1</f>
        <v>100</v>
      </c>
      <c r="D104">
        <f>B$5*POWER(C104,-B$1)</f>
        <v>1.0050251256281407E-4</v>
      </c>
      <c r="E104">
        <f>B$5*POWER(C104,-B$1)</f>
        <v>1.0050251256281407E-4</v>
      </c>
    </row>
    <row r="105" spans="3:5" x14ac:dyDescent="0.2">
      <c r="C105">
        <f>C104+1</f>
        <v>101</v>
      </c>
      <c r="D105">
        <f>B$7*EXP(-B$6*C105)</f>
        <v>9.8512429478065817E-5</v>
      </c>
      <c r="E105">
        <f>B$5*POWER(C105,-B$1)</f>
        <v>9.8522216020796049E-5</v>
      </c>
    </row>
    <row r="106" spans="3:5" x14ac:dyDescent="0.2">
      <c r="C106">
        <f>C105+1</f>
        <v>102</v>
      </c>
      <c r="D106">
        <f>B$7*EXP(-B$6*C106)</f>
        <v>9.6561752678625399E-5</v>
      </c>
      <c r="E106">
        <f>B$5*POWER(C106,-B$1)</f>
        <v>9.6599877511355315E-5</v>
      </c>
    </row>
    <row r="107" spans="3:5" x14ac:dyDescent="0.2">
      <c r="C107">
        <f>C106+1</f>
        <v>103</v>
      </c>
      <c r="D107">
        <f>B$7*EXP(-B$6*C107)</f>
        <v>9.4649701867763651E-5</v>
      </c>
      <c r="E107">
        <f>B$5*POWER(C107,-B$1)</f>
        <v>9.473325719937229E-5</v>
      </c>
    </row>
    <row r="108" spans="3:5" x14ac:dyDescent="0.2">
      <c r="C108">
        <f>C107+1</f>
        <v>104</v>
      </c>
      <c r="D108">
        <f>B$7*EXP(-B$6*C108)</f>
        <v>9.277551219966184E-5</v>
      </c>
      <c r="E108">
        <f>B$5*POWER(C108,-B$1)</f>
        <v>9.2920222413844366E-5</v>
      </c>
    </row>
    <row r="109" spans="3:5" x14ac:dyDescent="0.2">
      <c r="C109">
        <f>C108+1</f>
        <v>105</v>
      </c>
      <c r="D109">
        <f>B$7*EXP(-B$6*C109)</f>
        <v>9.0938433973463233E-5</v>
      </c>
      <c r="E109">
        <f>B$5*POWER(C109,-B$1)</f>
        <v>9.1158741553572844E-5</v>
      </c>
    </row>
    <row r="110" spans="3:5" x14ac:dyDescent="0.2">
      <c r="C110">
        <f>C109+1</f>
        <v>106</v>
      </c>
      <c r="D110">
        <f>B$7*EXP(-B$6*C110)</f>
        <v>8.9137732333382627E-5</v>
      </c>
      <c r="E110">
        <f>B$5*POWER(C110,-B$1)</f>
        <v>8.9446878393390939E-5</v>
      </c>
    </row>
    <row r="111" spans="3:5" x14ac:dyDescent="0.2">
      <c r="C111">
        <f>C110+1</f>
        <v>107</v>
      </c>
      <c r="D111">
        <f>B$7*EXP(-B$6*C111)</f>
        <v>8.7372686974754307E-5</v>
      </c>
      <c r="E111">
        <f>B$5*POWER(C111,-B$1)</f>
        <v>8.7782786761126796E-5</v>
      </c>
    </row>
    <row r="112" spans="3:5" x14ac:dyDescent="0.2">
      <c r="C112">
        <f>C111+1</f>
        <v>108</v>
      </c>
      <c r="D112">
        <f>B$7*EXP(-B$6*C112)</f>
        <v>8.5642591855900597E-5</v>
      </c>
      <c r="E112">
        <f>B$5*POWER(C112,-B$1)</f>
        <v>8.6164705557968154E-5</v>
      </c>
    </row>
    <row r="113" spans="3:5" x14ac:dyDescent="0.2">
      <c r="C113">
        <f>C112+1</f>
        <v>109</v>
      </c>
      <c r="D113">
        <f>B$7*EXP(-B$6*C113)</f>
        <v>8.3946754915705684E-5</v>
      </c>
      <c r="E113">
        <f>B$5*POWER(C113,-B$1)</f>
        <v>8.4590954097141707E-5</v>
      </c>
    </row>
    <row r="114" spans="3:5" x14ac:dyDescent="0.2">
      <c r="C114">
        <f>C113+1</f>
        <v>110</v>
      </c>
      <c r="D114">
        <f>B$7*EXP(-B$6*C114)</f>
        <v>8.2284497796782053E-5</v>
      </c>
      <c r="E114">
        <f>B$5*POWER(C114,-B$1)</f>
        <v>8.305992773786287E-5</v>
      </c>
    </row>
    <row r="115" spans="3:5" x14ac:dyDescent="0.2">
      <c r="C115">
        <f>C114+10</f>
        <v>120</v>
      </c>
      <c r="D115">
        <f>B$7*EXP(-B$6*C115)</f>
        <v>6.736884884780293E-5</v>
      </c>
      <c r="E115">
        <f>B$5*POWER(C115,-B$1)</f>
        <v>6.9793411501954203E-5</v>
      </c>
    </row>
    <row r="116" spans="3:5" x14ac:dyDescent="0.2">
      <c r="C116">
        <f>C115+10</f>
        <v>130</v>
      </c>
      <c r="D116">
        <f>B$7*EXP(-B$6*C116)</f>
        <v>5.5156948351158411E-5</v>
      </c>
      <c r="E116">
        <f>B$5*POWER(C116,-B$1)</f>
        <v>5.9468942344860388E-5</v>
      </c>
    </row>
    <row r="117" spans="3:5" x14ac:dyDescent="0.2">
      <c r="C117">
        <f>C116+10</f>
        <v>140</v>
      </c>
      <c r="D117">
        <f>B$7*EXP(-B$6*C117)</f>
        <v>4.5158689861027268E-5</v>
      </c>
      <c r="E117">
        <f>B$5*POWER(C117,-B$1)</f>
        <v>5.127679212388473E-5</v>
      </c>
    </row>
    <row r="118" spans="3:5" x14ac:dyDescent="0.2">
      <c r="C118">
        <f>C117+10</f>
        <v>150</v>
      </c>
      <c r="D118">
        <f>B$7*EXP(-B$6*C118)</f>
        <v>3.6972808157933889E-5</v>
      </c>
      <c r="E118">
        <f>B$5*POWER(C118,-B$1)</f>
        <v>4.4667783361250695E-5</v>
      </c>
    </row>
    <row r="119" spans="3:5" x14ac:dyDescent="0.2">
      <c r="C119">
        <f>C118+10</f>
        <v>160</v>
      </c>
      <c r="D119">
        <f>B$7*EXP(-B$6*C119)</f>
        <v>3.0270775066552961E-5</v>
      </c>
      <c r="E119">
        <f>B$5*POWER(C119,-B$1)</f>
        <v>3.9258793969849247E-5</v>
      </c>
    </row>
    <row r="120" spans="3:5" x14ac:dyDescent="0.2">
      <c r="C120">
        <f>C119+10</f>
        <v>170</v>
      </c>
      <c r="D120">
        <f>B$7*EXP(-B$6*C120)</f>
        <v>2.4783614466493105E-5</v>
      </c>
      <c r="E120">
        <f>B$5*POWER(C120,-B$1)</f>
        <v>3.4775955904087912E-5</v>
      </c>
    </row>
    <row r="121" spans="3:5" x14ac:dyDescent="0.2">
      <c r="C121">
        <f>C120+10</f>
        <v>180</v>
      </c>
      <c r="D121">
        <f>B$7*EXP(-B$6*C121)</f>
        <v>2.0291107336146264E-5</v>
      </c>
      <c r="E121">
        <f>B$5*POWER(C121,-B$1)</f>
        <v>3.1019294000868541E-5</v>
      </c>
    </row>
    <row r="122" spans="3:5" x14ac:dyDescent="0.2">
      <c r="C122">
        <f>C121+10</f>
        <v>190</v>
      </c>
      <c r="D122">
        <f>B$7*EXP(-B$6*C122)</f>
        <v>1.6612953590109189E-5</v>
      </c>
      <c r="E122">
        <f>B$5*POWER(C122,-B$1)</f>
        <v>2.784003118083492E-5</v>
      </c>
    </row>
    <row r="123" spans="3:5" x14ac:dyDescent="0.2">
      <c r="C123">
        <f>C122+10</f>
        <v>200</v>
      </c>
      <c r="D123">
        <f>B$7*EXP(-B$6*C123)</f>
        <v>1.360153600367966E-5</v>
      </c>
      <c r="E123">
        <f>B$5*POWER(C123,-B$1)</f>
        <v>2.5125628140703518E-5</v>
      </c>
    </row>
    <row r="124" spans="3:5" x14ac:dyDescent="0.2">
      <c r="C124">
        <f>C123+100</f>
        <v>300</v>
      </c>
      <c r="D124">
        <f>B$7*EXP(-B$6*C124)</f>
        <v>1.8407677275109721E-6</v>
      </c>
      <c r="E124">
        <f>B$5*POWER(C124,-B$1)</f>
        <v>1.1166945840312674E-5</v>
      </c>
    </row>
    <row r="125" spans="3:5" x14ac:dyDescent="0.2">
      <c r="C125">
        <f>C124+100</f>
        <v>400</v>
      </c>
      <c r="D125">
        <f>B$7*EXP(-B$6*C125)</f>
        <v>2.4912082177551331E-7</v>
      </c>
      <c r="E125">
        <f>B$5*POWER(C125,-B$1)</f>
        <v>6.2814070351758795E-6</v>
      </c>
    </row>
    <row r="126" spans="3:5" x14ac:dyDescent="0.2">
      <c r="C126">
        <f>C125+100</f>
        <v>500</v>
      </c>
      <c r="D126">
        <f>B$7*EXP(-B$6*C126)</f>
        <v>3.371483697512681E-8</v>
      </c>
      <c r="E126">
        <f>B$5*POWER(C126,-B$1)</f>
        <v>4.0201005025125627E-6</v>
      </c>
    </row>
    <row r="127" spans="3:5" x14ac:dyDescent="0.2">
      <c r="C127">
        <f>C126+100</f>
        <v>600</v>
      </c>
      <c r="D127">
        <f>B$7*EXP(-B$6*C127)</f>
        <v>4.5628070113050085E-9</v>
      </c>
    </row>
    <row r="128" spans="3:5" x14ac:dyDescent="0.2">
      <c r="C128">
        <f>C127+100</f>
        <v>700</v>
      </c>
      <c r="D128">
        <f>B$7*EXP(-B$6*C128)</f>
        <v>6.1750877922896553E-10</v>
      </c>
    </row>
    <row r="129" spans="3:4" x14ac:dyDescent="0.2">
      <c r="C129">
        <f>C128+100</f>
        <v>800</v>
      </c>
      <c r="D129">
        <f>B$7*EXP(-B$6*C129)</f>
        <v>8.3570725538046997E-11</v>
      </c>
    </row>
    <row r="130" spans="3:4" x14ac:dyDescent="0.2">
      <c r="C130">
        <f>C129+100</f>
        <v>900</v>
      </c>
      <c r="D130">
        <f>B$7*EXP(-B$6*C130)</f>
        <v>1.1310067810980813E-11</v>
      </c>
    </row>
    <row r="131" spans="3:4" x14ac:dyDescent="0.2">
      <c r="C131">
        <f>C130+100</f>
        <v>1000</v>
      </c>
      <c r="D131">
        <f>B$7*EXP(-B$6*C131)</f>
        <v>1.5306512306243841E-12</v>
      </c>
    </row>
    <row r="132" spans="3:4" x14ac:dyDescent="0.2">
      <c r="C132">
        <f>C131+100</f>
        <v>1100</v>
      </c>
      <c r="D132">
        <f>B$7*EXP(-B$6*C132)</f>
        <v>2.0715111783302081E-13</v>
      </c>
    </row>
    <row r="133" spans="3:4" x14ac:dyDescent="0.2">
      <c r="C133">
        <f>C132+100</f>
        <v>1200</v>
      </c>
      <c r="D133">
        <f>B$7*EXP(-B$6*C133)</f>
        <v>2.8034855204712802E-14</v>
      </c>
    </row>
    <row r="134" spans="3:4" x14ac:dyDescent="0.2">
      <c r="C134">
        <f>C133+1</f>
        <v>1201</v>
      </c>
      <c r="D134">
        <f>B$7*EXP(-B$6*C134)</f>
        <v>2.7479727878006484E-14</v>
      </c>
    </row>
    <row r="135" spans="3:4" x14ac:dyDescent="0.2">
      <c r="C135">
        <f>C134+1</f>
        <v>1202</v>
      </c>
      <c r="D135">
        <f>B$7*EXP(-B$6*C135)</f>
        <v>2.6935592808852627E-14</v>
      </c>
    </row>
    <row r="136" spans="3:4" x14ac:dyDescent="0.2">
      <c r="C136">
        <f>C135+1</f>
        <v>1203</v>
      </c>
      <c r="D136">
        <f>B$7*EXP(-B$6*C136)</f>
        <v>2.6402232335968238E-14</v>
      </c>
    </row>
    <row r="137" spans="3:4" x14ac:dyDescent="0.2">
      <c r="C137">
        <f>C136+1</f>
        <v>1204</v>
      </c>
      <c r="D137">
        <f>B$7*EXP(-B$6*C137)</f>
        <v>2.5879433108052793E-14</v>
      </c>
    </row>
    <row r="138" spans="3:4" x14ac:dyDescent="0.2">
      <c r="C138">
        <f>C137+1</f>
        <v>1205</v>
      </c>
      <c r="D138">
        <f>B$7*EXP(-B$6*C138)</f>
        <v>2.5366985998444275E-14</v>
      </c>
    </row>
    <row r="139" spans="3:4" x14ac:dyDescent="0.2">
      <c r="C139">
        <f>C138+1</f>
        <v>1206</v>
      </c>
      <c r="D139">
        <f>B$7*EXP(-B$6*C139)</f>
        <v>2.4864686021466129E-14</v>
      </c>
    </row>
    <row r="140" spans="3:4" x14ac:dyDescent="0.2">
      <c r="C140">
        <f>C139+1</f>
        <v>1207</v>
      </c>
      <c r="D140">
        <f>B$7*EXP(-B$6*C140)</f>
        <v>2.4372332250430134E-14</v>
      </c>
    </row>
    <row r="141" spans="3:4" x14ac:dyDescent="0.2">
      <c r="C141">
        <f>C140+1</f>
        <v>1208</v>
      </c>
      <c r="D141">
        <f>B$7*EXP(-B$6*C141)</f>
        <v>2.3889727737263074E-14</v>
      </c>
    </row>
    <row r="142" spans="3:4" x14ac:dyDescent="0.2">
      <c r="C142">
        <f>C141+1</f>
        <v>1209</v>
      </c>
      <c r="D142">
        <f>B$7*EXP(-B$6*C142)</f>
        <v>2.3416679433724868E-14</v>
      </c>
    </row>
    <row r="143" spans="3:4" x14ac:dyDescent="0.2">
      <c r="C143">
        <f>C142+1</f>
        <v>1210</v>
      </c>
      <c r="D143">
        <f>B$7*EXP(-B$6*C143)</f>
        <v>2.2952998114186706E-14</v>
      </c>
    </row>
    <row r="144" spans="3:4" x14ac:dyDescent="0.2">
      <c r="C144">
        <f>C143+1</f>
        <v>1211</v>
      </c>
      <c r="D144">
        <f>B$7*EXP(-B$6*C144)</f>
        <v>2.2498498299938277E-14</v>
      </c>
    </row>
    <row r="145" spans="3:4" x14ac:dyDescent="0.2">
      <c r="C145">
        <f>C144+1</f>
        <v>1212</v>
      </c>
      <c r="D145">
        <f>B$7*EXP(-B$6*C145)</f>
        <v>2.2052998184993721E-14</v>
      </c>
    </row>
    <row r="146" spans="3:4" x14ac:dyDescent="0.2">
      <c r="C146">
        <f>C145+1</f>
        <v>1213</v>
      </c>
      <c r="D146">
        <f>B$7*EXP(-B$6*C146)</f>
        <v>2.1616319563367136E-14</v>
      </c>
    </row>
    <row r="147" spans="3:4" x14ac:dyDescent="0.2">
      <c r="C147">
        <f>C146+1</f>
        <v>1214</v>
      </c>
      <c r="D147">
        <f>B$7*EXP(-B$6*C147)</f>
        <v>2.1188287757787338E-14</v>
      </c>
    </row>
    <row r="148" spans="3:4" x14ac:dyDescent="0.2">
      <c r="C148">
        <f>C147+1</f>
        <v>1215</v>
      </c>
      <c r="D148">
        <f>B$7*EXP(-B$6*C148)</f>
        <v>2.0768731549824919E-14</v>
      </c>
    </row>
    <row r="149" spans="3:4" x14ac:dyDescent="0.2">
      <c r="C149">
        <f>C148+1</f>
        <v>1216</v>
      </c>
      <c r="D149">
        <f>B$7*EXP(-B$6*C149)</f>
        <v>2.0357483111402549E-14</v>
      </c>
    </row>
    <row r="150" spans="3:4" x14ac:dyDescent="0.2">
      <c r="C150">
        <f>C149+1</f>
        <v>1217</v>
      </c>
      <c r="D150">
        <f>B$7*EXP(-B$6*C150)</f>
        <v>1.9954377937661463E-14</v>
      </c>
    </row>
    <row r="151" spans="3:4" x14ac:dyDescent="0.2">
      <c r="C151">
        <f>C150+1</f>
        <v>1218</v>
      </c>
      <c r="D151">
        <f>B$7*EXP(-B$6*C151)</f>
        <v>1.9559254781157362E-14</v>
      </c>
    </row>
    <row r="152" spans="3:4" x14ac:dyDescent="0.2">
      <c r="C152">
        <f>C151+1</f>
        <v>1219</v>
      </c>
      <c r="D152">
        <f>B$7*EXP(-B$6*C152)</f>
        <v>1.9171955587359264E-14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2746-D42B-8541-A0E6-CB38D7E547B5}">
  <dimension ref="A1:K47"/>
  <sheetViews>
    <sheetView zoomScale="135" zoomScaleNormal="135" workbookViewId="0">
      <selection activeCell="N17" sqref="N17"/>
    </sheetView>
  </sheetViews>
  <sheetFormatPr baseColWidth="10" defaultRowHeight="16" x14ac:dyDescent="0.2"/>
  <cols>
    <col min="7" max="7" width="2.6640625" customWidth="1"/>
    <col min="10" max="10" width="13.6640625" customWidth="1"/>
    <col min="11" max="11" width="13.33203125" customWidth="1"/>
  </cols>
  <sheetData>
    <row r="1" spans="1:11" x14ac:dyDescent="0.2">
      <c r="A1" s="4" t="s">
        <v>0</v>
      </c>
      <c r="B1">
        <v>1.5</v>
      </c>
    </row>
    <row r="2" spans="1:11" ht="18" x14ac:dyDescent="0.25">
      <c r="A2" t="s">
        <v>0</v>
      </c>
      <c r="B2">
        <v>1</v>
      </c>
      <c r="C2" s="7" t="s">
        <v>19</v>
      </c>
      <c r="D2" s="7" t="s">
        <v>20</v>
      </c>
      <c r="E2" s="8" t="s">
        <v>21</v>
      </c>
      <c r="F2" s="7" t="s">
        <v>23</v>
      </c>
      <c r="H2" t="s">
        <v>3</v>
      </c>
      <c r="I2" t="s">
        <v>4</v>
      </c>
      <c r="J2" t="s">
        <v>22</v>
      </c>
      <c r="K2" t="s">
        <v>22</v>
      </c>
    </row>
    <row r="3" spans="1:11" x14ac:dyDescent="0.2">
      <c r="A3" t="s">
        <v>1</v>
      </c>
      <c r="B3">
        <v>100</v>
      </c>
      <c r="C3" s="5">
        <v>10</v>
      </c>
      <c r="D3" s="5">
        <v>9.2853634750842993</v>
      </c>
      <c r="E3">
        <f>-LN(D3)</f>
        <v>-2.2284393405203504</v>
      </c>
      <c r="F3">
        <f>-LN(B$6)+B$7/(1+POWER(C3/B$8,B$9))</f>
        <v>-2.3567901805180629</v>
      </c>
      <c r="H3">
        <v>8.2987033271227304</v>
      </c>
      <c r="I3">
        <f>H3/SQRT(100)</f>
        <v>0.82987033271227306</v>
      </c>
      <c r="J3">
        <f>LN(1+I3/D3)</f>
        <v>8.5603244789856328E-2</v>
      </c>
      <c r="K3">
        <f>-LN(1-I3/D3)</f>
        <v>9.3623034338796624E-2</v>
      </c>
    </row>
    <row r="4" spans="1:11" x14ac:dyDescent="0.2">
      <c r="C4" s="5">
        <v>12</v>
      </c>
      <c r="D4" s="5">
        <v>10.885412913560801</v>
      </c>
      <c r="E4">
        <f t="shared" ref="E4:E47" si="0">-LN(D4)</f>
        <v>-2.3874236281480843</v>
      </c>
      <c r="F4">
        <f>-LN(B$6)+B$7/(1+POWER(C4/B$8,B$9))</f>
        <v>-2.4325532960039129</v>
      </c>
      <c r="H4">
        <v>11.321892899981901</v>
      </c>
      <c r="I4">
        <f t="shared" ref="I4:I47" si="1">H4/SQRT(100)</f>
        <v>1.13218928999819</v>
      </c>
      <c r="J4">
        <f>LN(1+I4/D4)</f>
        <v>9.8948797162495342E-2</v>
      </c>
      <c r="K4">
        <f>-LN(1-I4/D4)</f>
        <v>0.10982576972603675</v>
      </c>
    </row>
    <row r="5" spans="1:11" x14ac:dyDescent="0.2">
      <c r="A5" s="6" t="s">
        <v>24</v>
      </c>
      <c r="B5" s="6"/>
      <c r="C5" s="5">
        <v>15</v>
      </c>
      <c r="D5" s="5">
        <v>13.781961286067901</v>
      </c>
      <c r="E5">
        <f t="shared" si="0"/>
        <v>-2.6233605839097316</v>
      </c>
      <c r="F5">
        <f>-LN(B$6)+B$7/(1+POWER(C5/B$8,B$9))</f>
        <v>-2.5293976884248428</v>
      </c>
      <c r="H5">
        <v>13.6638401478286</v>
      </c>
      <c r="I5">
        <f t="shared" si="1"/>
        <v>1.3663840147828599</v>
      </c>
      <c r="J5">
        <f>LN(1+I5/D5)</f>
        <v>9.4530721014635236E-2</v>
      </c>
      <c r="K5">
        <f>-LN(1-I5/D5)</f>
        <v>0.10440866814215015</v>
      </c>
    </row>
    <row r="6" spans="1:11" x14ac:dyDescent="0.2">
      <c r="A6" t="s">
        <v>16</v>
      </c>
      <c r="B6">
        <v>104.04300000000001</v>
      </c>
      <c r="C6" s="5">
        <v>20</v>
      </c>
      <c r="D6" s="5">
        <v>14.9371139335632</v>
      </c>
      <c r="E6">
        <f t="shared" si="0"/>
        <v>-2.7038489839058939</v>
      </c>
      <c r="F6">
        <f>-LN(B$6)+B$7/(1+POWER(C6/B$8,B$9))</f>
        <v>-2.6600295365606135</v>
      </c>
      <c r="H6">
        <v>13.8458316075392</v>
      </c>
      <c r="I6">
        <f t="shared" si="1"/>
        <v>1.3845831607539201</v>
      </c>
      <c r="J6">
        <f>LN(1+I6/D6)</f>
        <v>8.8646348845997425E-2</v>
      </c>
      <c r="K6">
        <f>-LN(1-I6/D6)</f>
        <v>9.7275681119017021E-2</v>
      </c>
    </row>
    <row r="7" spans="1:11" x14ac:dyDescent="0.2">
      <c r="A7" t="s">
        <v>17</v>
      </c>
      <c r="B7">
        <v>3.2511899999999998</v>
      </c>
      <c r="C7" s="5">
        <v>30</v>
      </c>
      <c r="D7" s="5">
        <v>18.860517845153801</v>
      </c>
      <c r="E7">
        <f t="shared" si="0"/>
        <v>-2.9370707341535942</v>
      </c>
      <c r="F7">
        <f>-LN(B$6)+B$7/(1+POWER(C7/B$8,B$9))</f>
        <v>-2.8523335815857358</v>
      </c>
      <c r="H7">
        <v>16.077431282498299</v>
      </c>
      <c r="I7">
        <f t="shared" si="1"/>
        <v>1.60774312824983</v>
      </c>
      <c r="J7">
        <f>LN(1+I7/D7)</f>
        <v>8.1804707020827497E-2</v>
      </c>
      <c r="K7">
        <f>-LN(1-I7/D7)</f>
        <v>8.9097750457853286E-2</v>
      </c>
    </row>
    <row r="8" spans="1:11" x14ac:dyDescent="0.2">
      <c r="A8" t="s">
        <v>18</v>
      </c>
      <c r="B8">
        <v>42.291699999999999</v>
      </c>
      <c r="C8" s="5">
        <v>40</v>
      </c>
      <c r="D8" s="5">
        <v>21.681960120201101</v>
      </c>
      <c r="E8">
        <f t="shared" si="0"/>
        <v>-3.076480583932967</v>
      </c>
      <c r="F8">
        <f>-LN(B$6)+B$7/(1+POWER(C8/B$8,B$9))</f>
        <v>-2.9920425551104017</v>
      </c>
      <c r="H8">
        <v>17.6629181291555</v>
      </c>
      <c r="I8">
        <f t="shared" si="1"/>
        <v>1.76629181291555</v>
      </c>
      <c r="J8">
        <f>LN(1+I8/D8)</f>
        <v>7.8315363750753653E-2</v>
      </c>
      <c r="K8">
        <f>-LN(1-I8/D8)</f>
        <v>8.497380987669928E-2</v>
      </c>
    </row>
    <row r="9" spans="1:11" x14ac:dyDescent="0.2">
      <c r="A9" s="4" t="s">
        <v>2</v>
      </c>
      <c r="B9">
        <v>0.6</v>
      </c>
      <c r="C9" s="5">
        <v>50</v>
      </c>
      <c r="D9" s="5">
        <v>22.219675412177999</v>
      </c>
      <c r="E9">
        <f t="shared" si="0"/>
        <v>-3.1009781761920059</v>
      </c>
      <c r="F9">
        <f>-LN(B$6)+B$7/(1+POWER(C9/B$8,B$9))</f>
        <v>-3.1007937365103868</v>
      </c>
      <c r="H9">
        <v>17.417535201645901</v>
      </c>
      <c r="I9">
        <f t="shared" si="1"/>
        <v>1.7417535201645902</v>
      </c>
      <c r="J9">
        <f>LN(1+I9/D9)</f>
        <v>7.5467233521635591E-2</v>
      </c>
      <c r="K9">
        <f>-LN(1-I9/D9)</f>
        <v>8.1630851285672268E-2</v>
      </c>
    </row>
    <row r="10" spans="1:11" x14ac:dyDescent="0.2">
      <c r="C10" s="5">
        <v>60</v>
      </c>
      <c r="D10" s="5">
        <v>25.209371800422598</v>
      </c>
      <c r="E10">
        <f t="shared" si="0"/>
        <v>-3.2272158222230543</v>
      </c>
      <c r="F10">
        <f>-LN(B$6)+B$7/(1+POWER(C10/B$8,B$9))</f>
        <v>-3.1891534324523136</v>
      </c>
      <c r="H10">
        <v>18.3734471412292</v>
      </c>
      <c r="I10">
        <f t="shared" si="1"/>
        <v>1.83734471412292</v>
      </c>
      <c r="J10">
        <f>LN(1+I10/D10)</f>
        <v>7.0349789917686353E-2</v>
      </c>
      <c r="K10">
        <f>-LN(1-I10/D10)</f>
        <v>7.5675938610617888E-2</v>
      </c>
    </row>
    <row r="11" spans="1:11" x14ac:dyDescent="0.2">
      <c r="A11" s="6"/>
      <c r="B11" s="6"/>
      <c r="C11" s="5">
        <v>70</v>
      </c>
      <c r="D11" s="5">
        <v>25.692032790184001</v>
      </c>
      <c r="E11">
        <f t="shared" si="0"/>
        <v>-3.2461809356746634</v>
      </c>
      <c r="F11">
        <f>-LN(B$6)+B$7/(1+POWER(C11/B$8,B$9))</f>
        <v>-3.2630975969092697</v>
      </c>
      <c r="H11">
        <v>18.067239909638602</v>
      </c>
      <c r="I11">
        <f t="shared" si="1"/>
        <v>1.8067239909638602</v>
      </c>
      <c r="J11">
        <f>LN(1+I11/D11)</f>
        <v>6.7959860017692345E-2</v>
      </c>
      <c r="K11">
        <f>-LN(1-I11/D11)</f>
        <v>7.2917360332675638E-2</v>
      </c>
    </row>
    <row r="12" spans="1:11" x14ac:dyDescent="0.2">
      <c r="C12" s="5">
        <v>80</v>
      </c>
      <c r="D12" s="5">
        <v>27.7689528656005</v>
      </c>
      <c r="E12">
        <f t="shared" si="0"/>
        <v>-3.3239185932113133</v>
      </c>
      <c r="F12">
        <f>-LN(B$6)+B$7/(1+POWER(C12/B$8,B$9))</f>
        <v>-3.3263382783851116</v>
      </c>
      <c r="H12">
        <v>18.284573023111999</v>
      </c>
      <c r="I12">
        <f t="shared" si="1"/>
        <v>1.8284573023111999</v>
      </c>
      <c r="J12">
        <f>LN(1+I12/D12)</f>
        <v>6.3768269963541957E-2</v>
      </c>
      <c r="K12">
        <f>-LN(1-I12/D12)</f>
        <v>6.8113310292341425E-2</v>
      </c>
    </row>
    <row r="13" spans="1:11" x14ac:dyDescent="0.2">
      <c r="C13" s="5">
        <v>90</v>
      </c>
      <c r="D13" s="5">
        <v>27.9747867488861</v>
      </c>
      <c r="E13">
        <f t="shared" si="0"/>
        <v>-3.3313036312515476</v>
      </c>
      <c r="F13">
        <f>-LN(B$6)+B$7/(1+POWER(C13/B$8,B$9))</f>
        <v>-3.3813380937940032</v>
      </c>
      <c r="H13">
        <v>18.708449615327599</v>
      </c>
      <c r="I13">
        <f t="shared" si="1"/>
        <v>1.8708449615327598</v>
      </c>
      <c r="J13">
        <f>LN(1+I13/D13)</f>
        <v>6.4734856518620029E-2</v>
      </c>
      <c r="K13">
        <f>-LN(1-I13/D13)</f>
        <v>6.9217301990851576E-2</v>
      </c>
    </row>
    <row r="14" spans="1:11" x14ac:dyDescent="0.2">
      <c r="C14" s="5">
        <v>100</v>
      </c>
      <c r="D14" s="5">
        <v>30.175765337944</v>
      </c>
      <c r="E14">
        <f t="shared" si="0"/>
        <v>-3.4070391299740979</v>
      </c>
      <c r="F14">
        <f>-LN(B$6)+B$7/(1+POWER(C14/B$8,B$9))</f>
        <v>-3.429812846656779</v>
      </c>
      <c r="H14">
        <v>19.3104967530289</v>
      </c>
      <c r="I14">
        <f t="shared" si="1"/>
        <v>1.9310496753028901</v>
      </c>
      <c r="J14">
        <f>LN(1+I14/D14)</f>
        <v>6.2029183336830745E-2</v>
      </c>
      <c r="K14">
        <f>-LN(1-I14/D14)</f>
        <v>6.6132746068534004E-2</v>
      </c>
    </row>
    <row r="15" spans="1:11" x14ac:dyDescent="0.2">
      <c r="A15" s="4"/>
      <c r="C15" s="5">
        <v>120</v>
      </c>
      <c r="D15" s="5">
        <v>33.0450975179672</v>
      </c>
      <c r="E15">
        <f t="shared" si="0"/>
        <v>-3.4978732199837963</v>
      </c>
      <c r="F15">
        <f>-LN(B$6)+B$7/(1+POWER(C15/B$8,B$9))</f>
        <v>-3.5118393877113632</v>
      </c>
      <c r="H15">
        <v>18.9609613796611</v>
      </c>
      <c r="I15">
        <f t="shared" si="1"/>
        <v>1.8960961379661101</v>
      </c>
      <c r="J15">
        <f>LN(1+I15/D15)</f>
        <v>5.5793247158986724E-2</v>
      </c>
      <c r="K15">
        <f>-LN(1-I15/D15)</f>
        <v>5.9091033691147835E-2</v>
      </c>
    </row>
    <row r="16" spans="1:11" x14ac:dyDescent="0.2">
      <c r="C16" s="5">
        <v>150</v>
      </c>
      <c r="D16" s="5">
        <v>35.8311362838745</v>
      </c>
      <c r="E16">
        <f t="shared" si="0"/>
        <v>-3.5788172440117352</v>
      </c>
      <c r="F16">
        <f>-LN(B$6)+B$7/(1+POWER(C16/B$8,B$9))</f>
        <v>-3.6085611790384937</v>
      </c>
      <c r="H16">
        <v>19.698795852625601</v>
      </c>
      <c r="I16">
        <f t="shared" si="1"/>
        <v>1.9698795852625601</v>
      </c>
      <c r="J16">
        <f>LN(1+I16/D16)</f>
        <v>5.3518733097580574E-2</v>
      </c>
      <c r="K16">
        <f>-LN(1-I16/D16)</f>
        <v>5.6545753446981484E-2</v>
      </c>
    </row>
    <row r="17" spans="3:11" x14ac:dyDescent="0.2">
      <c r="C17" s="5">
        <v>200</v>
      </c>
      <c r="D17" s="5">
        <v>38.089549312591501</v>
      </c>
      <c r="E17">
        <f t="shared" si="0"/>
        <v>-3.6399399482491153</v>
      </c>
      <c r="F17">
        <f>-LN(B$6)+B$7/(1+POWER(C17/B$8,B$9))</f>
        <v>-3.7264363540403012</v>
      </c>
      <c r="H17">
        <v>19.827148712287499</v>
      </c>
      <c r="I17">
        <f t="shared" si="1"/>
        <v>1.9827148712287499</v>
      </c>
      <c r="J17">
        <f>LN(1+I17/D17)</f>
        <v>5.0744480513063121E-2</v>
      </c>
      <c r="K17">
        <f>-LN(1-I17/D17)</f>
        <v>5.3457781123654589E-2</v>
      </c>
    </row>
    <row r="18" spans="3:11" x14ac:dyDescent="0.2">
      <c r="C18" s="5">
        <v>300</v>
      </c>
      <c r="D18" s="5">
        <v>46.139933395385697</v>
      </c>
      <c r="E18">
        <f t="shared" si="0"/>
        <v>-3.831678809211529</v>
      </c>
      <c r="F18">
        <f>-LN(B$6)+B$7/(1+POWER(C18/B$8,B$9))</f>
        <v>-3.8779799878740846</v>
      </c>
      <c r="H18">
        <v>21.0733987677554</v>
      </c>
      <c r="I18">
        <f t="shared" si="1"/>
        <v>2.1073398767755398</v>
      </c>
      <c r="J18">
        <f>LN(1+I18/D18)</f>
        <v>4.4660504482506969E-2</v>
      </c>
      <c r="K18">
        <f>-LN(1-I18/D18)</f>
        <v>4.674868773526876E-2</v>
      </c>
    </row>
    <row r="19" spans="3:11" x14ac:dyDescent="0.2">
      <c r="C19" s="5">
        <v>400</v>
      </c>
      <c r="D19" s="5">
        <v>53.021551818847598</v>
      </c>
      <c r="E19">
        <f t="shared" si="0"/>
        <v>-3.9706984689887235</v>
      </c>
      <c r="F19">
        <f>-LN(B$6)+B$7/(1+POWER(C19/B$8,B$9))</f>
        <v>-3.9744829974108855</v>
      </c>
      <c r="H19">
        <v>21.426094374342799</v>
      </c>
      <c r="I19">
        <f t="shared" si="1"/>
        <v>2.1426094374342801</v>
      </c>
      <c r="J19">
        <f>LN(1+I19/D19)</f>
        <v>3.961502083499456E-2</v>
      </c>
      <c r="K19">
        <f>-LN(1-I19/D19)</f>
        <v>4.1249336701726008E-2</v>
      </c>
    </row>
    <row r="20" spans="3:11" x14ac:dyDescent="0.2">
      <c r="C20" s="5">
        <v>500</v>
      </c>
      <c r="D20" s="5">
        <v>57.560678462982096</v>
      </c>
      <c r="E20">
        <f t="shared" si="0"/>
        <v>-4.0528396690063735</v>
      </c>
      <c r="F20">
        <f>-LN(B$6)+B$7/(1+POWER(C20/B$8,B$9))</f>
        <v>-4.0429311080607819</v>
      </c>
      <c r="H20">
        <v>20.2914997864216</v>
      </c>
      <c r="I20">
        <f t="shared" si="1"/>
        <v>2.0291499786421601</v>
      </c>
      <c r="J20">
        <f>LN(1+I20/D20)</f>
        <v>3.4645226769082445E-2</v>
      </c>
      <c r="K20">
        <f>-LN(1-I20/D20)</f>
        <v>3.5888728751880213E-2</v>
      </c>
    </row>
    <row r="21" spans="3:11" x14ac:dyDescent="0.2">
      <c r="C21" s="5">
        <v>600</v>
      </c>
      <c r="D21" s="5">
        <v>61.046022033691401</v>
      </c>
      <c r="E21">
        <f t="shared" si="0"/>
        <v>-4.11162803928047</v>
      </c>
      <c r="F21">
        <f>-LN(B$6)+B$7/(1+POWER(C21/B$8,B$9))</f>
        <v>-4.0947466350533936</v>
      </c>
      <c r="H21">
        <v>18.891722883206</v>
      </c>
      <c r="I21">
        <f t="shared" si="1"/>
        <v>1.8891722883206001</v>
      </c>
      <c r="J21">
        <f>LN(1+I21/D21)</f>
        <v>3.0477496120295582E-2</v>
      </c>
      <c r="K21">
        <f>-LN(1-I21/D21)</f>
        <v>3.1435652595871076E-2</v>
      </c>
    </row>
    <row r="22" spans="3:11" x14ac:dyDescent="0.2">
      <c r="C22" s="5">
        <v>700</v>
      </c>
      <c r="D22" s="5">
        <v>63.861518802642799</v>
      </c>
      <c r="E22">
        <f t="shared" si="0"/>
        <v>-4.156716970321118</v>
      </c>
      <c r="F22">
        <f>-LN(B$6)+B$7/(1+POWER(C22/B$8,B$9))</f>
        <v>-4.1357310980654152</v>
      </c>
      <c r="H22">
        <v>18.312452343927099</v>
      </c>
      <c r="I22">
        <f t="shared" si="1"/>
        <v>1.8312452343927099</v>
      </c>
      <c r="J22">
        <f>LN(1+I22/D22)</f>
        <v>2.8271812681391083E-2</v>
      </c>
      <c r="K22">
        <f>-LN(1-I22/D22)</f>
        <v>2.9094421088681557E-2</v>
      </c>
    </row>
    <row r="23" spans="3:11" x14ac:dyDescent="0.2">
      <c r="C23" s="5">
        <v>800</v>
      </c>
      <c r="D23" s="5">
        <v>65.106872825622503</v>
      </c>
      <c r="E23">
        <f t="shared" si="0"/>
        <v>-4.1760301170003054</v>
      </c>
      <c r="F23">
        <f>-LN(B$6)+B$7/(1+POWER(C23/B$8,B$9))</f>
        <v>-4.1691925310397693</v>
      </c>
      <c r="H23">
        <v>16.9707397264911</v>
      </c>
      <c r="I23">
        <f t="shared" si="1"/>
        <v>1.69707397264911</v>
      </c>
      <c r="J23">
        <f>LN(1+I23/D23)</f>
        <v>2.5732045603376622E-2</v>
      </c>
      <c r="K23">
        <f>-LN(1-I23/D23)</f>
        <v>2.6411711459089635E-2</v>
      </c>
    </row>
    <row r="24" spans="3:11" x14ac:dyDescent="0.2">
      <c r="C24" s="5">
        <v>900</v>
      </c>
      <c r="D24" s="5">
        <v>67.211747150421104</v>
      </c>
      <c r="E24">
        <f t="shared" si="0"/>
        <v>-4.2078480410378569</v>
      </c>
      <c r="F24">
        <f>-LN(B$6)+B$7/(1+POWER(C24/B$8,B$9))</f>
        <v>-4.1971758306408686</v>
      </c>
      <c r="H24">
        <v>16.899494919457599</v>
      </c>
      <c r="I24">
        <f t="shared" si="1"/>
        <v>1.6899494919457598</v>
      </c>
      <c r="J24">
        <f>LN(1+I24/D24)</f>
        <v>2.4832761386364859E-2</v>
      </c>
      <c r="K24">
        <f>-LN(1-I24/D24)</f>
        <v>2.5465165079507881E-2</v>
      </c>
    </row>
    <row r="25" spans="3:11" x14ac:dyDescent="0.2">
      <c r="C25" s="5">
        <v>1000</v>
      </c>
      <c r="D25" s="5">
        <v>67.745261783599801</v>
      </c>
      <c r="E25">
        <f t="shared" si="0"/>
        <v>-4.2157545205406857</v>
      </c>
      <c r="F25">
        <f>-LN(B$6)+B$7/(1+POWER(C25/B$8,B$9))</f>
        <v>-4.2210230712777319</v>
      </c>
      <c r="H25">
        <v>16.553412609075199</v>
      </c>
      <c r="I25">
        <f t="shared" si="1"/>
        <v>1.65534126090752</v>
      </c>
      <c r="J25">
        <f>LN(1+I25/D25)</f>
        <v>2.4141036336443572E-2</v>
      </c>
      <c r="K25">
        <f>-LN(1-I25/D25)</f>
        <v>2.4738273620822263E-2</v>
      </c>
    </row>
    <row r="26" spans="3:11" x14ac:dyDescent="0.2">
      <c r="C26" s="5">
        <v>1200</v>
      </c>
      <c r="D26" s="5">
        <v>69.773282566070506</v>
      </c>
      <c r="E26">
        <f t="shared" si="0"/>
        <v>-4.2452511652329745</v>
      </c>
      <c r="F26">
        <f>-LN(B$6)+B$7/(1+POWER(C26/B$8,B$9))</f>
        <v>-4.2597350390557711</v>
      </c>
      <c r="H26">
        <v>15.8444579643108</v>
      </c>
      <c r="I26">
        <f t="shared" si="1"/>
        <v>1.5844457964310801</v>
      </c>
      <c r="J26">
        <f>LN(1+I26/D26)</f>
        <v>2.2454489046960055E-2</v>
      </c>
      <c r="K26">
        <f>-LN(1-I26/D26)</f>
        <v>2.2970297510828623E-2</v>
      </c>
    </row>
    <row r="27" spans="3:11" x14ac:dyDescent="0.2">
      <c r="C27" s="5">
        <v>1500</v>
      </c>
      <c r="D27" s="5">
        <v>74.417729072570793</v>
      </c>
      <c r="E27">
        <f t="shared" si="0"/>
        <v>-4.30969420743771</v>
      </c>
      <c r="F27">
        <f>-LN(B$6)+B$7/(1+POWER(C27/B$8,B$9))</f>
        <v>-4.3029139659773161</v>
      </c>
      <c r="H27">
        <v>14.3771591643996</v>
      </c>
      <c r="I27">
        <f t="shared" si="1"/>
        <v>1.43771591643996</v>
      </c>
      <c r="J27">
        <f>LN(1+I27/D27)</f>
        <v>1.9135282056005072E-2</v>
      </c>
      <c r="K27">
        <f>-LN(1-I27/D27)</f>
        <v>1.9508596159065725E-2</v>
      </c>
    </row>
    <row r="28" spans="3:11" x14ac:dyDescent="0.2">
      <c r="C28" s="5">
        <v>2000</v>
      </c>
      <c r="D28" s="5">
        <v>76.9802017593383</v>
      </c>
      <c r="E28">
        <f t="shared" si="0"/>
        <v>-4.3435482687840734</v>
      </c>
      <c r="F28">
        <f>-LN(B$6)+B$7/(1+POWER(C28/B$8,B$9))</f>
        <v>-4.3522376559606526</v>
      </c>
      <c r="H28">
        <v>13.9846859072196</v>
      </c>
      <c r="I28">
        <f t="shared" si="1"/>
        <v>1.3984685907219601</v>
      </c>
      <c r="J28">
        <f>LN(1+I28/D28)</f>
        <v>1.8003559695270115E-2</v>
      </c>
      <c r="K28">
        <f>-LN(1-I28/D28)</f>
        <v>1.8333639548302406E-2</v>
      </c>
    </row>
    <row r="29" spans="3:11" x14ac:dyDescent="0.2">
      <c r="C29" s="5">
        <v>3000</v>
      </c>
      <c r="D29" s="5">
        <v>83.451467361450099</v>
      </c>
      <c r="E29">
        <f t="shared" si="0"/>
        <v>-4.4242652336734452</v>
      </c>
      <c r="F29">
        <f>-LN(B$6)+B$7/(1+POWER(C29/B$8,B$9))</f>
        <v>-4.4108707023182561</v>
      </c>
      <c r="H29">
        <v>11.0711668251024</v>
      </c>
      <c r="I29">
        <f t="shared" si="1"/>
        <v>1.1071166825102401</v>
      </c>
      <c r="J29">
        <f>LN(1+I29/D29)</f>
        <v>1.3179362762060304E-2</v>
      </c>
      <c r="K29">
        <f>-LN(1-I29/D29)</f>
        <v>1.335538075161158E-2</v>
      </c>
    </row>
    <row r="30" spans="3:11" x14ac:dyDescent="0.2">
      <c r="C30" s="5">
        <v>4000</v>
      </c>
      <c r="D30" s="5">
        <v>84.909552803039503</v>
      </c>
      <c r="E30">
        <f t="shared" si="0"/>
        <v>-4.4415866052801674</v>
      </c>
      <c r="F30">
        <f>-LN(B$6)+B$7/(1+POWER(C30/B$8,B$9))</f>
        <v>-4.4456856967151497</v>
      </c>
      <c r="H30">
        <v>10.601237260797101</v>
      </c>
      <c r="I30">
        <f t="shared" si="1"/>
        <v>1.0601237260797101</v>
      </c>
      <c r="J30">
        <f>LN(1+I30/D30)</f>
        <v>1.2408030297260106E-2</v>
      </c>
      <c r="K30">
        <f>-LN(1-I30/D30)</f>
        <v>1.2563925895670486E-2</v>
      </c>
    </row>
    <row r="31" spans="3:11" x14ac:dyDescent="0.2">
      <c r="C31" s="5">
        <v>5000</v>
      </c>
      <c r="D31" s="5">
        <v>88.535316772460902</v>
      </c>
      <c r="E31">
        <f t="shared" si="0"/>
        <v>-4.4834015319866172</v>
      </c>
      <c r="F31">
        <f>-LN(B$6)+B$7/(1+POWER(C31/B$8,B$9))</f>
        <v>-4.469290312353233</v>
      </c>
      <c r="H31">
        <v>8.0015604200835995</v>
      </c>
      <c r="I31">
        <f t="shared" si="1"/>
        <v>0.80015604200835999</v>
      </c>
      <c r="J31">
        <f>LN(1+I31/D31)</f>
        <v>8.9971089850474379E-3</v>
      </c>
      <c r="K31">
        <f>-LN(1-I31/D31)</f>
        <v>9.0787924259657978E-3</v>
      </c>
    </row>
    <row r="32" spans="3:11" x14ac:dyDescent="0.2">
      <c r="C32" s="5">
        <v>6000</v>
      </c>
      <c r="D32" s="5">
        <v>90.2306187438964</v>
      </c>
      <c r="E32">
        <f t="shared" si="0"/>
        <v>-4.5023688233905936</v>
      </c>
      <c r="F32">
        <f>-LN(B$6)+B$7/(1+POWER(C32/B$8,B$9))</f>
        <v>-4.4865923633272642</v>
      </c>
      <c r="H32">
        <v>7.5385588678827498</v>
      </c>
      <c r="I32">
        <f t="shared" si="1"/>
        <v>0.75385588678827498</v>
      </c>
      <c r="J32">
        <f>LN(1+I32/D32)</f>
        <v>8.320060116964352E-3</v>
      </c>
      <c r="K32">
        <f>-LN(1-I32/D32)</f>
        <v>8.3898647017086568E-3</v>
      </c>
    </row>
    <row r="33" spans="3:11" x14ac:dyDescent="0.2">
      <c r="C33" s="5">
        <v>7000</v>
      </c>
      <c r="D33" s="5">
        <v>91.494321746826103</v>
      </c>
      <c r="E33">
        <f t="shared" si="0"/>
        <v>-4.5162769129440985</v>
      </c>
      <c r="F33">
        <f>-LN(B$6)+B$7/(1+POWER(C33/B$8,B$9))</f>
        <v>-4.4999463875553598</v>
      </c>
      <c r="H33">
        <v>6.8896662600004897</v>
      </c>
      <c r="I33">
        <f t="shared" si="1"/>
        <v>0.68896662600004899</v>
      </c>
      <c r="J33">
        <f>LN(1+I33/D33)</f>
        <v>7.5019470991193387E-3</v>
      </c>
      <c r="K33">
        <f>-LN(1-I33/D33)</f>
        <v>7.5586519743229101E-3</v>
      </c>
    </row>
    <row r="34" spans="3:11" x14ac:dyDescent="0.2">
      <c r="C34" s="5">
        <v>8000</v>
      </c>
      <c r="D34" s="5">
        <v>92.302093200683601</v>
      </c>
      <c r="E34">
        <f t="shared" si="0"/>
        <v>-4.5250668194822508</v>
      </c>
      <c r="F34">
        <f>-LN(B$6)+B$7/(1+POWER(C34/B$8,B$9))</f>
        <v>-4.510639232562033</v>
      </c>
      <c r="H34">
        <v>6.7964412182593996</v>
      </c>
      <c r="I34">
        <f t="shared" si="1"/>
        <v>0.67964412182593992</v>
      </c>
      <c r="J34">
        <f>LN(1+I34/D34)</f>
        <v>7.3362815110858169E-3</v>
      </c>
      <c r="K34">
        <f>-LN(1-I34/D34)</f>
        <v>7.3905005485916837E-3</v>
      </c>
    </row>
    <row r="35" spans="3:11" x14ac:dyDescent="0.2">
      <c r="C35" s="5">
        <v>9000</v>
      </c>
      <c r="D35" s="5">
        <v>93.760640106201095</v>
      </c>
      <c r="E35">
        <f t="shared" si="0"/>
        <v>-4.5407451528766556</v>
      </c>
      <c r="F35">
        <f>-LN(B$6)+B$7/(1+POWER(C35/B$8,B$9))</f>
        <v>-4.5194404033041966</v>
      </c>
      <c r="H35">
        <v>5.5213182090914703</v>
      </c>
      <c r="I35">
        <f t="shared" si="1"/>
        <v>0.55213182090914703</v>
      </c>
      <c r="J35">
        <f>LN(1+I35/D35)</f>
        <v>5.8714669035603044E-3</v>
      </c>
      <c r="K35">
        <f>-LN(1-I35/D35)</f>
        <v>5.9061447371241815E-3</v>
      </c>
    </row>
    <row r="36" spans="3:11" x14ac:dyDescent="0.2">
      <c r="C36" s="5">
        <v>10000</v>
      </c>
      <c r="D36" s="5">
        <v>94.339885787963794</v>
      </c>
      <c r="E36">
        <f t="shared" si="0"/>
        <v>-4.5469040672126413</v>
      </c>
      <c r="F36">
        <f>-LN(B$6)+B$7/(1+POWER(C36/B$8,B$9))</f>
        <v>-4.5268415010855518</v>
      </c>
      <c r="H36">
        <v>5.0588801007048696</v>
      </c>
      <c r="I36">
        <f t="shared" si="1"/>
        <v>0.505888010070487</v>
      </c>
      <c r="J36">
        <f>LN(1+I36/D36)</f>
        <v>5.348071486554579E-3</v>
      </c>
      <c r="K36">
        <f>-LN(1-I36/D36)</f>
        <v>5.3768272117613106E-3</v>
      </c>
    </row>
    <row r="37" spans="3:11" x14ac:dyDescent="0.2">
      <c r="C37" s="5">
        <v>12000</v>
      </c>
      <c r="D37" s="5">
        <v>94.883788909912099</v>
      </c>
      <c r="E37">
        <f t="shared" si="0"/>
        <v>-4.5526528681568932</v>
      </c>
      <c r="F37">
        <f>-LN(B$6)+B$7/(1+POWER(C37/B$8,B$9))</f>
        <v>-4.5386659752874641</v>
      </c>
      <c r="H37">
        <v>4.9146440484206702</v>
      </c>
      <c r="I37">
        <f t="shared" si="1"/>
        <v>0.49146440484206699</v>
      </c>
      <c r="J37">
        <f>LN(1+I37/D37)</f>
        <v>5.1662774311381464E-3</v>
      </c>
      <c r="K37">
        <f>-LN(1-I37/D37)</f>
        <v>5.1931065201337298E-3</v>
      </c>
    </row>
    <row r="38" spans="3:11" x14ac:dyDescent="0.2">
      <c r="C38" s="5">
        <v>15000</v>
      </c>
      <c r="D38" s="5">
        <v>95.756779098510705</v>
      </c>
      <c r="E38">
        <f t="shared" si="0"/>
        <v>-4.561811425539001</v>
      </c>
      <c r="F38">
        <f>-LN(B$6)+B$7/(1+POWER(C38/B$8,B$9))</f>
        <v>-4.5515848524033524</v>
      </c>
      <c r="H38">
        <v>4.0447893804422899</v>
      </c>
      <c r="I38">
        <f t="shared" si="1"/>
        <v>0.40447893804422896</v>
      </c>
      <c r="J38">
        <f>LN(1+I38/D38)</f>
        <v>4.2151279051940846E-3</v>
      </c>
      <c r="K38">
        <f>-LN(1-I38/D38)</f>
        <v>4.2329704435622234E-3</v>
      </c>
    </row>
    <row r="39" spans="3:11" x14ac:dyDescent="0.2">
      <c r="C39" s="5">
        <v>20000</v>
      </c>
      <c r="D39" s="5">
        <v>96.564065246582004</v>
      </c>
      <c r="E39">
        <f t="shared" si="0"/>
        <v>-4.5702066766340304</v>
      </c>
      <c r="F39">
        <f>-LN(B$6)+B$7/(1+POWER(C39/B$8,B$9))</f>
        <v>-4.5660050820155238</v>
      </c>
      <c r="H39">
        <v>3.5410386076736899</v>
      </c>
      <c r="I39">
        <f t="shared" si="1"/>
        <v>0.35410386076736899</v>
      </c>
      <c r="J39">
        <f>LN(1+I39/D39)</f>
        <v>3.6603283738867627E-3</v>
      </c>
      <c r="K39">
        <f>-LN(1-I39/D39)</f>
        <v>3.6737756140752509E-3</v>
      </c>
    </row>
    <row r="40" spans="3:11" x14ac:dyDescent="0.2">
      <c r="C40" s="5">
        <v>30000</v>
      </c>
      <c r="D40" s="5">
        <v>97.969105834960899</v>
      </c>
      <c r="E40">
        <f t="shared" si="0"/>
        <v>-4.5846521823878907</v>
      </c>
      <c r="F40">
        <f>-LN(B$6)+B$7/(1+POWER(C40/B$8,B$9))</f>
        <v>-4.5826964891753166</v>
      </c>
      <c r="H40">
        <v>1.8254454571341601</v>
      </c>
      <c r="I40">
        <f t="shared" si="1"/>
        <v>0.182544545713416</v>
      </c>
      <c r="J40">
        <f>LN(1+I40/D40)</f>
        <v>1.8615530752718959E-3</v>
      </c>
      <c r="K40">
        <f>-LN(1-I40/D40)</f>
        <v>1.865024919150073E-3</v>
      </c>
    </row>
    <row r="41" spans="3:11" x14ac:dyDescent="0.2">
      <c r="C41" s="5">
        <v>40000</v>
      </c>
      <c r="D41" s="5">
        <v>98.155846557617096</v>
      </c>
      <c r="E41">
        <f t="shared" si="0"/>
        <v>-4.5865564865247253</v>
      </c>
      <c r="F41">
        <f>-LN(B$6)+B$7/(1+POWER(C41/B$8,B$9))</f>
        <v>-4.5923839084409028</v>
      </c>
      <c r="H41">
        <v>1.76850192465608</v>
      </c>
      <c r="I41">
        <f t="shared" si="1"/>
        <v>0.17685019246560801</v>
      </c>
      <c r="J41">
        <f>LN(1+I41/D41)</f>
        <v>1.8001073980573729E-3</v>
      </c>
      <c r="K41">
        <f>-LN(1-I41/D41)</f>
        <v>1.8033536291446775E-3</v>
      </c>
    </row>
    <row r="42" spans="3:11" x14ac:dyDescent="0.2">
      <c r="C42" s="5">
        <v>50000</v>
      </c>
      <c r="D42" s="5">
        <v>98.444692382812505</v>
      </c>
      <c r="E42">
        <f t="shared" si="0"/>
        <v>-4.5894948918269911</v>
      </c>
      <c r="F42">
        <f>-LN(B$6)+B$7/(1+POWER(C42/B$8,B$9))</f>
        <v>-4.5988598948932404</v>
      </c>
      <c r="H42">
        <v>1.63795397246592</v>
      </c>
      <c r="I42">
        <f t="shared" si="1"/>
        <v>0.16379539724659201</v>
      </c>
      <c r="J42">
        <f>LN(1+I42/D42)</f>
        <v>1.6624490387332179E-3</v>
      </c>
      <c r="K42">
        <f>-LN(1-I42/D42)</f>
        <v>1.6652173784017545E-3</v>
      </c>
    </row>
    <row r="43" spans="3:11" x14ac:dyDescent="0.2">
      <c r="C43" s="5">
        <v>60000</v>
      </c>
      <c r="D43" s="5">
        <v>98.717614898681603</v>
      </c>
      <c r="E43">
        <f t="shared" si="0"/>
        <v>-4.5922633996006432</v>
      </c>
      <c r="F43">
        <f>-LN(B$6)+B$7/(1+POWER(C43/B$8,B$9))</f>
        <v>-4.603560342386567</v>
      </c>
      <c r="H43">
        <v>1.2086233633096599</v>
      </c>
      <c r="I43">
        <f t="shared" si="1"/>
        <v>0.12086233633096599</v>
      </c>
      <c r="J43">
        <f>LN(1+I43/D43)</f>
        <v>1.2235750373936324E-3</v>
      </c>
      <c r="K43">
        <f>-LN(1-I43/D43)</f>
        <v>1.2250740075554797E-3</v>
      </c>
    </row>
    <row r="44" spans="3:11" x14ac:dyDescent="0.2">
      <c r="C44" s="5">
        <v>70000</v>
      </c>
      <c r="D44" s="5">
        <v>98.956795272827094</v>
      </c>
      <c r="E44">
        <f t="shared" si="0"/>
        <v>-4.5946833434938412</v>
      </c>
      <c r="F44">
        <f>-LN(B$6)+B$7/(1+POWER(C44/B$8,B$9))</f>
        <v>-4.6071617301395253</v>
      </c>
      <c r="H44">
        <v>1.13562835190404</v>
      </c>
      <c r="I44">
        <f t="shared" si="1"/>
        <v>0.113562835190404</v>
      </c>
      <c r="J44">
        <f>LN(1+I44/D44)</f>
        <v>1.1469421814199164E-3</v>
      </c>
      <c r="K44">
        <f>-LN(1-I44/D44)</f>
        <v>1.1482591684399402E-3</v>
      </c>
    </row>
    <row r="45" spans="3:11" x14ac:dyDescent="0.2">
      <c r="C45" s="5">
        <v>80000</v>
      </c>
      <c r="D45" s="5">
        <v>99.107818145751907</v>
      </c>
      <c r="E45">
        <f t="shared" si="0"/>
        <v>-4.5962083297050196</v>
      </c>
      <c r="F45">
        <f>-LN(B$6)+B$7/(1+POWER(C45/B$8,B$9))</f>
        <v>-4.610028955696678</v>
      </c>
      <c r="H45">
        <v>0.90704252301744204</v>
      </c>
      <c r="I45">
        <f t="shared" si="1"/>
        <v>9.0704252301744198E-2</v>
      </c>
      <c r="J45">
        <f>LN(1+I45/D45)</f>
        <v>9.1478929396217779E-4</v>
      </c>
      <c r="K45">
        <f>-LN(1-I45/D45)</f>
        <v>9.1562689970586884E-4</v>
      </c>
    </row>
    <row r="46" spans="3:11" x14ac:dyDescent="0.2">
      <c r="C46" s="5">
        <v>90000</v>
      </c>
      <c r="D46" s="5">
        <v>99.176429290771395</v>
      </c>
      <c r="E46">
        <f t="shared" si="0"/>
        <v>-4.5969003781016511</v>
      </c>
      <c r="F46">
        <f>-LN(B$6)+B$7/(1+POWER(C46/B$8,B$9))</f>
        <v>-4.6123780285577913</v>
      </c>
      <c r="H46">
        <v>0.84103387348852898</v>
      </c>
      <c r="I46">
        <f t="shared" si="1"/>
        <v>8.4103387348852893E-2</v>
      </c>
      <c r="J46">
        <f>LN(1+I46/D46)</f>
        <v>8.4765853649695021E-4</v>
      </c>
      <c r="K46">
        <f>-LN(1-I46/D46)</f>
        <v>8.4837767111502942E-4</v>
      </c>
    </row>
    <row r="47" spans="3:11" x14ac:dyDescent="0.2">
      <c r="C47" s="5">
        <v>100000</v>
      </c>
      <c r="D47" s="5">
        <v>99.298919525146403</v>
      </c>
      <c r="E47">
        <f t="shared" si="0"/>
        <v>-4.5981346900769884</v>
      </c>
      <c r="F47">
        <f>-LN(B$6)+B$7/(1+POWER(C47/B$8,B$9))</f>
        <v>-4.6143458381116904</v>
      </c>
      <c r="H47">
        <v>0.68104289125745698</v>
      </c>
      <c r="I47">
        <f t="shared" si="1"/>
        <v>6.8104289125745704E-2</v>
      </c>
      <c r="J47">
        <f>LN(1+I47/D47)</f>
        <v>6.8561617204023124E-4</v>
      </c>
      <c r="K47">
        <f>-LN(1-I47/D47)</f>
        <v>6.8608656410232738E-4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C43D-AFDB-524D-9E14-493A33202FA8}">
  <dimension ref="A1:K47"/>
  <sheetViews>
    <sheetView zoomScale="135" zoomScaleNormal="135" workbookViewId="0">
      <selection activeCell="B19" sqref="B19"/>
    </sheetView>
  </sheetViews>
  <sheetFormatPr baseColWidth="10" defaultRowHeight="16" x14ac:dyDescent="0.2"/>
  <cols>
    <col min="7" max="7" width="2.6640625" customWidth="1"/>
    <col min="10" max="10" width="13.6640625" customWidth="1"/>
    <col min="11" max="11" width="13.33203125" customWidth="1"/>
  </cols>
  <sheetData>
    <row r="1" spans="1:11" x14ac:dyDescent="0.2">
      <c r="A1" s="4" t="s">
        <v>0</v>
      </c>
      <c r="B1">
        <v>1.5</v>
      </c>
    </row>
    <row r="2" spans="1:11" ht="18" x14ac:dyDescent="0.25">
      <c r="A2" t="s">
        <v>0</v>
      </c>
      <c r="B2">
        <v>1</v>
      </c>
      <c r="C2" s="7" t="s">
        <v>19</v>
      </c>
      <c r="D2" s="7" t="s">
        <v>20</v>
      </c>
      <c r="E2" s="8" t="s">
        <v>21</v>
      </c>
      <c r="F2" s="7" t="s">
        <v>23</v>
      </c>
      <c r="H2" t="s">
        <v>3</v>
      </c>
      <c r="I2" t="s">
        <v>4</v>
      </c>
      <c r="J2" t="s">
        <v>22</v>
      </c>
      <c r="K2" t="s">
        <v>22</v>
      </c>
    </row>
    <row r="3" spans="1:11" x14ac:dyDescent="0.2">
      <c r="A3" t="s">
        <v>1</v>
      </c>
      <c r="B3">
        <v>100</v>
      </c>
      <c r="C3" s="5">
        <v>10</v>
      </c>
      <c r="D3" s="5">
        <v>9.2853634750842993</v>
      </c>
      <c r="E3">
        <f>-LN(D3)</f>
        <v>-2.2284393405203504</v>
      </c>
      <c r="F3">
        <f>-LN(B$6)+B$7/(1+POWER(C3/B$8,B$9))</f>
        <v>-2.4335712097849131</v>
      </c>
      <c r="H3" s="3">
        <v>8.2987033300000004</v>
      </c>
      <c r="I3">
        <f>H3/SQRT(100)</f>
        <v>0.82987033300000002</v>
      </c>
      <c r="J3">
        <f>LN(1+I3/D3)</f>
        <v>8.5603244818301297E-2</v>
      </c>
      <c r="K3">
        <f>-LN(1-I3/D3)</f>
        <v>9.3623034372824973E-2</v>
      </c>
    </row>
    <row r="4" spans="1:11" x14ac:dyDescent="0.2">
      <c r="C4" s="5">
        <v>12</v>
      </c>
      <c r="D4" s="5">
        <v>10.885412913560801</v>
      </c>
      <c r="E4">
        <f t="shared" ref="E4:E47" si="0">-LN(D4)</f>
        <v>-2.3874236281480843</v>
      </c>
      <c r="F4">
        <f>-LN(B$6)+B$7/(1+POWER(C4/B$8,B$9))</f>
        <v>-2.5033604095139377</v>
      </c>
      <c r="H4" s="3">
        <v>11.3218929</v>
      </c>
      <c r="I4">
        <f t="shared" ref="I4:I47" si="1">H4/SQRT(100)</f>
        <v>1.1321892899999999</v>
      </c>
      <c r="J4">
        <f>LN(1+I4/D4)</f>
        <v>9.8948797162645985E-2</v>
      </c>
      <c r="K4">
        <f>-LN(1-I4/D4)</f>
        <v>0.10982576972622224</v>
      </c>
    </row>
    <row r="5" spans="1:11" x14ac:dyDescent="0.2">
      <c r="A5" s="6" t="s">
        <v>24</v>
      </c>
      <c r="B5" s="6"/>
      <c r="C5" s="5">
        <v>15</v>
      </c>
      <c r="D5" s="5">
        <v>13.781961286067901</v>
      </c>
      <c r="E5">
        <f t="shared" si="0"/>
        <v>-2.6233605839097316</v>
      </c>
      <c r="F5">
        <f>-LN(B$6)+B$7/(1+POWER(C5/B$8,B$9))</f>
        <v>-2.5948703014141534</v>
      </c>
      <c r="H5" s="3">
        <v>13.6638401</v>
      </c>
      <c r="I5">
        <f t="shared" si="1"/>
        <v>1.36638401</v>
      </c>
      <c r="J5">
        <f>LN(1+I5/D5)</f>
        <v>9.4530720698900381E-2</v>
      </c>
      <c r="K5">
        <f>-LN(1-I5/D5)</f>
        <v>0.10440866775691965</v>
      </c>
    </row>
    <row r="6" spans="1:11" x14ac:dyDescent="0.2">
      <c r="A6" t="s">
        <v>16</v>
      </c>
      <c r="B6">
        <v>259.93200000000002</v>
      </c>
      <c r="C6" s="5">
        <v>20</v>
      </c>
      <c r="D6" s="5">
        <v>14.9371139335632</v>
      </c>
      <c r="E6">
        <f t="shared" si="0"/>
        <v>-2.7038489839058939</v>
      </c>
      <c r="F6">
        <f>-LN(B$6)+B$7/(1+POWER(C6/B$8,B$9))</f>
        <v>-2.7225872966128426</v>
      </c>
      <c r="H6" s="3">
        <v>13.8458316</v>
      </c>
      <c r="I6">
        <f t="shared" si="1"/>
        <v>1.38458316</v>
      </c>
      <c r="J6">
        <f>LN(1+I6/D6)</f>
        <v>8.8646348799806332E-2</v>
      </c>
      <c r="K6">
        <f>-LN(1-I6/D6)</f>
        <v>9.7275681063387534E-2</v>
      </c>
    </row>
    <row r="7" spans="1:11" x14ac:dyDescent="0.2">
      <c r="A7" t="s">
        <v>17</v>
      </c>
      <c r="B7">
        <v>3.89629</v>
      </c>
      <c r="C7" s="5">
        <v>30</v>
      </c>
      <c r="D7" s="5">
        <v>20.636733231544401</v>
      </c>
      <c r="E7">
        <f t="shared" si="0"/>
        <v>-3.0270726544212794</v>
      </c>
      <c r="F7">
        <f>-LN(B$6)+B$7/(1+POWER(C7/B$8,B$9))</f>
        <v>-2.9201364587577863</v>
      </c>
      <c r="H7" s="3">
        <v>23.353025200000001</v>
      </c>
      <c r="I7">
        <f t="shared" si="1"/>
        <v>2.3353025199999999</v>
      </c>
      <c r="J7">
        <f>LN(1+I7/D7)</f>
        <v>0.10720498488917152</v>
      </c>
      <c r="K7">
        <f>-LN(1-I7/D7)</f>
        <v>0.12009341667116535</v>
      </c>
    </row>
    <row r="8" spans="1:11" x14ac:dyDescent="0.2">
      <c r="A8" t="s">
        <v>18</v>
      </c>
      <c r="B8">
        <v>103.48699999999999</v>
      </c>
      <c r="C8" s="5">
        <v>40</v>
      </c>
      <c r="D8" s="5">
        <v>24.5199339723587</v>
      </c>
      <c r="E8">
        <f t="shared" si="0"/>
        <v>-3.1994864182568281</v>
      </c>
      <c r="F8">
        <f>-LN(B$6)+B$7/(1+POWER(C8/B$8,B$9))</f>
        <v>-3.0713078891846646</v>
      </c>
      <c r="H8" s="3">
        <v>27.832008900000002</v>
      </c>
      <c r="I8">
        <f t="shared" si="1"/>
        <v>2.7832008900000003</v>
      </c>
      <c r="J8">
        <f>LN(1+I8/D8)</f>
        <v>0.10751510746464142</v>
      </c>
      <c r="K8">
        <f>-LN(1-I8/D8)</f>
        <v>0.12048282005637476</v>
      </c>
    </row>
    <row r="9" spans="1:11" x14ac:dyDescent="0.2">
      <c r="A9" s="4" t="s">
        <v>2</v>
      </c>
      <c r="B9">
        <v>0.6</v>
      </c>
      <c r="C9" s="5">
        <v>50</v>
      </c>
      <c r="D9" s="5">
        <v>26.429178266525199</v>
      </c>
      <c r="E9">
        <f t="shared" si="0"/>
        <v>-3.2744686371954903</v>
      </c>
      <c r="F9">
        <f>-LN(B$6)+B$7/(1+POWER(C9/B$8,B$9))</f>
        <v>-3.1937600630539169</v>
      </c>
      <c r="H9" s="3">
        <v>30.101935699999999</v>
      </c>
      <c r="I9">
        <f t="shared" si="1"/>
        <v>3.0101935699999998</v>
      </c>
      <c r="J9">
        <f>LN(1+I9/D9)</f>
        <v>0.10786431936299488</v>
      </c>
      <c r="K9">
        <f>-LN(1-I9/D9)</f>
        <v>0.12092163195005003</v>
      </c>
    </row>
    <row r="10" spans="1:11" x14ac:dyDescent="0.2">
      <c r="C10" s="5">
        <v>60</v>
      </c>
      <c r="D10" s="5">
        <v>30.900515141487102</v>
      </c>
      <c r="E10">
        <f t="shared" si="0"/>
        <v>-3.4307728550102734</v>
      </c>
      <c r="F10">
        <f>-LN(B$6)+B$7/(1+POWER(C10/B$8,B$9))</f>
        <v>-3.2965038657931776</v>
      </c>
      <c r="H10" s="3">
        <v>33.695733699999998</v>
      </c>
      <c r="I10">
        <f t="shared" si="1"/>
        <v>3.3695733699999999</v>
      </c>
      <c r="J10">
        <f>LN(1+I10/D10)</f>
        <v>0.10350006364171832</v>
      </c>
      <c r="K10">
        <f>-LN(1-I10/D10)</f>
        <v>0.11546232752379308</v>
      </c>
    </row>
    <row r="11" spans="1:11" x14ac:dyDescent="0.2">
      <c r="A11" s="6"/>
      <c r="B11" s="6"/>
      <c r="C11" s="5">
        <v>70</v>
      </c>
      <c r="D11" s="5">
        <v>31.5431897592544</v>
      </c>
      <c r="E11">
        <f t="shared" si="0"/>
        <v>-3.4513577101959285</v>
      </c>
      <c r="F11">
        <f>-LN(B$6)+B$7/(1+POWER(C11/B$8,B$9))</f>
        <v>-3.3848283788808473</v>
      </c>
      <c r="H11" s="3">
        <v>33.4179034</v>
      </c>
      <c r="I11">
        <f t="shared" si="1"/>
        <v>3.3417903400000002</v>
      </c>
      <c r="J11">
        <f>LN(1+I11/D11)</f>
        <v>0.10069865672798539</v>
      </c>
      <c r="K11">
        <f>-LN(1-I11/D11)</f>
        <v>0.11198610868687464</v>
      </c>
    </row>
    <row r="12" spans="1:11" x14ac:dyDescent="0.2">
      <c r="C12" s="5">
        <v>80</v>
      </c>
      <c r="D12" s="5">
        <v>32.930624904632502</v>
      </c>
      <c r="E12">
        <f t="shared" si="0"/>
        <v>-3.4944030729659601</v>
      </c>
      <c r="F12">
        <f>-LN(B$6)+B$7/(1+POWER(C12/B$8,B$9))</f>
        <v>-3.4621263512506708</v>
      </c>
      <c r="H12" s="3">
        <v>33.305974200000001</v>
      </c>
      <c r="I12">
        <f t="shared" si="1"/>
        <v>3.3305974200000001</v>
      </c>
      <c r="J12">
        <f>LN(1+I12/D12)</f>
        <v>9.6345841793471734E-2</v>
      </c>
      <c r="K12">
        <f>-LN(1-I12/D12)</f>
        <v>0.10662778310149483</v>
      </c>
    </row>
    <row r="13" spans="1:11" x14ac:dyDescent="0.2">
      <c r="C13" s="5">
        <v>90</v>
      </c>
      <c r="D13" s="5">
        <v>34.984605879783601</v>
      </c>
      <c r="E13">
        <f t="shared" si="0"/>
        <v>-3.5549081327287624</v>
      </c>
      <c r="F13">
        <f>-LN(B$6)+B$7/(1+POWER(C13/B$8,B$9))</f>
        <v>-3.5307132165002439</v>
      </c>
      <c r="H13" s="3">
        <v>34.657684600000003</v>
      </c>
      <c r="I13">
        <f t="shared" si="1"/>
        <v>3.4657684600000005</v>
      </c>
      <c r="J13">
        <f>LN(1+I13/D13)</f>
        <v>9.4460298930598569E-2</v>
      </c>
      <c r="K13">
        <f>-LN(1-I13/D13)</f>
        <v>0.1043227523094257</v>
      </c>
    </row>
    <row r="14" spans="1:11" x14ac:dyDescent="0.2">
      <c r="C14" s="5">
        <v>100</v>
      </c>
      <c r="D14" s="5">
        <v>36.340246820449799</v>
      </c>
      <c r="E14">
        <f t="shared" si="0"/>
        <v>-3.5929258549221146</v>
      </c>
      <c r="F14">
        <f>-LN(B$6)+B$7/(1+POWER(C14/B$8,B$9))</f>
        <v>-3.5922434870907081</v>
      </c>
      <c r="H14" s="3">
        <v>34.543469700000003</v>
      </c>
      <c r="I14">
        <f t="shared" si="1"/>
        <v>3.4543469700000005</v>
      </c>
      <c r="J14">
        <f>LN(1+I14/D14)</f>
        <v>9.0805213731139464E-2</v>
      </c>
      <c r="K14">
        <f>-LN(1-I14/D14)</f>
        <v>9.9881864989889546E-2</v>
      </c>
    </row>
    <row r="15" spans="1:11" x14ac:dyDescent="0.2">
      <c r="A15" s="4"/>
      <c r="C15" s="5">
        <v>120</v>
      </c>
      <c r="D15" s="5">
        <v>39.784959859848001</v>
      </c>
      <c r="E15">
        <f t="shared" si="0"/>
        <v>-3.6834889479022079</v>
      </c>
      <c r="F15">
        <f>-LN(B$6)+B$7/(1+POWER(C15/B$8,B$9))</f>
        <v>-3.6987425826704183</v>
      </c>
      <c r="H15" s="3">
        <v>35.240933599999998</v>
      </c>
      <c r="I15">
        <f t="shared" si="1"/>
        <v>3.5240933599999997</v>
      </c>
      <c r="J15">
        <f>LN(1+I15/D15)</f>
        <v>8.4872746541581862E-2</v>
      </c>
      <c r="K15">
        <f>-LN(1-I15/D15)</f>
        <v>9.2749846009180154E-2</v>
      </c>
    </row>
    <row r="16" spans="1:11" x14ac:dyDescent="0.2">
      <c r="C16" s="5">
        <v>150</v>
      </c>
      <c r="D16" s="5">
        <v>48.1142309379577</v>
      </c>
      <c r="E16">
        <f t="shared" si="0"/>
        <v>-3.8735779948493358</v>
      </c>
      <c r="F16">
        <f>-LN(B$6)+B$7/(1+POWER(C16/B$8,B$9))</f>
        <v>-3.8283219474942909</v>
      </c>
      <c r="H16" s="3">
        <v>42.263051599999997</v>
      </c>
      <c r="I16">
        <f t="shared" si="1"/>
        <v>4.2263051599999999</v>
      </c>
      <c r="J16">
        <f>LN(1+I16/D16)</f>
        <v>8.419314480543795E-2</v>
      </c>
      <c r="K16">
        <f>-LN(1-I16/D16)</f>
        <v>9.1938751824911069E-2</v>
      </c>
    </row>
    <row r="17" spans="3:11" x14ac:dyDescent="0.2">
      <c r="C17" s="5">
        <v>200</v>
      </c>
      <c r="D17" s="5">
        <v>51.461438922882003</v>
      </c>
      <c r="E17">
        <f t="shared" si="0"/>
        <v>-3.9408327684308393</v>
      </c>
      <c r="F17">
        <f>-LN(B$6)+B$7/(1+POWER(C17/B$8,B$9))</f>
        <v>-3.9924103593681259</v>
      </c>
      <c r="H17" s="3">
        <v>42.749736400000003</v>
      </c>
      <c r="I17">
        <f t="shared" si="1"/>
        <v>4.2749736400000007</v>
      </c>
      <c r="J17">
        <f>LN(1+I17/D17)</f>
        <v>7.9800891359471521E-2</v>
      </c>
      <c r="K17">
        <f>-LN(1-I17/D17)</f>
        <v>8.6725669441997E-2</v>
      </c>
    </row>
    <row r="18" spans="3:11" x14ac:dyDescent="0.2">
      <c r="C18" s="5">
        <v>300</v>
      </c>
      <c r="D18" s="5">
        <v>68.779582366943302</v>
      </c>
      <c r="E18">
        <f t="shared" si="0"/>
        <v>-4.2309069329726485</v>
      </c>
      <c r="F18">
        <f>-LN(B$6)+B$7/(1+POWER(C18/B$8,B$9))</f>
        <v>-4.2140077462856205</v>
      </c>
      <c r="H18" s="3">
        <v>50.254459099999998</v>
      </c>
      <c r="I18">
        <f t="shared" si="1"/>
        <v>5.0254459100000002</v>
      </c>
      <c r="J18">
        <f>LN(1+I18/D18)</f>
        <v>7.0519930146694457E-2</v>
      </c>
      <c r="K18">
        <f>-LN(1-I18/D18)</f>
        <v>7.5872865439981507E-2</v>
      </c>
    </row>
    <row r="19" spans="3:11" x14ac:dyDescent="0.2">
      <c r="C19" s="5">
        <v>400</v>
      </c>
      <c r="D19" s="5">
        <v>79.579319763183506</v>
      </c>
      <c r="E19">
        <f t="shared" si="0"/>
        <v>-4.3767542571259028</v>
      </c>
      <c r="F19">
        <f>-LN(B$6)+B$7/(1+POWER(C19/B$8,B$9))</f>
        <v>-4.3617947348211654</v>
      </c>
      <c r="H19" s="3">
        <v>51.579579199999998</v>
      </c>
      <c r="I19">
        <f t="shared" si="1"/>
        <v>5.1579579199999994</v>
      </c>
      <c r="J19">
        <f>LN(1+I19/D19)</f>
        <v>6.2801362033504782E-2</v>
      </c>
      <c r="K19">
        <f>-LN(1-I19/D19)</f>
        <v>6.7011234950194454E-2</v>
      </c>
    </row>
    <row r="20" spans="3:11" x14ac:dyDescent="0.2">
      <c r="C20" s="5">
        <v>500</v>
      </c>
      <c r="D20" s="5">
        <v>86.524904708862294</v>
      </c>
      <c r="E20">
        <f t="shared" si="0"/>
        <v>-4.4604322882074507</v>
      </c>
      <c r="F20">
        <f>-LN(B$6)+B$7/(1+POWER(C20/B$8,B$9))</f>
        <v>-4.4699580862653034</v>
      </c>
      <c r="H20" s="3">
        <v>50.068663399999998</v>
      </c>
      <c r="I20">
        <f t="shared" si="1"/>
        <v>5.0068663400000002</v>
      </c>
      <c r="J20">
        <f>LN(1+I20/D20)</f>
        <v>5.6253848383252342E-2</v>
      </c>
      <c r="K20">
        <f>-LN(1-I20/D20)</f>
        <v>5.9607962771141339E-2</v>
      </c>
    </row>
    <row r="21" spans="3:11" x14ac:dyDescent="0.2">
      <c r="C21" s="5">
        <v>600</v>
      </c>
      <c r="D21" s="5">
        <v>92.725650691986004</v>
      </c>
      <c r="E21">
        <f t="shared" si="0"/>
        <v>-4.5296451407895439</v>
      </c>
      <c r="F21">
        <f>-LN(B$6)+B$7/(1+POWER(C21/B$8,B$9))</f>
        <v>-4.5537597944266182</v>
      </c>
      <c r="H21" s="3">
        <v>50.723241899999998</v>
      </c>
      <c r="I21">
        <f t="shared" si="1"/>
        <v>5.0723241899999998</v>
      </c>
      <c r="J21">
        <f>LN(1+I21/D21)</f>
        <v>5.3258729308680676E-2</v>
      </c>
      <c r="K21">
        <f>-LN(1-I21/D21)</f>
        <v>5.6255578037660355E-2</v>
      </c>
    </row>
    <row r="22" spans="3:11" x14ac:dyDescent="0.2">
      <c r="C22" s="5">
        <v>700</v>
      </c>
      <c r="D22" s="5">
        <v>100.029218635559</v>
      </c>
      <c r="E22">
        <f t="shared" si="0"/>
        <v>-4.6054623296655617</v>
      </c>
      <c r="F22">
        <f>-LN(B$6)+B$7/(1+POWER(C22/B$8,B$9))</f>
        <v>-4.6212543395312284</v>
      </c>
      <c r="H22" s="3">
        <v>49.709910000000001</v>
      </c>
      <c r="I22">
        <f t="shared" si="1"/>
        <v>4.9709909999999997</v>
      </c>
      <c r="J22">
        <f>LN(1+I22/D22)</f>
        <v>4.8500017019102268E-2</v>
      </c>
      <c r="K22">
        <f>-LN(1-I22/D22)</f>
        <v>5.0972703345717268E-2</v>
      </c>
    </row>
    <row r="23" spans="3:11" x14ac:dyDescent="0.2">
      <c r="C23" s="5">
        <v>800</v>
      </c>
      <c r="D23" s="5">
        <v>105.12106451034499</v>
      </c>
      <c r="E23">
        <f t="shared" si="0"/>
        <v>-4.6551126813055079</v>
      </c>
      <c r="F23">
        <f>-LN(B$6)+B$7/(1+POWER(C23/B$8,B$9))</f>
        <v>-4.6771720441901472</v>
      </c>
      <c r="H23" s="3">
        <v>53.419332599999997</v>
      </c>
      <c r="I23">
        <f t="shared" si="1"/>
        <v>5.3419332599999994</v>
      </c>
      <c r="J23">
        <f>LN(1+I23/D23)</f>
        <v>4.9567921766732796E-2</v>
      </c>
      <c r="K23">
        <f>-LN(1-I23/D23)</f>
        <v>5.2153625561702263E-2</v>
      </c>
    </row>
    <row r="24" spans="3:11" x14ac:dyDescent="0.2">
      <c r="C24" s="5">
        <v>900</v>
      </c>
      <c r="D24" s="5">
        <v>109.057909030914</v>
      </c>
      <c r="E24">
        <f t="shared" si="0"/>
        <v>-4.6918790166652462</v>
      </c>
      <c r="F24">
        <f>-LN(B$6)+B$7/(1+POWER(C24/B$8,B$9))</f>
        <v>-4.7245073263184167</v>
      </c>
      <c r="H24" s="3">
        <v>52.513837899999999</v>
      </c>
      <c r="I24">
        <f t="shared" si="1"/>
        <v>5.2513837900000002</v>
      </c>
      <c r="J24">
        <f>LN(1+I24/D24)</f>
        <v>4.7028852850933986E-2</v>
      </c>
      <c r="K24">
        <f>-LN(1-I24/D24)</f>
        <v>4.9350184316669918E-2</v>
      </c>
    </row>
    <row r="25" spans="3:11" x14ac:dyDescent="0.2">
      <c r="C25" s="5">
        <v>1000</v>
      </c>
      <c r="D25" s="5">
        <v>113.47274480819701</v>
      </c>
      <c r="E25">
        <f t="shared" si="0"/>
        <v>-4.7315626742362236</v>
      </c>
      <c r="F25">
        <f>-LN(B$6)+B$7/(1+POWER(C25/B$8,B$9))</f>
        <v>-4.7652645384521097</v>
      </c>
      <c r="H25" s="3">
        <v>51.448931199999997</v>
      </c>
      <c r="I25">
        <f t="shared" si="1"/>
        <v>5.1448931199999999</v>
      </c>
      <c r="J25">
        <f>LN(1+I25/D25)</f>
        <v>4.43425190457006E-2</v>
      </c>
      <c r="K25">
        <f>-LN(1-I25/D25)</f>
        <v>4.6400381656067448E-2</v>
      </c>
    </row>
    <row r="26" spans="3:11" x14ac:dyDescent="0.2">
      <c r="C26" s="5">
        <v>1200</v>
      </c>
      <c r="D26" s="5">
        <v>120.377479877471</v>
      </c>
      <c r="E26">
        <f t="shared" si="0"/>
        <v>-4.79063247117272</v>
      </c>
      <c r="F26">
        <f>-LN(B$6)+B$7/(1+POWER(C26/B$8,B$9))</f>
        <v>-4.8322615490291545</v>
      </c>
      <c r="H26" s="3">
        <v>54.843349600000003</v>
      </c>
      <c r="I26">
        <f t="shared" si="1"/>
        <v>5.48433496</v>
      </c>
      <c r="J26">
        <f>LN(1+I26/D26)</f>
        <v>4.4552126315759374E-2</v>
      </c>
      <c r="K26">
        <f>-LN(1-I26/D26)</f>
        <v>4.6629949390496153E-2</v>
      </c>
    </row>
    <row r="27" spans="3:11" x14ac:dyDescent="0.2">
      <c r="C27" s="5">
        <v>1500</v>
      </c>
      <c r="D27" s="5">
        <v>128.98434883117599</v>
      </c>
      <c r="E27">
        <f t="shared" si="0"/>
        <v>-4.8596910701108609</v>
      </c>
      <c r="F27">
        <f>-LN(B$6)+B$7/(1+POWER(C27/B$8,B$9))</f>
        <v>-4.9082340339610804</v>
      </c>
      <c r="H27" s="3">
        <v>51.810087600000003</v>
      </c>
      <c r="I27">
        <f t="shared" si="1"/>
        <v>5.1810087600000001</v>
      </c>
      <c r="J27">
        <f>LN(1+I27/D27)</f>
        <v>3.9381980947644245E-2</v>
      </c>
      <c r="K27">
        <f>-LN(1-I27/D27)</f>
        <v>4.0996730650995697E-2</v>
      </c>
    </row>
    <row r="28" spans="3:11" x14ac:dyDescent="0.2">
      <c r="C28" s="5">
        <v>2000</v>
      </c>
      <c r="D28" s="5">
        <v>133.981724739074</v>
      </c>
      <c r="E28">
        <f t="shared" si="0"/>
        <v>-4.8977034081057429</v>
      </c>
      <c r="F28">
        <f>-LN(B$6)+B$7/(1+POWER(C28/B$8,B$9))</f>
        <v>-4.9966675080783682</v>
      </c>
      <c r="H28" s="3">
        <v>51.751263999999999</v>
      </c>
      <c r="I28">
        <f t="shared" si="1"/>
        <v>5.1751263999999999</v>
      </c>
      <c r="J28">
        <f>LN(1+I28/D28)</f>
        <v>3.7898314292455666E-2</v>
      </c>
      <c r="K28">
        <f>-LN(1-I28/D28)</f>
        <v>3.9391366407030649E-2</v>
      </c>
    </row>
    <row r="29" spans="3:11" x14ac:dyDescent="0.2">
      <c r="C29" s="5">
        <v>3000</v>
      </c>
      <c r="D29" s="5">
        <v>145.82102924346901</v>
      </c>
      <c r="E29">
        <f t="shared" si="0"/>
        <v>-4.9823800426682077</v>
      </c>
      <c r="F29">
        <f>-LN(B$6)+B$7/(1+POWER(C29/B$8,B$9))</f>
        <v>-5.1041521189724746</v>
      </c>
      <c r="H29" s="3">
        <v>50.121260399999997</v>
      </c>
      <c r="I29">
        <f t="shared" si="1"/>
        <v>5.0121260400000001</v>
      </c>
      <c r="J29">
        <f>LN(1+I29/D29)</f>
        <v>3.3794251361877074E-2</v>
      </c>
      <c r="K29">
        <f>-LN(1-I29/D29)</f>
        <v>3.4976367964203101E-2</v>
      </c>
    </row>
    <row r="30" spans="3:11" x14ac:dyDescent="0.2">
      <c r="C30" s="5">
        <v>4000</v>
      </c>
      <c r="D30" s="5">
        <v>159.64320686340301</v>
      </c>
      <c r="E30">
        <f t="shared" si="0"/>
        <v>-5.0729413680732511</v>
      </c>
      <c r="F30">
        <f>-LN(B$6)+B$7/(1+POWER(C30/B$8,B$9))</f>
        <v>-5.1692234525917531</v>
      </c>
      <c r="H30" s="3">
        <v>51.930410999999999</v>
      </c>
      <c r="I30">
        <f t="shared" si="1"/>
        <v>5.1930411000000003</v>
      </c>
      <c r="J30">
        <f>LN(1+I30/D30)</f>
        <v>3.201117645063508E-2</v>
      </c>
      <c r="K30">
        <f>-LN(1-I30/D30)</f>
        <v>3.3069875459621853E-2</v>
      </c>
    </row>
    <row r="31" spans="3:11" x14ac:dyDescent="0.2">
      <c r="C31" s="5">
        <v>5000</v>
      </c>
      <c r="D31" s="5">
        <v>166.95041091918901</v>
      </c>
      <c r="E31">
        <f t="shared" si="0"/>
        <v>-5.1176968277175057</v>
      </c>
      <c r="F31">
        <f>-LN(B$6)+B$7/(1+POWER(C31/B$8,B$9))</f>
        <v>-5.2138845127622178</v>
      </c>
      <c r="H31" s="3">
        <v>54.225420800000002</v>
      </c>
      <c r="I31">
        <f t="shared" si="1"/>
        <v>5.4225420800000004</v>
      </c>
      <c r="J31">
        <f>LN(1+I31/D31)</f>
        <v>3.1963633048807102E-2</v>
      </c>
      <c r="K31">
        <f>-LN(1-I31/D31)</f>
        <v>3.3019137470226945E-2</v>
      </c>
    </row>
    <row r="32" spans="3:11" x14ac:dyDescent="0.2">
      <c r="C32" s="5">
        <v>6000</v>
      </c>
      <c r="D32" s="5">
        <v>177.694686813354</v>
      </c>
      <c r="E32">
        <f t="shared" si="0"/>
        <v>-5.1800668349575716</v>
      </c>
      <c r="F32">
        <f>-LN(B$6)+B$7/(1+POWER(C32/B$8,B$9))</f>
        <v>-5.2469037712478102</v>
      </c>
      <c r="H32" s="3">
        <v>51.280516300000002</v>
      </c>
      <c r="I32">
        <f t="shared" si="1"/>
        <v>5.1280516299999999</v>
      </c>
      <c r="J32">
        <f>LN(1+I32/D32)</f>
        <v>2.8450206060600121E-2</v>
      </c>
      <c r="K32">
        <f>-LN(1-I32/D32)</f>
        <v>2.9283382159291448E-2</v>
      </c>
    </row>
    <row r="33" spans="3:11" x14ac:dyDescent="0.2">
      <c r="C33" s="5">
        <v>7000</v>
      </c>
      <c r="D33" s="5">
        <v>184.04552871704101</v>
      </c>
      <c r="E33">
        <f t="shared" si="0"/>
        <v>-5.2151831656806555</v>
      </c>
      <c r="F33">
        <f>-LN(B$6)+B$7/(1+POWER(C33/B$8,B$9))</f>
        <v>-5.2725541541691747</v>
      </c>
      <c r="H33" s="3">
        <v>49.075837</v>
      </c>
      <c r="I33">
        <f t="shared" si="1"/>
        <v>4.9075837</v>
      </c>
      <c r="J33">
        <f>LN(1+I33/D33)</f>
        <v>2.6315736151927435E-2</v>
      </c>
      <c r="K33">
        <f>-LN(1-I33/D33)</f>
        <v>2.7027014079100069E-2</v>
      </c>
    </row>
    <row r="34" spans="3:11" x14ac:dyDescent="0.2">
      <c r="C34" s="5">
        <v>8000</v>
      </c>
      <c r="D34" s="5">
        <v>185.161961135864</v>
      </c>
      <c r="E34">
        <f t="shared" si="0"/>
        <v>-5.2212309076810994</v>
      </c>
      <c r="F34">
        <f>-LN(B$6)+B$7/(1+POWER(C34/B$8,B$9))</f>
        <v>-5.2931978394304</v>
      </c>
      <c r="H34" s="3">
        <v>47.852170200000003</v>
      </c>
      <c r="I34">
        <f t="shared" si="1"/>
        <v>4.7852170200000002</v>
      </c>
      <c r="J34">
        <f>LN(1+I34/D34)</f>
        <v>2.551511612154575E-2</v>
      </c>
      <c r="K34">
        <f>-LN(1-I34/D34)</f>
        <v>2.6183221245793021E-2</v>
      </c>
    </row>
    <row r="35" spans="3:11" x14ac:dyDescent="0.2">
      <c r="C35" s="5">
        <v>9000</v>
      </c>
      <c r="D35" s="5">
        <v>189.88446365356401</v>
      </c>
      <c r="E35">
        <f t="shared" si="0"/>
        <v>-5.2464158011673154</v>
      </c>
      <c r="F35">
        <f>-LN(B$6)+B$7/(1+POWER(C35/B$8,B$9))</f>
        <v>-5.3102599216926212</v>
      </c>
      <c r="H35" s="3">
        <v>48.695180100000002</v>
      </c>
      <c r="I35">
        <f t="shared" si="1"/>
        <v>4.8695180100000002</v>
      </c>
      <c r="J35">
        <f>LN(1+I35/D35)</f>
        <v>2.5321328373590888E-2</v>
      </c>
      <c r="K35">
        <f>-LN(1-I35/D35)</f>
        <v>2.5979192089597855E-2</v>
      </c>
    </row>
    <row r="36" spans="3:11" x14ac:dyDescent="0.2">
      <c r="C36" s="5">
        <v>10000</v>
      </c>
      <c r="D36" s="5">
        <v>195.304655303955</v>
      </c>
      <c r="E36">
        <f t="shared" si="0"/>
        <v>-5.274560674280341</v>
      </c>
      <c r="F36">
        <f>-LN(B$6)+B$7/(1+POWER(C36/B$8,B$9))</f>
        <v>-5.3246573420106591</v>
      </c>
      <c r="H36" s="3">
        <v>45.432434100000002</v>
      </c>
      <c r="I36">
        <f t="shared" si="1"/>
        <v>4.5432434100000005</v>
      </c>
      <c r="J36">
        <f>LN(1+I36/D36)</f>
        <v>2.2995896505753489E-2</v>
      </c>
      <c r="K36">
        <f>-LN(1-I36/D36)</f>
        <v>2.3537179462552914E-2</v>
      </c>
    </row>
    <row r="37" spans="3:11" x14ac:dyDescent="0.2">
      <c r="C37" s="5">
        <v>12000</v>
      </c>
      <c r="D37" s="5">
        <v>204.451401519775</v>
      </c>
      <c r="E37">
        <f t="shared" si="0"/>
        <v>-5.3203303018606452</v>
      </c>
      <c r="F37">
        <f>-LN(B$6)+B$7/(1+POWER(C37/B$8,B$9))</f>
        <v>-5.3477540759143336</v>
      </c>
      <c r="H37" s="3">
        <v>47.737031899999998</v>
      </c>
      <c r="I37">
        <f t="shared" si="1"/>
        <v>4.77370319</v>
      </c>
      <c r="J37">
        <f>LN(1+I37/D37)</f>
        <v>2.3080426523097452E-2</v>
      </c>
      <c r="K37">
        <f>-LN(1-I37/D37)</f>
        <v>2.3625743540011783E-2</v>
      </c>
    </row>
    <row r="38" spans="3:11" x14ac:dyDescent="0.2">
      <c r="C38" s="5">
        <v>15000</v>
      </c>
      <c r="D38" s="5">
        <v>212.62970153808499</v>
      </c>
      <c r="E38">
        <f t="shared" si="0"/>
        <v>-5.3595521623496802</v>
      </c>
      <c r="F38">
        <f>-LN(B$6)+B$7/(1+POWER(C38/B$8,B$9))</f>
        <v>-5.3731222719869995</v>
      </c>
      <c r="H38" s="3">
        <v>42.725555700000001</v>
      </c>
      <c r="I38">
        <f t="shared" si="1"/>
        <v>4.2725555699999997</v>
      </c>
      <c r="J38">
        <f>LN(1+I38/D38)</f>
        <v>1.989466164424129E-2</v>
      </c>
      <c r="K38">
        <f>-LN(1-I38/D38)</f>
        <v>2.0298507166401962E-2</v>
      </c>
    </row>
    <row r="39" spans="3:11" x14ac:dyDescent="0.2">
      <c r="C39" s="5">
        <v>20000</v>
      </c>
      <c r="D39" s="5">
        <v>220.07005416870101</v>
      </c>
      <c r="E39">
        <f t="shared" si="0"/>
        <v>-5.3939459237044636</v>
      </c>
      <c r="F39">
        <f>-LN(B$6)+B$7/(1+POWER(C39/B$8,B$9))</f>
        <v>-5.4016049677077644</v>
      </c>
      <c r="H39" s="3">
        <v>43.2511157</v>
      </c>
      <c r="I39">
        <f t="shared" si="1"/>
        <v>4.3251115699999998</v>
      </c>
      <c r="J39">
        <f>LN(1+I39/D39)</f>
        <v>1.9462706658105972E-2</v>
      </c>
      <c r="K39">
        <f>-LN(1-I39/D39)</f>
        <v>1.9849035041390684E-2</v>
      </c>
    </row>
    <row r="40" spans="3:11" x14ac:dyDescent="0.2">
      <c r="C40" s="5">
        <v>30000</v>
      </c>
      <c r="D40" s="5">
        <v>237.02947235107399</v>
      </c>
      <c r="E40">
        <f t="shared" si="0"/>
        <v>-5.4681844893152807</v>
      </c>
      <c r="F40">
        <f>-LN(B$6)+B$7/(1+POWER(C40/B$8,B$9))</f>
        <v>-5.4347948902296626</v>
      </c>
      <c r="H40" s="3">
        <v>44.316312400000001</v>
      </c>
      <c r="I40">
        <f t="shared" si="1"/>
        <v>4.4316312399999997</v>
      </c>
      <c r="J40">
        <f>LN(1+I40/D40)</f>
        <v>1.8523909070829764E-2</v>
      </c>
      <c r="K40">
        <f>-LN(1-I40/D40)</f>
        <v>1.8873530825492684E-2</v>
      </c>
    </row>
    <row r="41" spans="3:11" x14ac:dyDescent="0.2">
      <c r="C41" s="5">
        <v>40000</v>
      </c>
      <c r="D41" s="5">
        <v>247.09532165527301</v>
      </c>
      <c r="E41">
        <f t="shared" si="0"/>
        <v>-5.5097741798136051</v>
      </c>
      <c r="F41">
        <f>-LN(B$6)+B$7/(1+POWER(C41/B$8,B$9))</f>
        <v>-5.4541675980082092</v>
      </c>
      <c r="H41" s="3">
        <v>44.383834800000002</v>
      </c>
      <c r="I41">
        <f t="shared" si="1"/>
        <v>4.4383834800000006</v>
      </c>
      <c r="J41">
        <f>LN(1+I41/D41)</f>
        <v>1.7802817189225405E-2</v>
      </c>
      <c r="K41">
        <f>-LN(1-I41/D41)</f>
        <v>1.8125511025713342E-2</v>
      </c>
    </row>
    <row r="42" spans="3:11" x14ac:dyDescent="0.2">
      <c r="C42" s="5">
        <v>50000</v>
      </c>
      <c r="D42" s="5">
        <v>256.67102951049799</v>
      </c>
      <c r="E42">
        <f t="shared" si="0"/>
        <v>-5.5477952241280031</v>
      </c>
      <c r="F42">
        <f>-LN(B$6)+B$7/(1+POWER(C42/B$8,B$9))</f>
        <v>-5.4671634504408573</v>
      </c>
      <c r="H42" s="3">
        <v>41.051951600000002</v>
      </c>
      <c r="I42">
        <f t="shared" si="1"/>
        <v>4.1051951600000001</v>
      </c>
      <c r="J42">
        <f>LN(1+I42/D42)</f>
        <v>1.5867438695645237E-2</v>
      </c>
      <c r="K42">
        <f>-LN(1-I42/D42)</f>
        <v>1.6123279295792315E-2</v>
      </c>
    </row>
    <row r="43" spans="3:11" x14ac:dyDescent="0.2">
      <c r="C43" s="5">
        <v>60000</v>
      </c>
      <c r="D43" s="5">
        <v>259.60786407470698</v>
      </c>
      <c r="E43">
        <f t="shared" si="0"/>
        <v>-5.5591722774169767</v>
      </c>
      <c r="F43">
        <f>-LN(B$6)+B$7/(1+POWER(C43/B$8,B$9))</f>
        <v>-5.4766190344915451</v>
      </c>
      <c r="H43" s="3">
        <v>42.270062199999998</v>
      </c>
      <c r="I43">
        <f t="shared" si="1"/>
        <v>4.2270062199999998</v>
      </c>
      <c r="J43">
        <f>LN(1+I43/D43)</f>
        <v>1.6151138720112913E-2</v>
      </c>
      <c r="K43">
        <f>-LN(1-I43/D43)</f>
        <v>1.6416286295740344E-2</v>
      </c>
    </row>
    <row r="44" spans="3:11" x14ac:dyDescent="0.2">
      <c r="C44" s="5">
        <v>70000</v>
      </c>
      <c r="D44" s="5">
        <v>265.91243942260701</v>
      </c>
      <c r="E44">
        <f t="shared" si="0"/>
        <v>-5.5831670794887014</v>
      </c>
      <c r="F44">
        <f>-LN(B$6)+B$7/(1+POWER(C44/B$8,B$9))</f>
        <v>-5.4838767519929101</v>
      </c>
      <c r="H44" s="3">
        <v>41.9385762</v>
      </c>
      <c r="I44">
        <f t="shared" si="1"/>
        <v>4.1938576200000002</v>
      </c>
      <c r="J44">
        <f>LN(1+I44/D44)</f>
        <v>1.5648494783412875E-2</v>
      </c>
      <c r="K44">
        <f>-LN(1-I44/D44)</f>
        <v>1.5897268260033005E-2</v>
      </c>
    </row>
    <row r="45" spans="3:11" x14ac:dyDescent="0.2">
      <c r="C45" s="5">
        <v>80000</v>
      </c>
      <c r="D45" s="5">
        <v>272.11432769775303</v>
      </c>
      <c r="E45">
        <f t="shared" si="0"/>
        <v>-5.6062223004034841</v>
      </c>
      <c r="F45">
        <f>-LN(B$6)+B$7/(1+POWER(C45/B$8,B$9))</f>
        <v>-5.4896630539161144</v>
      </c>
      <c r="H45" s="3">
        <v>42.842541500000003</v>
      </c>
      <c r="I45">
        <f t="shared" si="1"/>
        <v>4.2842541500000006</v>
      </c>
      <c r="J45">
        <f>LN(1+I45/D45)</f>
        <v>1.5621660680026364E-2</v>
      </c>
      <c r="K45">
        <f>-LN(1-I45/D45)</f>
        <v>1.5869574916122019E-2</v>
      </c>
    </row>
    <row r="46" spans="3:11" x14ac:dyDescent="0.2">
      <c r="C46" s="5">
        <v>90000</v>
      </c>
      <c r="D46" s="5">
        <v>275.16278091430598</v>
      </c>
      <c r="E46">
        <f t="shared" si="0"/>
        <v>-5.617362853142235</v>
      </c>
      <c r="F46">
        <f>-LN(B$6)+B$7/(1+POWER(C46/B$8,B$9))</f>
        <v>-5.4944090478567844</v>
      </c>
      <c r="H46" s="3">
        <v>41.945498700000002</v>
      </c>
      <c r="I46">
        <f t="shared" si="1"/>
        <v>4.1945498700000003</v>
      </c>
      <c r="J46">
        <f>LN(1+I46/D46)</f>
        <v>1.5128864710728157E-2</v>
      </c>
      <c r="K46">
        <f>-LN(1-I46/D46)</f>
        <v>1.5361267753142539E-2</v>
      </c>
    </row>
    <row r="47" spans="3:11" x14ac:dyDescent="0.2">
      <c r="C47" s="5">
        <v>100000</v>
      </c>
      <c r="D47" s="5">
        <v>279.966140899658</v>
      </c>
      <c r="E47">
        <f t="shared" si="0"/>
        <v>-5.6346686704988249</v>
      </c>
      <c r="F47">
        <f>-LN(B$6)+B$7/(1+POWER(C47/B$8,B$9))</f>
        <v>-5.4983884762159541</v>
      </c>
      <c r="H47" s="3">
        <v>43.093657</v>
      </c>
      <c r="I47">
        <f t="shared" si="1"/>
        <v>4.3093656999999999</v>
      </c>
      <c r="J47">
        <f>LN(1+I47/D47)</f>
        <v>1.5275191086384957E-2</v>
      </c>
      <c r="K47">
        <f>-LN(1-I47/D47)</f>
        <v>1.5512146771328835E-2</v>
      </c>
    </row>
  </sheetData>
  <mergeCells count="2">
    <mergeCell ref="A5:B5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7939-23CF-3A4D-AB05-0C6844843931}">
  <dimension ref="A1:U46"/>
  <sheetViews>
    <sheetView zoomScale="191" zoomScaleNormal="191" workbookViewId="0">
      <selection activeCell="H12" sqref="H12"/>
    </sheetView>
  </sheetViews>
  <sheetFormatPr baseColWidth="10" defaultRowHeight="16" x14ac:dyDescent="0.2"/>
  <sheetData>
    <row r="1" spans="1:21" x14ac:dyDescent="0.2">
      <c r="O1">
        <v>90</v>
      </c>
      <c r="P1">
        <v>100</v>
      </c>
      <c r="Q1">
        <v>150</v>
      </c>
      <c r="R1">
        <v>200</v>
      </c>
      <c r="S1">
        <v>300</v>
      </c>
      <c r="T1">
        <v>400</v>
      </c>
      <c r="U1">
        <v>500</v>
      </c>
    </row>
    <row r="2" spans="1:21" ht="18" x14ac:dyDescent="0.25">
      <c r="A2" t="s">
        <v>15</v>
      </c>
      <c r="B2" t="s">
        <v>16</v>
      </c>
      <c r="N2" s="1">
        <v>10</v>
      </c>
      <c r="O2">
        <v>9.2853634750842993</v>
      </c>
      <c r="P2">
        <v>9.2853634750842993</v>
      </c>
      <c r="Q2">
        <v>9.2853634750842993</v>
      </c>
      <c r="R2">
        <v>9.2853634750842993</v>
      </c>
      <c r="S2">
        <v>9.2853634750842993</v>
      </c>
      <c r="T2">
        <v>9.2853634750842993</v>
      </c>
      <c r="U2">
        <v>9.2853634750842993</v>
      </c>
    </row>
    <row r="3" spans="1:21" x14ac:dyDescent="0.2">
      <c r="A3">
        <v>90</v>
      </c>
      <c r="B3" s="5">
        <v>93.3</v>
      </c>
      <c r="N3" s="1">
        <v>12</v>
      </c>
      <c r="O3">
        <v>10.885412913560801</v>
      </c>
      <c r="P3">
        <v>10.885412913560801</v>
      </c>
      <c r="Q3">
        <v>10.885412913560801</v>
      </c>
      <c r="R3">
        <v>10.885412913560801</v>
      </c>
      <c r="S3">
        <v>10.885412913560801</v>
      </c>
      <c r="T3">
        <v>10.885412913560801</v>
      </c>
      <c r="U3">
        <v>10.885412913560801</v>
      </c>
    </row>
    <row r="4" spans="1:21" x14ac:dyDescent="0.2">
      <c r="A4">
        <v>100</v>
      </c>
      <c r="B4" s="5">
        <v>104</v>
      </c>
      <c r="N4" s="1">
        <v>15</v>
      </c>
      <c r="O4">
        <v>13.781961286067901</v>
      </c>
      <c r="P4">
        <v>13.781961286067901</v>
      </c>
      <c r="Q4">
        <v>13.781961286067901</v>
      </c>
      <c r="R4">
        <v>13.781961286067901</v>
      </c>
      <c r="S4">
        <v>13.781961286067901</v>
      </c>
      <c r="T4">
        <v>13.781961286067901</v>
      </c>
      <c r="U4">
        <v>13.781961286067901</v>
      </c>
    </row>
    <row r="5" spans="1:21" x14ac:dyDescent="0.2">
      <c r="A5">
        <v>150</v>
      </c>
      <c r="B5" s="5">
        <v>157</v>
      </c>
      <c r="F5" s="2"/>
      <c r="N5" s="1">
        <v>20</v>
      </c>
      <c r="O5">
        <v>14.9371139335632</v>
      </c>
      <c r="P5">
        <v>14.9371139335632</v>
      </c>
      <c r="Q5">
        <v>14.9371139335632</v>
      </c>
      <c r="R5">
        <v>14.9371139335632</v>
      </c>
      <c r="S5">
        <v>14.9371139335632</v>
      </c>
      <c r="T5">
        <v>14.9371139335632</v>
      </c>
      <c r="U5">
        <v>14.9371139335632</v>
      </c>
    </row>
    <row r="6" spans="1:21" x14ac:dyDescent="0.2">
      <c r="A6">
        <v>200</v>
      </c>
      <c r="B6" s="5">
        <v>196</v>
      </c>
      <c r="F6" s="2"/>
      <c r="N6" s="1">
        <v>30</v>
      </c>
      <c r="O6">
        <v>18.860517845153801</v>
      </c>
      <c r="P6">
        <v>18.860517845153801</v>
      </c>
      <c r="Q6">
        <v>18.860517845153801</v>
      </c>
      <c r="R6">
        <v>20.636733231544401</v>
      </c>
      <c r="S6">
        <v>20.636733231544401</v>
      </c>
      <c r="T6">
        <v>20.636733231544401</v>
      </c>
      <c r="U6">
        <v>20.636733231544401</v>
      </c>
    </row>
    <row r="7" spans="1:21" x14ac:dyDescent="0.2">
      <c r="A7">
        <v>300</v>
      </c>
      <c r="B7">
        <v>248</v>
      </c>
      <c r="F7" s="2"/>
      <c r="N7" s="1">
        <v>40</v>
      </c>
      <c r="O7">
        <v>21.681960120201101</v>
      </c>
      <c r="P7">
        <v>21.681960120201101</v>
      </c>
      <c r="Q7">
        <v>21.681960120201101</v>
      </c>
      <c r="R7">
        <v>24.5199339723587</v>
      </c>
      <c r="S7">
        <v>24.5199339723587</v>
      </c>
      <c r="T7">
        <v>24.5199339723587</v>
      </c>
      <c r="U7">
        <v>24.5199339723587</v>
      </c>
    </row>
    <row r="8" spans="1:21" x14ac:dyDescent="0.2">
      <c r="A8">
        <v>400</v>
      </c>
      <c r="B8">
        <v>260</v>
      </c>
      <c r="N8" s="1">
        <v>50</v>
      </c>
      <c r="O8">
        <v>22.219675412177999</v>
      </c>
      <c r="P8">
        <v>22.219675412177999</v>
      </c>
      <c r="Q8">
        <v>23.636679658889701</v>
      </c>
      <c r="R8">
        <v>26.429178266525199</v>
      </c>
      <c r="S8">
        <v>26.429178266525199</v>
      </c>
      <c r="T8">
        <v>26.429178266525199</v>
      </c>
      <c r="U8">
        <v>26.429178266525199</v>
      </c>
    </row>
    <row r="9" spans="1:21" x14ac:dyDescent="0.2">
      <c r="A9">
        <v>500</v>
      </c>
      <c r="B9">
        <v>262</v>
      </c>
      <c r="N9" s="1">
        <v>60</v>
      </c>
      <c r="O9">
        <v>25.209371800422598</v>
      </c>
      <c r="P9">
        <v>25.209371800422598</v>
      </c>
      <c r="Q9">
        <v>26.595788469314499</v>
      </c>
      <c r="R9">
        <v>30.900515141487102</v>
      </c>
      <c r="S9">
        <v>30.900515141487102</v>
      </c>
      <c r="T9">
        <v>30.900515141487102</v>
      </c>
      <c r="U9">
        <v>30.900515141487102</v>
      </c>
    </row>
    <row r="10" spans="1:21" x14ac:dyDescent="0.2">
      <c r="N10" s="1">
        <v>70</v>
      </c>
      <c r="O10">
        <v>25.692032790184001</v>
      </c>
      <c r="P10">
        <v>25.692032790184001</v>
      </c>
      <c r="Q10">
        <v>27.066621155738801</v>
      </c>
      <c r="R10">
        <v>31.5431897592544</v>
      </c>
      <c r="S10">
        <v>31.5431897592544</v>
      </c>
      <c r="T10">
        <v>31.5431897592544</v>
      </c>
      <c r="U10">
        <v>31.5431897592544</v>
      </c>
    </row>
    <row r="11" spans="1:21" x14ac:dyDescent="0.2">
      <c r="N11" s="1">
        <v>80</v>
      </c>
      <c r="O11">
        <v>27.7689528656005</v>
      </c>
      <c r="P11">
        <v>27.7689528656005</v>
      </c>
      <c r="Q11">
        <v>29.155369534492401</v>
      </c>
      <c r="R11">
        <v>32.930624904632502</v>
      </c>
      <c r="S11">
        <v>32.930624904632502</v>
      </c>
      <c r="T11">
        <v>32.930624904632502</v>
      </c>
      <c r="U11">
        <v>32.930624904632502</v>
      </c>
    </row>
    <row r="12" spans="1:21" x14ac:dyDescent="0.2">
      <c r="N12" s="1">
        <v>90</v>
      </c>
      <c r="O12">
        <v>27.9747867488861</v>
      </c>
      <c r="P12">
        <v>27.9747867488861</v>
      </c>
      <c r="Q12">
        <v>30.544818043708801</v>
      </c>
      <c r="R12">
        <v>34.984605879783601</v>
      </c>
      <c r="S12">
        <v>34.984605879783601</v>
      </c>
      <c r="T12">
        <v>34.984605879783601</v>
      </c>
      <c r="U12">
        <v>34.984605879783601</v>
      </c>
    </row>
    <row r="13" spans="1:21" x14ac:dyDescent="0.2">
      <c r="N13" s="1">
        <v>100</v>
      </c>
      <c r="O13">
        <v>30.175765337944</v>
      </c>
      <c r="P13">
        <v>30.175765337944</v>
      </c>
      <c r="Q13">
        <v>32.217973556518501</v>
      </c>
      <c r="R13">
        <v>36.340246820449799</v>
      </c>
      <c r="S13">
        <v>36.340246820449799</v>
      </c>
      <c r="T13">
        <v>36.340246820449799</v>
      </c>
      <c r="U13">
        <v>36.340246820449799</v>
      </c>
    </row>
    <row r="14" spans="1:21" x14ac:dyDescent="0.2">
      <c r="N14" s="1">
        <v>120</v>
      </c>
      <c r="O14">
        <v>33.0450975179672</v>
      </c>
      <c r="P14">
        <v>33.0450975179672</v>
      </c>
      <c r="Q14">
        <v>36.133102779388402</v>
      </c>
      <c r="R14">
        <v>39.784959859848001</v>
      </c>
      <c r="S14">
        <v>39.784959859848001</v>
      </c>
      <c r="T14">
        <v>39.784959859848001</v>
      </c>
      <c r="U14">
        <v>39.784959859848001</v>
      </c>
    </row>
    <row r="15" spans="1:21" x14ac:dyDescent="0.2">
      <c r="N15" s="1">
        <v>150</v>
      </c>
      <c r="O15">
        <v>35.8311362838745</v>
      </c>
      <c r="P15">
        <v>35.8311362838745</v>
      </c>
      <c r="Q15">
        <v>41.0741820144653</v>
      </c>
      <c r="R15">
        <v>46.008042049407898</v>
      </c>
      <c r="S15">
        <v>48.1142309379577</v>
      </c>
      <c r="T15">
        <v>48.1142309379577</v>
      </c>
      <c r="U15">
        <v>48.1142309379577</v>
      </c>
    </row>
    <row r="16" spans="1:21" x14ac:dyDescent="0.2">
      <c r="N16" s="1">
        <v>200</v>
      </c>
      <c r="O16">
        <v>38.089549312591501</v>
      </c>
      <c r="P16">
        <v>38.089549312591501</v>
      </c>
      <c r="Q16">
        <v>44.562165231704697</v>
      </c>
      <c r="R16">
        <v>49.505858039855902</v>
      </c>
      <c r="S16">
        <v>51.461438922882003</v>
      </c>
      <c r="T16">
        <v>51.461438922882003</v>
      </c>
      <c r="U16">
        <v>51.461438922882003</v>
      </c>
    </row>
    <row r="17" spans="14:21" x14ac:dyDescent="0.2">
      <c r="N17" s="1">
        <v>300</v>
      </c>
      <c r="O17">
        <v>44.648320980072</v>
      </c>
      <c r="P17">
        <v>46.139933395385697</v>
      </c>
      <c r="Q17">
        <v>57.567034397125198</v>
      </c>
      <c r="R17">
        <v>64.847884922027504</v>
      </c>
      <c r="S17">
        <v>68.779582366943302</v>
      </c>
      <c r="T17">
        <v>68.779582366943302</v>
      </c>
      <c r="U17">
        <v>68.779582366943302</v>
      </c>
    </row>
    <row r="18" spans="14:21" x14ac:dyDescent="0.2">
      <c r="N18" s="1">
        <v>400</v>
      </c>
      <c r="O18">
        <v>51.162855587005602</v>
      </c>
      <c r="P18">
        <v>53.021551818847598</v>
      </c>
      <c r="Q18">
        <v>66.602428703308107</v>
      </c>
      <c r="R18">
        <v>75.572720489501904</v>
      </c>
      <c r="S18">
        <v>79.579319763183506</v>
      </c>
      <c r="T18">
        <v>79.579319763183506</v>
      </c>
      <c r="U18">
        <v>79.579319763183506</v>
      </c>
    </row>
    <row r="19" spans="14:21" x14ac:dyDescent="0.2">
      <c r="N19" s="1">
        <v>500</v>
      </c>
      <c r="O19">
        <v>55.030349235534601</v>
      </c>
      <c r="P19">
        <v>57.560678462982096</v>
      </c>
      <c r="Q19">
        <v>74.532378940582205</v>
      </c>
      <c r="R19">
        <v>82.870794849395693</v>
      </c>
      <c r="S19">
        <v>86.524904708862294</v>
      </c>
      <c r="T19">
        <v>86.524904708862294</v>
      </c>
      <c r="U19">
        <v>86.524904708862294</v>
      </c>
    </row>
    <row r="20" spans="14:21" x14ac:dyDescent="0.2">
      <c r="N20" s="1">
        <v>600</v>
      </c>
      <c r="O20">
        <v>58.282028293609599</v>
      </c>
      <c r="P20">
        <v>61.046022033691401</v>
      </c>
      <c r="Q20">
        <v>78.213448448181097</v>
      </c>
      <c r="R20">
        <v>89.466105785369805</v>
      </c>
      <c r="S20">
        <v>92.725650691986004</v>
      </c>
      <c r="T20">
        <v>92.725650691986004</v>
      </c>
      <c r="U20">
        <v>92.725650691986004</v>
      </c>
    </row>
    <row r="21" spans="14:21" x14ac:dyDescent="0.2">
      <c r="N21" s="1">
        <v>700</v>
      </c>
      <c r="O21">
        <v>59.928314361572198</v>
      </c>
      <c r="P21">
        <v>63.861518802642799</v>
      </c>
      <c r="Q21">
        <v>82.793967971801706</v>
      </c>
      <c r="R21">
        <v>95.0617050552368</v>
      </c>
      <c r="S21">
        <v>100.029218635559</v>
      </c>
      <c r="T21">
        <v>100.029218635559</v>
      </c>
      <c r="U21">
        <v>100.029218635559</v>
      </c>
    </row>
    <row r="22" spans="14:21" x14ac:dyDescent="0.2">
      <c r="N22" s="1">
        <v>800</v>
      </c>
      <c r="O22">
        <v>61.842700767517002</v>
      </c>
      <c r="P22">
        <v>65.106872825622503</v>
      </c>
      <c r="Q22">
        <v>85.179130401611303</v>
      </c>
      <c r="R22">
        <v>96.575151691436702</v>
      </c>
      <c r="S22">
        <v>102.898138179779</v>
      </c>
      <c r="T22">
        <v>105.12106451034499</v>
      </c>
      <c r="U22">
        <v>105.12106451034499</v>
      </c>
    </row>
    <row r="23" spans="14:21" x14ac:dyDescent="0.2">
      <c r="N23" s="1">
        <v>900</v>
      </c>
      <c r="O23">
        <v>64.465708236694297</v>
      </c>
      <c r="P23">
        <v>67.211747150421104</v>
      </c>
      <c r="Q23">
        <v>88.720806484222393</v>
      </c>
      <c r="R23">
        <v>99.086585216522195</v>
      </c>
      <c r="S23">
        <v>106.834982700347</v>
      </c>
      <c r="T23">
        <v>109.057909030914</v>
      </c>
      <c r="U23">
        <v>109.057909030914</v>
      </c>
    </row>
    <row r="24" spans="14:21" x14ac:dyDescent="0.2">
      <c r="N24" s="1">
        <v>1000</v>
      </c>
      <c r="O24">
        <v>64.838573703765803</v>
      </c>
      <c r="P24">
        <v>67.745261783599801</v>
      </c>
      <c r="Q24">
        <v>92.606187076568602</v>
      </c>
      <c r="R24">
        <v>105.11086072921699</v>
      </c>
      <c r="S24">
        <v>110.89942651748601</v>
      </c>
      <c r="T24">
        <v>113.47274480819701</v>
      </c>
      <c r="U24">
        <v>113.47274480819701</v>
      </c>
    </row>
    <row r="25" spans="14:21" x14ac:dyDescent="0.2">
      <c r="N25" s="1">
        <v>1200</v>
      </c>
      <c r="O25">
        <v>66.493233394622806</v>
      </c>
      <c r="P25">
        <v>69.773282566070506</v>
      </c>
      <c r="Q25">
        <v>97.691165828704797</v>
      </c>
      <c r="R25">
        <v>109.25018205642699</v>
      </c>
      <c r="S25">
        <v>116.935595798492</v>
      </c>
      <c r="T25">
        <v>120.377479877471</v>
      </c>
      <c r="U25">
        <v>120.377479877471</v>
      </c>
    </row>
    <row r="26" spans="14:21" x14ac:dyDescent="0.2">
      <c r="N26" s="1">
        <v>1500</v>
      </c>
      <c r="O26">
        <v>69.581160812377902</v>
      </c>
      <c r="P26">
        <v>74.417729072570793</v>
      </c>
      <c r="Q26">
        <v>103.50541431427</v>
      </c>
      <c r="R26">
        <v>118.011114616394</v>
      </c>
      <c r="S26">
        <v>126.778039474487</v>
      </c>
      <c r="T26">
        <v>128.98434883117599</v>
      </c>
      <c r="U26">
        <v>128.98434883117599</v>
      </c>
    </row>
    <row r="27" spans="14:21" x14ac:dyDescent="0.2">
      <c r="N27" s="1">
        <v>2000</v>
      </c>
      <c r="O27">
        <v>72.002203254699694</v>
      </c>
      <c r="P27">
        <v>76.9802017593383</v>
      </c>
      <c r="Q27">
        <v>106.832661170959</v>
      </c>
      <c r="R27">
        <v>122.58868686676</v>
      </c>
      <c r="S27">
        <v>131.77541538238501</v>
      </c>
      <c r="T27">
        <v>133.981724739074</v>
      </c>
      <c r="U27">
        <v>133.981724739074</v>
      </c>
    </row>
    <row r="28" spans="14:21" x14ac:dyDescent="0.2">
      <c r="N28" s="1">
        <v>3000</v>
      </c>
      <c r="O28">
        <v>77.385037460327098</v>
      </c>
      <c r="P28">
        <v>83.451467361450099</v>
      </c>
      <c r="Q28">
        <v>113.005137367248</v>
      </c>
      <c r="R28">
        <v>132.11701328277499</v>
      </c>
      <c r="S28">
        <v>143.614719886779</v>
      </c>
      <c r="T28">
        <v>145.82102924346901</v>
      </c>
      <c r="U28">
        <v>145.82102924346901</v>
      </c>
    </row>
    <row r="29" spans="14:21" x14ac:dyDescent="0.2">
      <c r="N29" s="1">
        <v>4000</v>
      </c>
      <c r="O29">
        <v>79.340577774047802</v>
      </c>
      <c r="P29">
        <v>84.909552803039503</v>
      </c>
      <c r="Q29">
        <v>119.714230499267</v>
      </c>
      <c r="R29">
        <v>140.82272743224999</v>
      </c>
      <c r="S29">
        <v>155.83601181030201</v>
      </c>
      <c r="T29">
        <v>159.64320686340301</v>
      </c>
      <c r="U29">
        <v>159.64320686340301</v>
      </c>
    </row>
    <row r="30" spans="14:21" x14ac:dyDescent="0.2">
      <c r="N30" s="1">
        <v>5000</v>
      </c>
      <c r="O30">
        <v>81.632218132019005</v>
      </c>
      <c r="P30">
        <v>88.535316772460902</v>
      </c>
      <c r="Q30">
        <v>123.362067794799</v>
      </c>
      <c r="R30">
        <v>145.04448791503901</v>
      </c>
      <c r="S30">
        <v>161.91266708373999</v>
      </c>
      <c r="T30">
        <v>166.95041091918901</v>
      </c>
      <c r="U30">
        <v>166.95041091918901</v>
      </c>
    </row>
    <row r="31" spans="14:21" x14ac:dyDescent="0.2">
      <c r="N31" s="1">
        <v>6000</v>
      </c>
      <c r="O31">
        <v>82.851632080078105</v>
      </c>
      <c r="P31">
        <v>90.2306187438964</v>
      </c>
      <c r="Q31">
        <v>127.604055328369</v>
      </c>
      <c r="R31">
        <v>152.87236625671301</v>
      </c>
      <c r="S31">
        <v>172.32928627014101</v>
      </c>
      <c r="T31">
        <v>177.694686813354</v>
      </c>
      <c r="U31">
        <v>177.694686813354</v>
      </c>
    </row>
    <row r="32" spans="14:21" x14ac:dyDescent="0.2">
      <c r="N32" s="1">
        <v>7000</v>
      </c>
      <c r="O32">
        <v>83.161068725585906</v>
      </c>
      <c r="P32">
        <v>91.494321746826103</v>
      </c>
      <c r="Q32">
        <v>130.51999092102</v>
      </c>
      <c r="R32">
        <v>158.26482910156199</v>
      </c>
      <c r="S32">
        <v>178.680128173828</v>
      </c>
      <c r="T32">
        <v>184.04552871704101</v>
      </c>
      <c r="U32">
        <v>184.04552871704101</v>
      </c>
    </row>
    <row r="33" spans="14:21" x14ac:dyDescent="0.2">
      <c r="N33" s="1">
        <v>8000</v>
      </c>
      <c r="O33">
        <v>84.217782363891601</v>
      </c>
      <c r="P33">
        <v>92.302093200683601</v>
      </c>
      <c r="Q33">
        <v>133.083483581542</v>
      </c>
      <c r="R33">
        <v>161.75037284851001</v>
      </c>
      <c r="S33">
        <v>181.23582710266101</v>
      </c>
      <c r="T33">
        <v>185.161961135864</v>
      </c>
      <c r="U33">
        <v>185.161961135864</v>
      </c>
    </row>
    <row r="34" spans="14:21" x14ac:dyDescent="0.2">
      <c r="N34" s="1">
        <v>9000</v>
      </c>
      <c r="O34">
        <v>85.012383270263598</v>
      </c>
      <c r="P34">
        <v>93.760640106201095</v>
      </c>
      <c r="Q34">
        <v>134.50620727539001</v>
      </c>
      <c r="R34">
        <v>161.67905273437501</v>
      </c>
      <c r="S34">
        <v>185.78030487060499</v>
      </c>
      <c r="T34">
        <v>189.88446365356401</v>
      </c>
      <c r="U34">
        <v>189.88446365356401</v>
      </c>
    </row>
    <row r="35" spans="14:21" x14ac:dyDescent="0.2">
      <c r="N35" s="1">
        <v>10000</v>
      </c>
      <c r="O35">
        <v>84.960789108276302</v>
      </c>
      <c r="P35">
        <v>94.339885787963794</v>
      </c>
      <c r="Q35">
        <v>135.29847419738701</v>
      </c>
      <c r="R35">
        <v>166.695847625732</v>
      </c>
      <c r="S35">
        <v>190.72325531005799</v>
      </c>
      <c r="T35">
        <v>195.304655303955</v>
      </c>
      <c r="U35">
        <v>195.304655303955</v>
      </c>
    </row>
    <row r="36" spans="14:21" x14ac:dyDescent="0.2">
      <c r="N36" s="1">
        <v>12000</v>
      </c>
      <c r="O36">
        <v>85.695580902099607</v>
      </c>
      <c r="P36">
        <v>94.883788909912099</v>
      </c>
      <c r="Q36">
        <v>136.799657440185</v>
      </c>
      <c r="R36">
        <v>170.47722885131799</v>
      </c>
      <c r="S36">
        <v>199.424763183593</v>
      </c>
      <c r="T36">
        <v>204.451401519775</v>
      </c>
      <c r="U36">
        <v>204.451401519775</v>
      </c>
    </row>
    <row r="37" spans="14:21" x14ac:dyDescent="0.2">
      <c r="N37" s="1">
        <v>15000</v>
      </c>
      <c r="O37">
        <v>86.305840377807598</v>
      </c>
      <c r="P37">
        <v>95.756779098510705</v>
      </c>
      <c r="Q37">
        <v>138.797355422973</v>
      </c>
      <c r="R37">
        <v>174.66996109008701</v>
      </c>
      <c r="S37">
        <v>207.146116333007</v>
      </c>
      <c r="T37">
        <v>212.62970153808499</v>
      </c>
      <c r="U37">
        <v>212.62970153808499</v>
      </c>
    </row>
    <row r="38" spans="14:21" x14ac:dyDescent="0.2">
      <c r="N38" s="1">
        <v>20000</v>
      </c>
      <c r="O38">
        <v>87.152439422607401</v>
      </c>
      <c r="P38">
        <v>96.564065246582004</v>
      </c>
      <c r="Q38">
        <v>141.22255722045799</v>
      </c>
      <c r="R38">
        <v>178.480738830566</v>
      </c>
      <c r="S38">
        <v>214.543459320068</v>
      </c>
      <c r="T38">
        <v>220.07005416870101</v>
      </c>
      <c r="U38">
        <v>220.07005416870101</v>
      </c>
    </row>
    <row r="39" spans="14:21" x14ac:dyDescent="0.2">
      <c r="N39" s="1">
        <v>30000</v>
      </c>
      <c r="O39">
        <v>88.127835464477499</v>
      </c>
      <c r="P39">
        <v>97.969105834960899</v>
      </c>
      <c r="Q39">
        <v>143.42306396484301</v>
      </c>
      <c r="R39">
        <v>183.55315322875899</v>
      </c>
      <c r="S39">
        <v>228.68167495727499</v>
      </c>
      <c r="T39">
        <v>237.02947235107399</v>
      </c>
      <c r="U39">
        <v>237.02947235107399</v>
      </c>
    </row>
    <row r="40" spans="14:21" x14ac:dyDescent="0.2">
      <c r="N40" s="1">
        <v>40000</v>
      </c>
      <c r="O40">
        <v>88.669699935913002</v>
      </c>
      <c r="P40">
        <v>98.155846557617096</v>
      </c>
      <c r="Q40">
        <v>144.88596260070801</v>
      </c>
      <c r="R40">
        <v>186.25964279174801</v>
      </c>
      <c r="S40">
        <v>237.258891143798</v>
      </c>
      <c r="T40">
        <v>247.09532165527301</v>
      </c>
      <c r="U40">
        <v>248.86104125976499</v>
      </c>
    </row>
    <row r="41" spans="14:21" x14ac:dyDescent="0.2">
      <c r="N41" s="1">
        <v>50000</v>
      </c>
      <c r="O41">
        <v>88.977593994140605</v>
      </c>
      <c r="P41">
        <v>98.444692382812505</v>
      </c>
      <c r="Q41">
        <v>145.53451278686501</v>
      </c>
      <c r="R41">
        <v>188.071473846435</v>
      </c>
      <c r="S41">
        <v>246.294133453369</v>
      </c>
      <c r="T41">
        <v>256.67102951049799</v>
      </c>
      <c r="U41">
        <v>258.43674911498999</v>
      </c>
    </row>
    <row r="42" spans="14:21" x14ac:dyDescent="0.2">
      <c r="N42" s="1">
        <v>60000</v>
      </c>
      <c r="O42">
        <v>89.164220809936495</v>
      </c>
      <c r="P42">
        <v>98.717614898681603</v>
      </c>
      <c r="Q42">
        <v>146.55777679443301</v>
      </c>
      <c r="R42">
        <v>188.62414749145501</v>
      </c>
      <c r="S42">
        <v>247.540104064941</v>
      </c>
      <c r="T42">
        <v>259.60786407470698</v>
      </c>
      <c r="U42">
        <v>263.96383834838798</v>
      </c>
    </row>
    <row r="43" spans="14:21" x14ac:dyDescent="0.2">
      <c r="N43" s="1">
        <v>70000</v>
      </c>
      <c r="O43">
        <v>89.256316986083903</v>
      </c>
      <c r="P43">
        <v>98.956795272827094</v>
      </c>
      <c r="Q43">
        <v>147.07211364745999</v>
      </c>
      <c r="R43">
        <v>189.94738998413001</v>
      </c>
      <c r="S43">
        <v>252.906272583007</v>
      </c>
      <c r="T43">
        <v>265.91243942260701</v>
      </c>
      <c r="U43">
        <v>270.089255065918</v>
      </c>
    </row>
    <row r="44" spans="14:21" x14ac:dyDescent="0.2">
      <c r="N44" s="1">
        <v>80000</v>
      </c>
      <c r="O44">
        <v>89.348656463623001</v>
      </c>
      <c r="P44">
        <v>99.107818145751907</v>
      </c>
      <c r="Q44">
        <v>147.26762145996</v>
      </c>
      <c r="R44">
        <v>190.92027786254801</v>
      </c>
      <c r="S44">
        <v>256.41798583984303</v>
      </c>
      <c r="T44">
        <v>272.11432769775303</v>
      </c>
      <c r="U44">
        <v>277.61392135620099</v>
      </c>
    </row>
    <row r="45" spans="14:21" x14ac:dyDescent="0.2">
      <c r="N45" s="1">
        <v>90000</v>
      </c>
      <c r="O45">
        <v>89.381130676269507</v>
      </c>
      <c r="P45">
        <v>99.176429290771395</v>
      </c>
      <c r="Q45">
        <v>147.669983367919</v>
      </c>
      <c r="R45">
        <v>191.140742492675</v>
      </c>
      <c r="S45">
        <v>259.02693084716702</v>
      </c>
      <c r="T45">
        <v>275.16278091430598</v>
      </c>
      <c r="U45">
        <v>280.27244659423798</v>
      </c>
    </row>
    <row r="46" spans="14:21" x14ac:dyDescent="0.2">
      <c r="N46" s="1">
        <v>100000</v>
      </c>
      <c r="O46">
        <v>89.382628402709898</v>
      </c>
      <c r="P46">
        <v>99.298919525146403</v>
      </c>
      <c r="Q46">
        <v>148.305486907958</v>
      </c>
      <c r="R46">
        <v>191.64673645019499</v>
      </c>
      <c r="S46">
        <v>261.342220153808</v>
      </c>
      <c r="T46">
        <v>279.966140899658</v>
      </c>
      <c r="U46">
        <v>285.37524749755801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 4A</vt:lpstr>
      <vt:lpstr>Fig. 4B</vt:lpstr>
      <vt:lpstr>Fig. 4C</vt:lpstr>
      <vt:lpstr>Fig. 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2023-03-15T20:33:46Z</dcterms:created>
  <dcterms:modified xsi:type="dcterms:W3CDTF">2023-04-21T20:07:22Z</dcterms:modified>
</cp:coreProperties>
</file>