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00" windowHeight="14040"/>
  </bookViews>
  <sheets>
    <sheet name="Sheet1" sheetId="1" r:id="rId1"/>
  </sheets>
  <definedNames>
    <definedName name="_xlnm._FilterDatabase" localSheetId="0" hidden="1">Sheet1!$A$1:$H$125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24" name="ID_D84F3C40553545A68A510CD1DFB537FB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2987040"/>
          <a:ext cx="5715000" cy="5514975"/>
        </a:xfrm>
        <a:prstGeom prst="rect">
          <a:avLst/>
        </a:prstGeom>
      </xdr:spPr>
    </xdr:pic>
  </etc:cellImage>
  <etc:cellImage>
    <xdr:pic>
      <xdr:nvPicPr>
        <xdr:cNvPr id="123" name="ID_6EC90F3736304E19AF5BC05ABD8FC539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5760720"/>
          <a:ext cx="5715000" cy="2878455"/>
        </a:xfrm>
        <a:prstGeom prst="rect">
          <a:avLst/>
        </a:prstGeom>
      </xdr:spPr>
    </xdr:pic>
  </etc:cellImage>
  <etc:cellImage>
    <xdr:pic>
      <xdr:nvPicPr>
        <xdr:cNvPr id="122" name="ID_6C00A36D28F943D7BE30B47B794EA60E" descr="Picture"/>
        <xdr:cNvPicPr/>
      </xdr:nvPicPr>
      <xdr:blipFill>
        <a:blip r:embed="rId3" cstate="print"/>
        <a:stretch>
          <a:fillRect/>
        </a:stretch>
      </xdr:blipFill>
      <xdr:spPr>
        <a:xfrm>
          <a:off x="2377440" y="23896320"/>
          <a:ext cx="5715000" cy="6377940"/>
        </a:xfrm>
        <a:prstGeom prst="rect">
          <a:avLst/>
        </a:prstGeom>
      </xdr:spPr>
    </xdr:pic>
  </etc:cellImage>
  <etc:cellImage>
    <xdr:pic>
      <xdr:nvPicPr>
        <xdr:cNvPr id="121" name="ID_9A2F7F66D8C84790A5EE0D787E678802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11734800"/>
          <a:ext cx="5715000" cy="6088380"/>
        </a:xfrm>
        <a:prstGeom prst="rect">
          <a:avLst/>
        </a:prstGeom>
      </xdr:spPr>
    </xdr:pic>
  </etc:cellImage>
  <etc:cellImage>
    <xdr:pic>
      <xdr:nvPicPr>
        <xdr:cNvPr id="120" name="ID_7E8960098D5E4E36AD20C89013433152" descr="Picture"/>
        <xdr:cNvPicPr/>
      </xdr:nvPicPr>
      <xdr:blipFill>
        <a:blip r:embed="rId5" cstate="print"/>
        <a:stretch>
          <a:fillRect/>
        </a:stretch>
      </xdr:blipFill>
      <xdr:spPr>
        <a:xfrm>
          <a:off x="2377440" y="11094720"/>
          <a:ext cx="5715000" cy="3286125"/>
        </a:xfrm>
        <a:prstGeom prst="rect">
          <a:avLst/>
        </a:prstGeom>
      </xdr:spPr>
    </xdr:pic>
  </etc:cellImage>
  <etc:cellImage>
    <xdr:pic>
      <xdr:nvPicPr>
        <xdr:cNvPr id="119" name="ID_40F27D11A19847F18A5460D0284CA9C3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19202400"/>
          <a:ext cx="5715000" cy="6377940"/>
        </a:xfrm>
        <a:prstGeom prst="rect">
          <a:avLst/>
        </a:prstGeom>
      </xdr:spPr>
    </xdr:pic>
  </etc:cellImage>
  <etc:cellImage>
    <xdr:pic>
      <xdr:nvPicPr>
        <xdr:cNvPr id="118" name="ID_4B625D13528647DFA710BFE82F282D48" descr="Picture"/>
        <xdr:cNvPicPr/>
      </xdr:nvPicPr>
      <xdr:blipFill>
        <a:blip r:embed="rId7" cstate="print"/>
        <a:stretch>
          <a:fillRect/>
        </a:stretch>
      </xdr:blipFill>
      <xdr:spPr>
        <a:xfrm>
          <a:off x="2377440" y="6827520"/>
          <a:ext cx="5715000" cy="6377940"/>
        </a:xfrm>
        <a:prstGeom prst="rect">
          <a:avLst/>
        </a:prstGeom>
      </xdr:spPr>
    </xdr:pic>
  </etc:cellImage>
  <etc:cellImage>
    <xdr:pic>
      <xdr:nvPicPr>
        <xdr:cNvPr id="117" name="ID_519939E2B71C41AA95CFD21FC863B899" descr="Picture"/>
        <xdr:cNvPicPr/>
      </xdr:nvPicPr>
      <xdr:blipFill>
        <a:blip r:embed="rId8" cstate="print"/>
        <a:stretch>
          <a:fillRect/>
        </a:stretch>
      </xdr:blipFill>
      <xdr:spPr>
        <a:xfrm>
          <a:off x="2377440" y="18775680"/>
          <a:ext cx="5715000" cy="6377940"/>
        </a:xfrm>
        <a:prstGeom prst="rect">
          <a:avLst/>
        </a:prstGeom>
      </xdr:spPr>
    </xdr:pic>
  </etc:cellImage>
  <etc:cellImage>
    <xdr:pic>
      <xdr:nvPicPr>
        <xdr:cNvPr id="116" name="ID_9E335AA8494C4B5D8FB666FECEC81884" descr="Picture"/>
        <xdr:cNvPicPr/>
      </xdr:nvPicPr>
      <xdr:blipFill>
        <a:blip r:embed="rId9" cstate="print"/>
        <a:stretch>
          <a:fillRect/>
        </a:stretch>
      </xdr:blipFill>
      <xdr:spPr>
        <a:xfrm>
          <a:off x="2377440" y="24963120"/>
          <a:ext cx="5715000" cy="6377940"/>
        </a:xfrm>
        <a:prstGeom prst="rect">
          <a:avLst/>
        </a:prstGeom>
      </xdr:spPr>
    </xdr:pic>
  </etc:cellImage>
  <etc:cellImage>
    <xdr:pic>
      <xdr:nvPicPr>
        <xdr:cNvPr id="115" name="ID_F98FD4A420264EC6957D93D89E6FD5B2" descr="Picture"/>
        <xdr:cNvPicPr/>
      </xdr:nvPicPr>
      <xdr:blipFill>
        <a:blip r:embed="rId10" cstate="print"/>
        <a:stretch>
          <a:fillRect/>
        </a:stretch>
      </xdr:blipFill>
      <xdr:spPr>
        <a:xfrm>
          <a:off x="2377440" y="4480560"/>
          <a:ext cx="5715000" cy="6377940"/>
        </a:xfrm>
        <a:prstGeom prst="rect">
          <a:avLst/>
        </a:prstGeom>
      </xdr:spPr>
    </xdr:pic>
  </etc:cellImage>
  <etc:cellImage>
    <xdr:pic>
      <xdr:nvPicPr>
        <xdr:cNvPr id="114" name="ID_1B6D9B63D7E847C5971E0B68CC4419CB" descr="Picture"/>
        <xdr:cNvPicPr/>
      </xdr:nvPicPr>
      <xdr:blipFill>
        <a:blip r:embed="rId11" cstate="print"/>
        <a:stretch>
          <a:fillRect/>
        </a:stretch>
      </xdr:blipFill>
      <xdr:spPr>
        <a:xfrm>
          <a:off x="2377440" y="25603200"/>
          <a:ext cx="5715000" cy="6377940"/>
        </a:xfrm>
        <a:prstGeom prst="rect">
          <a:avLst/>
        </a:prstGeom>
      </xdr:spPr>
    </xdr:pic>
  </etc:cellImage>
  <etc:cellImage>
    <xdr:pic>
      <xdr:nvPicPr>
        <xdr:cNvPr id="113" name="ID_BEBEC378B5844469AD7918589F18F715" descr="Picture"/>
        <xdr:cNvPicPr/>
      </xdr:nvPicPr>
      <xdr:blipFill>
        <a:blip r:embed="rId12" cstate="print"/>
        <a:stretch>
          <a:fillRect/>
        </a:stretch>
      </xdr:blipFill>
      <xdr:spPr>
        <a:xfrm>
          <a:off x="2377440" y="22829520"/>
          <a:ext cx="5715000" cy="6377940"/>
        </a:xfrm>
        <a:prstGeom prst="rect">
          <a:avLst/>
        </a:prstGeom>
      </xdr:spPr>
    </xdr:pic>
  </etc:cellImage>
  <etc:cellImage>
    <xdr:pic>
      <xdr:nvPicPr>
        <xdr:cNvPr id="112" name="ID_5615C42E0AF547A3A7E1DF02A7B966E0" descr="Picture"/>
        <xdr:cNvPicPr/>
      </xdr:nvPicPr>
      <xdr:blipFill>
        <a:blip r:embed="rId13" cstate="print"/>
        <a:stretch>
          <a:fillRect/>
        </a:stretch>
      </xdr:blipFill>
      <xdr:spPr>
        <a:xfrm>
          <a:off x="2377440" y="24109680"/>
          <a:ext cx="5715000" cy="6377940"/>
        </a:xfrm>
        <a:prstGeom prst="rect">
          <a:avLst/>
        </a:prstGeom>
      </xdr:spPr>
    </xdr:pic>
  </etc:cellImage>
  <etc:cellImage>
    <xdr:pic>
      <xdr:nvPicPr>
        <xdr:cNvPr id="111" name="ID_97F8B2E61E314817B1E47193E7CEAFEB" descr="Picture"/>
        <xdr:cNvPicPr/>
      </xdr:nvPicPr>
      <xdr:blipFill>
        <a:blip r:embed="rId14" cstate="print"/>
        <a:stretch>
          <a:fillRect/>
        </a:stretch>
      </xdr:blipFill>
      <xdr:spPr>
        <a:xfrm>
          <a:off x="2377440" y="24323040"/>
          <a:ext cx="5715000" cy="6377940"/>
        </a:xfrm>
        <a:prstGeom prst="rect">
          <a:avLst/>
        </a:prstGeom>
      </xdr:spPr>
    </xdr:pic>
  </etc:cellImage>
  <etc:cellImage>
    <xdr:pic>
      <xdr:nvPicPr>
        <xdr:cNvPr id="110" name="ID_48990497145E4D629F605D310EFACA9C" descr="Picture"/>
        <xdr:cNvPicPr/>
      </xdr:nvPicPr>
      <xdr:blipFill>
        <a:blip r:embed="rId15" cstate="print"/>
        <a:stretch>
          <a:fillRect/>
        </a:stretch>
      </xdr:blipFill>
      <xdr:spPr>
        <a:xfrm>
          <a:off x="2377440" y="13014960"/>
          <a:ext cx="5715000" cy="5922645"/>
        </a:xfrm>
        <a:prstGeom prst="rect">
          <a:avLst/>
        </a:prstGeom>
      </xdr:spPr>
    </xdr:pic>
  </etc:cellImage>
  <etc:cellImage>
    <xdr:pic>
      <xdr:nvPicPr>
        <xdr:cNvPr id="109" name="ID_E9234D1ACF9B4B5CBC7AAD1806DC9442" descr="Picture"/>
        <xdr:cNvPicPr/>
      </xdr:nvPicPr>
      <xdr:blipFill>
        <a:blip r:embed="rId16" cstate="print"/>
        <a:stretch>
          <a:fillRect/>
        </a:stretch>
      </xdr:blipFill>
      <xdr:spPr>
        <a:xfrm>
          <a:off x="2377440" y="26243280"/>
          <a:ext cx="5715000" cy="4400550"/>
        </a:xfrm>
        <a:prstGeom prst="rect">
          <a:avLst/>
        </a:prstGeom>
      </xdr:spPr>
    </xdr:pic>
  </etc:cellImage>
  <etc:cellImage>
    <xdr:pic>
      <xdr:nvPicPr>
        <xdr:cNvPr id="108" name="ID_68E639F3B5C241BE9C2F94F4759C9820" descr="Picture"/>
        <xdr:cNvPicPr/>
      </xdr:nvPicPr>
      <xdr:blipFill>
        <a:blip r:embed="rId17" cstate="print"/>
        <a:stretch>
          <a:fillRect/>
        </a:stretch>
      </xdr:blipFill>
      <xdr:spPr>
        <a:xfrm>
          <a:off x="2377440" y="24536400"/>
          <a:ext cx="5715000" cy="6377940"/>
        </a:xfrm>
        <a:prstGeom prst="rect">
          <a:avLst/>
        </a:prstGeom>
      </xdr:spPr>
    </xdr:pic>
  </etc:cellImage>
  <etc:cellImage>
    <xdr:pic>
      <xdr:nvPicPr>
        <xdr:cNvPr id="107" name="ID_C2F26431C1D14247AFEF7CD508555D97" descr="Picture"/>
        <xdr:cNvPicPr/>
      </xdr:nvPicPr>
      <xdr:blipFill>
        <a:blip r:embed="rId18" cstate="print"/>
        <a:stretch>
          <a:fillRect/>
        </a:stretch>
      </xdr:blipFill>
      <xdr:spPr>
        <a:xfrm>
          <a:off x="2377440" y="21549360"/>
          <a:ext cx="5715000" cy="6377940"/>
        </a:xfrm>
        <a:prstGeom prst="rect">
          <a:avLst/>
        </a:prstGeom>
      </xdr:spPr>
    </xdr:pic>
  </etc:cellImage>
  <etc:cellImage>
    <xdr:pic>
      <xdr:nvPicPr>
        <xdr:cNvPr id="106" name="ID_526A14BC2CA54238827F53CAE0B9B2C2" descr="Picture"/>
        <xdr:cNvPicPr/>
      </xdr:nvPicPr>
      <xdr:blipFill>
        <a:blip r:embed="rId19" cstate="print"/>
        <a:stretch>
          <a:fillRect/>
        </a:stretch>
      </xdr:blipFill>
      <xdr:spPr>
        <a:xfrm>
          <a:off x="2377440" y="23682960"/>
          <a:ext cx="5715000" cy="6377940"/>
        </a:xfrm>
        <a:prstGeom prst="rect">
          <a:avLst/>
        </a:prstGeom>
      </xdr:spPr>
    </xdr:pic>
  </etc:cellImage>
  <etc:cellImage>
    <xdr:pic>
      <xdr:nvPicPr>
        <xdr:cNvPr id="105" name="ID_90580F2E908448AF8303B431AC44C808" descr="Picture"/>
        <xdr:cNvPicPr/>
      </xdr:nvPicPr>
      <xdr:blipFill>
        <a:blip r:embed="rId20" cstate="print"/>
        <a:stretch>
          <a:fillRect/>
        </a:stretch>
      </xdr:blipFill>
      <xdr:spPr>
        <a:xfrm>
          <a:off x="2377440" y="19842480"/>
          <a:ext cx="5715000" cy="6377940"/>
        </a:xfrm>
        <a:prstGeom prst="rect">
          <a:avLst/>
        </a:prstGeom>
      </xdr:spPr>
    </xdr:pic>
  </etc:cellImage>
  <etc:cellImage>
    <xdr:pic>
      <xdr:nvPicPr>
        <xdr:cNvPr id="104" name="ID_9EBACDF81A4C4F498D4CA7768BE0EA4A" descr="Picture"/>
        <xdr:cNvPicPr/>
      </xdr:nvPicPr>
      <xdr:blipFill>
        <a:blip r:embed="rId21" cstate="print"/>
        <a:stretch>
          <a:fillRect/>
        </a:stretch>
      </xdr:blipFill>
      <xdr:spPr>
        <a:xfrm>
          <a:off x="2377440" y="26029920"/>
          <a:ext cx="5715000" cy="6377940"/>
        </a:xfrm>
        <a:prstGeom prst="rect">
          <a:avLst/>
        </a:prstGeom>
      </xdr:spPr>
    </xdr:pic>
  </etc:cellImage>
  <etc:cellImage>
    <xdr:pic>
      <xdr:nvPicPr>
        <xdr:cNvPr id="103" name="ID_788F7FB9BE7140C6B11C28EA433B7D64" descr="Picture"/>
        <xdr:cNvPicPr/>
      </xdr:nvPicPr>
      <xdr:blipFill>
        <a:blip r:embed="rId22" cstate="print"/>
        <a:stretch>
          <a:fillRect/>
        </a:stretch>
      </xdr:blipFill>
      <xdr:spPr>
        <a:xfrm>
          <a:off x="2377440" y="26456640"/>
          <a:ext cx="5715000" cy="6377940"/>
        </a:xfrm>
        <a:prstGeom prst="rect">
          <a:avLst/>
        </a:prstGeom>
      </xdr:spPr>
    </xdr:pic>
  </etc:cellImage>
  <etc:cellImage>
    <xdr:pic>
      <xdr:nvPicPr>
        <xdr:cNvPr id="102" name="ID_36E88126DDD04BD59E8FE7E9F81588B9" descr="Picture"/>
        <xdr:cNvPicPr/>
      </xdr:nvPicPr>
      <xdr:blipFill>
        <a:blip r:embed="rId23" cstate="print"/>
        <a:stretch>
          <a:fillRect/>
        </a:stretch>
      </xdr:blipFill>
      <xdr:spPr>
        <a:xfrm>
          <a:off x="2377440" y="25176480"/>
          <a:ext cx="5715000" cy="6377940"/>
        </a:xfrm>
        <a:prstGeom prst="rect">
          <a:avLst/>
        </a:prstGeom>
      </xdr:spPr>
    </xdr:pic>
  </etc:cellImage>
  <etc:cellImage>
    <xdr:pic>
      <xdr:nvPicPr>
        <xdr:cNvPr id="101" name="ID_EEE8435B32F94F1DA5BD5518733ADB2E" descr="Picture"/>
        <xdr:cNvPicPr/>
      </xdr:nvPicPr>
      <xdr:blipFill>
        <a:blip r:embed="rId24" cstate="print"/>
        <a:stretch>
          <a:fillRect/>
        </a:stretch>
      </xdr:blipFill>
      <xdr:spPr>
        <a:xfrm>
          <a:off x="2377440" y="23469600"/>
          <a:ext cx="3467100" cy="6377940"/>
        </a:xfrm>
        <a:prstGeom prst="rect">
          <a:avLst/>
        </a:prstGeom>
      </xdr:spPr>
    </xdr:pic>
  </etc:cellImage>
  <etc:cellImage>
    <xdr:pic>
      <xdr:nvPicPr>
        <xdr:cNvPr id="100" name="ID_E4E55E5B342A402A941B31A8299207CA" descr="Picture"/>
        <xdr:cNvPicPr/>
      </xdr:nvPicPr>
      <xdr:blipFill>
        <a:blip r:embed="rId25" cstate="print"/>
        <a:stretch>
          <a:fillRect/>
        </a:stretch>
      </xdr:blipFill>
      <xdr:spPr>
        <a:xfrm>
          <a:off x="2377440" y="23042880"/>
          <a:ext cx="5715000" cy="6377940"/>
        </a:xfrm>
        <a:prstGeom prst="rect">
          <a:avLst/>
        </a:prstGeom>
      </xdr:spPr>
    </xdr:pic>
  </etc:cellImage>
  <etc:cellImage>
    <xdr:pic>
      <xdr:nvPicPr>
        <xdr:cNvPr id="99" name="ID_2CC6AB03AC194FA3AE549EF04398129C" descr="Picture"/>
        <xdr:cNvPicPr/>
      </xdr:nvPicPr>
      <xdr:blipFill>
        <a:blip r:embed="rId26" cstate="print"/>
        <a:stretch>
          <a:fillRect/>
        </a:stretch>
      </xdr:blipFill>
      <xdr:spPr>
        <a:xfrm>
          <a:off x="2377440" y="25389840"/>
          <a:ext cx="5715000" cy="4091940"/>
        </a:xfrm>
        <a:prstGeom prst="rect">
          <a:avLst/>
        </a:prstGeom>
      </xdr:spPr>
    </xdr:pic>
  </etc:cellImage>
  <etc:cellImage>
    <xdr:pic>
      <xdr:nvPicPr>
        <xdr:cNvPr id="98" name="ID_5EE465B71B8A46E78986E15F1904A439" descr="Picture"/>
        <xdr:cNvPicPr/>
      </xdr:nvPicPr>
      <xdr:blipFill>
        <a:blip r:embed="rId27" cstate="print"/>
        <a:stretch>
          <a:fillRect/>
        </a:stretch>
      </xdr:blipFill>
      <xdr:spPr>
        <a:xfrm>
          <a:off x="2377440" y="21336000"/>
          <a:ext cx="5715000" cy="6377940"/>
        </a:xfrm>
        <a:prstGeom prst="rect">
          <a:avLst/>
        </a:prstGeom>
      </xdr:spPr>
    </xdr:pic>
  </etc:cellImage>
  <etc:cellImage>
    <xdr:pic>
      <xdr:nvPicPr>
        <xdr:cNvPr id="97" name="ID_5BDAD4BB762441FE9871D4E3718981B7" descr="Picture"/>
        <xdr:cNvPicPr/>
      </xdr:nvPicPr>
      <xdr:blipFill>
        <a:blip r:embed="rId28" cstate="print"/>
        <a:stretch>
          <a:fillRect/>
        </a:stretch>
      </xdr:blipFill>
      <xdr:spPr>
        <a:xfrm>
          <a:off x="2377440" y="16642080"/>
          <a:ext cx="5715000" cy="6377940"/>
        </a:xfrm>
        <a:prstGeom prst="rect">
          <a:avLst/>
        </a:prstGeom>
      </xdr:spPr>
    </xdr:pic>
  </etc:cellImage>
  <etc:cellImage>
    <xdr:pic>
      <xdr:nvPicPr>
        <xdr:cNvPr id="96" name="ID_ED1BB29B9D8245E680749E87D2AEE6D0" descr="Picture"/>
        <xdr:cNvPicPr/>
      </xdr:nvPicPr>
      <xdr:blipFill>
        <a:blip r:embed="rId29" cstate="print"/>
        <a:stretch>
          <a:fillRect/>
        </a:stretch>
      </xdr:blipFill>
      <xdr:spPr>
        <a:xfrm>
          <a:off x="2377440" y="14081760"/>
          <a:ext cx="5715000" cy="6377940"/>
        </a:xfrm>
        <a:prstGeom prst="rect">
          <a:avLst/>
        </a:prstGeom>
      </xdr:spPr>
    </xdr:pic>
  </etc:cellImage>
  <etc:cellImage>
    <xdr:pic>
      <xdr:nvPicPr>
        <xdr:cNvPr id="92" name="ID_552227E0ACDB4BD8A4A5E539B766CD9E" descr="Picture"/>
        <xdr:cNvPicPr/>
      </xdr:nvPicPr>
      <xdr:blipFill>
        <a:blip r:embed="rId30" cstate="print"/>
        <a:stretch>
          <a:fillRect/>
        </a:stretch>
      </xdr:blipFill>
      <xdr:spPr>
        <a:xfrm>
          <a:off x="2377440" y="8321040"/>
          <a:ext cx="5715000" cy="6377940"/>
        </a:xfrm>
        <a:prstGeom prst="rect">
          <a:avLst/>
        </a:prstGeom>
      </xdr:spPr>
    </xdr:pic>
  </etc:cellImage>
  <etc:cellImage>
    <xdr:pic>
      <xdr:nvPicPr>
        <xdr:cNvPr id="91" name="ID_4C3AF388B0BD4161878EF65640974632" descr="Picture"/>
        <xdr:cNvPicPr/>
      </xdr:nvPicPr>
      <xdr:blipFill>
        <a:blip r:embed="rId31" cstate="print"/>
        <a:stretch>
          <a:fillRect/>
        </a:stretch>
      </xdr:blipFill>
      <xdr:spPr>
        <a:xfrm>
          <a:off x="2377440" y="13228320"/>
          <a:ext cx="5715000" cy="4324350"/>
        </a:xfrm>
        <a:prstGeom prst="rect">
          <a:avLst/>
        </a:prstGeom>
      </xdr:spPr>
    </xdr:pic>
  </etc:cellImage>
  <etc:cellImage>
    <xdr:pic>
      <xdr:nvPicPr>
        <xdr:cNvPr id="89" name="ID_12DD83EB24854C2392D2783EFCEB3CEF" descr="Picture"/>
        <xdr:cNvPicPr/>
      </xdr:nvPicPr>
      <xdr:blipFill>
        <a:blip r:embed="rId32" cstate="print"/>
        <a:stretch>
          <a:fillRect/>
        </a:stretch>
      </xdr:blipFill>
      <xdr:spPr>
        <a:xfrm>
          <a:off x="2377440" y="19629120"/>
          <a:ext cx="5715000" cy="6377940"/>
        </a:xfrm>
        <a:prstGeom prst="rect">
          <a:avLst/>
        </a:prstGeom>
      </xdr:spPr>
    </xdr:pic>
  </etc:cellImage>
  <etc:cellImage>
    <xdr:pic>
      <xdr:nvPicPr>
        <xdr:cNvPr id="87" name="ID_F5FE34C26CD445E6B4C730142656CED2" descr="Picture"/>
        <xdr:cNvPicPr/>
      </xdr:nvPicPr>
      <xdr:blipFill>
        <a:blip r:embed="rId33" cstate="print"/>
        <a:stretch>
          <a:fillRect/>
        </a:stretch>
      </xdr:blipFill>
      <xdr:spPr>
        <a:xfrm>
          <a:off x="2377440" y="11948160"/>
          <a:ext cx="5715000" cy="6377940"/>
        </a:xfrm>
        <a:prstGeom prst="rect">
          <a:avLst/>
        </a:prstGeom>
      </xdr:spPr>
    </xdr:pic>
  </etc:cellImage>
  <etc:cellImage>
    <xdr:pic>
      <xdr:nvPicPr>
        <xdr:cNvPr id="86" name="ID_C048BE97C09E4A47B5FB44A143FCCB60" descr="Picture"/>
        <xdr:cNvPicPr/>
      </xdr:nvPicPr>
      <xdr:blipFill>
        <a:blip r:embed="rId34" cstate="print"/>
        <a:stretch>
          <a:fillRect/>
        </a:stretch>
      </xdr:blipFill>
      <xdr:spPr>
        <a:xfrm>
          <a:off x="2377440" y="15788640"/>
          <a:ext cx="5715000" cy="6377940"/>
        </a:xfrm>
        <a:prstGeom prst="rect">
          <a:avLst/>
        </a:prstGeom>
      </xdr:spPr>
    </xdr:pic>
  </etc:cellImage>
  <etc:cellImage>
    <xdr:pic>
      <xdr:nvPicPr>
        <xdr:cNvPr id="84" name="ID_71BA690DBB304535B87DB74D92CB5A4E" descr="Picture"/>
        <xdr:cNvPicPr/>
      </xdr:nvPicPr>
      <xdr:blipFill>
        <a:blip r:embed="rId35" cstate="print"/>
        <a:stretch>
          <a:fillRect/>
        </a:stretch>
      </xdr:blipFill>
      <xdr:spPr>
        <a:xfrm>
          <a:off x="2377440" y="14721840"/>
          <a:ext cx="5715000" cy="6377940"/>
        </a:xfrm>
        <a:prstGeom prst="rect">
          <a:avLst/>
        </a:prstGeom>
      </xdr:spPr>
    </xdr:pic>
  </etc:cellImage>
  <etc:cellImage>
    <xdr:pic>
      <xdr:nvPicPr>
        <xdr:cNvPr id="81" name="ID_8F4BFF43F27C4E88AC9415E6FE42A29B" descr="Picture"/>
        <xdr:cNvPicPr/>
      </xdr:nvPicPr>
      <xdr:blipFill>
        <a:blip r:embed="rId36" cstate="print"/>
        <a:stretch>
          <a:fillRect/>
        </a:stretch>
      </xdr:blipFill>
      <xdr:spPr>
        <a:xfrm>
          <a:off x="2377440" y="14295120"/>
          <a:ext cx="5715000" cy="6377940"/>
        </a:xfrm>
        <a:prstGeom prst="rect">
          <a:avLst/>
        </a:prstGeom>
      </xdr:spPr>
    </xdr:pic>
  </etc:cellImage>
  <etc:cellImage>
    <xdr:pic>
      <xdr:nvPicPr>
        <xdr:cNvPr id="80" name="ID_30EDF1F93BBD40C0AEA0788335561B6D" descr="Picture"/>
        <xdr:cNvPicPr/>
      </xdr:nvPicPr>
      <xdr:blipFill>
        <a:blip r:embed="rId37" cstate="print"/>
        <a:stretch>
          <a:fillRect/>
        </a:stretch>
      </xdr:blipFill>
      <xdr:spPr>
        <a:xfrm>
          <a:off x="2377440" y="15148560"/>
          <a:ext cx="5715000" cy="6377940"/>
        </a:xfrm>
        <a:prstGeom prst="rect">
          <a:avLst/>
        </a:prstGeom>
      </xdr:spPr>
    </xdr:pic>
  </etc:cellImage>
  <etc:cellImage>
    <xdr:pic>
      <xdr:nvPicPr>
        <xdr:cNvPr id="78" name="ID_67780C0CEC524A9A9152372B60EF33F8" descr="Picture"/>
        <xdr:cNvPicPr/>
      </xdr:nvPicPr>
      <xdr:blipFill>
        <a:blip r:embed="rId38" cstate="print"/>
        <a:stretch>
          <a:fillRect/>
        </a:stretch>
      </xdr:blipFill>
      <xdr:spPr>
        <a:xfrm>
          <a:off x="2377440" y="20482560"/>
          <a:ext cx="5715000" cy="6377940"/>
        </a:xfrm>
        <a:prstGeom prst="rect">
          <a:avLst/>
        </a:prstGeom>
      </xdr:spPr>
    </xdr:pic>
  </etc:cellImage>
  <etc:cellImage>
    <xdr:pic>
      <xdr:nvPicPr>
        <xdr:cNvPr id="77" name="ID_06555BEC901D4CD88E3A4A847C990845" descr="Picture"/>
        <xdr:cNvPicPr/>
      </xdr:nvPicPr>
      <xdr:blipFill>
        <a:blip r:embed="rId39" cstate="print"/>
        <a:stretch>
          <a:fillRect/>
        </a:stretch>
      </xdr:blipFill>
      <xdr:spPr>
        <a:xfrm>
          <a:off x="2377440" y="16215360"/>
          <a:ext cx="5715000" cy="6377940"/>
        </a:xfrm>
        <a:prstGeom prst="rect">
          <a:avLst/>
        </a:prstGeom>
      </xdr:spPr>
    </xdr:pic>
  </etc:cellImage>
  <etc:cellImage>
    <xdr:pic>
      <xdr:nvPicPr>
        <xdr:cNvPr id="76" name="ID_4D764D1AE7254A40AB19F6DD4B628914" descr="Picture"/>
        <xdr:cNvPicPr/>
      </xdr:nvPicPr>
      <xdr:blipFill>
        <a:blip r:embed="rId40" cstate="print"/>
        <a:stretch>
          <a:fillRect/>
        </a:stretch>
      </xdr:blipFill>
      <xdr:spPr>
        <a:xfrm>
          <a:off x="2377440" y="18562320"/>
          <a:ext cx="5715000" cy="6377940"/>
        </a:xfrm>
        <a:prstGeom prst="rect">
          <a:avLst/>
        </a:prstGeom>
      </xdr:spPr>
    </xdr:pic>
  </etc:cellImage>
  <etc:cellImage>
    <xdr:pic>
      <xdr:nvPicPr>
        <xdr:cNvPr id="75" name="ID_0DF3699ED10C423A8E0FDD92CA4E2D4E" descr="Picture"/>
        <xdr:cNvPicPr/>
      </xdr:nvPicPr>
      <xdr:blipFill>
        <a:blip r:embed="rId41" cstate="print"/>
        <a:stretch>
          <a:fillRect/>
        </a:stretch>
      </xdr:blipFill>
      <xdr:spPr>
        <a:xfrm>
          <a:off x="2377440" y="20055840"/>
          <a:ext cx="5715000" cy="6377940"/>
        </a:xfrm>
        <a:prstGeom prst="rect">
          <a:avLst/>
        </a:prstGeom>
      </xdr:spPr>
    </xdr:pic>
  </etc:cellImage>
  <etc:cellImage>
    <xdr:pic>
      <xdr:nvPicPr>
        <xdr:cNvPr id="74" name="ID_272C50B9CFF9493481FAC369C0AFB200" descr="Picture"/>
        <xdr:cNvPicPr/>
      </xdr:nvPicPr>
      <xdr:blipFill>
        <a:blip r:embed="rId42" cstate="print"/>
        <a:stretch>
          <a:fillRect/>
        </a:stretch>
      </xdr:blipFill>
      <xdr:spPr>
        <a:xfrm>
          <a:off x="2377440" y="17495520"/>
          <a:ext cx="5715000" cy="6377940"/>
        </a:xfrm>
        <a:prstGeom prst="rect">
          <a:avLst/>
        </a:prstGeom>
      </xdr:spPr>
    </xdr:pic>
  </etc:cellImage>
  <etc:cellImage>
    <xdr:pic>
      <xdr:nvPicPr>
        <xdr:cNvPr id="73" name="ID_4CFDEBFFCF4147F5BEF36911E0259EEA" descr="Picture"/>
        <xdr:cNvPicPr/>
      </xdr:nvPicPr>
      <xdr:blipFill>
        <a:blip r:embed="rId43" cstate="print"/>
        <a:stretch>
          <a:fillRect/>
        </a:stretch>
      </xdr:blipFill>
      <xdr:spPr>
        <a:xfrm>
          <a:off x="2377440" y="17708880"/>
          <a:ext cx="5715000" cy="6377940"/>
        </a:xfrm>
        <a:prstGeom prst="rect">
          <a:avLst/>
        </a:prstGeom>
      </xdr:spPr>
    </xdr:pic>
  </etc:cellImage>
  <etc:cellImage>
    <xdr:pic>
      <xdr:nvPicPr>
        <xdr:cNvPr id="72" name="ID_923F46E73FD6461AA5EDFA70FEC69C50" descr="Picture"/>
        <xdr:cNvPicPr/>
      </xdr:nvPicPr>
      <xdr:blipFill>
        <a:blip r:embed="rId44" cstate="print"/>
        <a:stretch>
          <a:fillRect/>
        </a:stretch>
      </xdr:blipFill>
      <xdr:spPr>
        <a:xfrm>
          <a:off x="2377440" y="20269200"/>
          <a:ext cx="5715000" cy="6377940"/>
        </a:xfrm>
        <a:prstGeom prst="rect">
          <a:avLst/>
        </a:prstGeom>
      </xdr:spPr>
    </xdr:pic>
  </etc:cellImage>
  <etc:cellImage>
    <xdr:pic>
      <xdr:nvPicPr>
        <xdr:cNvPr id="71" name="ID_995DC4C0BBA5466EA4B0C7BD5B75EEE4" descr="Picture"/>
        <xdr:cNvPicPr/>
      </xdr:nvPicPr>
      <xdr:blipFill>
        <a:blip r:embed="rId45" cstate="print"/>
        <a:stretch>
          <a:fillRect/>
        </a:stretch>
      </xdr:blipFill>
      <xdr:spPr>
        <a:xfrm>
          <a:off x="2377440" y="16855440"/>
          <a:ext cx="5715000" cy="6377940"/>
        </a:xfrm>
        <a:prstGeom prst="rect">
          <a:avLst/>
        </a:prstGeom>
      </xdr:spPr>
    </xdr:pic>
  </etc:cellImage>
  <etc:cellImage>
    <xdr:pic>
      <xdr:nvPicPr>
        <xdr:cNvPr id="70" name="ID_5AB793D227A34E268A7DC7574CF7DE4E" descr="Picture"/>
        <xdr:cNvPicPr/>
      </xdr:nvPicPr>
      <xdr:blipFill>
        <a:blip r:embed="rId46" cstate="print"/>
        <a:stretch>
          <a:fillRect/>
        </a:stretch>
      </xdr:blipFill>
      <xdr:spPr>
        <a:xfrm>
          <a:off x="2377440" y="16002000"/>
          <a:ext cx="5715000" cy="6377940"/>
        </a:xfrm>
        <a:prstGeom prst="rect">
          <a:avLst/>
        </a:prstGeom>
      </xdr:spPr>
    </xdr:pic>
  </etc:cellImage>
  <etc:cellImage>
    <xdr:pic>
      <xdr:nvPicPr>
        <xdr:cNvPr id="69" name="ID_71AE2083790C475A8F05586C45C52EC1" descr="Picture"/>
        <xdr:cNvPicPr/>
      </xdr:nvPicPr>
      <xdr:blipFill>
        <a:blip r:embed="rId47" cstate="print"/>
        <a:stretch>
          <a:fillRect/>
        </a:stretch>
      </xdr:blipFill>
      <xdr:spPr>
        <a:xfrm>
          <a:off x="2377440" y="20695920"/>
          <a:ext cx="5715000" cy="6377940"/>
        </a:xfrm>
        <a:prstGeom prst="rect">
          <a:avLst/>
        </a:prstGeom>
      </xdr:spPr>
    </xdr:pic>
  </etc:cellImage>
  <etc:cellImage>
    <xdr:pic>
      <xdr:nvPicPr>
        <xdr:cNvPr id="68" name="ID_89F31DDDC53841D39DDBD6736F0A64D6" descr="Picture"/>
        <xdr:cNvPicPr/>
      </xdr:nvPicPr>
      <xdr:blipFill>
        <a:blip r:embed="rId48" cstate="print"/>
        <a:stretch>
          <a:fillRect/>
        </a:stretch>
      </xdr:blipFill>
      <xdr:spPr>
        <a:xfrm>
          <a:off x="2377440" y="8961120"/>
          <a:ext cx="5715000" cy="6377940"/>
        </a:xfrm>
        <a:prstGeom prst="rect">
          <a:avLst/>
        </a:prstGeom>
      </xdr:spPr>
    </xdr:pic>
  </etc:cellImage>
  <etc:cellImage>
    <xdr:pic>
      <xdr:nvPicPr>
        <xdr:cNvPr id="67" name="ID_C1D8D04F79A44FE98284FA774583DF3B" descr="Picture"/>
        <xdr:cNvPicPr/>
      </xdr:nvPicPr>
      <xdr:blipFill>
        <a:blip r:embed="rId49" cstate="print"/>
        <a:stretch>
          <a:fillRect/>
        </a:stretch>
      </xdr:blipFill>
      <xdr:spPr>
        <a:xfrm>
          <a:off x="2377440" y="18989040"/>
          <a:ext cx="5715000" cy="6377940"/>
        </a:xfrm>
        <a:prstGeom prst="rect">
          <a:avLst/>
        </a:prstGeom>
      </xdr:spPr>
    </xdr:pic>
  </etc:cellImage>
  <etc:cellImage>
    <xdr:pic>
      <xdr:nvPicPr>
        <xdr:cNvPr id="66" name="ID_65D757E4B2D343A39A87117F1189E315" descr="Picture"/>
        <xdr:cNvPicPr/>
      </xdr:nvPicPr>
      <xdr:blipFill>
        <a:blip r:embed="rId50" cstate="print"/>
        <a:stretch>
          <a:fillRect/>
        </a:stretch>
      </xdr:blipFill>
      <xdr:spPr>
        <a:xfrm>
          <a:off x="2377440" y="18135600"/>
          <a:ext cx="5715000" cy="6377940"/>
        </a:xfrm>
        <a:prstGeom prst="rect">
          <a:avLst/>
        </a:prstGeom>
      </xdr:spPr>
    </xdr:pic>
  </etc:cellImage>
  <etc:cellImage>
    <xdr:pic>
      <xdr:nvPicPr>
        <xdr:cNvPr id="65" name="ID_E2470F3BA3DF49B88527B321EE7EBAAF" descr="Picture"/>
        <xdr:cNvPicPr/>
      </xdr:nvPicPr>
      <xdr:blipFill>
        <a:blip r:embed="rId51" cstate="print"/>
        <a:stretch>
          <a:fillRect/>
        </a:stretch>
      </xdr:blipFill>
      <xdr:spPr>
        <a:xfrm>
          <a:off x="2377440" y="2346960"/>
          <a:ext cx="5715000" cy="6377940"/>
        </a:xfrm>
        <a:prstGeom prst="rect">
          <a:avLst/>
        </a:prstGeom>
      </xdr:spPr>
    </xdr:pic>
  </etc:cellImage>
  <etc:cellImage>
    <xdr:pic>
      <xdr:nvPicPr>
        <xdr:cNvPr id="64" name="ID_79FB5911C278450591A37C3B2571600B" descr="Picture"/>
        <xdr:cNvPicPr/>
      </xdr:nvPicPr>
      <xdr:blipFill>
        <a:blip r:embed="rId52" cstate="print"/>
        <a:stretch>
          <a:fillRect/>
        </a:stretch>
      </xdr:blipFill>
      <xdr:spPr>
        <a:xfrm>
          <a:off x="2377440" y="12161520"/>
          <a:ext cx="5715000" cy="3888105"/>
        </a:xfrm>
        <a:prstGeom prst="rect">
          <a:avLst/>
        </a:prstGeom>
      </xdr:spPr>
    </xdr:pic>
  </etc:cellImage>
  <etc:cellImage>
    <xdr:pic>
      <xdr:nvPicPr>
        <xdr:cNvPr id="63" name="ID_9C8B79C29D16487F91A1E3DEA33C4928" descr="Picture"/>
        <xdr:cNvPicPr/>
      </xdr:nvPicPr>
      <xdr:blipFill>
        <a:blip r:embed="rId53" cstate="print"/>
        <a:stretch>
          <a:fillRect/>
        </a:stretch>
      </xdr:blipFill>
      <xdr:spPr>
        <a:xfrm>
          <a:off x="2377440" y="10881360"/>
          <a:ext cx="5715000" cy="2954655"/>
        </a:xfrm>
        <a:prstGeom prst="rect">
          <a:avLst/>
        </a:prstGeom>
      </xdr:spPr>
    </xdr:pic>
  </etc:cellImage>
  <etc:cellImage>
    <xdr:pic>
      <xdr:nvPicPr>
        <xdr:cNvPr id="62" name="ID_C0487C0D97244CA0B1BAFF80630123D4" descr="Picture"/>
        <xdr:cNvPicPr/>
      </xdr:nvPicPr>
      <xdr:blipFill>
        <a:blip r:embed="rId54" cstate="print"/>
        <a:stretch>
          <a:fillRect/>
        </a:stretch>
      </xdr:blipFill>
      <xdr:spPr>
        <a:xfrm>
          <a:off x="2377440" y="17068800"/>
          <a:ext cx="5715000" cy="6377940"/>
        </a:xfrm>
        <a:prstGeom prst="rect">
          <a:avLst/>
        </a:prstGeom>
      </xdr:spPr>
    </xdr:pic>
  </etc:cellImage>
  <etc:cellImage>
    <xdr:pic>
      <xdr:nvPicPr>
        <xdr:cNvPr id="61" name="ID_BA5F11650164454BAC84929B4667F512" descr="Picture"/>
        <xdr:cNvPicPr/>
      </xdr:nvPicPr>
      <xdr:blipFill>
        <a:blip r:embed="rId55" cstate="print"/>
        <a:stretch>
          <a:fillRect/>
        </a:stretch>
      </xdr:blipFill>
      <xdr:spPr>
        <a:xfrm>
          <a:off x="2377440" y="9387840"/>
          <a:ext cx="5715000" cy="6377940"/>
        </a:xfrm>
        <a:prstGeom prst="rect">
          <a:avLst/>
        </a:prstGeom>
      </xdr:spPr>
    </xdr:pic>
  </etc:cellImage>
  <etc:cellImage>
    <xdr:pic>
      <xdr:nvPicPr>
        <xdr:cNvPr id="60" name="ID_D4D278E6925947E2BA067FAB71A8F2F7" descr="Picture"/>
        <xdr:cNvPicPr/>
      </xdr:nvPicPr>
      <xdr:blipFill>
        <a:blip r:embed="rId56" cstate="print"/>
        <a:stretch>
          <a:fillRect/>
        </a:stretch>
      </xdr:blipFill>
      <xdr:spPr>
        <a:xfrm>
          <a:off x="2377440" y="18348960"/>
          <a:ext cx="5715000" cy="6377940"/>
        </a:xfrm>
        <a:prstGeom prst="rect">
          <a:avLst/>
        </a:prstGeom>
      </xdr:spPr>
    </xdr:pic>
  </etc:cellImage>
  <etc:cellImage>
    <xdr:pic>
      <xdr:nvPicPr>
        <xdr:cNvPr id="59" name="ID_9EAC5ADCD7E04818801AE53E21569FCF" descr="Picture"/>
        <xdr:cNvPicPr/>
      </xdr:nvPicPr>
      <xdr:blipFill>
        <a:blip r:embed="rId57" cstate="print"/>
        <a:stretch>
          <a:fillRect/>
        </a:stretch>
      </xdr:blipFill>
      <xdr:spPr>
        <a:xfrm>
          <a:off x="2377440" y="19415760"/>
          <a:ext cx="5715000" cy="6377940"/>
        </a:xfrm>
        <a:prstGeom prst="rect">
          <a:avLst/>
        </a:prstGeom>
      </xdr:spPr>
    </xdr:pic>
  </etc:cellImage>
  <etc:cellImage>
    <xdr:pic>
      <xdr:nvPicPr>
        <xdr:cNvPr id="58" name="ID_1C7C9559EB0B4CFBBDF1FC8614D4A75E" descr="Picture"/>
        <xdr:cNvPicPr/>
      </xdr:nvPicPr>
      <xdr:blipFill>
        <a:blip r:embed="rId58" cstate="print"/>
        <a:stretch>
          <a:fillRect/>
        </a:stretch>
      </xdr:blipFill>
      <xdr:spPr>
        <a:xfrm>
          <a:off x="2377440" y="17922240"/>
          <a:ext cx="5715000" cy="6377940"/>
        </a:xfrm>
        <a:prstGeom prst="rect">
          <a:avLst/>
        </a:prstGeom>
      </xdr:spPr>
    </xdr:pic>
  </etc:cellImage>
  <etc:cellImage>
    <xdr:pic>
      <xdr:nvPicPr>
        <xdr:cNvPr id="57" name="ID_B5051A907B144D6480712061EDB678BD" descr="Picture"/>
        <xdr:cNvPicPr/>
      </xdr:nvPicPr>
      <xdr:blipFill>
        <a:blip r:embed="rId59" cstate="print"/>
        <a:stretch>
          <a:fillRect/>
        </a:stretch>
      </xdr:blipFill>
      <xdr:spPr>
        <a:xfrm>
          <a:off x="2377440" y="6614160"/>
          <a:ext cx="5715000" cy="6377940"/>
        </a:xfrm>
        <a:prstGeom prst="rect">
          <a:avLst/>
        </a:prstGeom>
      </xdr:spPr>
    </xdr:pic>
  </etc:cellImage>
  <etc:cellImage>
    <xdr:pic>
      <xdr:nvPicPr>
        <xdr:cNvPr id="56" name="ID_EB0C4C66714F4090AE7D0CA517CC7479" descr="Picture"/>
        <xdr:cNvPicPr/>
      </xdr:nvPicPr>
      <xdr:blipFill>
        <a:blip r:embed="rId60" cstate="print"/>
        <a:stretch>
          <a:fillRect/>
        </a:stretch>
      </xdr:blipFill>
      <xdr:spPr>
        <a:xfrm>
          <a:off x="2377440" y="15361920"/>
          <a:ext cx="5715000" cy="6377940"/>
        </a:xfrm>
        <a:prstGeom prst="rect">
          <a:avLst/>
        </a:prstGeom>
      </xdr:spPr>
    </xdr:pic>
  </etc:cellImage>
  <etc:cellImage>
    <xdr:pic>
      <xdr:nvPicPr>
        <xdr:cNvPr id="55" name="ID_96AE6FDD03D04CE3B310A19EB609942B" descr="Picture"/>
        <xdr:cNvPicPr/>
      </xdr:nvPicPr>
      <xdr:blipFill>
        <a:blip r:embed="rId61" cstate="print"/>
        <a:stretch>
          <a:fillRect/>
        </a:stretch>
      </xdr:blipFill>
      <xdr:spPr>
        <a:xfrm>
          <a:off x="2377440" y="853440"/>
          <a:ext cx="5715000" cy="1939290"/>
        </a:xfrm>
        <a:prstGeom prst="rect">
          <a:avLst/>
        </a:prstGeom>
      </xdr:spPr>
    </xdr:pic>
  </etc:cellImage>
  <etc:cellImage>
    <xdr:pic>
      <xdr:nvPicPr>
        <xdr:cNvPr id="54" name="ID_1E327994D55947C9A1F44C69E48351C0" descr="Picture"/>
        <xdr:cNvPicPr/>
      </xdr:nvPicPr>
      <xdr:blipFill>
        <a:blip r:embed="rId62" cstate="print"/>
        <a:stretch>
          <a:fillRect/>
        </a:stretch>
      </xdr:blipFill>
      <xdr:spPr>
        <a:xfrm>
          <a:off x="2377440" y="15575280"/>
          <a:ext cx="5715000" cy="6377940"/>
        </a:xfrm>
        <a:prstGeom prst="rect">
          <a:avLst/>
        </a:prstGeom>
      </xdr:spPr>
    </xdr:pic>
  </etc:cellImage>
  <etc:cellImage>
    <xdr:pic>
      <xdr:nvPicPr>
        <xdr:cNvPr id="53" name="ID_DDEE6BA367A44E7CA985E90468CF8886" descr="Picture"/>
        <xdr:cNvPicPr/>
      </xdr:nvPicPr>
      <xdr:blipFill>
        <a:blip r:embed="rId63" cstate="print"/>
        <a:stretch>
          <a:fillRect/>
        </a:stretch>
      </xdr:blipFill>
      <xdr:spPr>
        <a:xfrm>
          <a:off x="2377440" y="17282160"/>
          <a:ext cx="5715000" cy="6377940"/>
        </a:xfrm>
        <a:prstGeom prst="rect">
          <a:avLst/>
        </a:prstGeom>
      </xdr:spPr>
    </xdr:pic>
  </etc:cellImage>
  <etc:cellImage>
    <xdr:pic>
      <xdr:nvPicPr>
        <xdr:cNvPr id="52" name="ID_F91E3DF7B2494E128E820B6788B34883" descr="Picture"/>
        <xdr:cNvPicPr/>
      </xdr:nvPicPr>
      <xdr:blipFill>
        <a:blip r:embed="rId64" cstate="print"/>
        <a:stretch>
          <a:fillRect/>
        </a:stretch>
      </xdr:blipFill>
      <xdr:spPr>
        <a:xfrm>
          <a:off x="2377440" y="16428720"/>
          <a:ext cx="5715000" cy="6377940"/>
        </a:xfrm>
        <a:prstGeom prst="rect">
          <a:avLst/>
        </a:prstGeom>
      </xdr:spPr>
    </xdr:pic>
  </etc:cellImage>
  <etc:cellImage>
    <xdr:pic>
      <xdr:nvPicPr>
        <xdr:cNvPr id="51" name="ID_5E5B196203ED4941B87D16B0D9C5FC5F" descr="Picture"/>
        <xdr:cNvPicPr/>
      </xdr:nvPicPr>
      <xdr:blipFill>
        <a:blip r:embed="rId65" cstate="print"/>
        <a:stretch>
          <a:fillRect/>
        </a:stretch>
      </xdr:blipFill>
      <xdr:spPr>
        <a:xfrm>
          <a:off x="2377440" y="13868400"/>
          <a:ext cx="3133725" cy="6377940"/>
        </a:xfrm>
        <a:prstGeom prst="rect">
          <a:avLst/>
        </a:prstGeom>
      </xdr:spPr>
    </xdr:pic>
  </etc:cellImage>
  <etc:cellImage>
    <xdr:pic>
      <xdr:nvPicPr>
        <xdr:cNvPr id="50" name="ID_2449A830EBF34418BF633363961E8C72" descr="Picture"/>
        <xdr:cNvPicPr/>
      </xdr:nvPicPr>
      <xdr:blipFill>
        <a:blip r:embed="rId66" cstate="print"/>
        <a:stretch>
          <a:fillRect/>
        </a:stretch>
      </xdr:blipFill>
      <xdr:spPr>
        <a:xfrm>
          <a:off x="2377440" y="13441680"/>
          <a:ext cx="5715000" cy="5273040"/>
        </a:xfrm>
        <a:prstGeom prst="rect">
          <a:avLst/>
        </a:prstGeom>
      </xdr:spPr>
    </xdr:pic>
  </etc:cellImage>
  <etc:cellImage>
    <xdr:pic>
      <xdr:nvPicPr>
        <xdr:cNvPr id="48" name="ID_F7F58F5BDE984467ACD2EC1D4814A887" descr="Picture"/>
        <xdr:cNvPicPr/>
      </xdr:nvPicPr>
      <xdr:blipFill>
        <a:blip r:embed="rId67" cstate="print"/>
        <a:stretch>
          <a:fillRect/>
        </a:stretch>
      </xdr:blipFill>
      <xdr:spPr>
        <a:xfrm>
          <a:off x="2377440" y="12588240"/>
          <a:ext cx="5715000" cy="3674745"/>
        </a:xfrm>
        <a:prstGeom prst="rect">
          <a:avLst/>
        </a:prstGeom>
      </xdr:spPr>
    </xdr:pic>
  </etc:cellImage>
  <etc:cellImage>
    <xdr:pic>
      <xdr:nvPicPr>
        <xdr:cNvPr id="46" name="ID_E2ACA071273644BA941E1A0101790A00" descr="Picture"/>
        <xdr:cNvPicPr/>
      </xdr:nvPicPr>
      <xdr:blipFill>
        <a:blip r:embed="rId68" cstate="print"/>
        <a:stretch>
          <a:fillRect/>
        </a:stretch>
      </xdr:blipFill>
      <xdr:spPr>
        <a:xfrm>
          <a:off x="2377440" y="12374880"/>
          <a:ext cx="5715000" cy="4846320"/>
        </a:xfrm>
        <a:prstGeom prst="rect">
          <a:avLst/>
        </a:prstGeom>
      </xdr:spPr>
    </xdr:pic>
  </etc:cellImage>
  <etc:cellImage>
    <xdr:pic>
      <xdr:nvPicPr>
        <xdr:cNvPr id="44" name="ID_1C41D7ABBF2D4B2BAB4A4245E72531B9" descr="Picture"/>
        <xdr:cNvPicPr/>
      </xdr:nvPicPr>
      <xdr:blipFill>
        <a:blip r:embed="rId69" cstate="print"/>
        <a:stretch>
          <a:fillRect/>
        </a:stretch>
      </xdr:blipFill>
      <xdr:spPr>
        <a:xfrm>
          <a:off x="2377440" y="14508480"/>
          <a:ext cx="5715000" cy="6377940"/>
        </a:xfrm>
        <a:prstGeom prst="rect">
          <a:avLst/>
        </a:prstGeom>
      </xdr:spPr>
    </xdr:pic>
  </etc:cellImage>
  <etc:cellImage>
    <xdr:pic>
      <xdr:nvPicPr>
        <xdr:cNvPr id="43" name="ID_A0CA627A6588419ABD676D65344BB830" descr="Picture"/>
        <xdr:cNvPicPr/>
      </xdr:nvPicPr>
      <xdr:blipFill>
        <a:blip r:embed="rId70" cstate="print"/>
        <a:stretch>
          <a:fillRect/>
        </a:stretch>
      </xdr:blipFill>
      <xdr:spPr>
        <a:xfrm>
          <a:off x="2377440" y="9814560"/>
          <a:ext cx="5715000" cy="6377940"/>
        </a:xfrm>
        <a:prstGeom prst="rect">
          <a:avLst/>
        </a:prstGeom>
      </xdr:spPr>
    </xdr:pic>
  </etc:cellImage>
  <etc:cellImage>
    <xdr:pic>
      <xdr:nvPicPr>
        <xdr:cNvPr id="83" name="ID_7BD70498E3914B8BA8D9BE026E298143" descr="Picture"/>
        <xdr:cNvPicPr/>
      </xdr:nvPicPr>
      <xdr:blipFill>
        <a:blip r:embed="rId71" cstate="print"/>
        <a:stretch>
          <a:fillRect/>
        </a:stretch>
      </xdr:blipFill>
      <xdr:spPr>
        <a:xfrm>
          <a:off x="2377440" y="22616160"/>
          <a:ext cx="5715000" cy="6377940"/>
        </a:xfrm>
        <a:prstGeom prst="rect">
          <a:avLst/>
        </a:prstGeom>
      </xdr:spPr>
    </xdr:pic>
  </etc:cellImage>
  <etc:cellImage>
    <xdr:pic>
      <xdr:nvPicPr>
        <xdr:cNvPr id="42" name="ID_E2ED663941064858AFE325AD5DF05D2D" descr="Picture"/>
        <xdr:cNvPicPr/>
      </xdr:nvPicPr>
      <xdr:blipFill>
        <a:blip r:embed="rId72" cstate="print"/>
        <a:stretch>
          <a:fillRect/>
        </a:stretch>
      </xdr:blipFill>
      <xdr:spPr>
        <a:xfrm>
          <a:off x="2377440" y="1920240"/>
          <a:ext cx="5172075" cy="6377940"/>
        </a:xfrm>
        <a:prstGeom prst="rect">
          <a:avLst/>
        </a:prstGeom>
      </xdr:spPr>
    </xdr:pic>
  </etc:cellImage>
  <etc:cellImage>
    <xdr:pic>
      <xdr:nvPicPr>
        <xdr:cNvPr id="93" name="ID_D1E1D7C34DFD436A910C4F06403ADA3C" descr="Picture"/>
        <xdr:cNvPicPr/>
      </xdr:nvPicPr>
      <xdr:blipFill>
        <a:blip r:embed="rId73" cstate="print"/>
        <a:stretch>
          <a:fillRect/>
        </a:stretch>
      </xdr:blipFill>
      <xdr:spPr>
        <a:xfrm>
          <a:off x="2377440" y="24749760"/>
          <a:ext cx="5715000" cy="2849880"/>
        </a:xfrm>
        <a:prstGeom prst="rect">
          <a:avLst/>
        </a:prstGeom>
      </xdr:spPr>
    </xdr:pic>
  </etc:cellImage>
  <etc:cellImage>
    <xdr:pic>
      <xdr:nvPicPr>
        <xdr:cNvPr id="40" name="ID_88DA64DB6B5B4D3C8EE3540894A18739" descr="Picture"/>
        <xdr:cNvPicPr/>
      </xdr:nvPicPr>
      <xdr:blipFill>
        <a:blip r:embed="rId74" cstate="print"/>
        <a:stretch>
          <a:fillRect/>
        </a:stretch>
      </xdr:blipFill>
      <xdr:spPr>
        <a:xfrm>
          <a:off x="2377440" y="4053840"/>
          <a:ext cx="5715000" cy="4215765"/>
        </a:xfrm>
        <a:prstGeom prst="rect">
          <a:avLst/>
        </a:prstGeom>
      </xdr:spPr>
    </xdr:pic>
  </etc:cellImage>
  <etc:cellImage>
    <xdr:pic>
      <xdr:nvPicPr>
        <xdr:cNvPr id="36" name="ID_DE6977FB4ABF45359DFFC3C541396AE6" descr="Picture"/>
        <xdr:cNvPicPr/>
      </xdr:nvPicPr>
      <xdr:blipFill>
        <a:blip r:embed="rId75" cstate="print"/>
        <a:stretch>
          <a:fillRect/>
        </a:stretch>
      </xdr:blipFill>
      <xdr:spPr>
        <a:xfrm>
          <a:off x="2377440" y="6187440"/>
          <a:ext cx="5715000" cy="6377940"/>
        </a:xfrm>
        <a:prstGeom prst="rect">
          <a:avLst/>
        </a:prstGeom>
      </xdr:spPr>
    </xdr:pic>
  </etc:cellImage>
  <etc:cellImage>
    <xdr:pic>
      <xdr:nvPicPr>
        <xdr:cNvPr id="37" name="ID_F99B42BCBD2C48009FE83143C111F206" descr="Picture"/>
        <xdr:cNvPicPr/>
      </xdr:nvPicPr>
      <xdr:blipFill>
        <a:blip r:embed="rId76" cstate="print"/>
        <a:stretch>
          <a:fillRect/>
        </a:stretch>
      </xdr:blipFill>
      <xdr:spPr>
        <a:xfrm>
          <a:off x="2377440" y="12801600"/>
          <a:ext cx="5715000" cy="5196840"/>
        </a:xfrm>
        <a:prstGeom prst="rect">
          <a:avLst/>
        </a:prstGeom>
      </xdr:spPr>
    </xdr:pic>
  </etc:cellImage>
  <etc:cellImage>
    <xdr:pic>
      <xdr:nvPicPr>
        <xdr:cNvPr id="35" name="ID_6CD73E9FB9664CFB902769D071D49663" descr="Picture"/>
        <xdr:cNvPicPr/>
      </xdr:nvPicPr>
      <xdr:blipFill>
        <a:blip r:embed="rId77" cstate="print"/>
        <a:stretch>
          <a:fillRect/>
        </a:stretch>
      </xdr:blipFill>
      <xdr:spPr>
        <a:xfrm>
          <a:off x="2377440" y="2773680"/>
          <a:ext cx="5715000" cy="3655695"/>
        </a:xfrm>
        <a:prstGeom prst="rect">
          <a:avLst/>
        </a:prstGeom>
      </xdr:spPr>
    </xdr:pic>
  </etc:cellImage>
  <etc:cellImage>
    <xdr:pic>
      <xdr:nvPicPr>
        <xdr:cNvPr id="32" name="ID_74A09444DA394FFE8C2423FB143601CD" descr="Picture"/>
        <xdr:cNvPicPr/>
      </xdr:nvPicPr>
      <xdr:blipFill>
        <a:blip r:embed="rId78" cstate="print"/>
        <a:stretch>
          <a:fillRect/>
        </a:stretch>
      </xdr:blipFill>
      <xdr:spPr>
        <a:xfrm>
          <a:off x="2377440" y="4267200"/>
          <a:ext cx="5715000" cy="6377940"/>
        </a:xfrm>
        <a:prstGeom prst="rect">
          <a:avLst/>
        </a:prstGeom>
      </xdr:spPr>
    </xdr:pic>
  </etc:cellImage>
  <etc:cellImage>
    <xdr:pic>
      <xdr:nvPicPr>
        <xdr:cNvPr id="31" name="ID_7A05E10A3C3E4AA5BCE5AB690F304605" descr="Picture"/>
        <xdr:cNvPicPr/>
      </xdr:nvPicPr>
      <xdr:blipFill>
        <a:blip r:embed="rId79" cstate="print"/>
        <a:stretch>
          <a:fillRect/>
        </a:stretch>
      </xdr:blipFill>
      <xdr:spPr>
        <a:xfrm>
          <a:off x="2377440" y="10027920"/>
          <a:ext cx="5715000" cy="6377940"/>
        </a:xfrm>
        <a:prstGeom prst="rect">
          <a:avLst/>
        </a:prstGeom>
      </xdr:spPr>
    </xdr:pic>
  </etc:cellImage>
  <etc:cellImage>
    <xdr:pic>
      <xdr:nvPicPr>
        <xdr:cNvPr id="30" name="ID_2D8F56A1A551475C8D81E3D699EAA94E" descr="Picture"/>
        <xdr:cNvPicPr/>
      </xdr:nvPicPr>
      <xdr:blipFill>
        <a:blip r:embed="rId80" cstate="print"/>
        <a:stretch>
          <a:fillRect/>
        </a:stretch>
      </xdr:blipFill>
      <xdr:spPr>
        <a:xfrm>
          <a:off x="2377440" y="7254240"/>
          <a:ext cx="5715000" cy="6377940"/>
        </a:xfrm>
        <a:prstGeom prst="rect">
          <a:avLst/>
        </a:prstGeom>
      </xdr:spPr>
    </xdr:pic>
  </etc:cellImage>
  <etc:cellImage>
    <xdr:pic>
      <xdr:nvPicPr>
        <xdr:cNvPr id="33" name="ID_2A687F988F0A497583DC5704766C098F" descr="Picture"/>
        <xdr:cNvPicPr/>
      </xdr:nvPicPr>
      <xdr:blipFill>
        <a:blip r:embed="rId81" cstate="print"/>
        <a:stretch>
          <a:fillRect/>
        </a:stretch>
      </xdr:blipFill>
      <xdr:spPr>
        <a:xfrm>
          <a:off x="2377440" y="13655040"/>
          <a:ext cx="5715000" cy="4429125"/>
        </a:xfrm>
        <a:prstGeom prst="rect">
          <a:avLst/>
        </a:prstGeom>
      </xdr:spPr>
    </xdr:pic>
  </etc:cellImage>
  <etc:cellImage>
    <xdr:pic>
      <xdr:nvPicPr>
        <xdr:cNvPr id="29" name="ID_EEFD949C4ABF47A9A8CCBB4CB676C49C" descr="Picture"/>
        <xdr:cNvPicPr/>
      </xdr:nvPicPr>
      <xdr:blipFill>
        <a:blip r:embed="rId82" cstate="print"/>
        <a:stretch>
          <a:fillRect/>
        </a:stretch>
      </xdr:blipFill>
      <xdr:spPr>
        <a:xfrm>
          <a:off x="2377440" y="3627120"/>
          <a:ext cx="5715000" cy="2579370"/>
        </a:xfrm>
        <a:prstGeom prst="rect">
          <a:avLst/>
        </a:prstGeom>
      </xdr:spPr>
    </xdr:pic>
  </etc:cellImage>
  <etc:cellImage>
    <xdr:pic>
      <xdr:nvPicPr>
        <xdr:cNvPr id="28" name="ID_EB3382B1EA304C68BF800733D02164C6" descr="Picture"/>
        <xdr:cNvPicPr/>
      </xdr:nvPicPr>
      <xdr:blipFill>
        <a:blip r:embed="rId83" cstate="print"/>
        <a:stretch>
          <a:fillRect/>
        </a:stretch>
      </xdr:blipFill>
      <xdr:spPr>
        <a:xfrm>
          <a:off x="2377440" y="7894320"/>
          <a:ext cx="5715000" cy="6377940"/>
        </a:xfrm>
        <a:prstGeom prst="rect">
          <a:avLst/>
        </a:prstGeom>
      </xdr:spPr>
    </xdr:pic>
  </etc:cellImage>
  <etc:cellImage>
    <xdr:pic>
      <xdr:nvPicPr>
        <xdr:cNvPr id="34" name="ID_49019F1F2A234D44A096E0476BE68199" descr="Picture"/>
        <xdr:cNvPicPr/>
      </xdr:nvPicPr>
      <xdr:blipFill>
        <a:blip r:embed="rId84" cstate="print"/>
        <a:stretch>
          <a:fillRect/>
        </a:stretch>
      </xdr:blipFill>
      <xdr:spPr>
        <a:xfrm>
          <a:off x="2377440" y="11521440"/>
          <a:ext cx="5715000" cy="4935855"/>
        </a:xfrm>
        <a:prstGeom prst="rect">
          <a:avLst/>
        </a:prstGeom>
      </xdr:spPr>
    </xdr:pic>
  </etc:cellImage>
  <etc:cellImage>
    <xdr:pic>
      <xdr:nvPicPr>
        <xdr:cNvPr id="88" name="ID_695303D4A9A24C42B51425253DAFF30F" descr="Picture"/>
        <xdr:cNvPicPr/>
      </xdr:nvPicPr>
      <xdr:blipFill>
        <a:blip r:embed="rId85" cstate="print"/>
        <a:stretch>
          <a:fillRect/>
        </a:stretch>
      </xdr:blipFill>
      <xdr:spPr>
        <a:xfrm>
          <a:off x="2377440" y="22189440"/>
          <a:ext cx="5715000" cy="6377940"/>
        </a:xfrm>
        <a:prstGeom prst="rect">
          <a:avLst/>
        </a:prstGeom>
      </xdr:spPr>
    </xdr:pic>
  </etc:cellImage>
  <etc:cellImage>
    <xdr:pic>
      <xdr:nvPicPr>
        <xdr:cNvPr id="27" name="ID_E080F24253F647BC8373AE84A71A2816" descr="Picture"/>
        <xdr:cNvPicPr/>
      </xdr:nvPicPr>
      <xdr:blipFill>
        <a:blip r:embed="rId86" cstate="print"/>
        <a:stretch>
          <a:fillRect/>
        </a:stretch>
      </xdr:blipFill>
      <xdr:spPr>
        <a:xfrm>
          <a:off x="2377440" y="1493520"/>
          <a:ext cx="5715000" cy="3276600"/>
        </a:xfrm>
        <a:prstGeom prst="rect">
          <a:avLst/>
        </a:prstGeom>
      </xdr:spPr>
    </xdr:pic>
  </etc:cellImage>
  <etc:cellImage>
    <xdr:pic>
      <xdr:nvPicPr>
        <xdr:cNvPr id="26" name="ID_F73ADE194D294A3BAF6CA1A94B6EB072" descr="Picture"/>
        <xdr:cNvPicPr/>
      </xdr:nvPicPr>
      <xdr:blipFill>
        <a:blip r:embed="rId87" cstate="print"/>
        <a:stretch>
          <a:fillRect/>
        </a:stretch>
      </xdr:blipFill>
      <xdr:spPr>
        <a:xfrm>
          <a:off x="2377440" y="9174480"/>
          <a:ext cx="5715000" cy="6377940"/>
        </a:xfrm>
        <a:prstGeom prst="rect">
          <a:avLst/>
        </a:prstGeom>
      </xdr:spPr>
    </xdr:pic>
  </etc:cellImage>
  <etc:cellImage>
    <xdr:pic>
      <xdr:nvPicPr>
        <xdr:cNvPr id="25" name="ID_23A86B41C8DA4FE6B7DEE9382F60EC01" descr="Picture"/>
        <xdr:cNvPicPr/>
      </xdr:nvPicPr>
      <xdr:blipFill>
        <a:blip r:embed="rId88" cstate="print"/>
        <a:stretch>
          <a:fillRect/>
        </a:stretch>
      </xdr:blipFill>
      <xdr:spPr>
        <a:xfrm>
          <a:off x="2377440" y="2133600"/>
          <a:ext cx="5715000" cy="6377940"/>
        </a:xfrm>
        <a:prstGeom prst="rect">
          <a:avLst/>
        </a:prstGeom>
      </xdr:spPr>
    </xdr:pic>
  </etc:cellImage>
  <etc:cellImage>
    <xdr:pic>
      <xdr:nvPicPr>
        <xdr:cNvPr id="24" name="ID_6AFC6E97EE3C48CE8D5545283A885BD7" descr="Picture"/>
        <xdr:cNvPicPr/>
      </xdr:nvPicPr>
      <xdr:blipFill>
        <a:blip r:embed="rId89" cstate="print"/>
        <a:stretch>
          <a:fillRect/>
        </a:stretch>
      </xdr:blipFill>
      <xdr:spPr>
        <a:xfrm>
          <a:off x="2377440" y="3840480"/>
          <a:ext cx="5715000" cy="4352925"/>
        </a:xfrm>
        <a:prstGeom prst="rect">
          <a:avLst/>
        </a:prstGeom>
      </xdr:spPr>
    </xdr:pic>
  </etc:cellImage>
  <etc:cellImage>
    <xdr:pic>
      <xdr:nvPicPr>
        <xdr:cNvPr id="39" name="ID_E0785F5E594044619C387177A842F7EA" descr="Picture"/>
        <xdr:cNvPicPr/>
      </xdr:nvPicPr>
      <xdr:blipFill>
        <a:blip r:embed="rId90" cstate="print"/>
        <a:stretch>
          <a:fillRect/>
        </a:stretch>
      </xdr:blipFill>
      <xdr:spPr>
        <a:xfrm>
          <a:off x="2377440" y="11308080"/>
          <a:ext cx="5715000" cy="5069205"/>
        </a:xfrm>
        <a:prstGeom prst="rect">
          <a:avLst/>
        </a:prstGeom>
      </xdr:spPr>
    </xdr:pic>
  </etc:cellImage>
  <etc:cellImage>
    <xdr:pic>
      <xdr:nvPicPr>
        <xdr:cNvPr id="90" name="ID_A05C739461984B4AB8E8B4051B5B67A3" descr="Picture"/>
        <xdr:cNvPicPr/>
      </xdr:nvPicPr>
      <xdr:blipFill>
        <a:blip r:embed="rId91" cstate="print"/>
        <a:stretch>
          <a:fillRect/>
        </a:stretch>
      </xdr:blipFill>
      <xdr:spPr>
        <a:xfrm>
          <a:off x="2377440" y="21976080"/>
          <a:ext cx="5715000" cy="6377940"/>
        </a:xfrm>
        <a:prstGeom prst="rect">
          <a:avLst/>
        </a:prstGeom>
      </xdr:spPr>
    </xdr:pic>
  </etc:cellImage>
  <etc:cellImage>
    <xdr:pic>
      <xdr:nvPicPr>
        <xdr:cNvPr id="22" name="ID_0D3FE12575D84C6FA40478B12B6FEDCD" descr="Picture"/>
        <xdr:cNvPicPr/>
      </xdr:nvPicPr>
      <xdr:blipFill>
        <a:blip r:embed="rId92" cstate="print"/>
        <a:stretch>
          <a:fillRect/>
        </a:stretch>
      </xdr:blipFill>
      <xdr:spPr>
        <a:xfrm>
          <a:off x="2377440" y="1280160"/>
          <a:ext cx="5715000" cy="3352800"/>
        </a:xfrm>
        <a:prstGeom prst="rect">
          <a:avLst/>
        </a:prstGeom>
      </xdr:spPr>
    </xdr:pic>
  </etc:cellImage>
  <etc:cellImage>
    <xdr:pic>
      <xdr:nvPicPr>
        <xdr:cNvPr id="82" name="ID_A6E7D5D1357E4BD1958F12BA6419389A" descr="Picture"/>
        <xdr:cNvPicPr/>
      </xdr:nvPicPr>
      <xdr:blipFill>
        <a:blip r:embed="rId93" cstate="print"/>
        <a:stretch>
          <a:fillRect/>
        </a:stretch>
      </xdr:blipFill>
      <xdr:spPr>
        <a:xfrm>
          <a:off x="2377440" y="22402800"/>
          <a:ext cx="5715000" cy="6377940"/>
        </a:xfrm>
        <a:prstGeom prst="rect">
          <a:avLst/>
        </a:prstGeom>
      </xdr:spPr>
    </xdr:pic>
  </etc:cellImage>
  <etc:cellImage>
    <xdr:pic>
      <xdr:nvPicPr>
        <xdr:cNvPr id="19" name="ID_086CEE4D803246FAABD621B6534C4136" descr="Picture"/>
        <xdr:cNvPicPr/>
      </xdr:nvPicPr>
      <xdr:blipFill>
        <a:blip r:embed="rId94" cstate="print"/>
        <a:stretch>
          <a:fillRect/>
        </a:stretch>
      </xdr:blipFill>
      <xdr:spPr>
        <a:xfrm>
          <a:off x="2377440" y="1706880"/>
          <a:ext cx="5715000" cy="6377940"/>
        </a:xfrm>
        <a:prstGeom prst="rect">
          <a:avLst/>
        </a:prstGeom>
      </xdr:spPr>
    </xdr:pic>
  </etc:cellImage>
  <etc:cellImage>
    <xdr:pic>
      <xdr:nvPicPr>
        <xdr:cNvPr id="17" name="ID_FB3BF332D88D4AE2968C95AAEFB23B1A" descr="Picture"/>
        <xdr:cNvPicPr/>
      </xdr:nvPicPr>
      <xdr:blipFill>
        <a:blip r:embed="rId95" cstate="print"/>
        <a:stretch>
          <a:fillRect/>
        </a:stretch>
      </xdr:blipFill>
      <xdr:spPr>
        <a:xfrm>
          <a:off x="2377440" y="7040880"/>
          <a:ext cx="5715000" cy="6377940"/>
        </a:xfrm>
        <a:prstGeom prst="rect">
          <a:avLst/>
        </a:prstGeom>
      </xdr:spPr>
    </xdr:pic>
  </etc:cellImage>
  <etc:cellImage>
    <xdr:pic>
      <xdr:nvPicPr>
        <xdr:cNvPr id="23" name="ID_E27D9CE1B253438EAF36FE7108E33D91" descr="Picture"/>
        <xdr:cNvPicPr/>
      </xdr:nvPicPr>
      <xdr:blipFill>
        <a:blip r:embed="rId96" cstate="print"/>
        <a:stretch>
          <a:fillRect/>
        </a:stretch>
      </xdr:blipFill>
      <xdr:spPr>
        <a:xfrm>
          <a:off x="2377440" y="5547360"/>
          <a:ext cx="5715000" cy="4225290"/>
        </a:xfrm>
        <a:prstGeom prst="rect">
          <a:avLst/>
        </a:prstGeom>
      </xdr:spPr>
    </xdr:pic>
  </etc:cellImage>
  <etc:cellImage>
    <xdr:pic>
      <xdr:nvPicPr>
        <xdr:cNvPr id="38" name="ID_F5BAFF063EB84821BF6A078D2E5B9101" descr="Picture"/>
        <xdr:cNvPicPr/>
      </xdr:nvPicPr>
      <xdr:blipFill>
        <a:blip r:embed="rId97" cstate="print"/>
        <a:stretch>
          <a:fillRect/>
        </a:stretch>
      </xdr:blipFill>
      <xdr:spPr>
        <a:xfrm>
          <a:off x="2377440" y="10668000"/>
          <a:ext cx="5715000" cy="4499610"/>
        </a:xfrm>
        <a:prstGeom prst="rect">
          <a:avLst/>
        </a:prstGeom>
      </xdr:spPr>
    </xdr:pic>
  </etc:cellImage>
  <etc:cellImage>
    <xdr:pic>
      <xdr:nvPicPr>
        <xdr:cNvPr id="18" name="ID_7771E5022AAC405FA110968F69837AF3" descr="Picture"/>
        <xdr:cNvPicPr/>
      </xdr:nvPicPr>
      <xdr:blipFill>
        <a:blip r:embed="rId98" cstate="print"/>
        <a:stretch>
          <a:fillRect/>
        </a:stretch>
      </xdr:blipFill>
      <xdr:spPr>
        <a:xfrm>
          <a:off x="2377440" y="640080"/>
          <a:ext cx="5715000" cy="2480310"/>
        </a:xfrm>
        <a:prstGeom prst="rect">
          <a:avLst/>
        </a:prstGeom>
      </xdr:spPr>
    </xdr:pic>
  </etc:cellImage>
  <etc:cellImage>
    <xdr:pic>
      <xdr:nvPicPr>
        <xdr:cNvPr id="16" name="ID_1B83943F9FE5402DBF69027866582DE7" descr="Picture"/>
        <xdr:cNvPicPr/>
      </xdr:nvPicPr>
      <xdr:blipFill>
        <a:blip r:embed="rId99" cstate="print"/>
        <a:stretch>
          <a:fillRect/>
        </a:stretch>
      </xdr:blipFill>
      <xdr:spPr>
        <a:xfrm>
          <a:off x="2377440" y="10454640"/>
          <a:ext cx="5715000" cy="6377940"/>
        </a:xfrm>
        <a:prstGeom prst="rect">
          <a:avLst/>
        </a:prstGeom>
      </xdr:spPr>
    </xdr:pic>
  </etc:cellImage>
  <etc:cellImage>
    <xdr:pic>
      <xdr:nvPicPr>
        <xdr:cNvPr id="15" name="ID_F1FF796A2F874156A633EF55344FB0B3" descr="Picture"/>
        <xdr:cNvPicPr/>
      </xdr:nvPicPr>
      <xdr:blipFill>
        <a:blip r:embed="rId100" cstate="print"/>
        <a:stretch>
          <a:fillRect/>
        </a:stretch>
      </xdr:blipFill>
      <xdr:spPr>
        <a:xfrm>
          <a:off x="2377440" y="8534400"/>
          <a:ext cx="5715000" cy="6377940"/>
        </a:xfrm>
        <a:prstGeom prst="rect">
          <a:avLst/>
        </a:prstGeom>
      </xdr:spPr>
    </xdr:pic>
  </etc:cellImage>
  <etc:cellImage>
    <xdr:pic>
      <xdr:nvPicPr>
        <xdr:cNvPr id="95" name="ID_644C2DD1161D4B749AB0431D13BCB49B" descr="Picture"/>
        <xdr:cNvPicPr/>
      </xdr:nvPicPr>
      <xdr:blipFill>
        <a:blip r:embed="rId101" cstate="print"/>
        <a:stretch>
          <a:fillRect/>
        </a:stretch>
      </xdr:blipFill>
      <xdr:spPr>
        <a:xfrm>
          <a:off x="2377440" y="25816560"/>
          <a:ext cx="5715000" cy="6377940"/>
        </a:xfrm>
        <a:prstGeom prst="rect">
          <a:avLst/>
        </a:prstGeom>
      </xdr:spPr>
    </xdr:pic>
  </etc:cellImage>
  <etc:cellImage>
    <xdr:pic>
      <xdr:nvPicPr>
        <xdr:cNvPr id="14" name="ID_BB721DE0DE9F478A9A067ED2BDDD0927" descr="Picture"/>
        <xdr:cNvPicPr/>
      </xdr:nvPicPr>
      <xdr:blipFill>
        <a:blip r:embed="rId102" cstate="print"/>
        <a:stretch>
          <a:fillRect/>
        </a:stretch>
      </xdr:blipFill>
      <xdr:spPr>
        <a:xfrm>
          <a:off x="2377440" y="5120640"/>
          <a:ext cx="5715000" cy="3808095"/>
        </a:xfrm>
        <a:prstGeom prst="rect">
          <a:avLst/>
        </a:prstGeom>
      </xdr:spPr>
    </xdr:pic>
  </etc:cellImage>
  <etc:cellImage>
    <xdr:pic>
      <xdr:nvPicPr>
        <xdr:cNvPr id="9" name="ID_EEE880FC74334DD08DBA9A0112F3B6A0" descr="Picture"/>
        <xdr:cNvPicPr/>
      </xdr:nvPicPr>
      <xdr:blipFill>
        <a:blip r:embed="rId103" cstate="print"/>
        <a:stretch>
          <a:fillRect/>
        </a:stretch>
      </xdr:blipFill>
      <xdr:spPr>
        <a:xfrm>
          <a:off x="2377440" y="3413760"/>
          <a:ext cx="5715000" cy="6377940"/>
        </a:xfrm>
        <a:prstGeom prst="rect">
          <a:avLst/>
        </a:prstGeom>
      </xdr:spPr>
    </xdr:pic>
  </etc:cellImage>
  <etc:cellImage>
    <xdr:pic>
      <xdr:nvPicPr>
        <xdr:cNvPr id="85" name="ID_7F49D755AF424897AB110CE90494436A" descr="Picture"/>
        <xdr:cNvPicPr/>
      </xdr:nvPicPr>
      <xdr:blipFill>
        <a:blip r:embed="rId104" cstate="print"/>
        <a:stretch>
          <a:fillRect/>
        </a:stretch>
      </xdr:blipFill>
      <xdr:spPr>
        <a:xfrm>
          <a:off x="2377440" y="23256240"/>
          <a:ext cx="5715000" cy="6377940"/>
        </a:xfrm>
        <a:prstGeom prst="rect">
          <a:avLst/>
        </a:prstGeom>
      </xdr:spPr>
    </xdr:pic>
  </etc:cellImage>
  <etc:cellImage>
    <xdr:pic>
      <xdr:nvPicPr>
        <xdr:cNvPr id="12" name="ID_2B07D9861F7741C0B9FA46A24E866D76" descr="Picture"/>
        <xdr:cNvPicPr/>
      </xdr:nvPicPr>
      <xdr:blipFill>
        <a:blip r:embed="rId105" cstate="print"/>
        <a:stretch>
          <a:fillRect/>
        </a:stretch>
      </xdr:blipFill>
      <xdr:spPr>
        <a:xfrm>
          <a:off x="2377440" y="2560320"/>
          <a:ext cx="5715000" cy="4712970"/>
        </a:xfrm>
        <a:prstGeom prst="rect">
          <a:avLst/>
        </a:prstGeom>
      </xdr:spPr>
    </xdr:pic>
  </etc:cellImage>
  <etc:cellImage>
    <xdr:pic>
      <xdr:nvPicPr>
        <xdr:cNvPr id="8" name="ID_9F678AA5CF0E40598E4091B36A24313E" descr="Picture"/>
        <xdr:cNvPicPr/>
      </xdr:nvPicPr>
      <xdr:blipFill>
        <a:blip r:embed="rId106" cstate="print"/>
        <a:stretch>
          <a:fillRect/>
        </a:stretch>
      </xdr:blipFill>
      <xdr:spPr>
        <a:xfrm>
          <a:off x="2377440" y="7467600"/>
          <a:ext cx="5715000" cy="6377940"/>
        </a:xfrm>
        <a:prstGeom prst="rect">
          <a:avLst/>
        </a:prstGeom>
      </xdr:spPr>
    </xdr:pic>
  </etc:cellImage>
  <etc:cellImage>
    <xdr:pic>
      <xdr:nvPicPr>
        <xdr:cNvPr id="7" name="ID_266A5ABA613741D19A14043CA2A890C9" descr="Picture"/>
        <xdr:cNvPicPr/>
      </xdr:nvPicPr>
      <xdr:blipFill>
        <a:blip r:embed="rId107" cstate="print"/>
        <a:stretch>
          <a:fillRect/>
        </a:stretch>
      </xdr:blipFill>
      <xdr:spPr>
        <a:xfrm>
          <a:off x="2377440" y="8747760"/>
          <a:ext cx="5715000" cy="6377940"/>
        </a:xfrm>
        <a:prstGeom prst="rect">
          <a:avLst/>
        </a:prstGeom>
      </xdr:spPr>
    </xdr:pic>
  </etc:cellImage>
  <etc:cellImage>
    <xdr:pic>
      <xdr:nvPicPr>
        <xdr:cNvPr id="13" name="ID_A14CBB82EBDA4801A6DC6C786CFBE823" descr="Picture"/>
        <xdr:cNvPicPr/>
      </xdr:nvPicPr>
      <xdr:blipFill>
        <a:blip r:embed="rId108" cstate="print"/>
        <a:stretch>
          <a:fillRect/>
        </a:stretch>
      </xdr:blipFill>
      <xdr:spPr>
        <a:xfrm>
          <a:off x="2377440" y="4693920"/>
          <a:ext cx="5715000" cy="6377940"/>
        </a:xfrm>
        <a:prstGeom prst="rect">
          <a:avLst/>
        </a:prstGeom>
      </xdr:spPr>
    </xdr:pic>
  </etc:cellImage>
  <etc:cellImage>
    <xdr:pic>
      <xdr:nvPicPr>
        <xdr:cNvPr id="11" name="ID_79FCAFAFC5C048278D35E3D3500D5F56" descr="Picture"/>
        <xdr:cNvPicPr/>
      </xdr:nvPicPr>
      <xdr:blipFill>
        <a:blip r:embed="rId109" cstate="print"/>
        <a:stretch>
          <a:fillRect/>
        </a:stretch>
      </xdr:blipFill>
      <xdr:spPr>
        <a:xfrm>
          <a:off x="2377440" y="9601200"/>
          <a:ext cx="5715000" cy="6377940"/>
        </a:xfrm>
        <a:prstGeom prst="rect">
          <a:avLst/>
        </a:prstGeom>
      </xdr:spPr>
    </xdr:pic>
  </etc:cellImage>
  <etc:cellImage>
    <xdr:pic>
      <xdr:nvPicPr>
        <xdr:cNvPr id="41" name="ID_AF241FFC24B949BDAEEACE0FE45D5594" descr="Picture"/>
        <xdr:cNvPicPr/>
      </xdr:nvPicPr>
      <xdr:blipFill>
        <a:blip r:embed="rId110" cstate="print"/>
        <a:stretch>
          <a:fillRect/>
        </a:stretch>
      </xdr:blipFill>
      <xdr:spPr>
        <a:xfrm>
          <a:off x="2377440" y="14935200"/>
          <a:ext cx="5715000" cy="6377940"/>
        </a:xfrm>
        <a:prstGeom prst="rect">
          <a:avLst/>
        </a:prstGeom>
      </xdr:spPr>
    </xdr:pic>
  </etc:cellImage>
  <etc:cellImage>
    <xdr:pic>
      <xdr:nvPicPr>
        <xdr:cNvPr id="6" name="ID_90B3E9BA52134344BF146032E59DAB58" descr="Picture"/>
        <xdr:cNvPicPr/>
      </xdr:nvPicPr>
      <xdr:blipFill>
        <a:blip r:embed="rId111" cstate="print"/>
        <a:stretch>
          <a:fillRect/>
        </a:stretch>
      </xdr:blipFill>
      <xdr:spPr>
        <a:xfrm>
          <a:off x="2377440" y="4907280"/>
          <a:ext cx="5715000" cy="3324225"/>
        </a:xfrm>
        <a:prstGeom prst="rect">
          <a:avLst/>
        </a:prstGeom>
      </xdr:spPr>
    </xdr:pic>
  </etc:cellImage>
  <etc:cellImage>
    <xdr:pic>
      <xdr:nvPicPr>
        <xdr:cNvPr id="3" name="ID_950A680343A2443CA0ED3E702E1A1679" descr="Picture"/>
        <xdr:cNvPicPr/>
      </xdr:nvPicPr>
      <xdr:blipFill>
        <a:blip r:embed="rId112" cstate="print"/>
        <a:stretch>
          <a:fillRect/>
        </a:stretch>
      </xdr:blipFill>
      <xdr:spPr>
        <a:xfrm>
          <a:off x="2377440" y="5334000"/>
          <a:ext cx="5715000" cy="3712845"/>
        </a:xfrm>
        <a:prstGeom prst="rect">
          <a:avLst/>
        </a:prstGeom>
      </xdr:spPr>
    </xdr:pic>
  </etc:cellImage>
  <etc:cellImage>
    <xdr:pic>
      <xdr:nvPicPr>
        <xdr:cNvPr id="79" name="ID_BE8F9CFB2C65446690D281632C3DE6F0" descr="Picture"/>
        <xdr:cNvPicPr/>
      </xdr:nvPicPr>
      <xdr:blipFill>
        <a:blip r:embed="rId113" cstate="print"/>
        <a:stretch>
          <a:fillRect/>
        </a:stretch>
      </xdr:blipFill>
      <xdr:spPr>
        <a:xfrm>
          <a:off x="2377440" y="20909280"/>
          <a:ext cx="5715000" cy="4732020"/>
        </a:xfrm>
        <a:prstGeom prst="rect">
          <a:avLst/>
        </a:prstGeom>
      </xdr:spPr>
    </xdr:pic>
  </etc:cellImage>
  <etc:cellImage>
    <xdr:pic>
      <xdr:nvPicPr>
        <xdr:cNvPr id="45" name="ID_A25B6A4FDA9648F4983748D9B889152F" descr="Picture"/>
        <xdr:cNvPicPr/>
      </xdr:nvPicPr>
      <xdr:blipFill>
        <a:blip r:embed="rId114" cstate="print"/>
        <a:stretch>
          <a:fillRect/>
        </a:stretch>
      </xdr:blipFill>
      <xdr:spPr>
        <a:xfrm>
          <a:off x="2377440" y="213360"/>
          <a:ext cx="5715000" cy="6377940"/>
        </a:xfrm>
        <a:prstGeom prst="rect">
          <a:avLst/>
        </a:prstGeom>
      </xdr:spPr>
    </xdr:pic>
  </etc:cellImage>
  <etc:cellImage>
    <xdr:pic>
      <xdr:nvPicPr>
        <xdr:cNvPr id="2" name="ID_9CCBC03B483348A48ADAE17E77C19160" descr="Picture"/>
        <xdr:cNvPicPr/>
      </xdr:nvPicPr>
      <xdr:blipFill>
        <a:blip r:embed="rId115" cstate="print"/>
        <a:stretch>
          <a:fillRect/>
        </a:stretch>
      </xdr:blipFill>
      <xdr:spPr>
        <a:xfrm>
          <a:off x="2377440" y="10241280"/>
          <a:ext cx="5715000" cy="6377940"/>
        </a:xfrm>
        <a:prstGeom prst="rect">
          <a:avLst/>
        </a:prstGeom>
      </xdr:spPr>
    </xdr:pic>
  </etc:cellImage>
  <etc:cellImage>
    <xdr:pic>
      <xdr:nvPicPr>
        <xdr:cNvPr id="21" name="ID_6A3480B53CB44B6DA6C5EC22C73BA851" descr="Picture"/>
        <xdr:cNvPicPr/>
      </xdr:nvPicPr>
      <xdr:blipFill>
        <a:blip r:embed="rId116" cstate="print"/>
        <a:stretch>
          <a:fillRect/>
        </a:stretch>
      </xdr:blipFill>
      <xdr:spPr>
        <a:xfrm>
          <a:off x="2377440" y="8107680"/>
          <a:ext cx="5715000" cy="6377940"/>
        </a:xfrm>
        <a:prstGeom prst="rect">
          <a:avLst/>
        </a:prstGeom>
      </xdr:spPr>
    </xdr:pic>
  </etc:cellImage>
  <etc:cellImage>
    <xdr:pic>
      <xdr:nvPicPr>
        <xdr:cNvPr id="5" name="ID_B7A735A949BA4864A6CE12AF0C16B685" descr="Picture"/>
        <xdr:cNvPicPr/>
      </xdr:nvPicPr>
      <xdr:blipFill>
        <a:blip r:embed="rId117" cstate="print"/>
        <a:stretch>
          <a:fillRect/>
        </a:stretch>
      </xdr:blipFill>
      <xdr:spPr>
        <a:xfrm>
          <a:off x="2377440" y="3200400"/>
          <a:ext cx="5715000" cy="6377940"/>
        </a:xfrm>
        <a:prstGeom prst="rect">
          <a:avLst/>
        </a:prstGeom>
      </xdr:spPr>
    </xdr:pic>
  </etc:cellImage>
  <etc:cellImage>
    <xdr:pic>
      <xdr:nvPicPr>
        <xdr:cNvPr id="10" name="ID_34381325B35642CFA363F1FE11BA5F56" descr="Picture"/>
        <xdr:cNvPicPr/>
      </xdr:nvPicPr>
      <xdr:blipFill>
        <a:blip r:embed="rId118" cstate="print"/>
        <a:stretch>
          <a:fillRect/>
        </a:stretch>
      </xdr:blipFill>
      <xdr:spPr>
        <a:xfrm>
          <a:off x="2377440" y="7680960"/>
          <a:ext cx="5715000" cy="6377940"/>
        </a:xfrm>
        <a:prstGeom prst="rect">
          <a:avLst/>
        </a:prstGeom>
      </xdr:spPr>
    </xdr:pic>
  </etc:cellImage>
  <etc:cellImage>
    <xdr:pic>
      <xdr:nvPicPr>
        <xdr:cNvPr id="4" name="ID_A2AA823147C841C2A286ADA3F0F33ECE" descr="Picture"/>
        <xdr:cNvPicPr/>
      </xdr:nvPicPr>
      <xdr:blipFill>
        <a:blip r:embed="rId119" cstate="print"/>
        <a:stretch>
          <a:fillRect/>
        </a:stretch>
      </xdr:blipFill>
      <xdr:spPr>
        <a:xfrm>
          <a:off x="2377440" y="5974080"/>
          <a:ext cx="5715000" cy="6377940"/>
        </a:xfrm>
        <a:prstGeom prst="rect">
          <a:avLst/>
        </a:prstGeom>
      </xdr:spPr>
    </xdr:pic>
  </etc:cellImage>
  <etc:cellImage>
    <xdr:pic>
      <xdr:nvPicPr>
        <xdr:cNvPr id="20" name="ID_FFCD77775A4E4910859B49E7A855BCA8" descr="Picture"/>
        <xdr:cNvPicPr/>
      </xdr:nvPicPr>
      <xdr:blipFill>
        <a:blip r:embed="rId120" cstate="print"/>
        <a:stretch>
          <a:fillRect/>
        </a:stretch>
      </xdr:blipFill>
      <xdr:spPr>
        <a:xfrm>
          <a:off x="2377440" y="6400800"/>
          <a:ext cx="5715000" cy="6377940"/>
        </a:xfrm>
        <a:prstGeom prst="rect">
          <a:avLst/>
        </a:prstGeom>
      </xdr:spPr>
    </xdr:pic>
  </etc:cellImage>
  <etc:cellImage>
    <xdr:pic>
      <xdr:nvPicPr>
        <xdr:cNvPr id="94" name="ID_7F4B1D491DCA4EFB8F2BF79D5B1E40CA" descr="Picture"/>
        <xdr:cNvPicPr/>
      </xdr:nvPicPr>
      <xdr:blipFill>
        <a:blip r:embed="rId121" cstate="print"/>
        <a:stretch>
          <a:fillRect/>
        </a:stretch>
      </xdr:blipFill>
      <xdr:spPr>
        <a:xfrm>
          <a:off x="2377440" y="21762720"/>
          <a:ext cx="5715000" cy="6377940"/>
        </a:xfrm>
        <a:prstGeom prst="rect">
          <a:avLst/>
        </a:prstGeom>
      </xdr:spPr>
    </xdr:pic>
  </etc:cellImage>
  <etc:cellImage>
    <xdr:pic>
      <xdr:nvPicPr>
        <xdr:cNvPr id="47" name="ID_239F21D300EC46ACB237917862A8E816" descr="Picture"/>
        <xdr:cNvPicPr/>
      </xdr:nvPicPr>
      <xdr:blipFill>
        <a:blip r:embed="rId122" cstate="print"/>
        <a:stretch>
          <a:fillRect/>
        </a:stretch>
      </xdr:blipFill>
      <xdr:spPr>
        <a:xfrm>
          <a:off x="2377440" y="1066800"/>
          <a:ext cx="5715000" cy="1939290"/>
        </a:xfrm>
        <a:prstGeom prst="rect">
          <a:avLst/>
        </a:prstGeom>
      </xdr:spPr>
    </xdr:pic>
  </etc:cellImage>
  <etc:cellImage>
    <xdr:pic>
      <xdr:nvPicPr>
        <xdr:cNvPr id="49" name="ID_9950AA7FF66A478B85BF86D3BA91ED37" descr="Picture"/>
        <xdr:cNvPicPr/>
      </xdr:nvPicPr>
      <xdr:blipFill>
        <a:blip r:embed="rId123" cstate="print"/>
        <a:stretch>
          <a:fillRect/>
        </a:stretch>
      </xdr:blipFill>
      <xdr:spPr>
        <a:xfrm>
          <a:off x="2377440" y="426720"/>
          <a:ext cx="5715000" cy="6377940"/>
        </a:xfrm>
        <a:prstGeom prst="rect">
          <a:avLst/>
        </a:prstGeom>
      </xdr:spPr>
    </xdr:pic>
  </etc:cellImage>
  <etc:cellImage>
    <xdr:pic>
      <xdr:nvPicPr>
        <xdr:cNvPr id="125" name="ID_26CBEEBC06554A5391A955ACCDDBA2D6" descr="Picture"/>
        <xdr:cNvPicPr/>
      </xdr:nvPicPr>
      <xdr:blipFill>
        <a:blip r:embed="rId124" cstate="print"/>
        <a:stretch>
          <a:fillRect/>
        </a:stretch>
      </xdr:blipFill>
      <xdr:spPr>
        <a:xfrm>
          <a:off x="2377440" y="21122640"/>
          <a:ext cx="5715000" cy="63779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<sst xmlns="http://schemas.openxmlformats.org/spreadsheetml/2006/main" count="719" uniqueCount="713">
  <si>
    <t>No</t>
  </si>
  <si>
    <t>SKU</t>
  </si>
  <si>
    <t>Title</t>
  </si>
  <si>
    <t>OEM</t>
  </si>
  <si>
    <t>Picture</t>
  </si>
  <si>
    <t>Url</t>
  </si>
  <si>
    <t>Json_Src</t>
  </si>
  <si>
    <t>Json_Description</t>
  </si>
  <si>
    <t>25468</t>
  </si>
  <si>
    <r>
      <t>Hood Latch Mounting T-30 Torx</t>
    </r>
    <r>
      <rPr>
        <sz val="9"/>
        <color theme="1"/>
        <rFont val="宋体"/>
        <charset val="134"/>
      </rPr>
      <t>®</t>
    </r>
    <r>
      <rPr>
        <sz val="9"/>
        <color theme="1"/>
        <rFont val="等线"/>
        <charset val="134"/>
      </rPr>
      <t xml:space="preserve"> Round Undercut Washer Head Tri-Lobular Thread Bolt</t>
    </r>
  </si>
  <si>
    <t>https://www.auveco.com/hood-latch-mounting-torx-round-undercut-wshr-hd-bolt-25468</t>
  </si>
  <si>
    <t>{"0": "https://www.auveco.com/site/item-images/25468_image-1.jpg?resizeid=3&amp;resizeh=600&amp;resizew=600", "1": "https://www.auveco.com/site/item-images/25468_image-3.jpg?resizeid=3&amp;resizeh=600&amp;resizew=600"}</t>
  </si>
  <si>
    <t>{"0": {"Pcs/Unit": "25"}, "1": {"Screw Size": "M6-1.0 x 32mm"}, "2": {"Washer Diameter": "17mm"}, "3": {"Finish": "Black Zinc"}, "4": {"Point": "Dog"}, "5": {"Country": "China"}}</t>
  </si>
  <si>
    <t>25467</t>
  </si>
  <si>
    <r>
      <t>Headlamp &amp; Radiator Support Torx</t>
    </r>
    <r>
      <rPr>
        <sz val="9"/>
        <color theme="1"/>
        <rFont val="宋体"/>
        <charset val="134"/>
      </rPr>
      <t>®</t>
    </r>
    <r>
      <rPr>
        <sz val="9"/>
        <color theme="1"/>
        <rFont val="等线"/>
        <charset val="134"/>
      </rPr>
      <t xml:space="preserve"> Button Head Sems</t>
    </r>
    <r>
      <rPr>
        <sz val="9"/>
        <color theme="1"/>
        <rFont val="宋体"/>
        <charset val="134"/>
      </rPr>
      <t>®</t>
    </r>
    <r>
      <rPr>
        <sz val="9"/>
        <color theme="1"/>
        <rFont val="等线"/>
        <charset val="134"/>
      </rPr>
      <t xml:space="preserve"> Screw</t>
    </r>
  </si>
  <si>
    <t>https://www.auveco.com/headlamp-radiator-support-torx-button-hd-scrw-w-sems-wshr-25467</t>
  </si>
  <si>
    <t>{"0": "https://www.auveco.com/site/item-images/25467_image-1.jpg?resizeid=3&amp;resizeh=600&amp;resizew=600", "1": "https://www.auveco.com/site/item-images/25467_image-3.jpg?resizeid=3&amp;resizeh=600&amp;resizew=600"}</t>
  </si>
  <si>
    <t>{"0": {"Pcs/Unit": "25"}, "1": {"Screw Size": "M6-1.0"}, "2": {"Length": "25mm"}, "3": {"Washer Diameter": "20mm"}, "4": {"Finish": "Black Zinc"}, "5": {"Point": "BP"}, "6": {"Drive Type": "T-30"}, "7": {"Country": "China"}}</t>
  </si>
  <si>
    <t>25044</t>
  </si>
  <si>
    <t>Ford 1999-2016 Replacement Bed Bolts M14-2.0 x 108mm</t>
  </si>
  <si>
    <t>W714264-S902;W714264?S902</t>
  </si>
  <si>
    <t>https://www.auveco.com/ford-truck-bed-mounting-body-bolt-25044</t>
  </si>
  <si>
    <t>{"0": "https://www.auveco.com/site/item-images/25044_image-1.jpg?resizeid=3&amp;resizeh=600&amp;resizew=600", "1": "https://www.auveco.com/site/item-images/25044_image-3.jpg?resizeid=3&amp;resizeh=600&amp;resizew=600"}</t>
  </si>
  <si>
    <t>{"0": {"Pcs/Unit": "2"}, "1": {"Screw Size": "M14-2.0 x 108mm"}, "2": {"Washer Diameter": "40mm"}, "3": {"Finish": "Zinc"}, "4": {"Drive Size": "8mm"}, "5": {"Country": "China"}, "6": {"Shoulder Length": "23mm"}}</t>
  </si>
  <si>
    <t>25043</t>
  </si>
  <si>
    <t>Ford 1999-2016 Replacement Bed Bolts M14-2.0 x 138mm</t>
  </si>
  <si>
    <t>W714263-S902;W714263?S902</t>
  </si>
  <si>
    <t>https://www.auveco.com/ford-truck-bed-mounting-body-bolt-25043</t>
  </si>
  <si>
    <t>{"0": "https://www.auveco.com/site/item-images/25043_image-1.jpg?resizeid=3&amp;resizeh=600&amp;resizew=600", "1": "https://www.auveco.com/site/item-images/25043_image-3.jpg?resizeid=3&amp;resizeh=600&amp;resizew=600"}</t>
  </si>
  <si>
    <t>{"0": {"Pcs/Unit": "2"}, "1": {"Screw Size": "M14-2.0 x 138mm"}, "2": {"Washer Diameter": "40mm"}, "3": {"Finish": "Zinc"}, "4": {"Drive Size": "8mm"}, "5": {"Country": "China"}, "6": {"Shoulder Length": "19.5mm"}}</t>
  </si>
  <si>
    <t>25042</t>
  </si>
  <si>
    <t>W714262-S902;W714262?S902</t>
  </si>
  <si>
    <t>https://www.auveco.com/ford-truck-bed-mounting-body-bolt-25042</t>
  </si>
  <si>
    <t>{"0": "https://www.auveco.com/site/item-images/25042_image-1.jpg?resizeid=3&amp;resizeh=600&amp;resizew=600", "1": "https://www.auveco.com/site/item-images/25042_image-3.jpg?resizeid=3&amp;resizeh=600&amp;resizew=600"}</t>
  </si>
  <si>
    <t>{"0": {"Pcs/Unit": "2"}, "1": {"Screw Size": "M14-2.0 x 138mm"}, "2": {"Washer Diameter": "40mm"}, "3": {"Finish": "Zinc"}, "4": {"Drive Size": "8mm"}, "5": {"Country": "China"}, "6": {"Shoulder Length": "23mm"}}</t>
  </si>
  <si>
    <t>24512</t>
  </si>
  <si>
    <t>M6-1.0 x 30 Torx Washer Head Body Bolt Ca Pt</t>
  </si>
  <si>
    <t>https://www.auveco.com/m6-1-0-x-30-torx-wshr-hd-body-bolt-ca-pt-24512</t>
  </si>
  <si>
    <t>{"0": "https://www.auveco.com/site/item-images/24512_image-1.jpg?resizeid=3&amp;resizeh=600&amp;resizew=600", "1": "https://www.auveco.com/site/item-images/24512_image-3.jpg?resizeid=3&amp;resizeh=600&amp;resizew=600"}</t>
  </si>
  <si>
    <t>{"0": {"Pcs/Unit": "25"}, "1": {"Head Style": "Torx Truss"}, "2": {"Screw Size": "M6"}, "3": {"Length": "30mm"}, "4": {"Point Type": "CA"}, "5": {"Finish": "Zinc"}, "6": {"Drive Type": "Torx"}, "7": {"Washer Head Diameter": "18mm"}, "8": {"Material": "Steel"}, "9": {"Country": "China"}}</t>
  </si>
  <si>
    <t>24082</t>
  </si>
  <si>
    <t>Hex Washer Head Body Bolt 5/16-18 x 1-1/4" - Black</t>
  </si>
  <si>
    <t>https://www.auveco.com/hex-wshr-hd-body-bolt-5-16-18-x-1-1-4-black-24082</t>
  </si>
  <si>
    <t>{"0": "https://www.auveco.com/site/item-images/24082_image-1.jpg?resizeid=3&amp;resizeh=600&amp;resizew=600", "1": "https://www.auveco.com/site/item-images/24082_image-3.jpg?resizeid=3&amp;resizeh=600&amp;resizew=600"}</t>
  </si>
  <si>
    <t>{"0": {"Pcs/Unit": "50"}, "1": {"Head Style": "Hex Sems"}, "2": {"Screw Size": "5/16 in.-18"}, "3": {"Length": "1-1/4 in."}, "4": {"Across Flats": "1/2 in."}, "5": {"Washer Diameter": "3/4 in."}, "6": {"Finish": "Black"}, "7": {"Country": "Taiwan (Province of China)"}}</t>
  </si>
  <si>
    <t>18187</t>
  </si>
  <si>
    <t>Hex Head Sems Bolt M8-1.25 x 45mm Class 8.8</t>
  </si>
  <si>
    <t>https://www.auveco.com/hex-head-sems-bolt-m8-1-25-x-45mm-class-8-8-18187</t>
  </si>
  <si>
    <t>{"0": "https://www.auveco.com/site/item-images/18187_image-1.jpg?resizeid=3&amp;resizeh=600&amp;resizew=600", "1": "https://www.auveco.com/site/item-images/18187_image-3.jpg?resizeid=3&amp;resizeh=600&amp;resizew=600"}</t>
  </si>
  <si>
    <t>{"0": {"Pcs/Unit": "25"}, "1": {"Head Style": "Hex Sems"}, "2": {"Screw Size": "M8-1.25"}, "3": {"Length": "45mm"}, "4": {"Across Flats": "12.0mm"}, "5": {"Washer Diameter": "17mm"}, "6": {"Finish": "Yellow Zinc Dichromate"}, "7": {"Includes": "Flat Washer"}, "8": {"Country": "Taiwan (Province of China)"}}</t>
  </si>
  <si>
    <t>16762</t>
  </si>
  <si>
    <t>Wave Washer Bolt And Flat Washer M8-1.25 x 40mm</t>
  </si>
  <si>
    <t>https://www.auveco.com/wave-washer-bolt-flat-washer-m8-1-25-x-40mm-16762</t>
  </si>
  <si>
    <t>{"0": "https://www.auveco.com/site/item-images/16762_image-1.jpg?resizeid=3&amp;resizeh=600&amp;resizew=600"}</t>
  </si>
  <si>
    <t>{"0": {"Pcs/Unit": "25"}, "1": {"Head Style": "Hex Sems"}, "2": {"Screw Size": "M8-1.25"}, "3": {"Length": "40mm"}, "4": {"Across Flats": "13.0mm"}, "5": {"Washer Diameter": "14mm &amp; 17mm"}, "6": {"Finish": "Yellow Zinc Dichromate"}, "7": {"Includes": "Split Wave &amp; Flat Washer"}, "8": {"Country": "Taiwan (Province of China)"}}</t>
  </si>
  <si>
    <t>13620</t>
  </si>
  <si>
    <t>M10-1.5 x 45mm Metric Indented Hex Sems Washer Head</t>
  </si>
  <si>
    <t>11501194</t>
  </si>
  <si>
    <t>https://www.auveco.com/m10-1-5-x-45mm-metric-ind-hex-sems-wa-hd-13620</t>
  </si>
  <si>
    <t>{"0": "https://www.auveco.com/site/item-images/13620_image-1.jpg?resizeid=3&amp;resizeh=600&amp;resizew=600", "1": "https://www.auveco.com/site/item-images/13620_image-3.jpg?resizeid=3&amp;resizeh=600&amp;resizew=600"}</t>
  </si>
  <si>
    <t>{"0": {"Pcs/Unit": "10"}, "1": {"Head Style": "Hex Sems"}, "2": {"Screw Size": "M10-1.5"}, "3": {"Length": "45mm"}, "4": {"Across Flats": "15.0mm"}, "5": {"Washer Diameter": "30mm"}, "6": {"Point Type": "CA"}, "7": {"Finish": "Phosphate"}, "8": {"Country": "Taiwan (Province of China)"}}</t>
  </si>
  <si>
    <t>19455</t>
  </si>
  <si>
    <t>M6-1.0 x 25mm Hex Head Sems 19mm O.D. Phosphate</t>
  </si>
  <si>
    <t>6101718;6102396-AA;6100567</t>
  </si>
  <si>
    <t>https://www.auveco.com/m6-1-0-x-25mm-hex-head-sems-19mm-o-d-phosphate-19455</t>
  </si>
  <si>
    <t>{"0": "https://www.auveco.com/site/item-images/19455_image-1.jpg?resizeid=3&amp;resizeh=600&amp;resizew=600", "1": "https://www.auveco.com/site/item-images/19455_image-3.jpg?resizeid=3&amp;resizeh=600&amp;resizew=600"}</t>
  </si>
  <si>
    <t>{"0": {"Pcs/Unit": "25"}, "1": {"Head Style": "Hex Sems"}, "2": {"Screw Size": "M6-1.0"}, "3": {"Length": "25mm"}, "4": {"Across Flats": "10.0mm"}, "5": {"Washer Diameter": "19mm"}, "6": {"Point Type": "Dog Point"}, "7": {"Finish": "Phosphate"}, "8": {"Country": "Taiwan (Province of China)"}}</t>
  </si>
  <si>
    <t>24515</t>
  </si>
  <si>
    <t>M6-1.0 x 20 Torx Washer Head Body Bolt Ca Point</t>
  </si>
  <si>
    <t>https://www.auveco.com/m6-1-0-x-20-torx-wshr-hd-body-bolt-ca-pt-24515</t>
  </si>
  <si>
    <t>{"0": "https://www.auveco.com/site/item-images/24515_image-1.jpg?resizeid=3&amp;resizeh=600&amp;resizew=600", "1": "https://www.auveco.com/site/item-images/24515_image-3.jpg?resizeid=3&amp;resizeh=600&amp;resizew=600"}</t>
  </si>
  <si>
    <t>{"0": {"Pcs/Unit": "25"}, "1": {"Head Style": "Torx Truss"}, "2": {"Screw Size": "M6"}, "3": {"Length": "20mm"}, "4": {"Point Type": "CA"}, "5": {"Finish": "Zinc"}, "6": {"Drive Type": "Torx"}, "7": {"Washer Head Diameter": "18mm"}, "8": {"Material": "Steel"}, "9": {"Country": "China"}}</t>
  </si>
  <si>
    <t>24505</t>
  </si>
  <si>
    <t>6 x 25mm Hex Head Sems Dog Pt Body Bolt</t>
  </si>
  <si>
    <t>W503925-S36</t>
  </si>
  <si>
    <t>https://www.auveco.com/6-x-25mm-hex-hd-sems-dog-pt-body-bolt-24505</t>
  </si>
  <si>
    <t>{"0": "https://www.auveco.com/site/item-images/24505_image-1.jpg?resizeid=3&amp;resizeh=600&amp;resizew=600", "1": "https://www.auveco.com/site/item-images/24505_image-3.jpg?resizeid=3&amp;resizeh=600&amp;resizew=600"}</t>
  </si>
  <si>
    <t>{"0": {"Pcs/Unit": "50"}, "1": {"Head Style": "Hex Sems"}, "2": {"Screw Size": "M6"}, "3": {"Length": "25mm"}, "4": {"Across Flats": "8.0mm"}, "5": {"Washer Diameter": "19mm"}, "6": {"Point Type": "Dog Point"}, "7": {"Material": "Steel"}, "8": {"Country": "China"}}</t>
  </si>
  <si>
    <t>25224</t>
  </si>
  <si>
    <t>Honda Engine Cover Bolt M6-1.0 x 15mm</t>
  </si>
  <si>
    <t>90105-TBA-A00</t>
  </si>
  <si>
    <t>https://www.auveco.com/honda-engine-cover-phillips-drive-bolt-25224</t>
  </si>
  <si>
    <t>{"0": "https://www.auveco.com/site/item-images/25224_image-1.jpg?resizeid=3&amp;resizeh=600&amp;resizew=600", "1": "https://www.auveco.com/site/item-images/25224_image-3.jpg?resizeid=3&amp;resizeh=600&amp;resizew=600"}</t>
  </si>
  <si>
    <t>{"0": {"Pcs/Unit": "15"}, "1": {"Screw Size": "M6-1.0"}, "2": {"Length": "15mm"}, "3": {"Finish": "Zinc"}, "4": {"Head Diameter": "18mm"}, "5": {"Drive Type": "Phillips"}, "6": {"Country": "China"}, "7": {"Shoulder Diameter": "10mm"}, "8": {"Shoulder Length": "2.5mm"}}</t>
  </si>
  <si>
    <t>25313</t>
  </si>
  <si>
    <t>Ford Super Duty Bed Bolts</t>
  </si>
  <si>
    <t>W719365-S902</t>
  </si>
  <si>
    <t>https://www.auveco.com/ford-truck-bed-mntg-bolt-m14-2-0-x-130mm-25313</t>
  </si>
  <si>
    <t>{"0": "https://www.auveco.com/site/item-images/25313_image-1.jpg?resizeid=3&amp;resizeh=600&amp;resizew=600", "1": "https://www.auveco.com/site/item-images/25313_image-3.jpg?resizeid=3&amp;resizeh=600&amp;resizew=600"}</t>
  </si>
  <si>
    <t>{"0": {"Pcs/Unit": "2"}, "1": {"Screw Size": "M14-2.0 x 130mm"}, "2": {"Washer Diameter": "42mm"}, "3": {"Finish": "Zinc"}, "4": {"Flange Diameter": "29mm"}, "5": {"Drive Size": "EP-24"}, "6": {"Drive Type": "Torx Plus"}, "7": {"Color": "Silver"}, "8": {"Material": "Steel"}, "9": {"Country": "China"}}</t>
  </si>
  <si>
    <t>25312</t>
  </si>
  <si>
    <t>W718818-S902</t>
  </si>
  <si>
    <t>https://www.auveco.com/ford-truck-bed-mntg-bolt-m14-2-0-x-148mm-25312</t>
  </si>
  <si>
    <t>{"0": "https://www.auveco.com/site/item-images/25312_image-1.jpg?resizeid=3&amp;resizeh=600&amp;resizew=600", "1": "https://www.auveco.com/site/item-images/25312_image-3.jpg?resizeid=3&amp;resizeh=600&amp;resizew=600"}</t>
  </si>
  <si>
    <t>{"0": {"Pcs/Unit": "2"}, "1": {"Screw Size": "M14-2.0 x 148mm"}, "2": {"Washer Diameter": "42mm"}, "3": {"Finish": "Zinc"}, "4": {"Flange Diameter": "29mm"}, "5": {"Drive Size": "EP-24"}, "6": {"Drive Type": "Torx Plus"}, "7": {"Color": "Silver"}, "8": {"Material": "Steel"}, "9": {"Country": "China"}}</t>
  </si>
  <si>
    <t>24502</t>
  </si>
  <si>
    <t>M8 - 1.25 x 35 Hex Flange Head Body Bolt Dog Point</t>
  </si>
  <si>
    <t>11515791</t>
  </si>
  <si>
    <t>https://www.auveco.com/m8-1-25-x-35hex-flange-hd-body-bolt-dg-pt-24502</t>
  </si>
  <si>
    <t>{"0": "https://www.auveco.com/site/item-images/24502_image-1.jpg?resizeid=3&amp;resizeh=600&amp;resizew=600", "1": "https://www.auveco.com/site/item-images/24502_image-3.jpg?resizeid=3&amp;resizeh=600&amp;resizew=600"}</t>
  </si>
  <si>
    <t>{"0": {"Pcs/Unit": "15"}, "1": {"Head Style": "Hex Flange"}, "2": {"Screw Size": "M8"}, "3": {"Length": "35mm"}, "4": {"Across Flats": "13.0mm"}, "5": {"Point Type": "Dog Point"}, "6": {"Finish": "Black Phosphate"}, "7": {"Flange Diameter": "17.5mm"}, "8": {"Size": "10.9"}, "9": {"Color": "Black"}, "10": {"Material": "Steel"}, "11": {"Country": "China"}}</t>
  </si>
  <si>
    <t>24500</t>
  </si>
  <si>
    <t>M8 x 23 Body Bolt Dog Point with Loose Washer</t>
  </si>
  <si>
    <t>6505145AA</t>
  </si>
  <si>
    <t>https://www.auveco.com/m8-x-23-body-bolt-dg-pt-w-lse-wshr-24500</t>
  </si>
  <si>
    <t>{"0": "https://www.auveco.com/site/item-images/24500_image-1.jpg?resizeid=3&amp;resizeh=600&amp;resizew=600", "1": "https://www.auveco.com/site/item-images/24500_image-3.jpg?resizeid=3&amp;resizeh=600&amp;resizew=600"}</t>
  </si>
  <si>
    <t>{"0": {"Pcs/Unit": "25"}, "1": {"Head Style": "Hex Sems"}, "2": {"Screw Size": "M8"}, "3": {"Length": "23mm"}, "4": {"Across Flats": "13.0mm"}, "5": {"Washer Diameter": "20mm"}, "6": {"Point Type": "Dog Point"}, "7": {"Finish": "Zinc"}, "8": {"Material": "Steel"}, "9": {"Country": "China"}}</t>
  </si>
  <si>
    <t>23817</t>
  </si>
  <si>
    <t>Hex Head Sems Screw with a Dog Point M8-1.25 x 25mm</t>
  </si>
  <si>
    <t>N606689-S2</t>
  </si>
  <si>
    <t>https://www.auveco.com/hex-head-sems-screw-w-dog-point-m8-1-25-x-25mm-black-23817</t>
  </si>
  <si>
    <t>{"0": "https://www.auveco.com/site/item-images/23817_image-1.jpg?resizeid=3&amp;resizeh=600&amp;resizew=600", "1": "https://www.auveco.com/site/item-images/23817_image-3.jpg?resizeid=3&amp;resizeh=600&amp;resizew=600"}</t>
  </si>
  <si>
    <t>{"0": {"Pcs/Unit": "25"}, "1": {"Head Style": "Hex Sems"}, "2": {"Screw Size": "M8"}, "3": {"Length": "25mm"}, "4": {"Across Flats": "10.0mm"}, "5": {"Washer Diameter": "22mm"}, "6": {"Point Type": "Dog Point"}, "7": {"Finish": "Phosphate"}, "8": {"Country": "China"}}</t>
  </si>
  <si>
    <t>23796</t>
  </si>
  <si>
    <t>Hex Flange Head Cap Screw M8-1.25 x 40mm</t>
  </si>
  <si>
    <t>10037786</t>
  </si>
  <si>
    <t>https://www.auveco.com/hex-flange-head-cap-screw-m8-1-25-x-40mm-black-23796</t>
  </si>
  <si>
    <t>{"0": "https://www.auveco.com/site/item-images/23796_image-1.jpg?resizeid=3&amp;resizeh=600&amp;resizew=600", "1": "https://www.auveco.com/site/item-images/23796_image-3.jpg?resizeid=3&amp;resizeh=600&amp;resizew=600"}</t>
  </si>
  <si>
    <t>{"0": {"Pcs/Unit": "50"}, "1": {"Head Style": "Hex Washer"}, "2": {"Screw Size": "M8"}, "3": {"Length": "40mm"}, "4": {"Across Flats": "13.0mm"}, "5": {"Point Type": "CA"}, "6": {"Finish": "Black"}, "7": {"Washer Head Diameter": "17mm"}, "8": {"Includes": "Thread Lock Compound"}, "9": {"Country": "United States"}}</t>
  </si>
  <si>
    <t>23711</t>
  </si>
  <si>
    <t>Hex Flange Head Cap Screw M10-1.5 x 30mm</t>
  </si>
  <si>
    <t>11502607</t>
  </si>
  <si>
    <t>https://www.auveco.com/hex-flange-hd-cap-screw-m10-1-5-x-30mm-black-23711</t>
  </si>
  <si>
    <t>{"0": "https://www.auveco.com/site/item-images/23711_image-1.jpg?resizeid=3&amp;resizeh=600&amp;resizew=600", "1": "https://www.auveco.com/site/item-images/23711_image-3.jpg?resizeid=3&amp;resizeh=600&amp;resizew=600"}</t>
  </si>
  <si>
    <t>{"0": {"Pcs/Unit": "25"}, "1": {"Head Style": "Hex Flange"}, "2": {"Screw Size": "M10"}, "3": {"Length": "30mm"}, "4": {"Across Flats": "15.0mm"}, "5": {"Finish": "Black"}, "6": {"Flange Diameter": "25mm"}, "7": {"Country": "Taiwan (Province of China)"}}</t>
  </si>
  <si>
    <t>23661</t>
  </si>
  <si>
    <t>Hex Head Sems Body Bolt Ca Point M6.3-1.0 x 20mm</t>
  </si>
  <si>
    <t>11500754</t>
  </si>
  <si>
    <t>https://www.auveco.com/hex-hd-sems-body-bolt-ca-point-m6-3-1-0-x-20mm-black-23661</t>
  </si>
  <si>
    <t>{"0": "https://www.auveco.com/site/item-images/23661_image-1.jpg?resizeid=3&amp;resizeh=600&amp;resizew=600", "1": "https://www.auveco.com/site/item-images/23661_image-3.jpg?resizeid=3&amp;resizeh=600&amp;resizew=600"}</t>
  </si>
  <si>
    <t>{"0": {"Pcs/Unit": "100"}, "1": {"Head Style": "Hex Sems"}, "2": {"Screw Size": "M6.3 (#14)"}, "3": {"Length": "25mm"}, "4": {"Across Flats": "10.0mm"}, "5": {"Washer Diameter": "18mm"}, "6": {"Point Type": "CA"}, "7": {"Finish": "Phosphate"}, "8": {"Country": "Taiwan (Province of China)"}}</t>
  </si>
  <si>
    <t>23654</t>
  </si>
  <si>
    <t>Hex Washer Head Body Bolt Ca Point M6.3-1.0 x 20mm</t>
  </si>
  <si>
    <t>https://www.auveco.com/hex-wshr-hd-body-bolt-ca-point-m6-3-1-0-x-20mm-black-23654</t>
  </si>
  <si>
    <t>{"0": "https://www.auveco.com/site/item-images/23654_image-1.jpg?resizeid=3&amp;resizeh=600&amp;resizew=600", "1": "https://www.auveco.com/site/item-images/23654_image-3.jpg?resizeid=3&amp;resizeh=600&amp;resizew=600"}</t>
  </si>
  <si>
    <t>{"0": {"Pcs/Unit": "50"}, "1": {"Head Style": "Hex Washer"}, "2": {"Screw Size": "M6.3 (#14)"}, "3": {"Length": "20mm"}, "4": {"Across Flats": "10.0mm"}, "5": {"Point Type": "CA"}, "6": {"Finish": "Black"}, "7": {"Washer Head Diameter": "13mm"}, "8": {"Country": "Taiwan (Province of China)"}}</t>
  </si>
  <si>
    <t>23653</t>
  </si>
  <si>
    <t>Hex Washer Head Body Bolt Ca Point M8-1.25 x 20mm</t>
  </si>
  <si>
    <t>11500969</t>
  </si>
  <si>
    <t>https://www.auveco.com/hex-wshr-hd-body-bolt-ca-point-m8-1-25-x-20mm-black-23653</t>
  </si>
  <si>
    <t>{"0": "https://www.auveco.com/site/item-images/23653_image-1.jpg?resizeid=3&amp;resizeh=600&amp;resizew=600", "1": "https://www.auveco.com/site/item-images/23653_image-3.jpg?resizeid=3&amp;resizeh=600&amp;resizew=600"}</t>
  </si>
  <si>
    <t>{"0": {"Pcs/Unit": "50"}, "1": {"Head Style": "Hex Washer"}, "2": {"Screw Size": "M8"}, "3": {"Length": "20mm"}, "4": {"Across Flats": "13.0mm"}, "5": {"Point Type": "CA"}, "6": {"Finish": "Black"}, "7": {"Washer Head Diameter": "16mm"}, "8": {"Country": "Taiwan (Province of China)"}}</t>
  </si>
  <si>
    <t>22915</t>
  </si>
  <si>
    <t>Ford Hex Head Sems Body Bolt Zinc M8-1.25 x 31mm</t>
  </si>
  <si>
    <t>W717793-S439</t>
  </si>
  <si>
    <t>https://www.auveco.com/hex-hd-sems-body-bolt-zinc-m8-1-25-x-31mm-22915</t>
  </si>
  <si>
    <t>{"0": "https://www.auveco.com/site/item-images/22915_image-1.jpg?resizeid=3&amp;resizeh=600&amp;resizew=600", "1": "https://www.auveco.com/site/item-images/22915_image-3.jpg?resizeid=3&amp;resizeh=600&amp;resizew=600"}</t>
  </si>
  <si>
    <t>{"0": {"Pcs/Unit": "10"}, "1": {"Head Style": "Hex Sems"}, "2": {"Screw Size": "M8-1.25"}, "3": {"Length": "31mm"}, "4": {"Washer Diameter": "24mm"}, "5": {"Point Type": "Dog Point"}, "6": {"Finish": "Zinc"}, "7": {"Hex Size": "13mm"}, "8": {"Country": "United States"}}</t>
  </si>
  <si>
    <t>22908</t>
  </si>
  <si>
    <t>Chrysler Hex Head Sems Body Bolt Zinc M8-1.25 x 30mm</t>
  </si>
  <si>
    <t>6105103-AA;6105103AA</t>
  </si>
  <si>
    <t>https://www.auveco.com/hex-hd-sems-body-bolt-zinc-m8-1-25-x-30mm-22908</t>
  </si>
  <si>
    <t>{"0": "https://www.auveco.com/site/item-images/22908_image-1.jpg?resizeid=3&amp;resizeh=600&amp;resizew=600", "1": "https://www.auveco.com/site/item-images/22908_image-3.jpg?resizeid=3&amp;resizeh=600&amp;resizew=600"}</t>
  </si>
  <si>
    <t>{"0": {"Pcs/Unit": "5"}, "1": {"Head Style": "Hex Sems"}, "2": {"Screw Size": "M8-1.25"}, "3": {"Length": "30mm"}, "4": {"Washer Diameter": "24mm"}, "5": {"Point Type": "Dog Point"}, "6": {"Finish": "Zinc"}, "7": {"Hex Size": "13mm"}, "8": {"Country": "United States"}}</t>
  </si>
  <si>
    <t>22906</t>
  </si>
  <si>
    <t>Chrysler Hex Head Sems Body Bolt Zinc M6-1.0 x 40mm</t>
  </si>
  <si>
    <t>6104374-AA;6104374AA</t>
  </si>
  <si>
    <t>https://www.auveco.com/hex-hd-sems-body-bolt-zinc-m6-1-0-x-40mm-22906</t>
  </si>
  <si>
    <t>{"0": "https://www.auveco.com/site/item-images/22906_image-1.jpg?resizeid=3&amp;resizeh=600&amp;resizew=600", "1": "https://www.auveco.com/site/item-images/22906_image-3.jpg?resizeid=3&amp;resizeh=600&amp;resizew=600"}</t>
  </si>
  <si>
    <t>{"0": {"Pcs/Unit": "10"}, "1": {"Head Style": "Hex Sems"}, "2": {"Screw Size": "M6-1.0"}, "3": {"Length": "40mm"}, "4": {"Washer Diameter": "20mm"}, "5": {"Point Type": "Dog Point"}, "6": {"Finish": "Zinc"}, "7": {"Hex Size": "10mm"}, "8": {"Country": "United States"}}</t>
  </si>
  <si>
    <t>20261</t>
  </si>
  <si>
    <t>GM Hex Head Sems Body Bolt M6-1.0 x 30mm</t>
  </si>
  <si>
    <t>11561509;10287379</t>
  </si>
  <si>
    <t>https://www.auveco.com/gm-hex-head-sems-body-bolt-m6-1-0-x-30mm-20261</t>
  </si>
  <si>
    <t>{"0": "https://www.auveco.com/site/item-images/20261_image-1.jpg?resizeid=3&amp;resizeh=600&amp;resizew=600", "1": "https://www.auveco.com/site/item-images/20261_image-3.jpg?resizeid=3&amp;resizeh=600&amp;resizew=600"}</t>
  </si>
  <si>
    <t>{"0": {"Pcs/Unit": "25"}, "1": {"Head Style": "Hex Sems"}, "2": {"Screw Size": "M6-1.0"}, "3": {"Length": "30mm"}, "4": {"Across Flats": "10.0mm"}, "5": {"Washer Diameter": "20mm"}, "6": {"Point Type": "CA"}, "7": {"Finish": "Phosphate"}, "8": {"Country": "Taiwan (Province of China)"}}</t>
  </si>
  <si>
    <t>18416</t>
  </si>
  <si>
    <t>Hex Head Sems Body Bolt 10mm Hex M6-1.0 x 35mm</t>
  </si>
  <si>
    <t>https://www.auveco.com/hex-hd-sems-body-bolt-10mm-hex-m6-1-0-x-35mm-18416</t>
  </si>
  <si>
    <t>{"0": "https://www.auveco.com/site/item-images/18416_image-1.jpg?resizeid=3&amp;resizeh=600&amp;resizew=600", "1": "https://www.auveco.com/site/item-images/18416_image-3.jpg?resizeid=3&amp;resizeh=600&amp;resizew=600"}</t>
  </si>
  <si>
    <t>{"0": {"Pcs/Unit": "50"}, "1": {"Head Style": "Hex Sems"}, "2": {"Screw Size": "M6-1.0"}, "3": {"Length": "35mm"}, "4": {"Across Flats": "10.0mm"}, "5": {"Washer Diameter": "17mm"}, "6": {"Point Type": "CA"}, "7": {"Finish": "Black Phosphate"}, "8": {"Country": "Taiwan (Province of China)"}}</t>
  </si>
  <si>
    <t>16931</t>
  </si>
  <si>
    <t>Hex Head Sems Body Bolt M8-1.25 x 42mm Phosphate</t>
  </si>
  <si>
    <t>https://www.auveco.com/hex-head-sems-body-bolt-m8-1-25-x-42mm-phosphate-16931</t>
  </si>
  <si>
    <t>{"0": "https://www.auveco.com/site/item-images/16931_image-1.jpg?resizeid=3&amp;resizeh=600&amp;resizew=600", "1": "https://www.auveco.com/site/item-images/16931_image-3.jpg?resizeid=3&amp;resizeh=600&amp;resizew=600"}</t>
  </si>
  <si>
    <t>{"0": {"Pcs/Unit": "25"}, "1": {"Head Style": "Hex Sems"}, "2": {"Screw Size": "M8-1.25"}, "3": {"Length": "42mm"}, "4": {"Across Flats": "10.0mm"}, "5": {"Washer Diameter": "22mm"}, "6": {"Point Type": "Dog Point"}, "7": {"Finish": "Phosphate"}, "8": {"Country": "United States"}}</t>
  </si>
  <si>
    <t>15818</t>
  </si>
  <si>
    <t>Hex Head Sems with Dog Point M6-1.0 x 30mm Phosphate</t>
  </si>
  <si>
    <t>6100568</t>
  </si>
  <si>
    <t>https://www.auveco.com/hex-head-sems-w-dog-point-m6-1-0-x-30mm-phosphate-15818</t>
  </si>
  <si>
    <t>{"0": "https://www.auveco.com/site/item-images/15818_image-1.jpg?resizeid=3&amp;resizeh=600&amp;resizew=600", "1": "https://www.auveco.com/site/item-images/15818_image-3.jpg?resizeid=3&amp;resizeh=600&amp;resizew=600"}</t>
  </si>
  <si>
    <t>{"0": {"Pcs/Unit": "50"}, "1": {"Head Style": "Hex Sems"}, "2": {"Screw Size": "M6-1.0"}, "3": {"Length": "30mm"}, "4": {"Across Flats": "10.0mm"}, "5": {"Washer Diameter": "19mm"}, "6": {"Point Type": "Dog Point"}, "7": {"Finish": "Phosphate"}, "8": {"Country": "United States"}}</t>
  </si>
  <si>
    <t>15790</t>
  </si>
  <si>
    <t>Indented Head Sems Body Bolt Phosphate M8-1.25 x 25mm</t>
  </si>
  <si>
    <t>11505326</t>
  </si>
  <si>
    <t>https://www.auveco.com/ind-hd-sems-body-bolt-phosphate-m8-1-25-x-25mm-15790</t>
  </si>
  <si>
    <t>{"0": "https://www.auveco.com/site/item-images/15790_image-1.jpg?resizeid=3&amp;resizeh=600&amp;resizew=600", "1": "https://www.auveco.com/site/item-images/15790_image-3.jpg?resizeid=3&amp;resizeh=600&amp;resizew=600"}</t>
  </si>
  <si>
    <t>{"0": {"Pcs/Unit": "50"}, "1": {"Head Style": "Hex Sems"}, "2": {"Screw Size": "M8-1.25"}, "3": {"Length": "25mm"}, "4": {"Across Flats": "13.0mm"}, "5": {"Washer Diameter": "17mm"}, "6": {"Point Type": "CA"}, "7": {"Finish": "Phosphate"}, "8": {"Country": "Taiwan (Province of China)"}}</t>
  </si>
  <si>
    <t>15780</t>
  </si>
  <si>
    <t>Hex Head Sems Dog Point Phosphate M8-1.25 x 33mm</t>
  </si>
  <si>
    <t>N606690-S2;N606690-S55</t>
  </si>
  <si>
    <t>https://www.auveco.com/hex-hd-sems-dog-pt-phosphate-m8-1-25-x-33mm-15780</t>
  </si>
  <si>
    <t>{"0": "https://www.auveco.com/site/item-images/15780_image-1.jpg?resizeid=3&amp;resizeh=600&amp;resizew=600", "1": "https://www.auveco.com/site/item-images/15780_image-3.jpg?resizeid=3&amp;resizeh=600&amp;resizew=600"}</t>
  </si>
  <si>
    <t>{"0": {"Pcs/Unit": "50"}, "1": {"Head Style": "Hex Sems"}, "2": {"Screw Size": "M8-1.25"}, "3": {"Length": "33mm"}, "4": {"Across Flats": "10.0mm"}, "5": {"Washer Diameter": "22mm"}, "6": {"Point Type": "Dog Point"}, "7": {"Finish": "Phosphate"}, "8": {"Country": "Taiwan (Province of China)"}}</t>
  </si>
  <si>
    <t>13705</t>
  </si>
  <si>
    <t>M8-1.25 x 35mm Hex Head Sems 24mm Diameter Phosphate</t>
  </si>
  <si>
    <t>11503668;11516596;11610010</t>
  </si>
  <si>
    <t>https://www.auveco.com/m8-1-25-x-35mm-hex-head-sems-24mm-dia-phosphate-13705</t>
  </si>
  <si>
    <t>{"0": "https://www.auveco.com/site/item-images/13705_image-1.jpg?resizeid=3&amp;resizeh=600&amp;resizew=600", "1": "https://www.auveco.com/site/item-images/13705_image-3.jpg?resizeid=3&amp;resizeh=600&amp;resizew=600"}</t>
  </si>
  <si>
    <t>{"0": {"Pcs/Unit": "25"}, "1": {"Head Style": "Hex Sems"}, "2": {"Screw Size": "M8-1.25"}, "3": {"Length": "35mm"}, "4": {"Across Flats": "13.0mm"}, "5": {"Washer Diameter": "24mm"}, "6": {"Point Type": "CA"}, "7": {"Finish": "Phosphate"}, "8": {"Country": "Taiwan (Province of China)"}}</t>
  </si>
  <si>
    <t>13619</t>
  </si>
  <si>
    <t>M10-1.5 x 30mm Metric Indented Hex Sems Washer Head</t>
  </si>
  <si>
    <t>11516942;11517706;11504565</t>
  </si>
  <si>
    <t>https://www.auveco.com/m10-1-5-x-30mm-metric-ind-hex-sems-wa-hd-13619</t>
  </si>
  <si>
    <t>{"0": "https://www.auveco.com/site/item-images/13619_image-1.jpg?resizeid=3&amp;resizeh=600&amp;resizew=600", "1": "https://www.auveco.com/site/item-images/13619_image-3.jpg?resizeid=3&amp;resizeh=600&amp;resizew=600"}</t>
  </si>
  <si>
    <t>{"0": {"Pcs/Unit": "10"}, "1": {"Head Style": "Hex Sems"}, "2": {"Screw Size": "M10-1.5"}, "3": {"Length": "30mm"}, "4": {"Across Flats": "15.0mm"}, "5": {"Washer Diameter": "29mm"}, "6": {"Point Type": "CA"}, "7": {"Finish": "Phosphate"}, "8": {"Country": "Taiwan (Province of China)"}}</t>
  </si>
  <si>
    <t>13618</t>
  </si>
  <si>
    <t>M6-1.0 x 30mm Hex Head Sems 24mm O.D. Phosphate</t>
  </si>
  <si>
    <t>11503825</t>
  </si>
  <si>
    <t>https://www.auveco.com/m6-1-0-x-30mm-hex-head-sems-24mm-od-phosphate-13618</t>
  </si>
  <si>
    <t>{"0": "https://www.auveco.com/site/item-images/13618_image-1.jpg?resizeid=3&amp;resizeh=600&amp;resizew=600", "1": "https://www.auveco.com/site/item-images/13618_image-3.jpg?resizeid=3&amp;resizeh=600&amp;resizew=600"}</t>
  </si>
  <si>
    <t>{"0": {"Pcs/Unit": "50"}, "1": {"Head Style": "Hex Sems"}, "2": {"Screw Size": "M6-1.0"}, "3": {"Length": "30mm"}, "4": {"Across Flats": "10.0mm"}, "5": {"Washer Diameter": "24mm"}, "6": {"Point Type": "CA"}, "7": {"Finish": "Phosphate"}, "8": {"Country": "Taiwan (Province of China)"}}</t>
  </si>
  <si>
    <t>13614</t>
  </si>
  <si>
    <t>M8-1.25 x 30mm Hex Head Sems 24mm O.D. Phosphate</t>
  </si>
  <si>
    <t>11501188;11508269;11504567;11515757;11516594</t>
  </si>
  <si>
    <t>https://www.auveco.com/m8-1-25-x-30mm-hex-hd-sems-24mm-od-phosphate-13614</t>
  </si>
  <si>
    <t>{"0": "https://www.auveco.com/site/item-images/13614_image-1.jpg?resizeid=3&amp;resizeh=600&amp;resizew=600", "1": "https://www.auveco.com/site/item-images/13614_image-3.jpg?resizeid=3&amp;resizeh=600&amp;resizew=600"}</t>
  </si>
  <si>
    <t>{"0": {"Pcs/Unit": "25"}, "1": {"Head Style": "Hex Sems"}, "2": {"Screw Size": "M8-1.25"}, "3": {"Length": "30mm"}, "4": {"Across Flats": "13.0mm"}, "5": {"Washer Diameter": "24mm"}, "6": {"Point Type": "CA"}, "7": {"Finish": "Phosphate"}, "8": {"Country": "Taiwan (Province of China)"}}</t>
  </si>
  <si>
    <t>13613</t>
  </si>
  <si>
    <t>M8-1.25 x 25mm Hex Head Sems 24mm O.D. Phosphate</t>
  </si>
  <si>
    <t>11501152;11503619;11501102</t>
  </si>
  <si>
    <t>https://www.auveco.com/m8-1-25-x-25mm-hex-hd-sems-24mm-od-phosphate-13613</t>
  </si>
  <si>
    <t>{"0": "https://www.auveco.com/site/item-images/13613_image-1.jpg?resizeid=3&amp;resizeh=600&amp;resizew=600", "1": "https://www.auveco.com/site/item-images/13613_image-3.jpg?resizeid=3&amp;resizeh=600&amp;resizew=600"}</t>
  </si>
  <si>
    <t>{"0": {"Pcs/Unit": "25"}, "1": {"Head Style": "Hex Sems"}, "2": {"Screw Size": "M8-1.25"}, "3": {"Length": "25mm"}, "4": {"Across Flats": "13.0mm"}, "5": {"Washer Diameter": "24mm"}, "6": {"Point Type": "CA"}, "7": {"Finish": "Phosphate"}, "8": {"Country": "United States"}}</t>
  </si>
  <si>
    <t>12348</t>
  </si>
  <si>
    <t>8-1.25 x 30mm Hex Washer Head - Phosphate</t>
  </si>
  <si>
    <t>11500971;11504492</t>
  </si>
  <si>
    <t>https://www.auveco.com/8-1-25-x-30mm-hex-washer-head-phosphate-12348</t>
  </si>
  <si>
    <t>{"0": "https://www.auveco.com/site/item-images/12348_image-1.jpg?resizeid=3&amp;resizeh=600&amp;resizew=600", "1": "https://www.auveco.com/site/item-images/12348_image-3.jpg?resizeid=3&amp;resizeh=600&amp;resizew=600"}</t>
  </si>
  <si>
    <t>{"0": {"Pcs/Unit": "25"}, "1": {"Head Style": "Hex Washer"}, "2": {"Screw Size": "M8-1.25"}, "3": {"Length": "30mm"}, "4": {"Across Flats": "13.0mm"}, "5": {"Washer Diameter": "17mm"}, "6": {"Point Type": "CA"}, "7": {"Finish": "Phosphate"}, "8": {"Country": "Taiwan (Province of China)"}}</t>
  </si>
  <si>
    <t>12343</t>
  </si>
  <si>
    <t>8-1.25 x 35mm Hex Washer Head - Phosphate</t>
  </si>
  <si>
    <t>11504982</t>
  </si>
  <si>
    <t>https://www.auveco.com/8-1-25-x-35mm-hex-washer-head-phosphate-12343</t>
  </si>
  <si>
    <t>{"0": "https://www.auveco.com/site/item-images/12343_image-1.jpg?resizeid=3&amp;resizeh=600&amp;resizew=600", "1": "https://www.auveco.com/site/item-images/12343_image-3.jpg?resizeid=3&amp;resizeh=600&amp;resizew=600"}</t>
  </si>
  <si>
    <t>{"0": {"Pcs/Unit": "25"}, "1": {"Head Style": "Hex Washer"}, "2": {"Screw Size": "M8-1.25"}, "3": {"Length": "35mm"}, "4": {"Across Flats": "13.0mm"}, "5": {"Washer Diameter": "17mm"}, "6": {"Point Type": "CA"}, "7": {"Finish": "Phosphate"}, "8": {"Country": "Taiwan (Province of China)"}}</t>
  </si>
  <si>
    <t>12336</t>
  </si>
  <si>
    <t>8-1.25 x 25mm Hex Washer Head - Black Polyseal</t>
  </si>
  <si>
    <t>11500970;11503632</t>
  </si>
  <si>
    <t>https://www.auveco.com/8-1-25-x-25mm-hex-washer-hd-phosphate-12336</t>
  </si>
  <si>
    <t>{"0": "https://www.auveco.com/site/item-images/12336_image-1.jpg?resizeid=3&amp;resizeh=600&amp;resizew=600", "1": "https://www.auveco.com/site/item-images/12336_image-3.jpg?resizeid=3&amp;resizeh=600&amp;resizew=600"}</t>
  </si>
  <si>
    <t>{"0": {"Pcs/Unit": "25"}, "1": {"Head Style": "Hex Washer"}, "2": {"Screw Size": "M8-1.25"}, "3": {"Length": "25mm"}, "4": {"Across Flats": "13.0mm"}, "5": {"Washer Diameter": "17mm"}, "6": {"Point Type": "CA"}, "7": {"Finish": "Black Polyseal"}, "8": {"Country": "Taiwan (Province of China)"}}</t>
  </si>
  <si>
    <t>12327</t>
  </si>
  <si>
    <t>10-1.50 x 33mm Indented Hex Wash Head with Dog Point - Phosphate</t>
  </si>
  <si>
    <t>N605920-S2</t>
  </si>
  <si>
    <t>https://www.auveco.com/10-1-50-x-33mm-ind-hex-wash-hd-w-dog-point-phosphate-12327</t>
  </si>
  <si>
    <t>{"0": "https://www.auveco.com/site/item-images/12327_image-1.jpg?resizeid=3&amp;resizeh=600&amp;resizew=600", "1": "https://www.auveco.com/site/item-images/12327_image-3.jpg?resizeid=3&amp;resizeh=600&amp;resizew=600"}</t>
  </si>
  <si>
    <t>{"0": {"Pcs/Unit": "25"}, "1": {"Head Style": "Hex Washer"}, "2": {"Screw Size": "M10-1.5"}, "3": {"Length": "33mm"}, "4": {"Across Flats": "13.0mm"}, "5": {"Washer Diameter": "20mm"}, "6": {"Point Type": "Dog Point"}, "7": {"Finish": "Phosphate"}, "8": {"Country": "Taiwan (Province of China)"}}</t>
  </si>
  <si>
    <t>11935</t>
  </si>
  <si>
    <t>M6.3-1.0 x 25mm Hex Head Sems 17mm O.D. - Zinc</t>
  </si>
  <si>
    <t>11502790;11500754</t>
  </si>
  <si>
    <t>https://www.auveco.com/m6-3-1-0-x-25mmhex-hd-sems-17mm-od-zinc-11935</t>
  </si>
  <si>
    <t>{"0": "https://www.auveco.com/site/item-images/11935_image-1.jpg?resizeid=3&amp;resizeh=600&amp;resizew=600", "1": "https://www.auveco.com/site/item-images/11935_image-3.jpg?resizeid=3&amp;resizeh=600&amp;resizew=600"}</t>
  </si>
  <si>
    <t>{"0": {"Pcs/Unit": "25"}, "1": {"Head Style": "Hex Sems"}, "2": {"Screw Size": "M6.3-1.0"}, "3": {"Length": "25mm"}, "4": {"Across Flats": "10.0mm"}, "5": {"Washer Diameter": "17mm"}, "6": {"Point Type": "CA"}, "7": {"Finish": "Zinc"}, "8": {"Country": "United States"}}</t>
  </si>
  <si>
    <t>11641</t>
  </si>
  <si>
    <t>10-1.5 x 40mm Hex Head Sems 29mm Washer O.D. - Phosphate</t>
  </si>
  <si>
    <t>https://www.auveco.com/10-1-5-x-40mm-hex-hd-sems-29mm-wash-od-phosphate-11641</t>
  </si>
  <si>
    <t>{"0": "https://www.auveco.com/site/item-images/11641_image-1.jpg?resizeid=3&amp;resizeh=600&amp;resizew=600", "1": "https://www.auveco.com/site/item-images/11641_image-3.jpg?resizeid=3&amp;resizeh=600&amp;resizew=600"}</t>
  </si>
  <si>
    <t>{"0": {"Pcs/Unit": "25"}, "1": {"Head Style": "Hex Sems"}, "2": {"Screw Size": "M10-1.5"}, "3": {"Length": "40mm"}, "4": {"Across Flats": "15.0mm"}, "5": {"Washer Diameter": "29mm"}, "6": {"Point Type": "CA"}, "7": {"Finish": "Phosphate"}, "8": {"Country": "United States"}}</t>
  </si>
  <si>
    <t>11640</t>
  </si>
  <si>
    <t>8-1.25 x 30mm Hex Washer Head Flange Screw - Zinc Organic</t>
  </si>
  <si>
    <t>11500971;549790</t>
  </si>
  <si>
    <t>https://www.auveco.com/8-1-25-x-30mm-hex-washer-hd-flange-screw-zinc-org-11640</t>
  </si>
  <si>
    <t>{"0": "https://www.auveco.com/site/item-images/11640_image-1.jpg?resizeid=3&amp;resizeh=600&amp;resizew=600", "1": "https://www.auveco.com/site/item-images/11640_image-3.jpg?resizeid=3&amp;resizeh=600&amp;resizew=600"}</t>
  </si>
  <si>
    <t>{"0": {"Pcs/Unit": "25"}, "1": {"Head Style": "Hex Washer"}, "2": {"Screw Size": "M8-1.25"}, "3": {"Length": "30mm"}, "4": {"Across Flats": "13.0mm"}, "5": {"Washer Diameter": "17mm"}, "6": {"Point Type": "CA"}, "7": {"Finish": "Zinc Organic"}, "8": {"Country": "United States"}}</t>
  </si>
  <si>
    <t>11639</t>
  </si>
  <si>
    <t>M8-1.25 x 25mm Metric Hex Flange Head Screw - Phosphate</t>
  </si>
  <si>
    <t>11502605;11509511;11515756;11502624;11514343</t>
  </si>
  <si>
    <t>https://www.auveco.com/8-x-1-25-x-25mm-metric-hex-flange-hd-screw-phosphate-11639</t>
  </si>
  <si>
    <t>{"0": "https://www.auveco.com/site/item-images/11639_image-1.jpg?resizeid=3&amp;resizeh=600&amp;resizew=600", "1": "https://www.auveco.com/site/item-images/11639_image-3.jpg?resizeid=3&amp;resizeh=600&amp;resizew=600"}</t>
  </si>
  <si>
    <t>{"0": {"Pcs/Unit": "25"}, "1": {"Head Style": "Hex Washer"}, "2": {"Screw Size": "M8-1.25"}, "3": {"Length": "25mm"}, "4": {"Across Flats": "13.0mm"}, "5": {"Washer Diameter": "17mm"}, "6": {"Point Type": "CA"}, "7": {"Finish": "Phosphate"}, "8": {"Country": "United States"}}</t>
  </si>
  <si>
    <t>11638</t>
  </si>
  <si>
    <t>8-1.25 x 16mm Spin Lock Bolt 18mm Washer O.D. - Phosphate</t>
  </si>
  <si>
    <t>11509589;362069</t>
  </si>
  <si>
    <t>https://www.auveco.com/8-1-25-x-22mm-spin-lock-bolt-18mm-wash-od-phosphate-11638</t>
  </si>
  <si>
    <t>{"0": "https://www.auveco.com/site/item-images/11638_image-1.jpg?resizeid=3&amp;resizeh=600&amp;resizew=600", "1": "https://www.auveco.com/site/item-images/11638_image-3.jpg?resizeid=3&amp;resizeh=600&amp;resizew=600"}</t>
  </si>
  <si>
    <t>{"0": {"Pcs/Unit": "25"}, "1": {"Head Style": "Hex Washer"}, "2": {"Screw Size": "M8-1.25"}, "3": {"Length": "16mm"}, "4": {"Across Flats": "13.0mm"}, "5": {"Washer Diameter": "18mm"}, "6": {"Point Type": "Dog Point"}, "7": {"Finish": "Phosphate"}, "8": {"Country": "United States"}}</t>
  </si>
  <si>
    <t>11633</t>
  </si>
  <si>
    <t>6.3-1.0 x 20mm Hex Head Sems 17mm Washer O.D. - Phosphate</t>
  </si>
  <si>
    <t>11501105</t>
  </si>
  <si>
    <t>https://www.auveco.com/6-3-1-0-x-20mm-hex-hd-sems-17mm-wash-od-phosphate-11633</t>
  </si>
  <si>
    <t>{"0": "https://www.auveco.com/site/item-images/11633_image-1.jpg?resizeid=3&amp;resizeh=600&amp;resizew=600", "1": "https://www.auveco.com/site/item-images/11633_image-3.jpg?resizeid=3&amp;resizeh=600&amp;resizew=600"}</t>
  </si>
  <si>
    <t>{"0": {"Pcs/Unit": "25"}, "1": {"Head Style": "Hex Sems"}, "2": {"Screw Size": "M6.3-1.0"}, "3": {"Length": "20mm"}, "4": {"Across Flats": "10.0mm"}, "5": {"Washer Diameter": "17mm"}, "6": {"Point Type": "CA"}, "7": {"Finish": "Phosphate"}, "8": {"Country": "Taiwan (Province of China)"}}</t>
  </si>
  <si>
    <t>25439</t>
  </si>
  <si>
    <t>Chrysler Bumper &amp; Grill Square Stud</t>
  </si>
  <si>
    <t>68353367AA</t>
  </si>
  <si>
    <t>https://www.auveco.com/bumper-grille-square-head-stud-w-dog-point-ram-25439</t>
  </si>
  <si>
    <t>{"0": "https://www.auveco.com/site/item-images/25439_image-1.jpg?resizeid=3&amp;resizeh=600&amp;resizew=600", "1": "https://www.auveco.com/site/item-images/25439_image-3.jpg?resizeid=3&amp;resizeh=600&amp;resizew=600"}</t>
  </si>
  <si>
    <t>{"0": {"Pcs/Unit": "25"}, "1": {"Screw Size": "M5-0.80"}, "2": {"Length": "15mm"}, "3": {"Finish": "Zinc Organic"}, "4": {"Head Size": "12mm x 12mm"}, "5": {"Country": "Taiwan (Province of China)"}}</t>
  </si>
  <si>
    <t>24489</t>
  </si>
  <si>
    <t>M6 x 20 Torx Washer Head Body Bolt Ca Point</t>
  </si>
  <si>
    <t>https://www.auveco.com/m6-x-20-torx-wshr-hd-body-bolt-ca-pt-24489</t>
  </si>
  <si>
    <t>{"0": "https://www.auveco.com/site/item-images/24489_image-1.jpg?resizeid=3&amp;resizeh=600&amp;resizew=600", "1": "https://www.auveco.com/site/item-images/24489_image-3.jpg?resizeid=3&amp;resizeh=600&amp;resizew=600"}</t>
  </si>
  <si>
    <t>{"0": {"Pcs/Unit": "25"}, "1": {"Head Style": "Torx Truss"}, "2": {"Screw Size": "M6"}, "3": {"Length": "20mm"}, "4": {"Point Type": "CA"}, "5": {"Drive Type": "Torx"}, "6": {"Washer Head Diameter": "16mm"}, "7": {"Color": "Black"}, "8": {"Material": "Steel"}, "9": {"Country": "China"}}</t>
  </si>
  <si>
    <t>24479</t>
  </si>
  <si>
    <t>M4.2 x 13mm Phillips Pan Head Tapping Screw with Loose Washer</t>
  </si>
  <si>
    <t>W505416</t>
  </si>
  <si>
    <t>https://www.auveco.com/ford-m5-0-8-x-25mm-hex-hd-14-5mm-sems-wdp-24479</t>
  </si>
  <si>
    <t>{"0": "https://www.auveco.com/site/item-images/24479_image-1.jpg?resizeid=3&amp;resizeh=600&amp;resizew=600", "1": "https://www.auveco.com/site/item-images/24479_image-3.jpg?resizeid=3&amp;resizeh=600&amp;resizew=600"}</t>
  </si>
  <si>
    <t>{"0": {"Pcs/Unit": "25"}, "1": {"Head Style": "Hex Sems"}, "2": {"Screw Size": "M5"}, "3": {"Length": "25mm"}, "4": {"Across Flats": "8.0mm"}, "5": {"Washer Diameter": "14.5mm"}, "6": {"Point Type": "Dog Point"}, "7": {"Screw Type": "Tapping"}, "8": {"Color": "Black"}, "9": {"Material": "Steel"}, "10": {"Country": "China"}}</t>
  </si>
  <si>
    <t>23900</t>
  </si>
  <si>
    <t>Hex Head Sems Screw M4-0.70 x 12mm - Black</t>
  </si>
  <si>
    <t>N801293-S36</t>
  </si>
  <si>
    <t>https://www.auveco.com/hex-head-sems-screw-m4-0-70-x-12mm-black-23900</t>
  </si>
  <si>
    <t>{"0": "https://www.auveco.com/site/item-images/23900_image-1.jpg?resizeid=3&amp;resizeh=600&amp;resizew=600", "1": "https://www.auveco.com/site/item-images/23900_image-3.jpg?resizeid=3&amp;resizeh=600&amp;resizew=600"}</t>
  </si>
  <si>
    <t>{"0": {"Pcs/Unit": "50"}, "1": {"Head Style": "Hex Sems"}, "2": {"Screw Size": "M4"}, "3": {"Length": "12mm"}, "4": {"Across Flats": "5.5mm"}, "5": {"Washer Diameter": "7.9mm"}, "6": {"Finish": "Yellow Zinc Chromate"}, "7": {"Country": "Taiwan (Province of China)"}}</t>
  </si>
  <si>
    <t>23855</t>
  </si>
  <si>
    <t>Saturn Torx Button Head Body Bolt</t>
  </si>
  <si>
    <t>https://www.auveco.com/saturn-torx-button-head-body-bolt-23855</t>
  </si>
  <si>
    <t>{"0": "https://www.auveco.com/site/item-images/23855_image-1.jpg?resizeid=3&amp;resizeh=600&amp;resizew=600", "1": "https://www.auveco.com/site/item-images/23855_image-3.jpg?resizeid=3&amp;resizeh=600&amp;resizew=600"}</t>
  </si>
  <si>
    <t>{"0": {"Pcs/Unit": "15"}, "1": {"Head Style": "Button"}, "2": {"Screw Size": "M6-1.0"}, "3": {"Length": "20mm"}, "4": {"Washer Diameter": "18mm"}, "5": {"Point Type": "Dog Point"}, "6": {"Finish": "Black"}, "7": {"Drive Size": "T-30"}, "8": {"Drive Type": "Torx"}, "9": {"Includes": "Washer"}, "10": {"Country": "Taiwan (Province of China)"}, "11": {"Shoulder Diameter": "9.5mm"}, "12": {"Shoulder Length": "5mm"}}</t>
  </si>
  <si>
    <t>23830</t>
  </si>
  <si>
    <t>Hex Head Sems Screw M6-1.0 x 16mm</t>
  </si>
  <si>
    <t>https://www.auveco.com/hex-head-sems-screw-m6-1-0-x-16mm-23830</t>
  </si>
  <si>
    <t>{"0": "https://www.auveco.com/site/item-images/23830_image-1.jpg?resizeid=3&amp;resizeh=600&amp;resizew=600", "1": "https://www.auveco.com/site/item-images/23830_image-3.jpg?resizeid=3&amp;resizeh=600&amp;resizew=600"}</t>
  </si>
  <si>
    <t>{"0": {"Pcs/Unit": "50"}, "1": {"Head Style": "Hex Sems"}, "2": {"Screw Size": "M6"}, "3": {"Length": "16mm"}, "4": {"Across Flats": "10.0mm"}, "5": {"Washer Diameter": "16mm"}, "6": {"Finish": "Black"}, "7": {"Country": "Taiwan (Province of China)"}}</t>
  </si>
  <si>
    <t>23811</t>
  </si>
  <si>
    <t>Hex Head Sems Screw with Dog Point M6-1.0 x 20mm</t>
  </si>
  <si>
    <t>N800394-S2</t>
  </si>
  <si>
    <t>https://www.auveco.com/hex-head-sems-screw-w-dog-point-m6-1-0-x-20mm-black-23811</t>
  </si>
  <si>
    <t>{"0": "https://www.auveco.com/site/item-images/23811_image-1.jpg?resizeid=3&amp;resizeh=600&amp;resizew=600", "1": "https://www.auveco.com/site/item-images/23811_image-3.jpg?resizeid=3&amp;resizeh=600&amp;resizew=600"}</t>
  </si>
  <si>
    <t>{"0": {"Pcs/Unit": "50"}, "1": {"Head Style": "Hex Sems"}, "2": {"Screw Size": "M6"}, "3": {"Length": "20mm"}, "4": {"Across Flats": "8.0mm"}, "5": {"Washer Diameter": "24mm"}, "6": {"Point Type": "Dog Point"}, "7": {"Finish": "Phosphate"}, "8": {"Country": "Taiwan (Province of China)"}}</t>
  </si>
  <si>
    <t>23808</t>
  </si>
  <si>
    <t>Hex Head Sems Screw with Dog Point M6-1.0 x 28mm</t>
  </si>
  <si>
    <t>https://www.auveco.com/hex-head-sems-screw-w-dog-point-m6-1-0-x-28mm-black-23808</t>
  </si>
  <si>
    <t>{"0": "https://www.auveco.com/site/item-images/23808_image-1.jpg?resizeid=3&amp;resizeh=600&amp;resizew=600", "1": "https://www.auveco.com/site/item-images/23808_image-3.jpg?resizeid=3&amp;resizeh=600&amp;resizew=600"}</t>
  </si>
  <si>
    <t>{"0": {"Pcs/Unit": "25"}, "1": {"Head Style": "Hex Sems"}, "2": {"Screw Size": "M6"}, "3": {"Length": "28mm"}, "4": {"Across Flats": "8.0mm"}, "5": {"Washer Diameter": "19mm"}, "6": {"Point Type": "Dog Point"}, "7": {"Finish": "Phosphate"}, "8": {"Country": "Taiwan (Province of China)"}}</t>
  </si>
  <si>
    <t>23801</t>
  </si>
  <si>
    <t>Hex Head Sems Screw M5-0.80 x 20mm</t>
  </si>
  <si>
    <t>11505816</t>
  </si>
  <si>
    <t>https://www.auveco.com/hex-head-sems-screw-m5-0-80-x-20mm-black-23801</t>
  </si>
  <si>
    <t>{"0": "https://www.auveco.com/site/item-images/23801_image-1.jpg?resizeid=3&amp;resizeh=600&amp;resizew=600", "1": "https://www.auveco.com/site/item-images/23801_image-3.jpg?resizeid=3&amp;resizeh=600&amp;resizew=600"}</t>
  </si>
  <si>
    <t>{"0": {"Pcs/Unit": "50"}, "1": {"Head Style": "Hex Washer"}, "2": {"Screw Size": "M5"}, "3": {"Length": "20mm"}, "4": {"Across Flats": "8.0mm"}, "5": {"Finish": "Black"}, "6": {"Washer Head Diameter": "14mm"}, "7": {"Country": "Taiwan (Province of China)"}}</t>
  </si>
  <si>
    <t>23789</t>
  </si>
  <si>
    <t>Torx Round Washer Head Body Bolt withCa Point M6-1.0 x 20mm</t>
  </si>
  <si>
    <t>14039261</t>
  </si>
  <si>
    <t>https://www.auveco.com/torx-round-wshr-hd-body-bolt-w-ca-point-m6-1-0-x-20mm-zinc-23789</t>
  </si>
  <si>
    <t>{"0": "https://www.auveco.com/site/item-images/23789_image-1.jpg?resizeid=3&amp;resizeh=600&amp;resizew=600", "1": "https://www.auveco.com/site/item-images/23789_image-3.jpg?resizeid=3&amp;resizeh=600&amp;resizew=600"}</t>
  </si>
  <si>
    <t>{"0": {"Pcs/Unit": "50"}, "1": {"Head Style": "Torx Truss"}, "2": {"Screw Size": "M6"}, "3": {"Length": "20mm"}, "4": {"Point Type": "CA"}, "5": {"Finish": "Zinc"}, "6": {"Drive Size": "T-30"}, "7": {"Washer Head Diameter": "18mm"}, "8": {"Country": "Taiwan (Province of China)"}}</t>
  </si>
  <si>
    <t>23689</t>
  </si>
  <si>
    <t>Hex Head Sems Screw M6-1.0 x 25mm</t>
  </si>
  <si>
    <t>11504303</t>
  </si>
  <si>
    <t>https://www.auveco.com/hex-hd-sems-screw-m6-1-0-x-25mm-black-23689</t>
  </si>
  <si>
    <t>{"0": "https://www.auveco.com/site/item-images/23689_image-1.jpg?resizeid=3&amp;resizeh=600&amp;resizew=600", "1": "https://www.auveco.com/site/item-images/23689_image-3.jpg?resizeid=3&amp;resizeh=600&amp;resizew=600"}</t>
  </si>
  <si>
    <t>{"0": {"Pcs/Unit": "50"}, "1": {"Head Style": "Hex Sems"}, "2": {"Screw Size": "M6"}, "3": {"Length": "25mm"}, "4": {"Across Flats": "10.0mm"}, "5": {"Washer Diameter": "17mm"}, "6": {"Finish": "Black"}, "7": {"Country": "Taiwan (Province of China)"}}</t>
  </si>
  <si>
    <t>23688</t>
  </si>
  <si>
    <t>Hex Head Sems Screw with Dog Point M6-1.0 x 18mm</t>
  </si>
  <si>
    <t>N606675-S2</t>
  </si>
  <si>
    <t>https://www.auveco.com/hex-hd-sems-screw-w-dog-point-m6-1-0-x-18mm-black-23688</t>
  </si>
  <si>
    <t>{"0": "https://www.auveco.com/site/item-images/23688_image-1.jpg?resizeid=3&amp;resizeh=600&amp;resizew=600", "1": "https://www.auveco.com/site/item-images/23688_image-3.jpg?resizeid=3&amp;resizeh=600&amp;resizew=600"}</t>
  </si>
  <si>
    <t>{"0": {"Pcs/Unit": "50"}, "1": {"Head Style": "Hex Sems"}, "2": {"Screw Size": "M6"}, "3": {"Length": "18mm"}, "4": {"Across Flats": "8.0mm"}, "5": {"Washer Diameter": "19mm"}, "6": {"Point Type": "Dog Point"}, "7": {"Finish": "Phosphate"}, "8": {"Country": "Taiwan (Province of China)"}}</t>
  </si>
  <si>
    <t>22536</t>
  </si>
  <si>
    <t>GM Sems Body Bolt M6-1.0 x 20mm</t>
  </si>
  <si>
    <t>11589031</t>
  </si>
  <si>
    <t>https://www.auveco.com/gm-sems-body-bolt-22536</t>
  </si>
  <si>
    <t>{"0": "https://www.auveco.com/site/item-images/22536_image-1.jpg?resizeid=3&amp;resizeh=600&amp;resizew=600", "1": "https://www.auveco.com/site/item-images/22536_image-3.jpg?resizeid=3&amp;resizeh=600&amp;resizew=600"}</t>
  </si>
  <si>
    <t>{"0": {"Pcs/Unit": "15"}, "1": {"Head Style": "Hex Sems"}, "2": {"Screw Size": "M6-1.0"}, "3": {"Length": "20mm"}, "4": {"Washer Diameter": "24mm"}, "5": {"Finish": "Black Zinc"}, "6": {"Drive Type": "Hex"}, "7": {"Includes": "Washer"}, "8": {"Material": "Zinc Plated Steel"}, "9": {"Country": "United States"}}</t>
  </si>
  <si>
    <t>22428</t>
  </si>
  <si>
    <t>Ford M6-1.0 x 22mm Torx Pan Head Body Bolt</t>
  </si>
  <si>
    <t>W708464-S450B</t>
  </si>
  <si>
    <t>https://www.auveco.com/ford-torx-pan-head-body-bolt-with-dog-point-22428</t>
  </si>
  <si>
    <t>{"0": "https://www.auveco.com/site/item-images/22428_image-1.jpg?resizeid=3&amp;resizeh=600&amp;resizew=600", "1": "https://www.auveco.com/site/item-images/22428_image-3.jpg?resizeid=3&amp;resizeh=600&amp;resizew=600"}</t>
  </si>
  <si>
    <t>{"0": {"Pcs/Unit": "15"}, "1": {"Head Style": "Torx Truss"}, "2": {"Screw Size": "M6-1.0"}, "3": {"Length": "22mm"}, "4": {"Point Type": "Dog Point"}, "5": {"Finish": "Zinc"}, "6": {"Head Diameter": "17.5mm"}, "7": {"Drive Size": "T-30"}, "8": {"Drive Type": "Torx"}, "9": {"Material": "Black Zinc"}, "10": {"Country": "United States"}}</t>
  </si>
  <si>
    <t>22293</t>
  </si>
  <si>
    <t>Hex Washer Head Sems Fender Liner Bolt M6-1.0 x 15mm</t>
  </si>
  <si>
    <t>9GG600616T;9GG6-00-616T</t>
  </si>
  <si>
    <t>https://www.auveco.com/mazda-hex-washer-head-sems-body-bolt-22293</t>
  </si>
  <si>
    <t>{"0": "https://www.auveco.com/site/item-images/22293_image-1.jpg?resizeid=3&amp;resizeh=600&amp;resizew=600", "1": "https://www.auveco.com/site/item-images/22293_image-3.jpg?resizeid=3&amp;resizeh=600&amp;resizew=600"}</t>
  </si>
  <si>
    <t>{"0": {"Pcs/Unit": "25"}, "1": {"Head Style": "Hex Sems"}, "2": {"Screw Size": "M6-1.0"}, "3": {"Length": "15mm"}, "4": {"Across Flats": "10.0mm"}, "5": {"Washer Diameter": "18mm"}, "6": {"Finish": "Black Phosphate"}, "7": {"Material": "Steel"}, "8": {"Country": "China"}}</t>
  </si>
  <si>
    <t>22271</t>
  </si>
  <si>
    <t>Subaru M5-0.8 x 23mm Phillips Hex Head Sems</t>
  </si>
  <si>
    <t>901935002</t>
  </si>
  <si>
    <t>https://www.auveco.com/subaru-phillips-hex-head-sems-body-bolt-dog-pt-22271</t>
  </si>
  <si>
    <t>{"0": "https://www.auveco.com/site/item-images/22271_image-1.jpg?resizeid=3&amp;resizeh=600&amp;resizew=600", "1": "https://www.auveco.com/site/item-images/22271_image-3.jpg?resizeid=3&amp;resizeh=600&amp;resizew=600"}</t>
  </si>
  <si>
    <t>{"0": {"Pcs/Unit": "50"}, "1": {"Head Style": "Phillips Hex Sems"}, "2": {"Screw Size": "M5-0.80"}, "3": {"Length": "23mm"}, "4": {"Across Flats": "8.0mm"}, "5": {"Washer Diameter": "18mm"}, "6": {"Point Type": "Dog Point"}, "7": {"Finish": "Black Zinc"}, "8": {"Drive Type": "Phillips"}, "9": {"Material": "Steel"}, "10": {"Country": "Taiwan (Province of China)"}}</t>
  </si>
  <si>
    <t>22232</t>
  </si>
  <si>
    <t>Ford Hex Head Sems Body Bolt, Dog Point, Thread Lock</t>
  </si>
  <si>
    <t>W711390-S900</t>
  </si>
  <si>
    <t>https://www.auveco.com/ford-hex-head-sems-body-bolt-w-threaded-patch-22232</t>
  </si>
  <si>
    <t>{"0": "https://www.auveco.com/site/item-images/22232_image-1.jpg?resizeid=3&amp;resizeh=600&amp;resizew=600"}</t>
  </si>
  <si>
    <t>{"0": {"Pcs/Unit": "25"}, "1": {"Head Style": "Hex Sems"}, "2": {"Screw Size": "M6-1.0"}, "3": {"Length": "30mm"}, "4": {"Washer Diameter": "18mm"}, "5": {"Point Type": "Dog Point"}, "6": {"Hex Size": "10mm"}, "7": {"Includes": "Thread Lock Compound"}, "8": {"Material": "Black Zinc"}, "9": {"Country": "United States"}}</t>
  </si>
  <si>
    <t>22164</t>
  </si>
  <si>
    <t>GM Hex Head Sems Body Bolt with a Dog Point</t>
  </si>
  <si>
    <t>11502618</t>
  </si>
  <si>
    <t>https://www.auveco.com/gm-hex-head-sems-body-bolt-with-dog-point-22164</t>
  </si>
  <si>
    <t>{"0": "https://www.auveco.com/site/item-images/22164_image-1.jpg?resizeid=3&amp;resizeh=600&amp;resizew=600", "1": "https://www.auveco.com/site/item-images/22164_image-3.jpg?resizeid=3&amp;resizeh=600&amp;resizew=600"}</t>
  </si>
  <si>
    <t>{"0": {"Pcs/Unit": "50"}, "1": {"Head Style": "Hex Sems"}, "2": {"Screw Size": "M4-.7"}, "3": {"Length": "16mm"}, "4": {"Washer Diameter": "13mm"}, "5": {"Point Type": "Dog Point"}, "6": {"Finish": "Black Phosphate"}, "7": {"Hex Size": "7mm"}, "8": {"Country": "Taiwan (Province of China)"}}</t>
  </si>
  <si>
    <t>21840</t>
  </si>
  <si>
    <t>Toyota/Lexus Hex Head Flange Bolt, M6-1.0 x 11 mm, 10 mm Hex</t>
  </si>
  <si>
    <t>90105-06037</t>
  </si>
  <si>
    <t>https://www.auveco.com/lexus-toyota-hex-head-flange-bolt-21840</t>
  </si>
  <si>
    <t>{"0": "https://www.auveco.com/site/item-images/21840_image-1.jpg?resizeid=3&amp;resizeh=600&amp;resizew=600", "1": "https://www.auveco.com/site/item-images/21840_image-3.jpg?resizeid=3&amp;resizeh=600&amp;resizew=600"}</t>
  </si>
  <si>
    <t>{"0": {"Pcs/Unit": "25"}, "1": {"Head Style": "Hex Flange"}, "2": {"Screw Size": "M6-1.0"}, "3": {"Length": "11mm"}, "4": {"Washer Diameter": "15.5mm"}, "5": {"Finish": "Black E-Coat"}, "6": {"Drive Type": "Hex"}, "7": {"Country": "China"}}</t>
  </si>
  <si>
    <t>18515</t>
  </si>
  <si>
    <t>Torx Washer Head Body Bolt M6-1.0 x 20mm</t>
  </si>
  <si>
    <t>21094240</t>
  </si>
  <si>
    <t>https://www.auveco.com/torx-washer-hd-body-bolt-m6-1-0-x-20mm-18515</t>
  </si>
  <si>
    <t>{"0": "https://www.auveco.com/site/item-images/18515_image-1.jpg?resizeid=3&amp;resizeh=600&amp;resizew=600", "1": "https://www.auveco.com/site/item-images/18515_image-3.jpg?resizeid=3&amp;resizeh=600&amp;resizew=600"}</t>
  </si>
  <si>
    <t>{"0": {"Pcs/Unit": "25"}, "1": {"Head Style": "Torx Truss"}, "2": {"Screw Size": "M6-1.0"}, "3": {"Length": "20mm"}, "4": {"Washer Diameter": "13.5mm"}, "5": {"Finish": "Black"}, "6": {"Drive Size": "T-30"}, "7": {"Drive Type": "Torx"}, "8": {"Country": "Taiwan (Province of China)"}}</t>
  </si>
  <si>
    <t>16893</t>
  </si>
  <si>
    <t>Hex Head Sems Bolt with Dog Point M6-1.0 x 28mm</t>
  </si>
  <si>
    <t>AB-181-GG;N800947-S</t>
  </si>
  <si>
    <t>https://www.auveco.com/hex-head-sems-bolt-w-dog-point-m6-1-0-x-28mm-16893</t>
  </si>
  <si>
    <t>{"0": "https://www.auveco.com/site/item-images/16893_image-1.jpg?resizeid=3&amp;resizeh=600&amp;resizew=600", "1": "https://www.auveco.com/site/item-images/16893_image-3.jpg?resizeid=3&amp;resizeh=600&amp;resizew=600"}</t>
  </si>
  <si>
    <t>{"0": {"Pcs/Unit": "25"}, "1": {"Head Style": "Hex Sems"}, "2": {"Screw Size": "M6-1.0"}, "3": {"Length": "28mm"}, "4": {"Across Flats": "8.0mm"}, "5": {"Washer Diameter": "25mm"}, "6": {"Point Type": "Dog Point"}, "7": {"Finish": "Phosphate"}, "8": {"Country": "Taiwan (Province of China)"}}</t>
  </si>
  <si>
    <t>15791</t>
  </si>
  <si>
    <t>Hex Sems Body Bolt Black Fluorocarbon M6-1.0 x 16mm</t>
  </si>
  <si>
    <t>11508930</t>
  </si>
  <si>
    <t>https://www.auveco.com/hex-sems-body-bolt-blk-fluorocarb-m6-1-0-x-16mm-15791</t>
  </si>
  <si>
    <t>{"0": "https://www.auveco.com/site/item-images/15791_image-1.jpg?resizeid=3&amp;resizeh=600&amp;resizew=600", "1": "https://www.auveco.com/site/item-images/15791_image-3.jpg?resizeid=3&amp;resizeh=600&amp;resizew=600"}</t>
  </si>
  <si>
    <t>{"0": {"Pcs/Unit": "50"}, "1": {"Head Style": "Hex Sems"}, "2": {"Screw Size": "M6-1.0"}, "3": {"Length": "16mm"}, "4": {"Across Flats": "10.0mm"}, "5": {"Washer Diameter": "17mm"}, "6": {"Finish": "Black"}, "7": {"Country": "Taiwan (Province of China)"}}</t>
  </si>
  <si>
    <t>15788</t>
  </si>
  <si>
    <t>Hex Head Sems Body Bolt Zinc M6-1.0 x 25mm</t>
  </si>
  <si>
    <t>11503833</t>
  </si>
  <si>
    <t>https://www.auveco.com/hex-hd-sems-body-bolt-zinc-m6-1-0-x-25mm-15788</t>
  </si>
  <si>
    <t>{"0": "https://www.auveco.com/site/item-images/15788_image-1.jpg?resizeid=3&amp;resizeh=600&amp;resizew=600", "1": "https://www.auveco.com/site/item-images/15788_image-3.jpg?resizeid=3&amp;resizeh=600&amp;resizew=600"}</t>
  </si>
  <si>
    <t>{"0": {"Pcs/Unit": "50"}, "1": {"Head Style": "Hex Sems"}, "2": {"Screw Size": "M6-1.0"}, "3": {"Length": "25mm"}, "4": {"Across Flats": "10.0mm"}, "5": {"Washer Diameter": "17mm"}, "6": {"Point Type": "CA"}, "7": {"Finish": "Zinc"}, "8": {"Country": "United States"}}</t>
  </si>
  <si>
    <t>15779</t>
  </si>
  <si>
    <t>Hex Head Sems Body Bolt Black M6-1.0 x 28mm</t>
  </si>
  <si>
    <t>N606677-S53B;N606677-S;N606677-S43B;N606677S</t>
  </si>
  <si>
    <t>https://www.auveco.com/hex-hd-sems-body-bolt-black-m6-1-0-x-28mm-15779</t>
  </si>
  <si>
    <t>{"0": "https://www.auveco.com/site/item-images/15779_image-1.jpg?resizeid=3&amp;resizeh=600&amp;resizew=600", "1": "https://www.auveco.com/site/item-images/15779_image-3.jpg?resizeid=3&amp;resizeh=600&amp;resizew=600"}</t>
  </si>
  <si>
    <t>{"0": {"Pcs/Unit": "50"}, "1": {"Head Style": "Hex Sems"}, "2": {"Screw Size": "M6-1.0"}, "3": {"Length": "28mm"}, "4": {"Across Flats": "8.0mm"}, "5": {"Washer Diameter": "19mm"}, "6": {"Point Type": "Dog Point"}, "7": {"Finish": "Chrome"}, "8": {"Country": "United States"}}</t>
  </si>
  <si>
    <t>15778</t>
  </si>
  <si>
    <t>Hex Head Sems Body Bolt Zinc M6-1.0 x 22.5mm</t>
  </si>
  <si>
    <t>N606676-S100;N606676-S36</t>
  </si>
  <si>
    <t>https://www.auveco.com/hex-hd-sems-body-bolt-zinc-m6-1-0-x-22-5mm-15778</t>
  </si>
  <si>
    <t>{"0": "https://www.auveco.com/site/item-images/15778_image-1.jpg?resizeid=3&amp;resizeh=600&amp;resizew=600", "1": "https://www.auveco.com/site/item-images/15778_image-3.jpg?resizeid=3&amp;resizeh=600&amp;resizew=600"}</t>
  </si>
  <si>
    <t>{"0": {"Pcs/Unit": "50"}, "1": {"Head Style": "Hex Sems"}, "2": {"Screw Size": "M6-1.0"}, "3": {"Length": "22.5mm"}, "4": {"Across Flats": "8.0mm"}, "5": {"Washer Diameter": "19mm"}, "6": {"Point Type": "Dog Point"}, "7": {"Finish": "Zinc"}, "8": {"Country": "Taiwan (Province of China)"}}</t>
  </si>
  <si>
    <t>14947</t>
  </si>
  <si>
    <t>Mirror Mounting Screw M6 x 26mm</t>
  </si>
  <si>
    <t>N801851-S45;N801851S;N801851-S</t>
  </si>
  <si>
    <t>https://www.auveco.com/mirror-mounting-screw-m6-x-26mm-14947</t>
  </si>
  <si>
    <t>{"0": "https://www.auveco.com/site/item-images/14947_image-1.jpg?resizeid=3&amp;resizeh=600&amp;resizew=600", "1": "https://www.auveco.com/site/item-images/14947_image-3.jpg?resizeid=3&amp;resizeh=600&amp;resizew=600"}</t>
  </si>
  <si>
    <t>{"0": {"Pcs/Unit": "25"}, "1": {"Head Style": "Torx Round Sems"}, "2": {"Screw Size": "M6-1.0"}, "3": {"Length": "26mm"}, "4": {"Washer Diameter": "16mm"}, "5": {"Finish": "Chrome"}, "6": {"Drive Size": "T-30"}, "7": {"Drive Type": "Torx"}, "8": {"Country": "Taiwan (Province of China)"}}</t>
  </si>
  <si>
    <t>13617</t>
  </si>
  <si>
    <t>M6-1.0 x 20mm Metric Indented Hex Sems Washer Head</t>
  </si>
  <si>
    <t>11503941</t>
  </si>
  <si>
    <t>https://www.auveco.com/m6-1-0-x-20mm-metric-ind-hex-sems-wa-hd-13617</t>
  </si>
  <si>
    <t>{"0": "https://www.auveco.com/site/item-images/13617_image-1.jpg?resizeid=3&amp;resizeh=600&amp;resizew=600", "1": "https://www.auveco.com/site/item-images/13617_image-3.jpg?resizeid=3&amp;resizeh=600&amp;resizew=600"}</t>
  </si>
  <si>
    <t>{"0": {"Pcs/Unit": "50"}, "1": {"Head Style": "Hex Sems"}, "2": {"Screw Size": "M6-1.0"}, "3": {"Length": "20mm"}, "4": {"Across Flats": "10.0mm"}, "5": {"Washer Diameter": "24mm"}, "6": {"Point Type": "CA"}, "7": {"Finish": "Phosphate"}, "8": {"Country": "Taiwan (Province of China)"}}</t>
  </si>
  <si>
    <t>12693</t>
  </si>
  <si>
    <t>M6-1.0 x 20mm Hex Head Sems 17mm O.D. Phosphate</t>
  </si>
  <si>
    <t>11502941;11503823;11503941;11506174</t>
  </si>
  <si>
    <t>https://www.auveco.com/m6-1-0-x-20mm-hex-head-sems-17mm-od-phosphate-12693</t>
  </si>
  <si>
    <t>{"0": "https://www.auveco.com/site/item-images/12693_image-1.jpg?resizeid=3&amp;resizeh=600&amp;resizew=600", "1": "https://www.auveco.com/site/item-images/12693_image-3.jpg?resizeid=3&amp;resizeh=600&amp;resizew=600"}</t>
  </si>
  <si>
    <t>{"0": {"Pcs/Unit": "25"}, "1": {"Head Style": "Hex Sems"}, "2": {"Screw Size": "M6-1.0"}, "3": {"Length": "20mm"}, "4": {"Across Flats": "10.0mm"}, "5": {"Washer Diameter": "17mm"}, "6": {"Point Type": "CA"}, "7": {"Finish": "Phosphate"}, "8": {"Country": "Taiwan (Province of China)"}}</t>
  </si>
  <si>
    <t>12335</t>
  </si>
  <si>
    <t>M6-1.0 x 28mm Indented Hex Washer Head Sems with Dog - Zinc</t>
  </si>
  <si>
    <t>N606677S36</t>
  </si>
  <si>
    <t>https://www.auveco.com/m6-1-0-x-28mm-ind-hex-wash-hd-sems-w-dog-zinc-12335</t>
  </si>
  <si>
    <t>{"0": "https://www.auveco.com/site/item-images/12335_image-1.jpg?resizeid=3&amp;resizeh=600&amp;resizew=600", "1": "https://www.auveco.com/site/item-images/12335_image-3.jpg?resizeid=3&amp;resizeh=600&amp;resizew=600"}</t>
  </si>
  <si>
    <t>{"0": {"Pcs/Unit": "25"}, "1": {"Head Style": "Hex Sems"}, "2": {"Screw Size": "M6-1.0"}, "3": {"Length": "28mm"}, "4": {"Across Flats": "8.0mm"}, "5": {"Washer Diameter": "19mm"}, "6": {"Point Type": "Dog Point"}, "7": {"Finish": "Yellow Zinc Chromate"}, "8": {"Country": "Taiwan (Province of China)"}}</t>
  </si>
  <si>
    <t>12324</t>
  </si>
  <si>
    <t>6-1.0 x 20mm Hex Washer Head - Black Polyseal</t>
  </si>
  <si>
    <t>34201287;11517517;11503800;11561025</t>
  </si>
  <si>
    <t>https://www.auveco.com/6-1-0-x-20mm-hex-washer-hd-phosphate-12324</t>
  </si>
  <si>
    <t>{"0": "https://www.auveco.com/site/item-images/12324_image-1.jpg?resizeid=3&amp;resizeh=600&amp;resizew=600", "1": "https://www.auveco.com/site/item-images/12324_image-3.jpg?resizeid=3&amp;resizeh=600&amp;resizew=600"}</t>
  </si>
  <si>
    <t>{"0": {"Pcs/Unit": "50"}, "1": {"Head Style": "Hex Washer"}, "2": {"Screw Size": "M6-1.0"}, "3": {"Length": "20mm"}, "4": {"Across Flats": "10.0mm"}, "5": {"Washer Diameter": "13mm"}, "6": {"Point Type": "CA"}, "7": {"Finish": "Black Polyseal"}, "8": {"Country": "Taiwan (Province of China)"}}</t>
  </si>
  <si>
    <t>12323</t>
  </si>
  <si>
    <t>6-1.0 x 25mm Hex Head Sems 24mm O.D. - Black Polyseal</t>
  </si>
  <si>
    <t>11504493</t>
  </si>
  <si>
    <t>https://www.auveco.com/6-1-0-x-25mm-hex-head-sems-24mm-od-black-polyseal-12323</t>
  </si>
  <si>
    <t>{"0": "https://www.auveco.com/site/item-images/12323_image-1.jpg?resizeid=3&amp;resizeh=600&amp;resizew=600", "1": "https://www.auveco.com/site/item-images/12323_image-3.jpg?resizeid=3&amp;resizeh=600&amp;resizew=600"}</t>
  </si>
  <si>
    <t>{"0": {"Pcs/Unit": "25"}, "1": {"Head Style": "Hex Sems"}, "2": {"Screw Size": "M6-1.0"}, "3": {"Length": "25mm"}, "4": {"Across Flats": "10.0mm"}, "5": {"Washer Diameter": "24mm"}, "6": {"Point Type": "CA"}, "7": {"Finish": "Black Polyseal"}, "8": {"Country": "United States"}}</t>
  </si>
  <si>
    <t>12322</t>
  </si>
  <si>
    <t>6-1.0 x 20mm Indented Hex with Sems Machine Screw - Phosphate</t>
  </si>
  <si>
    <t>11508023;11503815</t>
  </si>
  <si>
    <t>https://www.auveco.com/6-1-0-x-20mm-ind-hex-w-sems-mach-screw-phosphate-12322</t>
  </si>
  <si>
    <t>{"0": "https://www.auveco.com/site/item-images/12322_image-1.jpg?resizeid=3&amp;resizeh=600&amp;resizew=600", "1": "https://www.auveco.com/site/item-images/12322_image-3.jpg?resizeid=3&amp;resizeh=600&amp;resizew=600"}</t>
  </si>
  <si>
    <t>{"0": {"Pcs/Unit": "25"}, "1": {"Head Style": "Hex Sems"}, "2": {"Screw Size": "M6-1.0"}, "3": {"Length": "20mm"}, "4": {"Across Flats": "10.0mm"}, "5": {"Washer Diameter": "17mm"}, "6": {"Finish": "Phosphate"}, "7": {"Country": "United States"}}</t>
  </si>
  <si>
    <t>12232</t>
  </si>
  <si>
    <t>M5-0.8 x 20mm Hex Head Sems Thread Cutting Screw</t>
  </si>
  <si>
    <t>https://www.auveco.com/m5-0-8-x-20mm-hex-hd-sems-thrd-cutting-screw-12232</t>
  </si>
  <si>
    <t>{"0": "https://www.auveco.com/site/item-images/12232_image-1.jpg?resizeid=3&amp;resizeh=600&amp;resizew=600", "1": "https://www.auveco.com/site/item-images/12232_image-3.jpg?resizeid=3&amp;resizeh=600&amp;resizew=600"}</t>
  </si>
  <si>
    <t>{"0": {"Pcs/Unit": "50"}, "1": {"Head Style": "Hex Sems"}, "2": {"Screw Size": "M5-0.80"}, "3": {"Length": "20mm"}, "4": {"Across Flats": "8.0mm"}, "5": {"Washer Diameter": "12mm"}, "6": {"Point Type": "Dog Point"}, "7": {"Finish": "Phosphate"}, "8": {"Country": "Taiwan (Province of China)"}}</t>
  </si>
  <si>
    <t>12160</t>
  </si>
  <si>
    <t>6-1.0 x 22mm Hex Head Sems 19mm O.D. - Phosphate</t>
  </si>
  <si>
    <t>6101455;6100566;N606676S100;N606676-S2;N606676S;N606676S2;N606676-S100;N606676-S</t>
  </si>
  <si>
    <t>https://www.auveco.com/6-1-0-x-22mm-hex-head-sems-19mm-od-phosphate-12160</t>
  </si>
  <si>
    <t>{"0": "https://www.auveco.com/site/item-images/12160_image-1.jpg?resizeid=3&amp;resizeh=600&amp;resizew=600", "1": "https://www.auveco.com/site/item-images/12160_image-3.jpg?resizeid=3&amp;resizeh=600&amp;resizew=600"}</t>
  </si>
  <si>
    <t>{"0": {"Pcs/Unit": "25"}, "1": {"Head Style": "Hex Sems"}, "2": {"Screw Size": "M6-1.0"}, "3": {"Length": "22mm"}, "4": {"Across Flats": "8.0mm"}, "5": {"Washer Diameter": "19mm"}, "6": {"Point Type": "Dog Point"}, "7": {"Finish": "Phosphate"}, "8": {"Country": "United States"}}</t>
  </si>
  <si>
    <t>12067</t>
  </si>
  <si>
    <t>6-1.0 x 20mm Hex Head Sems 17mm O.D. - Phosphate</t>
  </si>
  <si>
    <t>11504570;11509816;11609540</t>
  </si>
  <si>
    <t>https://www.auveco.com/6-1-0-x-20mm-hex-hd-sems-17mm-od-phosphate-12067</t>
  </si>
  <si>
    <t>{"0": "https://www.auveco.com/site/item-images/12067_image-1.jpg?resizeid=3&amp;resizeh=600&amp;resizew=600", "1": "https://www.auveco.com/site/item-images/12067_image-3.jpg?resizeid=3&amp;resizeh=600&amp;resizew=600"}</t>
  </si>
  <si>
    <t>{"0": {"Pcs/Unit": "50"}, "1": {"Head Style": "Hex Sems"}, "2": {"Screw Size": "M6-1.0"}, "3": {"Length": "20mm"}, "4": {"Across Flats": "10.0mm"}, "5": {"Washer Diameter": "17mm"}, "6": {"Finish": "Phosphate"}, "7": {"Country": "United States"}}</t>
  </si>
  <si>
    <t>12066</t>
  </si>
  <si>
    <t>6-1.0 x 25mm Hex Head Sems 24mm O.D. - Phosphate</t>
  </si>
  <si>
    <t>https://www.auveco.com/6-1-0-x-25mm-hex-head-sems-24mm-od-phosphate-12066</t>
  </si>
  <si>
    <t>{"0": "https://www.auveco.com/site/item-images/12066_image-1.jpg?resizeid=3&amp;resizeh=600&amp;resizew=600", "1": "https://www.auveco.com/site/item-images/12066_image-3.jpg?resizeid=3&amp;resizeh=600&amp;resizew=600"}</t>
  </si>
  <si>
    <t>{"0": {"Pcs/Unit": "50"}, "1": {"Head Style": "Hex Sems"}, "2": {"Screw Size": "M6-1.0"}, "3": {"Length": "25mm"}, "4": {"Across Flats": "10.0mm"}, "5": {"Washer Diameter": "24mm"}, "6": {"Point Type": "CA"}, "7": {"Finish": "Phosphate"}, "8": {"Country": "United States"}}</t>
  </si>
  <si>
    <t>12065</t>
  </si>
  <si>
    <t>6-1.0 x 25mm Hex Head Sems 17mm O.D. - Phosphate</t>
  </si>
  <si>
    <t>11503834;11517343;11609989;20351035</t>
  </si>
  <si>
    <t>https://www.auveco.com/6-1-0-x-25mm-hex-head-sems-17mm-od-phosphate-12065</t>
  </si>
  <si>
    <t>{"0": "https://www.auveco.com/site/item-images/12065_image-1.jpg?resizeid=3&amp;resizeh=600&amp;resizew=600", "1": "https://www.auveco.com/site/item-images/12065_image-3.jpg?resizeid=3&amp;resizeh=600&amp;resizew=600"}</t>
  </si>
  <si>
    <t>{"0": {"Pcs/Unit": "50"}, "1": {"Head Style": "Hex Sems"}, "2": {"Screw Size": "M6-1.0"}, "3": {"Length": "25mm"}, "4": {"Across Flats": "10.0mm"}, "5": {"Washer Diameter": "17mm"}, "6": {"Point Type": "CA"}, "7": {"Finish": "Phosphate"}, "8": {"Country": "United States"}}</t>
  </si>
  <si>
    <t>12064</t>
  </si>
  <si>
    <t>6-1.0 x 16mm Hex Head Sems Bolt - Zinc</t>
  </si>
  <si>
    <t>11513864;20453400;11503812</t>
  </si>
  <si>
    <t>https://www.auveco.com/6-1-0-x-16mm-hex-head-sems-bolt-yellow-zinc-12064</t>
  </si>
  <si>
    <t>{"0": "https://www.auveco.com/site/item-images/12064_image-1.jpg?resizeid=3&amp;resizeh=600&amp;resizew=600", "1": "https://www.auveco.com/site/item-images/12064_image-3.jpg?resizeid=3&amp;resizeh=600&amp;resizew=600"}</t>
  </si>
  <si>
    <t>{"0": {"Pcs/Unit": "50"}, "1": {"Head Style": "Hex Sems"}, "2": {"Screw Size": "M6-1.0"}, "3": {"Length": "16mm"}, "4": {"Across Flats": "10.0mm"}, "5": {"Washer Diameter": "18.5mm"}, "6": {"Finish": "Yellow Zinc Chromate"}, "7": {"Country": "United States"}}</t>
  </si>
  <si>
    <t>20434</t>
  </si>
  <si>
    <t>Hex Head Sems Body Bolt M6-1.0 x 12mm</t>
  </si>
  <si>
    <t>https://www.auveco.com/hex-head-sems-body-bolt-m6-1-0-x-12mm-20434</t>
  </si>
  <si>
    <t>{"0": "https://www.auveco.com/site/item-images/20434_image-1.jpg?resizeid=3&amp;resizeh=600&amp;resizew=600", "1": "https://www.auveco.com/site/item-images/20434_image-3.jpg?resizeid=3&amp;resizeh=600&amp;resizew=600"}</t>
  </si>
  <si>
    <t>{"0": {"Pcs/Unit": "50"}, "1": {"Head Style": "Hex Sems"}, "2": {"Screw Size": "M6-1.0"}, "3": {"Length": "12mm"}, "4": {"Across Flats": "10.0mm"}, "5": {"Washer Diameter": "12.5mm"}, "6": {"Finish": "Yellow Zinc Dichromate"}, "7": {"Includes": "Flat Washer"}, "8": {"Country": "Taiwan (Province of China)"}}</t>
  </si>
  <si>
    <t>18177</t>
  </si>
  <si>
    <t>Hex Head Sems Bolt M6-1.0x 16mm</t>
  </si>
  <si>
    <t>https://www.auveco.com/hex-head-sems-bolt-m6-1-0x-16mm-18177</t>
  </si>
  <si>
    <t>{"0": "https://www.auveco.com/site/item-images/18177_image-1.jpg?resizeid=3&amp;resizeh=600&amp;resizew=600", "1": "https://www.auveco.com/site/item-images/18177_image-3.jpg?resizeid=3&amp;resizeh=600&amp;resizew=600"}</t>
  </si>
  <si>
    <t>{"0": {"Pcs/Unit": "50"}, "1": {"Head Style": "Hex Sems"}, "2": {"Screw Size": "M6-1.0"}, "3": {"Length": "16mm"}, "4": {"Across Flats": "10.0mm"}, "5": {"Washer Diameter": "12.5mm"}, "6": {"Finish": "Yellow Zinc Dichromate"}, "7": {"Includes": "Flat Washer"}, "8": {"Country": "Taiwan (Province of China)"}}</t>
  </si>
  <si>
    <t>15807</t>
  </si>
  <si>
    <t>Torx Head Body Bolt M6-1.0 x 25mm Zinc</t>
  </si>
  <si>
    <t>https://www.auveco.com/torx-head-body-bolt-m6-1-0-x-25mm-zinc-15807</t>
  </si>
  <si>
    <t>{"0": "https://www.auveco.com/site/item-images/15807_image-1.jpg?resizeid=3&amp;resizeh=600&amp;resizew=600", "1": "https://www.auveco.com/site/item-images/15807_image-3.jpg?resizeid=3&amp;resizeh=600&amp;resizew=600"}</t>
  </si>
  <si>
    <t>{"0": {"Pcs/Unit": "50"}, "1": {"Head Style": "Torx Truss"}, "2": {"Screw Size": "M6-1.0"}, "3": {"Length": "25mm"}, "4": {"Washer Diameter": "18mm"}, "5": {"Point Type": "CA"}, "6": {"Finish": "Zinc"}, "7": {"Drive Size": "T-30"}, "8": {"Drive Type": "Torx"}, "9": {"Country": "Taiwan (Province of China)"}}</t>
  </si>
  <si>
    <t>9757</t>
  </si>
  <si>
    <t>1/4"-20 x 1" Hex Sems Bellville Washer Head</t>
  </si>
  <si>
    <t>https://www.auveco.com/1-4-20-x-1-hex-sems-bellville-wa-hd-9757</t>
  </si>
  <si>
    <t>{"0": "https://www.auveco.com/site/item-images/9757_image-1.jpg?resizeid=3&amp;resizeh=600&amp;resizew=600", "1": "https://www.auveco.com/site/item-images/9757_image-3.jpg?resizeid=3&amp;resizeh=600&amp;resizew=600"}</t>
  </si>
  <si>
    <t>{"0": {"Pcs/Unit": "100"}, "1": {"Head Style": "Hex Sems"}, "2": {"Screw Size": "1/4 in.-20"}, "3": {"Length": "1 in."}, "4": {"Across Flats": "3/8 in."}, "5": {"Washer Diameter": "1 in."}, "6": {"Finish": "Phosphate"}, "7": {"Country": "Taiwan (Province of China)"}}</t>
  </si>
  <si>
    <t>9756</t>
  </si>
  <si>
    <t>5/16"-18 x 1" Hex Sems Bellville Washer Head</t>
  </si>
  <si>
    <t>57039-S2</t>
  </si>
  <si>
    <t>https://www.auveco.com/5-16-18-x-1-hex-sems-bellville-wa-hd-9756</t>
  </si>
  <si>
    <t>{"0": "https://www.auveco.com/site/item-images/9756_image-1.jpg?resizeid=3&amp;resizeh=600&amp;resizew=600", "1": "https://www.auveco.com/site/item-images/9756_image-3.jpg?resizeid=3&amp;resizeh=600&amp;resizew=600"}</t>
  </si>
  <si>
    <t>{"0": {"Pcs/Unit": "100"}, "1": {"Head Style": "Hex Sems"}, "2": {"Screw Size": "5/16 in.-18"}, "3": {"Length": "1 in."}, "4": {"Across Flats": "1/2 in."}, "5": {"Washer Diameter": "7/8 in."}, "6": {"Finish": "Phosphate"}, "7": {"Country": "Taiwan (Province of China)"}}</t>
  </si>
  <si>
    <t>9480</t>
  </si>
  <si>
    <t>1/4"-20 x 1" Hex Head Sems with Dog Point Phosphate</t>
  </si>
  <si>
    <t>6025329</t>
  </si>
  <si>
    <t>https://www.auveco.com/1-4-20-x-1-hex-hd-sems-w-dog-pt-phosphate-9480</t>
  </si>
  <si>
    <t>{"0": "https://www.auveco.com/site/item-images/9480_image-1.jpg?resizeid=3&amp;resizeh=600&amp;resizew=600", "1": "https://www.auveco.com/site/item-images/9480_image-3.jpg?resizeid=3&amp;resizeh=600&amp;resizew=600"}</t>
  </si>
  <si>
    <t>{"0": {"Pcs/Unit": "50"}, "1": {"Head Style": "Hex Sems"}, "2": {"Screw Size": "1/4 in.-20"}, "3": {"Length": "1 in."}, "4": {"Across Flats": "7/16 in."}, "5": {"Washer Diameter": "5/8 in."}, "6": {"Point Type": "Dog Point"}, "7": {"Finish": "Phosphate"}, "8": {"Country": "Taiwan (Province of China)"}}</t>
  </si>
  <si>
    <t>8847</t>
  </si>
  <si>
    <t>5/16"-18 x 1-1/4" Ind Spec Sems 7/8" Washer 1/2" Hex</t>
  </si>
  <si>
    <t>380575-S2</t>
  </si>
  <si>
    <t>https://www.auveco.com/5-16-18-x-1-1-4-ind-spec-sems-wa-1-2-hex-8847</t>
  </si>
  <si>
    <t>{"0": "https://www.auveco.com/site/item-images/8847_image-1.jpg?resizeid=3&amp;resizeh=600&amp;resizew=600", "1": "https://www.auveco.com/site/item-images/8847_image-3.jpg?resizeid=3&amp;resizeh=600&amp;resizew=600"}</t>
  </si>
  <si>
    <t>{"0": {"Pcs/Unit": "50"}, "1": {"Head Style": "Hex Sems"}, "2": {"Screw Size": "5/16 in.-18"}, "3": {"Length": "1-1/4 in."}, "4": {"Across Flats": "1/2 in."}, "5": {"Washer Diameter": "7/8 in."}, "6": {"Point Type": "Dog Point"}, "7": {"Finish": "Phosphate"}, "8": {"Country": "Taiwan (Province of China)"}}</t>
  </si>
  <si>
    <t>24177</t>
  </si>
  <si>
    <t>Hex Head Sems Body Bolt with a Dog Point 1/4-20 x 3/4" Black</t>
  </si>
  <si>
    <t>57472-S2</t>
  </si>
  <si>
    <t>https://www.auveco.com/hex-head-sems-body-bolt-w-dog-point-1-4-20-x-3-4-black-24177</t>
  </si>
  <si>
    <t>{"0": "https://www.auveco.com/site/item-images/24177_image-1.jpg?resizeid=3&amp;resizeh=600&amp;resizew=600", "1": "https://www.auveco.com/site/item-images/24177_image-3.jpg?resizeid=3&amp;resizeh=600&amp;resizew=600"}</t>
  </si>
  <si>
    <t>{"0": {"Pcs/Unit": "50"}, "1": {"Head Style": "Hex Sems"}, "2": {"Screw Size": "1/4 in.-20"}, "3": {"Length": "3/4 in."}, "4": {"Across Flats": "7/16 in."}, "5": {"Washer Diameter": "3/4 in."}, "6": {"Point Type": "Dog Point"}, "7": {"Finish": "Black Phosphate"}, "8": {"Country": "Taiwan (Province of China)"}}</t>
  </si>
  <si>
    <t>24174</t>
  </si>
  <si>
    <t>Hex Head Sems Body Bolt with a Dog Point 1/4-20 x 1-3/16" - Black</t>
  </si>
  <si>
    <t>https://www.auveco.com/hex-head-sems-body-bolt-w-dog-point-1-4-20-x-1-3-16-black-24174</t>
  </si>
  <si>
    <t>{"0": "https://www.auveco.com/site/item-images/24174_image-1.jpg?resizeid=3&amp;resizeh=600&amp;resizew=600", "1": "https://www.auveco.com/site/item-images/24174_image-3.jpg?resizeid=3&amp;resizeh=600&amp;resizew=600"}</t>
  </si>
  <si>
    <t>{"0": {"Pcs/Unit": "50"}, "1": {"Head Style": "Hex Sems"}, "2": {"Screw Size": "1/4 in.-20"}, "3": {"Length": "1-3/16 in."}, "4": {"Across Flats": "7/16 in."}, "5": {"Washer Diameter": "3/4 in."}, "6": {"Point Type": "Dog Point"}, "7": {"Finish": "Black Phosphate"}, "8": {"Country": "Taiwan (Province of China)"}}</t>
  </si>
  <si>
    <t>24168</t>
  </si>
  <si>
    <t>Hex Head Sems Body Bolt with a Dog Point 1/4-20 x 1-1/8"</t>
  </si>
  <si>
    <t>57032-S36</t>
  </si>
  <si>
    <t>https://www.auveco.com/hex-head-sems-body-bolt-w-dog-point-1-4-20-x-1-1-8-24168</t>
  </si>
  <si>
    <t>{"0": "https://www.auveco.com/site/item-images/24168_image-1.jpg?resizeid=3&amp;resizeh=600&amp;resizew=600", "1": "https://www.auveco.com/site/item-images/24168_image-3.jpg?resizeid=3&amp;resizeh=600&amp;resizew=600"}</t>
  </si>
  <si>
    <t>{"0": {"Pcs/Unit": "50"}, "1": {"Head Style": "Hex Sems"}, "2": {"Screw Size": "1/4 in.-20"}, "3": {"Length": "1-1/8 in."}, "4": {"Across Flats": "7/16 in."}, "5": {"Washer Diameter": "3/4 in."}, "6": {"Point Type": "Dog Point"}, "7": {"Finish": "Trivalent Yellow Zinc"}, "8": {"Country": "Taiwan (Province of China)"}}</t>
  </si>
  <si>
    <t>23692</t>
  </si>
  <si>
    <t>Hex Washer Head Body Bolt Ca Point 5/16-18 x 1"</t>
  </si>
  <si>
    <t>https://www.auveco.com/hex-wshr-hd-body-bolt-ca-point-5-16-18-x-1-black-23692</t>
  </si>
  <si>
    <t>{"0": "https://www.auveco.com/site/item-images/23692_image-1.jpg?resizeid=3&amp;resizeh=600&amp;resizew=600", "1": "https://www.auveco.com/site/item-images/23692_image-3.jpg?resizeid=3&amp;resizeh=600&amp;resizew=600"}</t>
  </si>
  <si>
    <t>{"0": {"Pcs/Unit": "50"}, "1": {"Head Style": "Hex Washer"}, "2": {"Screw Size": "5/16 in.-18"}, "3": {"Length": "1 in."}, "4": {"Across Flats": "1/2 in."}, "5": {"Washer Diameter": "5/8 in."}, "6": {"Point Type": "CA"}, "7": {"Finish": "Black Phosphate"}, "8": {"Country": "Taiwan (Province of China)"}}</t>
  </si>
  <si>
    <t>23666</t>
  </si>
  <si>
    <t>Hex Head Sems Body Bolt with a Dog Point 5/16-18 x 15/16"</t>
  </si>
  <si>
    <t>384930-S36</t>
  </si>
  <si>
    <t>https://www.auveco.com/hex-hd-sems-body-bolt-w-dog-point-5-16-18-x-15-16-zinc-yellow-23666</t>
  </si>
  <si>
    <t>{"0": "https://www.auveco.com/site/item-images/23666_image-1.jpg?resizeid=3&amp;resizeh=600&amp;resizew=600", "1": "https://www.auveco.com/site/item-images/23666_image-3.jpg?resizeid=3&amp;resizeh=600&amp;resizew=600"}</t>
  </si>
  <si>
    <t>{"0": {"Pcs/Unit": "50"}, "1": {"Head Style": "Hex Sems"}, "2": {"Screw Size": "5/16 in.-18"}, "3": {"Length": "15/16 in."}, "4": {"Across Flats": "1/2 in."}, "5": {"Washer Diameter": "7/8 in."}, "6": {"Point Type": "Dog Point"}, "7": {"Finish": "Trivalent Yellow Zinc"}, "8": {"Country": "Taiwan (Province of China)"}}</t>
  </si>
  <si>
    <t>23665</t>
  </si>
  <si>
    <t>Hex Head Sems Body Bolt with a Dog Point 5/16-18 x 1-3/16"</t>
  </si>
  <si>
    <t>57041-S36;384932-S36</t>
  </si>
  <si>
    <t>https://www.auveco.com/hex-hd-sems-body-bolt-w-dog-point-5-16-18-x-1-3-16-zinc-yellow-23665</t>
  </si>
  <si>
    <t>{"0": "https://www.auveco.com/site/item-images/23665_image-1.jpg?resizeid=3&amp;resizeh=600&amp;resizew=600", "1": "https://www.auveco.com/site/item-images/23665_image-3.jpg?resizeid=3&amp;resizeh=600&amp;resizew=600"}</t>
  </si>
  <si>
    <t>{"0": {"Pcs/Unit": "50"}, "1": {"Head Style": "Hex Sems"}, "2": {"Screw Size": "5/16 in.-18"}, "3": {"Length": "1-3/16 in."}, "4": {"Across Flats": "1/2 in."}, "5": {"Washer Diameter": "7/8 in."}, "6": {"Point Type": "Dog Point"}, "7": {"Finish": "Trivalent Yellow Zinc"}, "8": {"Country": "China"}}</t>
  </si>
  <si>
    <t>23664</t>
  </si>
  <si>
    <t>Hex Head Sems Body Bolt with a Dog Point 3/8-16 x 1-3/16"</t>
  </si>
  <si>
    <t>57048-S2</t>
  </si>
  <si>
    <t>https://www.auveco.com/hex-hd-sems-body-bolt-w-dog-point-3-8-16-x-1-3-16-black-23664</t>
  </si>
  <si>
    <t>{"0": "https://www.auveco.com/site/item-images/23664_image-1.jpg?resizeid=3&amp;resizeh=600&amp;resizew=600", "1": "https://www.auveco.com/site/item-images/23664_image-3.jpg?resizeid=3&amp;resizeh=600&amp;resizew=600"}</t>
  </si>
  <si>
    <t>{"0": {"Pcs/Unit": "50"}, "1": {"Head Style": "Hex Sems"}, "2": {"Screw Size": "3/8 in.-16"}, "3": {"Length": "1-3/16 in."}, "4": {"Across Flats": "9/16 in."}, "5": {"Washer Diameter": "1 in."}, "6": {"Point Type": "Dog Point"}, "7": {"Finish": "Black Phosphate"}, "8": {"Country": "Taiwan (Province of China)"}}</t>
  </si>
  <si>
    <t>23663</t>
  </si>
  <si>
    <t>57041-S2</t>
  </si>
  <si>
    <t>https://www.auveco.com/hex-hd-sems-body-bolt-w-dog-point-5-16-18-x-1-3-16-black-23663</t>
  </si>
  <si>
    <t>{"0": "https://www.auveco.com/site/item-images/23663_image-1.jpg?resizeid=3&amp;resizeh=600&amp;resizew=600", "1": "https://www.auveco.com/site/item-images/23663_image-3.jpg?resizeid=3&amp;resizeh=600&amp;resizew=600"}</t>
  </si>
  <si>
    <t>{"0": {"Pcs/Unit": "50"}, "1": {"Head Style": "Hex Sems"}, "2": {"Screw Size": "5/16 in.-18"}, "3": {"Length": "1-3/16 in."}, "4": {"Across Flats": "1/2 in."}, "5": {"Washer Diameter": "7/8 in."}, "6": {"Point Type": "Dog Point"}, "7": {"Finish": "Black Phosphate"}, "8": {"Country": "China"}}</t>
  </si>
  <si>
    <t>23662</t>
  </si>
  <si>
    <t>https://www.auveco.com/hex-hd-sems-body-bolt-w-dog-point-5-16-18-x-15-16-black-23662</t>
  </si>
  <si>
    <t>{"0": "https://www.auveco.com/site/item-images/23662_image-1.jpg?resizeid=3&amp;resizeh=600&amp;resizew=600", "1": "https://www.auveco.com/site/item-images/23662_image-3.jpg?resizeid=3&amp;resizeh=600&amp;resizew=600"}</t>
  </si>
  <si>
    <t>{"0": {"Pcs/Unit": "50"}, "1": {"Head Style": "Hex Sems"}, "2": {"Screw Size": "5/16 in.-18"}, "3": {"Length": "15/16 in."}, "4": {"Across Flats": "1/2 in."}, "5": {"Washer Diameter": "7/8 in."}, "6": {"Point Type": "Dog Point"}, "7": {"Finish": "Black Phosphate"}, "8": {"Country": "China"}}</t>
  </si>
  <si>
    <t>2209</t>
  </si>
  <si>
    <t>Phillips Truss Head Machine Screw 8-32 x 5/16" Chrome</t>
  </si>
  <si>
    <t>https://www.auveco.com/phil-truss-hd-machine-screw-8-32-x-5-16-chrome-2209</t>
  </si>
  <si>
    <t>{"0": "https://www.auveco.com/site/item-images/2209_image-1.jpg?resizeid=3&amp;resizeh=600&amp;resizew=600", "1": "https://www.auveco.com/site/item-images/2209_image-3.jpg?resizeid=3&amp;resizeh=600&amp;resizew=600"}</t>
  </si>
  <si>
    <t>{"0": {"Pcs/Unit": "100"}, "1": {"Head Style": "Phillips Truss"}, "2": {"Screw Size": "#8-32"}, "3": {"Length": "5/16 in."}, "4": {"Finish": "Chrome"}, "5": {"Country": "Taiwan (Province of China)"}}</t>
  </si>
  <si>
    <t>17035</t>
  </si>
  <si>
    <t>Hex Head Sems Body Bolt 5/16"-18 x 1-1/16"</t>
  </si>
  <si>
    <t>384931-S36</t>
  </si>
  <si>
    <t>https://www.auveco.com/hex-hd-sems-body-bolt-5-16-18-x-1-1-16-17035</t>
  </si>
  <si>
    <t>{"0": "https://www.auveco.com/site/item-images/17035_image-1.jpg?resizeid=3&amp;resizeh=600&amp;resizew=600", "1": "https://www.auveco.com/site/item-images/17035_image-3.jpg?resizeid=3&amp;resizeh=600&amp;resizew=600"}</t>
  </si>
  <si>
    <t>{"0": {"Pcs/Unit": "25"}, "1": {"Head Style": "Hex Sems"}, "2": {"Screw Size": "5/16 in.-18"}, "3": {"Length": "1-1/16 in."}, "4": {"Across Flats": "1/2 in."}, "5": {"Washer Diameter": "7/8 in."}, "6": {"Point Type": "Dog Point"}, "7": {"Finish": "Yellow Zinc Chromate"}, "8": {"Country": "Taiwan (Province of China)"}}</t>
  </si>
  <si>
    <t>17034</t>
  </si>
  <si>
    <t>Hex Head Sems Body Bolt 1/4"-20 x 7/8"</t>
  </si>
  <si>
    <t>57030-S36</t>
  </si>
  <si>
    <t>https://www.auveco.com/hex-head-sems-body-bolt-1-4-20-x-7-8-17034</t>
  </si>
  <si>
    <t>{"0": "https://www.auveco.com/site/item-images/17034_image-1.jpg?resizeid=3&amp;resizeh=600&amp;resizew=600", "1": "https://www.auveco.com/site/item-images/17034_image-3.jpg?resizeid=3&amp;resizeh=600&amp;resizew=600"}</t>
  </si>
  <si>
    <t>{"0": {"Pcs/Unit": "50"}, "1": {"Head Style": "Hex Sems"}, "2": {"Screw Size": "1/4 in.-20"}, "3": {"Length": "7/8 in."}, "4": {"Across Flats": "7/16 in."}, "5": {"Washer Diameter": "3/4 in."}, "6": {"Point Type": "Dog Point"}, "7": {"Finish": "Yellow Zinc Chromate"}, "8": {"Country": "Taiwan (Province of China)"}}</t>
  </si>
  <si>
    <t>15792</t>
  </si>
  <si>
    <t>Hex Head Sems Body Bolt Phosphate 5/16"-18 x 7/8"</t>
  </si>
  <si>
    <t>15686047;15598757</t>
  </si>
  <si>
    <t>https://www.auveco.com/hex-hd-sems-body-bolt-phosphate-5-16-18-x-7-8-15792</t>
  </si>
  <si>
    <t>{"0": "https://www.auveco.com/site/item-images/15792_image-1.jpg?resizeid=3&amp;resizeh=600&amp;resizew=600", "1": "https://www.auveco.com/site/item-images/15792_image-3.jpg?resizeid=3&amp;resizeh=600&amp;resizew=600"}</t>
  </si>
  <si>
    <t>{"0": {"Pcs/Unit": "50"}, "1": {"Head Style": "Hex Sems"}, "2": {"Screw Size": "5/16 in.-18"}, "3": {"Length": "7/8 in."}, "4": {"Across Flats": "1/2 in."}, "5": {"Washer Diameter": "3/4 in."}, "6": {"Point Type": "CA"}, "7": {"Finish": "Phosphate Organic"}, "8": {"Country": "Taiwan (Province of China)"}}</t>
  </si>
  <si>
    <t>15783</t>
  </si>
  <si>
    <t>Hex Head Sems 3/4" O.D. Phosphate 5/16"-18 x 7/8"</t>
  </si>
  <si>
    <t>3846202;12337916</t>
  </si>
  <si>
    <t>https://www.auveco.com/hex-hd-sems-3-4-o-d-phosphate-5-16-18-x-7-8-15783</t>
  </si>
  <si>
    <t>{"0": "https://www.auveco.com/site/item-images/15783_image-1.jpg?resizeid=3&amp;resizeh=600&amp;resizew=600", "1": "https://www.auveco.com/site/item-images/15783_image-3.jpg?resizeid=3&amp;resizeh=600&amp;resizew=600"}</t>
  </si>
  <si>
    <t>{"0": {"Pcs/Unit": "50"}, "1": {"Head Style": "Indented Hex Sems"}, "2": {"Screw Size": "5/16 in.-18"}, "3": {"Length": "7/8 in."}, "4": {"Across Flats": "1/2 in."}, "5": {"Washer Diameter": "3/4 in."}, "6": {"Point Type": "CA"}, "7": {"Finish": "Phosphate"}, "8": {"Country": "Taiwan (Province of China)"}}</t>
  </si>
  <si>
    <t>14977</t>
  </si>
  <si>
    <t>GM Mirror Mounting Screw And Jacknut 1/4"-20 x 1-1/4"</t>
  </si>
  <si>
    <t>367292;14005953</t>
  </si>
  <si>
    <t>https://www.auveco.com/gm-mirror-mntng-screw-expansion-nut-1-4-20-x-1-1-4-14977</t>
  </si>
  <si>
    <t>{"0": "https://www.auveco.com/site/item-images/14977_image-1.jpg?resizeid=3&amp;resizeh=600&amp;resizew=600", "1": "https://www.auveco.com/site/item-images/14977_image-3.jpg?resizeid=3&amp;resizeh=600&amp;resizew=600"}</t>
  </si>
  <si>
    <t>{"0": {"Pcs/Unit": "10"}, "1": {"Head Style": "Hex Sems w/Jack Nut"}, "2": {"Screw Size": "1/4 in.-20"}, "3": {"Length": "1-1/4 in."}, "4": {"Across Flats": "3/8 in."}, "5": {"Washer Diameter": "5/8 in."}, "6": {"Point Type": "CA"}, "7": {"Material": "400 Stainless Steel"}, "8": {"Country": "United States"}}</t>
  </si>
  <si>
    <t>14976</t>
  </si>
  <si>
    <t>Stainless Steel GM Mirror Mounting Screw 1/4"-20 x 1-1/4"</t>
  </si>
  <si>
    <t>367291;474821;14007511</t>
  </si>
  <si>
    <t>https://www.auveco.com/s-s-gm-mirror-mounting-screw-1-4-20-x-1-1-4-14976</t>
  </si>
  <si>
    <t>{"0": "https://www.auveco.com/site/item-images/14976_image-1.jpg?resizeid=3&amp;resizeh=600&amp;resizew=600", "1": "https://www.auveco.com/site/item-images/14976_image-3.jpg?resizeid=3&amp;resizeh=600&amp;resizew=600"}</t>
  </si>
  <si>
    <t>{"0": {"Pcs/Unit": "25"}, "1": {"Head Style": "Hex Sems"}, "2": {"Screw Size": "1/4 in.-20"}, "3": {"Length": "1-1/4 in."}, "4": {"Across Flats": "3/8 in."}, "5": {"Washer Diameter": "5/8 in."}, "6": {"Point Type": "CA"}, "7": {"Material": "400 Stainless Steel"}, "8": {"Country": "United States"}}</t>
  </si>
  <si>
    <t>13232</t>
  </si>
  <si>
    <t>Mirror Mounting Screw And Jacknut</t>
  </si>
  <si>
    <t>367292;14007510</t>
  </si>
  <si>
    <t>https://www.auveco.com/mirror-mounting-screw-expansion-nut-13232</t>
  </si>
  <si>
    <t>{"0": "https://www.auveco.com/site/item-images/13232_image-1.jpg?resizeid=3&amp;resizeh=600&amp;resizew=600"}</t>
  </si>
  <si>
    <t>{"0": {"Pcs/Unit": "25"}, "1": {"Head Style": "Hex Sems w/Jack Nut"}, "2": {"Screw Size": "1/4 in.-20"}, "3": {"Length": "7/8 in."}, "4": {"Across Flats": "3/8 in."}, "5": {"Washer Diameter": "5/8 in."}, "6": {"Point Type": "CA"}, "7": {"Finish": "Phosphate"}, "8": {"Country": "Taiwan (Province of China)"}}</t>
  </si>
  <si>
    <t>13231</t>
  </si>
  <si>
    <t>Mirror Mounting Screw Phosphate with Nylon Wash</t>
  </si>
  <si>
    <t>14007510</t>
  </si>
  <si>
    <t>https://www.auveco.com/mirror-mounting-screw-phosphate-w-nylon-wash-13231</t>
  </si>
  <si>
    <t>{"0": "https://www.auveco.com/site/item-images/13231_image-1.jpg?resizeid=3&amp;resizeh=600&amp;resizew=600", "1": "https://www.auveco.com/site/item-images/13231_image-3.jpg?resizeid=3&amp;resizeh=600&amp;resizew=600"}</t>
  </si>
  <si>
    <t>{"0": {"Pcs/Unit": "25"}, "1": {"Head Style": "Hex Sems"}, "2": {"Screw Size": "1/4 in.-20"}, "3": {"Length": "7/8 in."}, "4": {"Across Flats": "3/8 in."}, "5": {"Washer Diameter": "5/8 in."}, "6": {"Point Type": "CA"}, "7": {"Finish": "Phosphate"}, "8": {"Country": "Taiwan (Province of China)"}}</t>
  </si>
  <si>
    <t>12009</t>
  </si>
  <si>
    <t>5/16"-18 x 1-1/2" Indented Hex Washer Head 1/2" Af Tapping Screw Body Bolt</t>
  </si>
  <si>
    <t>https://www.auveco.com/5-16-18-x-1-1-2-ind-hex-wa-hd-1-2-af-t-s-body-bolt-12009</t>
  </si>
  <si>
    <t>{"0": "https://www.auveco.com/site/item-images/12009_image-1.jpg?resizeid=3&amp;resizeh=600&amp;resizew=600", "1": "https://www.auveco.com/site/item-images/12009_image-3.jpg?resizeid=3&amp;resizeh=600&amp;resizew=600"}</t>
  </si>
  <si>
    <t>{"0": {"Pcs/Unit": "50"}, "1": {"Head Style": "Hex Washer"}, "2": {"Screw Size": "5/16 in.-18"}, "3": {"Length": "1-1/2 in."}, "4": {"Across Flats": "1/2 in."}, "5": {"Washer Diameter": "21/32 in."}, "6": {"Point Type": "CA"}, "7": {"Finish": "Phosphate &amp; Oil"}, "8": {"Screw Type": "Tapping"}, "9": {"Country": "United States"}}</t>
  </si>
  <si>
    <t>11320</t>
  </si>
  <si>
    <t>5/16"-18 x 1" Indented Hex Sems 1/2" Washer O.D. 7/8"</t>
  </si>
  <si>
    <t>https://www.auveco.com/5-16-18-x-1-ind-hex-sems-1-2-af-7-8-wash-o-d-11320</t>
  </si>
  <si>
    <t>{"0": "https://www.auveco.com/site/item-images/11320_image-1.jpg?resizeid=3&amp;resizeh=600&amp;resizew=600", "1": "https://www.auveco.com/site/item-images/11320_image-2.jpg?resizeid=3&amp;resizeh=600&amp;resizew=600", "2": "https://www.auveco.com/site/item-images/11320_image-3.jpg?resizeid=3&amp;resizeh=600&amp;resizew=600"}</t>
  </si>
  <si>
    <t>{"0": {"Pcs/Unit": "25"}, "1": {"Head Style": "Hex Sems"}, "2": {"Screw Size": "5/16 in.-18"}, "3": {"Length": "1 in."}, "4": {"Across Flats": "1/2 in."}, "5": {"Washer Diameter": "7/8 in."}, "6": {"Point Type": "CA"}, "7": {"Finish": "Phosphate"}, "8": {"Country": "Taiwan (Province of China)"}}</t>
  </si>
  <si>
    <t>11110</t>
  </si>
  <si>
    <t>Body Bolt 3/8"-16 x 1-1/2" Hex Head Sems</t>
  </si>
  <si>
    <t>407217;15641800</t>
  </si>
  <si>
    <t>https://www.auveco.com/body-bolt-3-8-16-x-1-3-8-hex-head-sems-11110</t>
  </si>
  <si>
    <t>{"0": "https://www.auveco.com/site/item-images/11110_image-1.jpg?resizeid=3&amp;resizeh=600&amp;resizew=600", "1": "https://www.auveco.com/site/item-images/11110_image-2.jpg?resizeid=3&amp;resizeh=600&amp;resizew=600", "2": "https://www.auveco.com/site/item-images/11110_image-3.jpg?resizeid=3&amp;resizeh=600&amp;resizew=600"}</t>
  </si>
  <si>
    <t>{"0": {"Pcs/Unit": "25"}, "1": {"Head Style": "Hex Sems"}, "2": {"Screw Size": "3/8 in.-16"}, "3": {"Length": "1-3/8 in."}, "4": {"Across Flats": "9/16 in."}, "5": {"Washer Diameter": "1-1/8 in."}, "6": {"Point Type": "CA"}, "7": {"Finish": "Phosphate"}, "8": {"Country": "United States"}}</t>
  </si>
  <si>
    <t>11109</t>
  </si>
  <si>
    <t>Body Bolt 3/8"-16 x 1" Hex Head Sems 1" O.D. - Phosphate</t>
  </si>
  <si>
    <t>3986997;14011722</t>
  </si>
  <si>
    <t>https://www.auveco.com/body-bolt-3-8-16-x-1-hex-head-sems-1-od-phosphate-11109</t>
  </si>
  <si>
    <t>{"0": "https://www.auveco.com/site/item-images/11109_image-1.jpg?resizeid=3&amp;resizeh=600&amp;resizew=600", "1": "https://www.auveco.com/site/item-images/11109_image-3.jpg?resizeid=3&amp;resizeh=600&amp;resizew=600"}</t>
  </si>
  <si>
    <t>{"0": {"Pcs/Unit": "25"}, "1": {"Head Style": "Hex Sems"}, "2": {"Screw Size": "3/8 in.-16"}, "3": {"Length": "1 in."}, "4": {"Across Flats": "9/16 in."}, "5": {"Washer Diameter": "1 in."}, "6": {"Point Type": "CA"}, "7": {"Finish": "Phosphate"}, "8": {"Country": "United States"}}</t>
  </si>
  <si>
    <t>11061</t>
  </si>
  <si>
    <t>5/16"-18 x 1-1/4" Indented Hex Washer Head 1/2" A/F</t>
  </si>
  <si>
    <t>https://www.auveco.com/5-16-18-x-1-1-4-ind-hex-washer-hd-1-2-a-f-11061</t>
  </si>
  <si>
    <t>{"0": "https://www.auveco.com/site/item-images/11061_image-1.jpg?resizeid=3&amp;resizeh=600&amp;resizew=600", "1": "https://www.auveco.com/site/item-images/11061_image-3.jpg?resizeid=3&amp;resizeh=600&amp;resizew=600"}</t>
  </si>
  <si>
    <t>{"0": {"Pcs/Unit": "50"}, "1": {"Head Style": "Hex Washer"}, "2": {"Screw Size": "5/16 in.-18"}, "3": {"Length": "1-1/4 in."}, "4": {"Across Flats": "1/2 in."}, "5": {"Washer Diameter": "21/32 in."}, "6": {"Point Type": "Pinch"}, "7": {"Finish": "Plain"}, "8": {"Country": "Taiwan (Province of China)"}}</t>
  </si>
  <si>
    <t>10823</t>
  </si>
  <si>
    <t>Hex Head Sems with Dog Point 1/4"-20 x 7/8"- Black</t>
  </si>
  <si>
    <t>57030-S2</t>
  </si>
  <si>
    <t>https://www.auveco.com/hex-hd-sems-w-dog-pt-1-4-20-x-7-8-black-10823</t>
  </si>
  <si>
    <t>{"0": "https://www.auveco.com/site/item-images/10823_image-1.jpg?resizeid=3&amp;resizeh=600&amp;resizew=600", "1": "https://www.auveco.com/site/item-images/10823_image-2.jpg?resizeid=3&amp;resizeh=600&amp;resizew=600", "2": "https://www.auveco.com/site/item-images/10823_image-3.jpg?resizeid=3&amp;resizeh=600&amp;resizew=600"}</t>
  </si>
  <si>
    <t>{"0": {"Pcs/Unit": "50"}, "1": {"Head Style": "Hex Sems"}, "2": {"Screw Size": "1/4 in.-20"}, "3": {"Length": "7/8 in."}, "4": {"Across Flats": "7/16 in."}, "5": {"Washer Diameter": "3/4 in."}, "6": {"Point Type": "Dog Point"}, "7": {"Finish": "Phosphate"}, "8": {"Country": "Taiwan (Province of China)"}}</t>
  </si>
  <si>
    <t>10362</t>
  </si>
  <si>
    <t>Body Bolt Indented Hex Washer Head 5/16"-18 x 13/16"- GM</t>
  </si>
  <si>
    <t>3960314</t>
  </si>
  <si>
    <t>https://www.auveco.com/body-bolt-ind-hex-washer-hd-5-16-18-x-13-16-gm-10362</t>
  </si>
  <si>
    <t>{"0": "https://www.auveco.com/site/item-images/10362_image-1.jpg?resizeid=3&amp;resizeh=600&amp;resizew=600", "1": "https://www.auveco.com/site/item-images/10362_image-2.jpg?resizeid=3&amp;resizeh=600&amp;resizew=600", "2": "https://www.auveco.com/site/item-images/10362_image-3.jpg?resizeid=3&amp;resizeh=600&amp;resizew=600"}</t>
  </si>
  <si>
    <t>{"0": {"Pcs/Unit": "50"}, "1": {"Head Style": "Hex Washer"}, "2": {"Screw Size": "5/16 in.-18"}, "3": {"Length": "13/16 in."}, "4": {"Across Flats": "1/2 in."}, "5": {"Washer Diameter": "41/64 in. (5/8 in.)"}, "6": {"Point Type": "CA"}, "7": {"Finish": "Phosphate"}, "8": {"Country": "Taiwan (Province of China)"}}</t>
  </si>
  <si>
    <t>10084</t>
  </si>
  <si>
    <t>5/16"-18 x 3/4" Indented Hex Washer Head Ca Point -GM</t>
  </si>
  <si>
    <t>https://www.auveco.com/5-16-18-x-3-4-ind-hex-washer-hd-ca-point-gm-10084</t>
  </si>
  <si>
    <t>{"0": "https://www.auveco.com/site/item-images/10084_image-1.jpg?resizeid=3&amp;resizeh=600&amp;resizew=600"}</t>
  </si>
  <si>
    <t>{"0": {"Pcs/Unit": "100"}, "1": {"Head Style": "Hex Washer"}, "2": {"Screw Size": "5/16 in.-18"}, "3": {"Length": "3/4 in."}, "4": {"Across Flats": "1/2 in."}, "5": {"Washer Diameter": "21/32 in."}, "6": {"Point Type": "CA"}, "7": {"Finish": "Phosphate"}, "8": {"Country": "United States"}}</t>
  </si>
  <si>
    <t>5713</t>
  </si>
  <si>
    <t>5/16"-18 x 1-1/4" Indented Hex Large Flange Washer Head</t>
  </si>
  <si>
    <t>https://www.auveco.com/5-16-18-x-1-1-4-ind-hex-lrg-flg-wa-hd-5713</t>
  </si>
  <si>
    <t>{"0": "https://www.auveco.com/site/item-images/5713_image-1.jpg?resizeid=3&amp;resizeh=600&amp;resizew=600", "1": "https://www.auveco.com/site/item-images/5713_image-3.jpg?resizeid=3&amp;resizeh=600&amp;resizew=600"}</t>
  </si>
  <si>
    <t>{"0": {"Pcs/Unit": "50"}, "1": {"Head Style": "Hex Spin Lock"}, "2": {"Length": "1-1/4 in."}, "3": {"Washer Diameter": "13/16 in."}, "4": {"Point Type": "Dog Point"}, "5": {"Finish": "Black Phosphate"}, "6": {"Grade": "2"}, "7": {"Hex Size": "1/2 in."}, "8": {"Country": "Taiwan (Province of China)"}}</t>
  </si>
  <si>
    <t>5711</t>
  </si>
  <si>
    <t>5/16"-18 x 1" Indented Hex Large Flange Washer Head Dog Point</t>
  </si>
  <si>
    <t>https://www.auveco.com/5-16-18-x-1ind-hex-lrg-flg-wa-hd-dog-pt-5711</t>
  </si>
  <si>
    <t>{"0": "https://www.auveco.com/site/item-images/5711_image-1.jpg?resizeid=3&amp;resizeh=600&amp;resizew=600", "1": "https://www.auveco.com/site/item-images/5711_image-3.jpg?resizeid=3&amp;resizeh=600&amp;resizew=600"}</t>
  </si>
  <si>
    <t>{"0": {"Pcs/Unit": "50"}, "1": {"Head Style": "Hex Spin Lock"}, "2": {"Length": "1 in."}, "3": {"Washer Diameter": "13/16 in."}, "4": {"Point Type": "Dog Point"}, "5": {"Finish": "Black Phosphate"}, "6": {"Grade": "2"}, "7": {"Hex Size": "1/2 in."}, "8": {"Country": "Taiwan (Province of China)"}}</t>
  </si>
  <si>
    <t>3615</t>
  </si>
  <si>
    <t>5/16"-18 x 3/4" Hex Washer Head Spin Lock Bolts</t>
  </si>
  <si>
    <t>https://www.auveco.com/5-16-18-x-3-4-hex-washer-hd-spin-lock-bolts-3615</t>
  </si>
  <si>
    <t>{"0": "https://www.auveco.com/site/item-images/3615_image-1.jpg?resizeid=3&amp;resizeh=600&amp;resizew=600", "1": "https://www.auveco.com/site/item-images/3615_image-3.jpg?resizeid=3&amp;resizeh=600&amp;resizew=600"}</t>
  </si>
  <si>
    <t>{"0": {"Pcs/Unit": "100"}, "1": {"Head Style": "Hex Spin Lock"}, "2": {"Length": "3/4 in."}, "3": {"Washer Diameter": "13/16 in."}, "4": {"Point Type": "Dog Point"}, "5": {"Finish": "Black Phosphate"}, "6": {"Grade": "2"}, "7": {"Hex Size": "1/2 in."}, "8": {"Country": "United States"}}</t>
  </si>
  <si>
    <t>2753</t>
  </si>
  <si>
    <t>1/4"-20 x 5/8" Hex Washer Head Spin Lock Bolt</t>
  </si>
  <si>
    <t>https://www.auveco.com/1-4-20-x-5-8-hex-washer-head-spin-lock-bolt-2753</t>
  </si>
  <si>
    <t>{"0": "https://www.auveco.com/site/item-images/2753_image-1.jpg?resizeid=3&amp;resizeh=600&amp;resizew=600", "1": "https://www.auveco.com/site/item-images/2753_image-3.jpg?resizeid=3&amp;resizeh=600&amp;resizew=600"}</t>
  </si>
  <si>
    <t>{"0": {"Pcs/Unit": "100"}, "1": {"Head Style": "Hex Spin Lock"}, "2": {"Length": "5/8 in."}, "3": {"Washer Diameter": "5/8 in."}, "4": {"Finish": "Black Phosphate"}, "5": {"Grade": "2"}, "6": {"Hex Size": "3/8 in."}, "7": {"Country": "Taiwan (Province of China)"}}</t>
  </si>
  <si>
    <t>2688</t>
  </si>
  <si>
    <t>5/16"-24 x 1" Indented Hex Washer Head Spin-Lock Bolt</t>
  </si>
  <si>
    <t>https://www.auveco.com/5-16-24-x-1-ind-hex-washer-head-spin-lock-bolt-2688</t>
  </si>
  <si>
    <t>{"0": "https://www.auveco.com/site/item-images/2688_image-1.jpg?resizeid=3&amp;resizeh=600&amp;resizew=600", "1": "https://www.auveco.com/site/item-images/2688_image-3.jpg?resizeid=3&amp;resizeh=600&amp;resizew=600"}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</si>
</sst>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9"/>
      <color theme="0"/>
      <name val="等线"/>
      <charset val="134"/>
    </font>
    <font>
      <sz val="9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jpeg"/><Relationship Id="rId98" Type="http://schemas.openxmlformats.org/officeDocument/2006/relationships/image" Target="media/image98.jpeg"/><Relationship Id="rId97" Type="http://schemas.openxmlformats.org/officeDocument/2006/relationships/image" Target="media/image97.jpeg"/><Relationship Id="rId96" Type="http://schemas.openxmlformats.org/officeDocument/2006/relationships/image" Target="media/image96.jpeg"/><Relationship Id="rId95" Type="http://schemas.openxmlformats.org/officeDocument/2006/relationships/image" Target="media/image95.jpeg"/><Relationship Id="rId94" Type="http://schemas.openxmlformats.org/officeDocument/2006/relationships/image" Target="media/image94.jpeg"/><Relationship Id="rId93" Type="http://schemas.openxmlformats.org/officeDocument/2006/relationships/image" Target="media/image93.jpeg"/><Relationship Id="rId92" Type="http://schemas.openxmlformats.org/officeDocument/2006/relationships/image" Target="media/image92.jpeg"/><Relationship Id="rId91" Type="http://schemas.openxmlformats.org/officeDocument/2006/relationships/image" Target="media/image91.jpeg"/><Relationship Id="rId90" Type="http://schemas.openxmlformats.org/officeDocument/2006/relationships/image" Target="media/image90.jpeg"/><Relationship Id="rId9" Type="http://schemas.openxmlformats.org/officeDocument/2006/relationships/image" Target="media/image9.jpeg"/><Relationship Id="rId89" Type="http://schemas.openxmlformats.org/officeDocument/2006/relationships/image" Target="media/image89.jpeg"/><Relationship Id="rId88" Type="http://schemas.openxmlformats.org/officeDocument/2006/relationships/image" Target="media/image88.jpeg"/><Relationship Id="rId87" Type="http://schemas.openxmlformats.org/officeDocument/2006/relationships/image" Target="media/image87.jpeg"/><Relationship Id="rId86" Type="http://schemas.openxmlformats.org/officeDocument/2006/relationships/image" Target="media/image86.jpeg"/><Relationship Id="rId85" Type="http://schemas.openxmlformats.org/officeDocument/2006/relationships/image" Target="media/image85.jpeg"/><Relationship Id="rId84" Type="http://schemas.openxmlformats.org/officeDocument/2006/relationships/image" Target="media/image84.jpeg"/><Relationship Id="rId83" Type="http://schemas.openxmlformats.org/officeDocument/2006/relationships/image" Target="media/image83.jpeg"/><Relationship Id="rId82" Type="http://schemas.openxmlformats.org/officeDocument/2006/relationships/image" Target="media/image82.jpeg"/><Relationship Id="rId81" Type="http://schemas.openxmlformats.org/officeDocument/2006/relationships/image" Target="media/image81.jpeg"/><Relationship Id="rId80" Type="http://schemas.openxmlformats.org/officeDocument/2006/relationships/image" Target="media/image80.jpeg"/><Relationship Id="rId8" Type="http://schemas.openxmlformats.org/officeDocument/2006/relationships/image" Target="media/image8.jpeg"/><Relationship Id="rId79" Type="http://schemas.openxmlformats.org/officeDocument/2006/relationships/image" Target="media/image79.jpeg"/><Relationship Id="rId78" Type="http://schemas.openxmlformats.org/officeDocument/2006/relationships/image" Target="media/image78.jpeg"/><Relationship Id="rId77" Type="http://schemas.openxmlformats.org/officeDocument/2006/relationships/image" Target="media/image77.jpeg"/><Relationship Id="rId76" Type="http://schemas.openxmlformats.org/officeDocument/2006/relationships/image" Target="media/image76.jpeg"/><Relationship Id="rId75" Type="http://schemas.openxmlformats.org/officeDocument/2006/relationships/image" Target="media/image75.jpeg"/><Relationship Id="rId74" Type="http://schemas.openxmlformats.org/officeDocument/2006/relationships/image" Target="media/image74.jpeg"/><Relationship Id="rId73" Type="http://schemas.openxmlformats.org/officeDocument/2006/relationships/image" Target="media/image73.jpeg"/><Relationship Id="rId72" Type="http://schemas.openxmlformats.org/officeDocument/2006/relationships/image" Target="media/image72.jpeg"/><Relationship Id="rId71" Type="http://schemas.openxmlformats.org/officeDocument/2006/relationships/image" Target="media/image71.jpeg"/><Relationship Id="rId70" Type="http://schemas.openxmlformats.org/officeDocument/2006/relationships/image" Target="media/image70.jpeg"/><Relationship Id="rId7" Type="http://schemas.openxmlformats.org/officeDocument/2006/relationships/image" Target="media/image7.jpeg"/><Relationship Id="rId69" Type="http://schemas.openxmlformats.org/officeDocument/2006/relationships/image" Target="media/image69.jpeg"/><Relationship Id="rId68" Type="http://schemas.openxmlformats.org/officeDocument/2006/relationships/image" Target="media/image68.jpeg"/><Relationship Id="rId67" Type="http://schemas.openxmlformats.org/officeDocument/2006/relationships/image" Target="media/image67.jpeg"/><Relationship Id="rId66" Type="http://schemas.openxmlformats.org/officeDocument/2006/relationships/image" Target="media/image66.jpeg"/><Relationship Id="rId65" Type="http://schemas.openxmlformats.org/officeDocument/2006/relationships/image" Target="media/image65.jpeg"/><Relationship Id="rId64" Type="http://schemas.openxmlformats.org/officeDocument/2006/relationships/image" Target="media/image64.jpeg"/><Relationship Id="rId63" Type="http://schemas.openxmlformats.org/officeDocument/2006/relationships/image" Target="media/image63.jpeg"/><Relationship Id="rId62" Type="http://schemas.openxmlformats.org/officeDocument/2006/relationships/image" Target="media/image62.jpeg"/><Relationship Id="rId61" Type="http://schemas.openxmlformats.org/officeDocument/2006/relationships/image" Target="media/image61.jpeg"/><Relationship Id="rId60" Type="http://schemas.openxmlformats.org/officeDocument/2006/relationships/image" Target="media/image60.jpeg"/><Relationship Id="rId6" Type="http://schemas.openxmlformats.org/officeDocument/2006/relationships/image" Target="media/image6.jpeg"/><Relationship Id="rId59" Type="http://schemas.openxmlformats.org/officeDocument/2006/relationships/image" Target="media/image59.jpeg"/><Relationship Id="rId58" Type="http://schemas.openxmlformats.org/officeDocument/2006/relationships/image" Target="media/image58.jpeg"/><Relationship Id="rId57" Type="http://schemas.openxmlformats.org/officeDocument/2006/relationships/image" Target="media/image57.jpeg"/><Relationship Id="rId56" Type="http://schemas.openxmlformats.org/officeDocument/2006/relationships/image" Target="media/image56.jpeg"/><Relationship Id="rId55" Type="http://schemas.openxmlformats.org/officeDocument/2006/relationships/image" Target="media/image55.jpeg"/><Relationship Id="rId54" Type="http://schemas.openxmlformats.org/officeDocument/2006/relationships/image" Target="media/image54.jpeg"/><Relationship Id="rId53" Type="http://schemas.openxmlformats.org/officeDocument/2006/relationships/image" Target="media/image53.jpeg"/><Relationship Id="rId52" Type="http://schemas.openxmlformats.org/officeDocument/2006/relationships/image" Target="media/image52.jpeg"/><Relationship Id="rId51" Type="http://schemas.openxmlformats.org/officeDocument/2006/relationships/image" Target="media/image51.jpeg"/><Relationship Id="rId50" Type="http://schemas.openxmlformats.org/officeDocument/2006/relationships/image" Target="media/image50.jpeg"/><Relationship Id="rId5" Type="http://schemas.openxmlformats.org/officeDocument/2006/relationships/image" Target="media/image5.jpeg"/><Relationship Id="rId49" Type="http://schemas.openxmlformats.org/officeDocument/2006/relationships/image" Target="media/image49.jpeg"/><Relationship Id="rId48" Type="http://schemas.openxmlformats.org/officeDocument/2006/relationships/image" Target="media/image48.jpeg"/><Relationship Id="rId47" Type="http://schemas.openxmlformats.org/officeDocument/2006/relationships/image" Target="media/image47.jpeg"/><Relationship Id="rId46" Type="http://schemas.openxmlformats.org/officeDocument/2006/relationships/image" Target="media/image46.jpeg"/><Relationship Id="rId45" Type="http://schemas.openxmlformats.org/officeDocument/2006/relationships/image" Target="media/image45.jpeg"/><Relationship Id="rId44" Type="http://schemas.openxmlformats.org/officeDocument/2006/relationships/image" Target="media/image44.jpeg"/><Relationship Id="rId43" Type="http://schemas.openxmlformats.org/officeDocument/2006/relationships/image" Target="media/image43.jpeg"/><Relationship Id="rId42" Type="http://schemas.openxmlformats.org/officeDocument/2006/relationships/image" Target="media/image42.jpeg"/><Relationship Id="rId41" Type="http://schemas.openxmlformats.org/officeDocument/2006/relationships/image" Target="media/image41.jpeg"/><Relationship Id="rId40" Type="http://schemas.openxmlformats.org/officeDocument/2006/relationships/image" Target="media/image40.jpeg"/><Relationship Id="rId4" Type="http://schemas.openxmlformats.org/officeDocument/2006/relationships/image" Target="media/image4.jpeg"/><Relationship Id="rId39" Type="http://schemas.openxmlformats.org/officeDocument/2006/relationships/image" Target="media/image39.jpeg"/><Relationship Id="rId38" Type="http://schemas.openxmlformats.org/officeDocument/2006/relationships/image" Target="media/image38.jpeg"/><Relationship Id="rId37" Type="http://schemas.openxmlformats.org/officeDocument/2006/relationships/image" Target="media/image37.jpeg"/><Relationship Id="rId36" Type="http://schemas.openxmlformats.org/officeDocument/2006/relationships/image" Target="media/image36.jpeg"/><Relationship Id="rId35" Type="http://schemas.openxmlformats.org/officeDocument/2006/relationships/image" Target="media/image35.jpeg"/><Relationship Id="rId34" Type="http://schemas.openxmlformats.org/officeDocument/2006/relationships/image" Target="media/image34.jpeg"/><Relationship Id="rId33" Type="http://schemas.openxmlformats.org/officeDocument/2006/relationships/image" Target="media/image33.jpeg"/><Relationship Id="rId32" Type="http://schemas.openxmlformats.org/officeDocument/2006/relationships/image" Target="media/image32.jpeg"/><Relationship Id="rId31" Type="http://schemas.openxmlformats.org/officeDocument/2006/relationships/image" Target="media/image31.jpeg"/><Relationship Id="rId30" Type="http://schemas.openxmlformats.org/officeDocument/2006/relationships/image" Target="media/image30.jpeg"/><Relationship Id="rId3" Type="http://schemas.openxmlformats.org/officeDocument/2006/relationships/image" Target="media/image3.jpeg"/><Relationship Id="rId29" Type="http://schemas.openxmlformats.org/officeDocument/2006/relationships/image" Target="media/image29.jpeg"/><Relationship Id="rId28" Type="http://schemas.openxmlformats.org/officeDocument/2006/relationships/image" Target="media/image28.jpeg"/><Relationship Id="rId27" Type="http://schemas.openxmlformats.org/officeDocument/2006/relationships/image" Target="media/image27.jpeg"/><Relationship Id="rId26" Type="http://schemas.openxmlformats.org/officeDocument/2006/relationships/image" Target="media/image26.jpeg"/><Relationship Id="rId25" Type="http://schemas.openxmlformats.org/officeDocument/2006/relationships/image" Target="media/image25.jpeg"/><Relationship Id="rId24" Type="http://schemas.openxmlformats.org/officeDocument/2006/relationships/image" Target="media/image24.jpeg"/><Relationship Id="rId23" Type="http://schemas.openxmlformats.org/officeDocument/2006/relationships/image" Target="media/image23.jpeg"/><Relationship Id="rId22" Type="http://schemas.openxmlformats.org/officeDocument/2006/relationships/image" Target="media/image22.jpeg"/><Relationship Id="rId21" Type="http://schemas.openxmlformats.org/officeDocument/2006/relationships/image" Target="media/image21.jpeg"/><Relationship Id="rId20" Type="http://schemas.openxmlformats.org/officeDocument/2006/relationships/image" Target="media/image20.jpeg"/><Relationship Id="rId2" Type="http://schemas.openxmlformats.org/officeDocument/2006/relationships/image" Target="media/image2.jpeg"/><Relationship Id="rId19" Type="http://schemas.openxmlformats.org/officeDocument/2006/relationships/image" Target="media/image19.jpeg"/><Relationship Id="rId18" Type="http://schemas.openxmlformats.org/officeDocument/2006/relationships/image" Target="media/image18.jpeg"/><Relationship Id="rId17" Type="http://schemas.openxmlformats.org/officeDocument/2006/relationships/image" Target="media/image17.jpeg"/><Relationship Id="rId16" Type="http://schemas.openxmlformats.org/officeDocument/2006/relationships/image" Target="media/image16.jpeg"/><Relationship Id="rId15" Type="http://schemas.openxmlformats.org/officeDocument/2006/relationships/image" Target="media/image15.jpeg"/><Relationship Id="rId14" Type="http://schemas.openxmlformats.org/officeDocument/2006/relationships/image" Target="media/image14.jpeg"/><Relationship Id="rId13" Type="http://schemas.openxmlformats.org/officeDocument/2006/relationships/image" Target="media/image13.jpeg"/><Relationship Id="rId124" Type="http://schemas.openxmlformats.org/officeDocument/2006/relationships/image" Target="media/image124.jpeg"/><Relationship Id="rId123" Type="http://schemas.openxmlformats.org/officeDocument/2006/relationships/image" Target="media/image123.jpeg"/><Relationship Id="rId122" Type="http://schemas.openxmlformats.org/officeDocument/2006/relationships/image" Target="media/image122.jpeg"/><Relationship Id="rId121" Type="http://schemas.openxmlformats.org/officeDocument/2006/relationships/image" Target="media/image121.jpeg"/><Relationship Id="rId120" Type="http://schemas.openxmlformats.org/officeDocument/2006/relationships/image" Target="media/image120.jpeg"/><Relationship Id="rId12" Type="http://schemas.openxmlformats.org/officeDocument/2006/relationships/image" Target="media/image12.jpeg"/><Relationship Id="rId119" Type="http://schemas.openxmlformats.org/officeDocument/2006/relationships/image" Target="media/image119.jpeg"/><Relationship Id="rId118" Type="http://schemas.openxmlformats.org/officeDocument/2006/relationships/image" Target="media/image118.jpeg"/><Relationship Id="rId117" Type="http://schemas.openxmlformats.org/officeDocument/2006/relationships/image" Target="media/image117.jpeg"/><Relationship Id="rId116" Type="http://schemas.openxmlformats.org/officeDocument/2006/relationships/image" Target="media/image116.jpeg"/><Relationship Id="rId115" Type="http://schemas.openxmlformats.org/officeDocument/2006/relationships/image" Target="media/image115.jpeg"/><Relationship Id="rId114" Type="http://schemas.openxmlformats.org/officeDocument/2006/relationships/image" Target="media/image114.jpeg"/><Relationship Id="rId113" Type="http://schemas.openxmlformats.org/officeDocument/2006/relationships/image" Target="media/image113.jpeg"/><Relationship Id="rId112" Type="http://schemas.openxmlformats.org/officeDocument/2006/relationships/image" Target="media/image112.jpeg"/><Relationship Id="rId111" Type="http://schemas.openxmlformats.org/officeDocument/2006/relationships/image" Target="media/image111.jpeg"/><Relationship Id="rId110" Type="http://schemas.openxmlformats.org/officeDocument/2006/relationships/image" Target="media/image110.jpeg"/><Relationship Id="rId11" Type="http://schemas.openxmlformats.org/officeDocument/2006/relationships/image" Target="media/image11.jpeg"/><Relationship Id="rId109" Type="http://schemas.openxmlformats.org/officeDocument/2006/relationships/image" Target="media/image109.jpeg"/><Relationship Id="rId108" Type="http://schemas.openxmlformats.org/officeDocument/2006/relationships/image" Target="media/image108.jpeg"/><Relationship Id="rId107" Type="http://schemas.openxmlformats.org/officeDocument/2006/relationships/image" Target="media/image107.jpeg"/><Relationship Id="rId106" Type="http://schemas.openxmlformats.org/officeDocument/2006/relationships/image" Target="media/image106.jpeg"/><Relationship Id="rId105" Type="http://schemas.openxmlformats.org/officeDocument/2006/relationships/image" Target="media/image105.jpeg"/><Relationship Id="rId104" Type="http://schemas.openxmlformats.org/officeDocument/2006/relationships/image" Target="media/image104.jpeg"/><Relationship Id="rId103" Type="http://schemas.openxmlformats.org/officeDocument/2006/relationships/image" Target="media/image103.jpeg"/><Relationship Id="rId102" Type="http://schemas.openxmlformats.org/officeDocument/2006/relationships/image" Target="media/image102.jpeg"/><Relationship Id="rId101" Type="http://schemas.openxmlformats.org/officeDocument/2006/relationships/image" Target="media/image101.jpeg"/><Relationship Id="rId100" Type="http://schemas.openxmlformats.org/officeDocument/2006/relationships/image" Target="media/image100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showGridLines="0" tabSelected="1" workbookViewId="0">
      <pane ySplit="1" topLeftCell="A2" activePane="bottomLeft" state="frozen"/>
      <selection/>
      <selection pane="bottomLeft" activeCell="I2" sqref="I2"/>
    </sheetView>
  </sheetViews>
  <sheetFormatPr defaultColWidth="9" defaultRowHeight="16.8" outlineLevelCol="7"/>
  <cols>
    <col min="1" max="1" width="6.69230769230769" style="2" customWidth="1"/>
    <col min="2" max="2" width="12.6923076923077" customWidth="1"/>
    <col min="3" max="3" width="20.6923076923077" customWidth="1"/>
    <col min="4" max="5" width="12.6923076923077" customWidth="1"/>
    <col min="6" max="8" width="20.6923076923077" customWidth="1"/>
  </cols>
  <sheetData>
    <row r="1" s="1" customFormat="1" ht="20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</v>
      </c>
    </row>
    <row r="2" ht="17.5" customHeight="1" spans="1:8">
      <c r="A2" s="5">
        <v>1</v>
      </c>
      <c r="B2" s="6" t="s">
        <v>8</v>
      </c>
      <c r="C2" s="6" t="s">
        <v>9</v>
      </c>
      <c r="D2" s="7"/>
      <c r="E2" s="6" t="str">
        <f>_xlfn.DISPIMG("ID_A25B6A4FDA9648F4983748D9B889152F",1)</f>
        <v>=DISPIMG("ID_A25B6A4FDA9648F4983748D9B889152F",1)</v>
      </c>
      <c r="F2" s="6" t="s">
        <v>10</v>
      </c>
      <c r="G2" s="6" t="s">
        <v>11</v>
      </c>
      <c r="H2" s="12" t="s">
        <v>12</v>
      </c>
    </row>
    <row r="3" ht="17.5" customHeight="1" spans="1:8">
      <c r="A3" s="8">
        <v>2</v>
      </c>
      <c r="B3" s="9" t="s">
        <v>13</v>
      </c>
      <c r="C3" s="9" t="s">
        <v>14</v>
      </c>
      <c r="D3" s="10"/>
      <c r="E3" s="9" t="str">
        <f>_xlfn.DISPIMG("ID_9950AA7FF66A478B85BF86D3BA91ED37",1)</f>
        <v>=DISPIMG("ID_9950AA7FF66A478B85BF86D3BA91ED37",1)</v>
      </c>
      <c r="F3" s="9" t="s">
        <v>15</v>
      </c>
      <c r="G3" s="9" t="s">
        <v>16</v>
      </c>
      <c r="H3" s="13" t="s">
        <v>17</v>
      </c>
    </row>
    <row r="4" ht="17.5" customHeight="1" spans="1:8">
      <c r="A4" s="8">
        <v>3</v>
      </c>
      <c r="B4" s="9" t="s">
        <v>18</v>
      </c>
      <c r="C4" s="9" t="s">
        <v>19</v>
      </c>
      <c r="D4" s="9" t="s">
        <v>20</v>
      </c>
      <c r="E4" s="9" t="str">
        <f>_xlfn.DISPIMG("ID_7771E5022AAC405FA110968F69837AF3",1)</f>
        <v>=DISPIMG("ID_7771E5022AAC405FA110968F69837AF3",1)</v>
      </c>
      <c r="F4" s="9" t="s">
        <v>21</v>
      </c>
      <c r="G4" s="9" t="s">
        <v>22</v>
      </c>
      <c r="H4" s="13" t="s">
        <v>23</v>
      </c>
    </row>
    <row r="5" ht="17.5" customHeight="1" spans="1:8">
      <c r="A5" s="8">
        <v>4</v>
      </c>
      <c r="B5" s="9" t="s">
        <v>24</v>
      </c>
      <c r="C5" s="9" t="s">
        <v>25</v>
      </c>
      <c r="D5" s="9" t="s">
        <v>26</v>
      </c>
      <c r="E5" s="9" t="str">
        <f>_xlfn.DISPIMG("ID_96AE6FDD03D04CE3B310A19EB609942B",1)</f>
        <v>=DISPIMG("ID_96AE6FDD03D04CE3B310A19EB609942B",1)</v>
      </c>
      <c r="F5" s="9" t="s">
        <v>27</v>
      </c>
      <c r="G5" s="9" t="s">
        <v>28</v>
      </c>
      <c r="H5" s="13" t="s">
        <v>29</v>
      </c>
    </row>
    <row r="6" ht="17.5" customHeight="1" spans="1:8">
      <c r="A6" s="8">
        <v>5</v>
      </c>
      <c r="B6" s="9" t="s">
        <v>30</v>
      </c>
      <c r="C6" s="9" t="s">
        <v>25</v>
      </c>
      <c r="D6" s="9" t="s">
        <v>31</v>
      </c>
      <c r="E6" s="9" t="str">
        <f>_xlfn.DISPIMG("ID_239F21D300EC46ACB237917862A8E816",1)</f>
        <v>=DISPIMG("ID_239F21D300EC46ACB237917862A8E816",1)</v>
      </c>
      <c r="F6" s="9" t="s">
        <v>32</v>
      </c>
      <c r="G6" s="9" t="s">
        <v>33</v>
      </c>
      <c r="H6" s="13" t="s">
        <v>34</v>
      </c>
    </row>
    <row r="7" ht="17.5" customHeight="1" spans="1:8">
      <c r="A7" s="8">
        <v>6</v>
      </c>
      <c r="B7" s="9" t="s">
        <v>35</v>
      </c>
      <c r="C7" s="9" t="s">
        <v>36</v>
      </c>
      <c r="D7" s="10"/>
      <c r="E7" s="9" t="str">
        <f>_xlfn.DISPIMG("ID_0D3FE12575D84C6FA40478B12B6FEDCD",1)</f>
        <v>=DISPIMG("ID_0D3FE12575D84C6FA40478B12B6FEDCD",1)</v>
      </c>
      <c r="F7" s="9" t="s">
        <v>37</v>
      </c>
      <c r="G7" s="9" t="s">
        <v>38</v>
      </c>
      <c r="H7" s="13" t="s">
        <v>39</v>
      </c>
    </row>
    <row r="8" ht="17.5" customHeight="1" spans="1:8">
      <c r="A8" s="8">
        <v>7</v>
      </c>
      <c r="B8" s="9" t="s">
        <v>40</v>
      </c>
      <c r="C8" s="9" t="s">
        <v>41</v>
      </c>
      <c r="D8" s="10"/>
      <c r="E8" s="9" t="str">
        <f>_xlfn.DISPIMG("ID_E080F24253F647BC8373AE84A71A2816",1)</f>
        <v>=DISPIMG("ID_E080F24253F647BC8373AE84A71A2816",1)</v>
      </c>
      <c r="F8" s="9" t="s">
        <v>42</v>
      </c>
      <c r="G8" s="9" t="s">
        <v>43</v>
      </c>
      <c r="H8" s="13" t="s">
        <v>44</v>
      </c>
    </row>
    <row r="9" ht="17.5" customHeight="1" spans="1:8">
      <c r="A9" s="8">
        <v>8</v>
      </c>
      <c r="B9" s="9" t="s">
        <v>45</v>
      </c>
      <c r="C9" s="9" t="s">
        <v>46</v>
      </c>
      <c r="D9" s="10"/>
      <c r="E9" s="9" t="str">
        <f>_xlfn.DISPIMG("ID_086CEE4D803246FAABD621B6534C4136",1)</f>
        <v>=DISPIMG("ID_086CEE4D803246FAABD621B6534C4136",1)</v>
      </c>
      <c r="F9" s="9" t="s">
        <v>47</v>
      </c>
      <c r="G9" s="9" t="s">
        <v>48</v>
      </c>
      <c r="H9" s="13" t="s">
        <v>49</v>
      </c>
    </row>
    <row r="10" ht="17.5" customHeight="1" spans="1:8">
      <c r="A10" s="8">
        <v>9</v>
      </c>
      <c r="B10" s="9" t="s">
        <v>50</v>
      </c>
      <c r="C10" s="9" t="s">
        <v>51</v>
      </c>
      <c r="D10" s="10"/>
      <c r="E10" s="9" t="str">
        <f>_xlfn.DISPIMG("ID_E2ED663941064858AFE325AD5DF05D2D",1)</f>
        <v>=DISPIMG("ID_E2ED663941064858AFE325AD5DF05D2D",1)</v>
      </c>
      <c r="F10" s="9" t="s">
        <v>52</v>
      </c>
      <c r="G10" s="9" t="s">
        <v>53</v>
      </c>
      <c r="H10" s="13" t="s">
        <v>54</v>
      </c>
    </row>
    <row r="11" ht="17.5" customHeight="1" spans="1:8">
      <c r="A11" s="8">
        <v>10</v>
      </c>
      <c r="B11" s="9" t="s">
        <v>55</v>
      </c>
      <c r="C11" s="9" t="s">
        <v>56</v>
      </c>
      <c r="D11" s="9" t="s">
        <v>57</v>
      </c>
      <c r="E11" s="9" t="str">
        <f>_xlfn.DISPIMG("ID_23A86B41C8DA4FE6B7DEE9382F60EC01",1)</f>
        <v>=DISPIMG("ID_23A86B41C8DA4FE6B7DEE9382F60EC01",1)</v>
      </c>
      <c r="F11" s="9" t="s">
        <v>58</v>
      </c>
      <c r="G11" s="9" t="s">
        <v>59</v>
      </c>
      <c r="H11" s="13" t="s">
        <v>60</v>
      </c>
    </row>
    <row r="12" ht="17.5" customHeight="1" spans="1:8">
      <c r="A12" s="8">
        <v>11</v>
      </c>
      <c r="B12" s="9" t="s">
        <v>61</v>
      </c>
      <c r="C12" s="9" t="s">
        <v>62</v>
      </c>
      <c r="D12" s="9" t="s">
        <v>63</v>
      </c>
      <c r="E12" s="9" t="str">
        <f>_xlfn.DISPIMG("ID_E2470F3BA3DF49B88527B321EE7EBAAF",1)</f>
        <v>=DISPIMG("ID_E2470F3BA3DF49B88527B321EE7EBAAF",1)</v>
      </c>
      <c r="F12" s="9" t="s">
        <v>64</v>
      </c>
      <c r="G12" s="9" t="s">
        <v>65</v>
      </c>
      <c r="H12" s="13" t="s">
        <v>66</v>
      </c>
    </row>
    <row r="13" ht="17.5" customHeight="1" spans="1:8">
      <c r="A13" s="8">
        <v>12</v>
      </c>
      <c r="B13" s="9" t="s">
        <v>67</v>
      </c>
      <c r="C13" s="9" t="s">
        <v>68</v>
      </c>
      <c r="D13" s="10"/>
      <c r="E13" s="9" t="str">
        <f>_xlfn.DISPIMG("ID_2B07D9861F7741C0B9FA46A24E866D76",1)</f>
        <v>=DISPIMG("ID_2B07D9861F7741C0B9FA46A24E866D76",1)</v>
      </c>
      <c r="F13" s="9" t="s">
        <v>69</v>
      </c>
      <c r="G13" s="9" t="s">
        <v>70</v>
      </c>
      <c r="H13" s="13" t="s">
        <v>71</v>
      </c>
    </row>
    <row r="14" ht="17.5" customHeight="1" spans="1:8">
      <c r="A14" s="8">
        <v>13</v>
      </c>
      <c r="B14" s="9" t="s">
        <v>72</v>
      </c>
      <c r="C14" s="9" t="s">
        <v>73</v>
      </c>
      <c r="D14" s="9" t="s">
        <v>74</v>
      </c>
      <c r="E14" s="9" t="str">
        <f>_xlfn.DISPIMG("ID_6CD73E9FB9664CFB902769D071D49663",1)</f>
        <v>=DISPIMG("ID_6CD73E9FB9664CFB902769D071D49663",1)</v>
      </c>
      <c r="F14" s="9" t="s">
        <v>75</v>
      </c>
      <c r="G14" s="9" t="s">
        <v>76</v>
      </c>
      <c r="H14" s="13" t="s">
        <v>77</v>
      </c>
    </row>
    <row r="15" ht="17.5" customHeight="1" spans="1:8">
      <c r="A15" s="8">
        <v>14</v>
      </c>
      <c r="B15" s="9" t="s">
        <v>78</v>
      </c>
      <c r="C15" s="9" t="s">
        <v>79</v>
      </c>
      <c r="D15" s="9" t="s">
        <v>80</v>
      </c>
      <c r="E15" s="9" t="str">
        <f>_xlfn.DISPIMG("ID_D84F3C40553545A68A510CD1DFB537FB",1)</f>
        <v>=DISPIMG("ID_D84F3C40553545A68A510CD1DFB537FB",1)</v>
      </c>
      <c r="F15" s="9" t="s">
        <v>81</v>
      </c>
      <c r="G15" s="9" t="s">
        <v>82</v>
      </c>
      <c r="H15" s="13" t="s">
        <v>83</v>
      </c>
    </row>
    <row r="16" ht="17.5" customHeight="1" spans="1:8">
      <c r="A16" s="8">
        <v>15</v>
      </c>
      <c r="B16" s="9" t="s">
        <v>84</v>
      </c>
      <c r="C16" s="9" t="s">
        <v>85</v>
      </c>
      <c r="D16" s="9" t="s">
        <v>86</v>
      </c>
      <c r="E16" s="9" t="str">
        <f>_xlfn.DISPIMG("ID_B7A735A949BA4864A6CE12AF0C16B685",1)</f>
        <v>=DISPIMG("ID_B7A735A949BA4864A6CE12AF0C16B685",1)</v>
      </c>
      <c r="F16" s="9" t="s">
        <v>87</v>
      </c>
      <c r="G16" s="9" t="s">
        <v>88</v>
      </c>
      <c r="H16" s="13" t="s">
        <v>89</v>
      </c>
    </row>
    <row r="17" ht="17.5" customHeight="1" spans="1:8">
      <c r="A17" s="8">
        <v>16</v>
      </c>
      <c r="B17" s="9" t="s">
        <v>90</v>
      </c>
      <c r="C17" s="9" t="s">
        <v>85</v>
      </c>
      <c r="D17" s="9" t="s">
        <v>91</v>
      </c>
      <c r="E17" s="9" t="str">
        <f>_xlfn.DISPIMG("ID_EEE880FC74334DD08DBA9A0112F3B6A0",1)</f>
        <v>=DISPIMG("ID_EEE880FC74334DD08DBA9A0112F3B6A0",1)</v>
      </c>
      <c r="F17" s="9" t="s">
        <v>92</v>
      </c>
      <c r="G17" s="9" t="s">
        <v>93</v>
      </c>
      <c r="H17" s="13" t="s">
        <v>94</v>
      </c>
    </row>
    <row r="18" ht="17.5" customHeight="1" spans="1:8">
      <c r="A18" s="8">
        <v>17</v>
      </c>
      <c r="B18" s="9" t="s">
        <v>95</v>
      </c>
      <c r="C18" s="9" t="s">
        <v>96</v>
      </c>
      <c r="D18" s="9" t="s">
        <v>97</v>
      </c>
      <c r="E18" s="9" t="str">
        <f>_xlfn.DISPIMG("ID_EEFD949C4ABF47A9A8CCBB4CB676C49C",1)</f>
        <v>=DISPIMG("ID_EEFD949C4ABF47A9A8CCBB4CB676C49C",1)</v>
      </c>
      <c r="F18" s="9" t="s">
        <v>98</v>
      </c>
      <c r="G18" s="9" t="s">
        <v>99</v>
      </c>
      <c r="H18" s="13" t="s">
        <v>100</v>
      </c>
    </row>
    <row r="19" ht="17.5" customHeight="1" spans="1:8">
      <c r="A19" s="8">
        <v>18</v>
      </c>
      <c r="B19" s="9" t="s">
        <v>101</v>
      </c>
      <c r="C19" s="9" t="s">
        <v>102</v>
      </c>
      <c r="D19" s="9" t="s">
        <v>103</v>
      </c>
      <c r="E19" s="9" t="str">
        <f>_xlfn.DISPIMG("ID_6AFC6E97EE3C48CE8D5545283A885BD7",1)</f>
        <v>=DISPIMG("ID_6AFC6E97EE3C48CE8D5545283A885BD7",1)</v>
      </c>
      <c r="F19" s="9" t="s">
        <v>104</v>
      </c>
      <c r="G19" s="9" t="s">
        <v>105</v>
      </c>
      <c r="H19" s="13" t="s">
        <v>106</v>
      </c>
    </row>
    <row r="20" ht="17.5" customHeight="1" spans="1:8">
      <c r="A20" s="8">
        <v>19</v>
      </c>
      <c r="B20" s="9" t="s">
        <v>107</v>
      </c>
      <c r="C20" s="9" t="s">
        <v>108</v>
      </c>
      <c r="D20" s="9" t="s">
        <v>109</v>
      </c>
      <c r="E20" s="9" t="str">
        <f>_xlfn.DISPIMG("ID_88DA64DB6B5B4D3C8EE3540894A18739",1)</f>
        <v>=DISPIMG("ID_88DA64DB6B5B4D3C8EE3540894A18739",1)</v>
      </c>
      <c r="F20" s="9" t="s">
        <v>110</v>
      </c>
      <c r="G20" s="9" t="s">
        <v>111</v>
      </c>
      <c r="H20" s="13" t="s">
        <v>112</v>
      </c>
    </row>
    <row r="21" ht="17.5" customHeight="1" spans="1:8">
      <c r="A21" s="8">
        <v>20</v>
      </c>
      <c r="B21" s="9" t="s">
        <v>113</v>
      </c>
      <c r="C21" s="9" t="s">
        <v>114</v>
      </c>
      <c r="D21" s="9" t="s">
        <v>115</v>
      </c>
      <c r="E21" s="9" t="str">
        <f>_xlfn.DISPIMG("ID_74A09444DA394FFE8C2423FB143601CD",1)</f>
        <v>=DISPIMG("ID_74A09444DA394FFE8C2423FB143601CD",1)</v>
      </c>
      <c r="F21" s="9" t="s">
        <v>116</v>
      </c>
      <c r="G21" s="9" t="s">
        <v>117</v>
      </c>
      <c r="H21" s="13" t="s">
        <v>118</v>
      </c>
    </row>
    <row r="22" ht="17.5" customHeight="1" spans="1:8">
      <c r="A22" s="8">
        <v>21</v>
      </c>
      <c r="B22" s="9" t="s">
        <v>119</v>
      </c>
      <c r="C22" s="9" t="s">
        <v>120</v>
      </c>
      <c r="D22" s="9" t="s">
        <v>121</v>
      </c>
      <c r="E22" s="9" t="str">
        <f>_xlfn.DISPIMG("ID_F98FD4A420264EC6957D93D89E6FD5B2",1)</f>
        <v>=DISPIMG("ID_F98FD4A420264EC6957D93D89E6FD5B2",1)</v>
      </c>
      <c r="F22" s="9" t="s">
        <v>122</v>
      </c>
      <c r="G22" s="9" t="s">
        <v>123</v>
      </c>
      <c r="H22" s="13" t="s">
        <v>124</v>
      </c>
    </row>
    <row r="23" ht="17.5" customHeight="1" spans="1:8">
      <c r="A23" s="8">
        <v>22</v>
      </c>
      <c r="B23" s="9" t="s">
        <v>125</v>
      </c>
      <c r="C23" s="9" t="s">
        <v>126</v>
      </c>
      <c r="D23" s="9" t="s">
        <v>127</v>
      </c>
      <c r="E23" s="9" t="str">
        <f>_xlfn.DISPIMG("ID_A14CBB82EBDA4801A6DC6C786CFBE823",1)</f>
        <v>=DISPIMG("ID_A14CBB82EBDA4801A6DC6C786CFBE823",1)</v>
      </c>
      <c r="F23" s="9" t="s">
        <v>128</v>
      </c>
      <c r="G23" s="9" t="s">
        <v>129</v>
      </c>
      <c r="H23" s="13" t="s">
        <v>130</v>
      </c>
    </row>
    <row r="24" ht="17.5" customHeight="1" spans="1:8">
      <c r="A24" s="8">
        <v>23</v>
      </c>
      <c r="B24" s="9" t="s">
        <v>131</v>
      </c>
      <c r="C24" s="9" t="s">
        <v>132</v>
      </c>
      <c r="D24" s="10"/>
      <c r="E24" s="9" t="str">
        <f>_xlfn.DISPIMG("ID_90B3E9BA52134344BF146032E59DAB58",1)</f>
        <v>=DISPIMG("ID_90B3E9BA52134344BF146032E59DAB58",1)</v>
      </c>
      <c r="F24" s="9" t="s">
        <v>133</v>
      </c>
      <c r="G24" s="9" t="s">
        <v>134</v>
      </c>
      <c r="H24" s="13" t="s">
        <v>135</v>
      </c>
    </row>
    <row r="25" ht="17.5" customHeight="1" spans="1:8">
      <c r="A25" s="8">
        <v>24</v>
      </c>
      <c r="B25" s="9" t="s">
        <v>136</v>
      </c>
      <c r="C25" s="9" t="s">
        <v>137</v>
      </c>
      <c r="D25" s="9" t="s">
        <v>138</v>
      </c>
      <c r="E25" s="9" t="str">
        <f>_xlfn.DISPIMG("ID_BB721DE0DE9F478A9A067ED2BDDD0927",1)</f>
        <v>=DISPIMG("ID_BB721DE0DE9F478A9A067ED2BDDD0927",1)</v>
      </c>
      <c r="F25" s="9" t="s">
        <v>139</v>
      </c>
      <c r="G25" s="9" t="s">
        <v>140</v>
      </c>
      <c r="H25" s="13" t="s">
        <v>141</v>
      </c>
    </row>
    <row r="26" ht="17.5" customHeight="1" spans="1:8">
      <c r="A26" s="8">
        <v>25</v>
      </c>
      <c r="B26" s="9" t="s">
        <v>142</v>
      </c>
      <c r="C26" s="9" t="s">
        <v>143</v>
      </c>
      <c r="D26" s="9" t="s">
        <v>144</v>
      </c>
      <c r="E26" s="9" t="str">
        <f>_xlfn.DISPIMG("ID_950A680343A2443CA0ED3E702E1A1679",1)</f>
        <v>=DISPIMG("ID_950A680343A2443CA0ED3E702E1A1679",1)</v>
      </c>
      <c r="F26" s="9" t="s">
        <v>145</v>
      </c>
      <c r="G26" s="9" t="s">
        <v>146</v>
      </c>
      <c r="H26" s="13" t="s">
        <v>147</v>
      </c>
    </row>
    <row r="27" ht="17.5" customHeight="1" spans="1:8">
      <c r="A27" s="8">
        <v>26</v>
      </c>
      <c r="B27" s="9" t="s">
        <v>148</v>
      </c>
      <c r="C27" s="9" t="s">
        <v>149</v>
      </c>
      <c r="D27" s="9" t="s">
        <v>150</v>
      </c>
      <c r="E27" s="9" t="str">
        <f>_xlfn.DISPIMG("ID_E27D9CE1B253438EAF36FE7108E33D91",1)</f>
        <v>=DISPIMG("ID_E27D9CE1B253438EAF36FE7108E33D91",1)</v>
      </c>
      <c r="F27" s="9" t="s">
        <v>151</v>
      </c>
      <c r="G27" s="9" t="s">
        <v>152</v>
      </c>
      <c r="H27" s="13" t="s">
        <v>153</v>
      </c>
    </row>
    <row r="28" ht="17.5" customHeight="1" spans="1:8">
      <c r="A28" s="8">
        <v>27</v>
      </c>
      <c r="B28" s="9" t="s">
        <v>154</v>
      </c>
      <c r="C28" s="9" t="s">
        <v>155</v>
      </c>
      <c r="D28" s="9" t="s">
        <v>156</v>
      </c>
      <c r="E28" s="9" t="str">
        <f>_xlfn.DISPIMG("ID_6EC90F3736304E19AF5BC05ABD8FC539",1)</f>
        <v>=DISPIMG("ID_6EC90F3736304E19AF5BC05ABD8FC539",1)</v>
      </c>
      <c r="F28" s="9" t="s">
        <v>157</v>
      </c>
      <c r="G28" s="9" t="s">
        <v>158</v>
      </c>
      <c r="H28" s="13" t="s">
        <v>159</v>
      </c>
    </row>
    <row r="29" ht="17.5" customHeight="1" spans="1:8">
      <c r="A29" s="8">
        <v>28</v>
      </c>
      <c r="B29" s="9" t="s">
        <v>160</v>
      </c>
      <c r="C29" s="9" t="s">
        <v>161</v>
      </c>
      <c r="D29" s="9" t="s">
        <v>162</v>
      </c>
      <c r="E29" s="9" t="str">
        <f>_xlfn.DISPIMG("ID_A2AA823147C841C2A286ADA3F0F33ECE",1)</f>
        <v>=DISPIMG("ID_A2AA823147C841C2A286ADA3F0F33ECE",1)</v>
      </c>
      <c r="F29" s="9" t="s">
        <v>163</v>
      </c>
      <c r="G29" s="9" t="s">
        <v>164</v>
      </c>
      <c r="H29" s="13" t="s">
        <v>165</v>
      </c>
    </row>
    <row r="30" ht="17.5" customHeight="1" spans="1:8">
      <c r="A30" s="8">
        <v>29</v>
      </c>
      <c r="B30" s="9" t="s">
        <v>166</v>
      </c>
      <c r="C30" s="9" t="s">
        <v>167</v>
      </c>
      <c r="D30" s="10"/>
      <c r="E30" s="9" t="str">
        <f>_xlfn.DISPIMG("ID_DE6977FB4ABF45359DFFC3C541396AE6",1)</f>
        <v>=DISPIMG("ID_DE6977FB4ABF45359DFFC3C541396AE6",1)</v>
      </c>
      <c r="F30" s="9" t="s">
        <v>168</v>
      </c>
      <c r="G30" s="9" t="s">
        <v>169</v>
      </c>
      <c r="H30" s="13" t="s">
        <v>170</v>
      </c>
    </row>
    <row r="31" ht="17.5" customHeight="1" spans="1:8">
      <c r="A31" s="8">
        <v>30</v>
      </c>
      <c r="B31" s="9" t="s">
        <v>171</v>
      </c>
      <c r="C31" s="9" t="s">
        <v>172</v>
      </c>
      <c r="D31" s="10"/>
      <c r="E31" s="9" t="str">
        <f>_xlfn.DISPIMG("ID_FFCD77775A4E4910859B49E7A855BCA8",1)</f>
        <v>=DISPIMG("ID_FFCD77775A4E4910859B49E7A855BCA8",1)</v>
      </c>
      <c r="F31" s="9" t="s">
        <v>173</v>
      </c>
      <c r="G31" s="9" t="s">
        <v>174</v>
      </c>
      <c r="H31" s="13" t="s">
        <v>175</v>
      </c>
    </row>
    <row r="32" ht="17.5" customHeight="1" spans="1:8">
      <c r="A32" s="8">
        <v>31</v>
      </c>
      <c r="B32" s="9" t="s">
        <v>176</v>
      </c>
      <c r="C32" s="9" t="s">
        <v>177</v>
      </c>
      <c r="D32" s="9" t="s">
        <v>178</v>
      </c>
      <c r="E32" s="9" t="str">
        <f>_xlfn.DISPIMG("ID_B5051A907B144D6480712061EDB678BD",1)</f>
        <v>=DISPIMG("ID_B5051A907B144D6480712061EDB678BD",1)</v>
      </c>
      <c r="F32" s="9" t="s">
        <v>179</v>
      </c>
      <c r="G32" s="9" t="s">
        <v>180</v>
      </c>
      <c r="H32" s="13" t="s">
        <v>181</v>
      </c>
    </row>
    <row r="33" ht="17.5" customHeight="1" spans="1:8">
      <c r="A33" s="8">
        <v>32</v>
      </c>
      <c r="B33" s="9" t="s">
        <v>182</v>
      </c>
      <c r="C33" s="9" t="s">
        <v>183</v>
      </c>
      <c r="D33" s="9" t="s">
        <v>184</v>
      </c>
      <c r="E33" s="9" t="str">
        <f>_xlfn.DISPIMG("ID_4B625D13528647DFA710BFE82F282D48",1)</f>
        <v>=DISPIMG("ID_4B625D13528647DFA710BFE82F282D48",1)</v>
      </c>
      <c r="F33" s="9" t="s">
        <v>185</v>
      </c>
      <c r="G33" s="9" t="s">
        <v>186</v>
      </c>
      <c r="H33" s="13" t="s">
        <v>187</v>
      </c>
    </row>
    <row r="34" ht="17.5" customHeight="1" spans="1:8">
      <c r="A34" s="8">
        <v>33</v>
      </c>
      <c r="B34" s="9" t="s">
        <v>188</v>
      </c>
      <c r="C34" s="9" t="s">
        <v>189</v>
      </c>
      <c r="D34" s="9" t="s">
        <v>190</v>
      </c>
      <c r="E34" s="9" t="str">
        <f>_xlfn.DISPIMG("ID_FB3BF332D88D4AE2968C95AAEFB23B1A",1)</f>
        <v>=DISPIMG("ID_FB3BF332D88D4AE2968C95AAEFB23B1A",1)</v>
      </c>
      <c r="F34" s="9" t="s">
        <v>191</v>
      </c>
      <c r="G34" s="9" t="s">
        <v>192</v>
      </c>
      <c r="H34" s="13" t="s">
        <v>193</v>
      </c>
    </row>
    <row r="35" ht="17.5" customHeight="1" spans="1:8">
      <c r="A35" s="8">
        <v>34</v>
      </c>
      <c r="B35" s="9" t="s">
        <v>194</v>
      </c>
      <c r="C35" s="9" t="s">
        <v>195</v>
      </c>
      <c r="D35" s="9" t="s">
        <v>196</v>
      </c>
      <c r="E35" s="9" t="str">
        <f>_xlfn.DISPIMG("ID_2D8F56A1A551475C8D81E3D699EAA94E",1)</f>
        <v>=DISPIMG("ID_2D8F56A1A551475C8D81E3D699EAA94E",1)</v>
      </c>
      <c r="F35" s="9" t="s">
        <v>197</v>
      </c>
      <c r="G35" s="9" t="s">
        <v>198</v>
      </c>
      <c r="H35" s="13" t="s">
        <v>199</v>
      </c>
    </row>
    <row r="36" ht="17.5" customHeight="1" spans="1:8">
      <c r="A36" s="8">
        <v>35</v>
      </c>
      <c r="B36" s="9" t="s">
        <v>200</v>
      </c>
      <c r="C36" s="9" t="s">
        <v>201</v>
      </c>
      <c r="D36" s="9" t="s">
        <v>202</v>
      </c>
      <c r="E36" s="9" t="str">
        <f>_xlfn.DISPIMG("ID_9F678AA5CF0E40598E4091B36A24313E",1)</f>
        <v>=DISPIMG("ID_9F678AA5CF0E40598E4091B36A24313E",1)</v>
      </c>
      <c r="F36" s="9" t="s">
        <v>203</v>
      </c>
      <c r="G36" s="9" t="s">
        <v>204</v>
      </c>
      <c r="H36" s="13" t="s">
        <v>205</v>
      </c>
    </row>
    <row r="37" ht="17.5" customHeight="1" spans="1:8">
      <c r="A37" s="8">
        <v>36</v>
      </c>
      <c r="B37" s="9" t="s">
        <v>206</v>
      </c>
      <c r="C37" s="9" t="s">
        <v>207</v>
      </c>
      <c r="D37" s="9" t="s">
        <v>208</v>
      </c>
      <c r="E37" s="9" t="str">
        <f>_xlfn.DISPIMG("ID_34381325B35642CFA363F1FE11BA5F56",1)</f>
        <v>=DISPIMG("ID_34381325B35642CFA363F1FE11BA5F56",1)</v>
      </c>
      <c r="F37" s="9" t="s">
        <v>209</v>
      </c>
      <c r="G37" s="9" t="s">
        <v>210</v>
      </c>
      <c r="H37" s="13" t="s">
        <v>211</v>
      </c>
    </row>
    <row r="38" ht="17.5" customHeight="1" spans="1:8">
      <c r="A38" s="8">
        <v>37</v>
      </c>
      <c r="B38" s="9" t="s">
        <v>212</v>
      </c>
      <c r="C38" s="9" t="s">
        <v>213</v>
      </c>
      <c r="D38" s="9" t="s">
        <v>214</v>
      </c>
      <c r="E38" s="9" t="str">
        <f>_xlfn.DISPIMG("ID_EB3382B1EA304C68BF800733D02164C6",1)</f>
        <v>=DISPIMG("ID_EB3382B1EA304C68BF800733D02164C6",1)</v>
      </c>
      <c r="F38" s="9" t="s">
        <v>215</v>
      </c>
      <c r="G38" s="9" t="s">
        <v>216</v>
      </c>
      <c r="H38" s="13" t="s">
        <v>217</v>
      </c>
    </row>
    <row r="39" ht="17.5" customHeight="1" spans="1:8">
      <c r="A39" s="8">
        <v>38</v>
      </c>
      <c r="B39" s="9" t="s">
        <v>218</v>
      </c>
      <c r="C39" s="9" t="s">
        <v>219</v>
      </c>
      <c r="D39" s="9" t="s">
        <v>220</v>
      </c>
      <c r="E39" s="9" t="str">
        <f>_xlfn.DISPIMG("ID_6A3480B53CB44B6DA6C5EC22C73BA851",1)</f>
        <v>=DISPIMG("ID_6A3480B53CB44B6DA6C5EC22C73BA851",1)</v>
      </c>
      <c r="F39" s="9" t="s">
        <v>221</v>
      </c>
      <c r="G39" s="9" t="s">
        <v>222</v>
      </c>
      <c r="H39" s="13" t="s">
        <v>223</v>
      </c>
    </row>
    <row r="40" ht="17.5" customHeight="1" spans="1:8">
      <c r="A40" s="8">
        <v>39</v>
      </c>
      <c r="B40" s="9" t="s">
        <v>224</v>
      </c>
      <c r="C40" s="9" t="s">
        <v>225</v>
      </c>
      <c r="D40" s="9" t="s">
        <v>226</v>
      </c>
      <c r="E40" s="9" t="str">
        <f>_xlfn.DISPIMG("ID_552227E0ACDB4BD8A4A5E539B766CD9E",1)</f>
        <v>=DISPIMG("ID_552227E0ACDB4BD8A4A5E539B766CD9E",1)</v>
      </c>
      <c r="F40" s="9" t="s">
        <v>227</v>
      </c>
      <c r="G40" s="9" t="s">
        <v>228</v>
      </c>
      <c r="H40" s="13" t="s">
        <v>229</v>
      </c>
    </row>
    <row r="41" ht="17.5" customHeight="1" spans="1:8">
      <c r="A41" s="8">
        <v>40</v>
      </c>
      <c r="B41" s="9" t="s">
        <v>230</v>
      </c>
      <c r="C41" s="9" t="s">
        <v>231</v>
      </c>
      <c r="D41" s="9" t="s">
        <v>232</v>
      </c>
      <c r="E41" s="9" t="str">
        <f>_xlfn.DISPIMG("ID_F1FF796A2F874156A633EF55344FB0B3",1)</f>
        <v>=DISPIMG("ID_F1FF796A2F874156A633EF55344FB0B3",1)</v>
      </c>
      <c r="F41" s="9" t="s">
        <v>233</v>
      </c>
      <c r="G41" s="9" t="s">
        <v>234</v>
      </c>
      <c r="H41" s="13" t="s">
        <v>235</v>
      </c>
    </row>
    <row r="42" ht="17.5" customHeight="1" spans="1:8">
      <c r="A42" s="8">
        <v>41</v>
      </c>
      <c r="B42" s="9" t="s">
        <v>236</v>
      </c>
      <c r="C42" s="9" t="s">
        <v>237</v>
      </c>
      <c r="D42" s="9" t="s">
        <v>238</v>
      </c>
      <c r="E42" s="9" t="str">
        <f>_xlfn.DISPIMG("ID_266A5ABA613741D19A14043CA2A890C9",1)</f>
        <v>=DISPIMG("ID_266A5ABA613741D19A14043CA2A890C9",1)</v>
      </c>
      <c r="F42" s="9" t="s">
        <v>239</v>
      </c>
      <c r="G42" s="9" t="s">
        <v>240</v>
      </c>
      <c r="H42" s="13" t="s">
        <v>241</v>
      </c>
    </row>
    <row r="43" ht="17.5" customHeight="1" spans="1:8">
      <c r="A43" s="8">
        <v>42</v>
      </c>
      <c r="B43" s="9" t="s">
        <v>242</v>
      </c>
      <c r="C43" s="9" t="s">
        <v>243</v>
      </c>
      <c r="D43" s="9" t="s">
        <v>244</v>
      </c>
      <c r="E43" s="9" t="str">
        <f>_xlfn.DISPIMG("ID_89F31DDDC53841D39DDBD6736F0A64D6",1)</f>
        <v>=DISPIMG("ID_89F31DDDC53841D39DDBD6736F0A64D6",1)</v>
      </c>
      <c r="F43" s="9" t="s">
        <v>245</v>
      </c>
      <c r="G43" s="9" t="s">
        <v>246</v>
      </c>
      <c r="H43" s="13" t="s">
        <v>247</v>
      </c>
    </row>
    <row r="44" ht="17.5" customHeight="1" spans="1:8">
      <c r="A44" s="8">
        <v>43</v>
      </c>
      <c r="B44" s="9" t="s">
        <v>248</v>
      </c>
      <c r="C44" s="9" t="s">
        <v>249</v>
      </c>
      <c r="D44" s="9" t="s">
        <v>250</v>
      </c>
      <c r="E44" s="9" t="str">
        <f>_xlfn.DISPIMG("ID_F73ADE194D294A3BAF6CA1A94B6EB072",1)</f>
        <v>=DISPIMG("ID_F73ADE194D294A3BAF6CA1A94B6EB072",1)</v>
      </c>
      <c r="F44" s="9" t="s">
        <v>251</v>
      </c>
      <c r="G44" s="9" t="s">
        <v>252</v>
      </c>
      <c r="H44" s="13" t="s">
        <v>253</v>
      </c>
    </row>
    <row r="45" ht="17.5" customHeight="1" spans="1:8">
      <c r="A45" s="8">
        <v>44</v>
      </c>
      <c r="B45" s="9" t="s">
        <v>254</v>
      </c>
      <c r="C45" s="9" t="s">
        <v>255</v>
      </c>
      <c r="D45" s="10"/>
      <c r="E45" s="9" t="str">
        <f>_xlfn.DISPIMG("ID_BA5F11650164454BAC84929B4667F512",1)</f>
        <v>=DISPIMG("ID_BA5F11650164454BAC84929B4667F512",1)</v>
      </c>
      <c r="F45" s="9" t="s">
        <v>256</v>
      </c>
      <c r="G45" s="9" t="s">
        <v>257</v>
      </c>
      <c r="H45" s="13" t="s">
        <v>258</v>
      </c>
    </row>
    <row r="46" ht="17.5" customHeight="1" spans="1:8">
      <c r="A46" s="8">
        <v>45</v>
      </c>
      <c r="B46" s="9" t="s">
        <v>259</v>
      </c>
      <c r="C46" s="9" t="s">
        <v>260</v>
      </c>
      <c r="D46" s="9" t="s">
        <v>261</v>
      </c>
      <c r="E46" s="9" t="str">
        <f>_xlfn.DISPIMG("ID_79FCAFAFC5C048278D35E3D3500D5F56",1)</f>
        <v>=DISPIMG("ID_79FCAFAFC5C048278D35E3D3500D5F56",1)</v>
      </c>
      <c r="F46" s="9" t="s">
        <v>262</v>
      </c>
      <c r="G46" s="9" t="s">
        <v>263</v>
      </c>
      <c r="H46" s="13" t="s">
        <v>264</v>
      </c>
    </row>
    <row r="47" ht="17.5" customHeight="1" spans="1:8">
      <c r="A47" s="8">
        <v>46</v>
      </c>
      <c r="B47" s="9" t="s">
        <v>265</v>
      </c>
      <c r="C47" s="9" t="s">
        <v>266</v>
      </c>
      <c r="D47" s="9" t="s">
        <v>267</v>
      </c>
      <c r="E47" s="9" t="str">
        <f>_xlfn.DISPIMG("ID_A0CA627A6588419ABD676D65344BB830",1)</f>
        <v>=DISPIMG("ID_A0CA627A6588419ABD676D65344BB830",1)</v>
      </c>
      <c r="F47" s="9" t="s">
        <v>268</v>
      </c>
      <c r="G47" s="9" t="s">
        <v>269</v>
      </c>
      <c r="H47" s="13" t="s">
        <v>270</v>
      </c>
    </row>
    <row r="48" ht="17.5" customHeight="1" spans="1:8">
      <c r="A48" s="8">
        <v>47</v>
      </c>
      <c r="B48" s="9" t="s">
        <v>271</v>
      </c>
      <c r="C48" s="9" t="s">
        <v>272</v>
      </c>
      <c r="D48" s="9" t="s">
        <v>273</v>
      </c>
      <c r="E48" s="9" t="str">
        <f>_xlfn.DISPIMG("ID_7A05E10A3C3E4AA5BCE5AB690F304605",1)</f>
        <v>=DISPIMG("ID_7A05E10A3C3E4AA5BCE5AB690F304605",1)</v>
      </c>
      <c r="F48" s="9" t="s">
        <v>274</v>
      </c>
      <c r="G48" s="9" t="s">
        <v>275</v>
      </c>
      <c r="H48" s="13" t="s">
        <v>276</v>
      </c>
    </row>
    <row r="49" ht="17.5" customHeight="1" spans="1:8">
      <c r="A49" s="8">
        <v>48</v>
      </c>
      <c r="B49" s="9" t="s">
        <v>277</v>
      </c>
      <c r="C49" s="9" t="s">
        <v>278</v>
      </c>
      <c r="D49" s="9" t="s">
        <v>279</v>
      </c>
      <c r="E49" s="9" t="str">
        <f>_xlfn.DISPIMG("ID_9CCBC03B483348A48ADAE17E77C19160",1)</f>
        <v>=DISPIMG("ID_9CCBC03B483348A48ADAE17E77C19160",1)</v>
      </c>
      <c r="F49" s="9" t="s">
        <v>280</v>
      </c>
      <c r="G49" s="9" t="s">
        <v>281</v>
      </c>
      <c r="H49" s="13" t="s">
        <v>282</v>
      </c>
    </row>
    <row r="50" ht="17.5" customHeight="1" spans="1:8">
      <c r="A50" s="8">
        <v>49</v>
      </c>
      <c r="B50" s="9" t="s">
        <v>283</v>
      </c>
      <c r="C50" s="9" t="s">
        <v>284</v>
      </c>
      <c r="D50" s="9" t="s">
        <v>285</v>
      </c>
      <c r="E50" s="9" t="str">
        <f>_xlfn.DISPIMG("ID_1B83943F9FE5402DBF69027866582DE7",1)</f>
        <v>=DISPIMG("ID_1B83943F9FE5402DBF69027866582DE7",1)</v>
      </c>
      <c r="F50" s="9" t="s">
        <v>286</v>
      </c>
      <c r="G50" s="9" t="s">
        <v>287</v>
      </c>
      <c r="H50" s="13" t="s">
        <v>288</v>
      </c>
    </row>
    <row r="51" ht="17.5" customHeight="1" spans="1:8">
      <c r="A51" s="8">
        <v>50</v>
      </c>
      <c r="B51" s="9" t="s">
        <v>289</v>
      </c>
      <c r="C51" s="9" t="s">
        <v>290</v>
      </c>
      <c r="D51" s="10"/>
      <c r="E51" s="9" t="str">
        <f>_xlfn.DISPIMG("ID_F5BAFF063EB84821BF6A078D2E5B9101",1)</f>
        <v>=DISPIMG("ID_F5BAFF063EB84821BF6A078D2E5B9101",1)</v>
      </c>
      <c r="F51" s="9" t="s">
        <v>291</v>
      </c>
      <c r="G51" s="9" t="s">
        <v>292</v>
      </c>
      <c r="H51" s="13" t="s">
        <v>293</v>
      </c>
    </row>
    <row r="52" ht="17.5" customHeight="1" spans="1:8">
      <c r="A52" s="8">
        <v>51</v>
      </c>
      <c r="B52" s="9" t="s">
        <v>294</v>
      </c>
      <c r="C52" s="9" t="s">
        <v>295</v>
      </c>
      <c r="D52" s="9" t="s">
        <v>296</v>
      </c>
      <c r="E52" s="9" t="str">
        <f>_xlfn.DISPIMG("ID_9C8B79C29D16487F91A1E3DEA33C4928",1)</f>
        <v>=DISPIMG("ID_9C8B79C29D16487F91A1E3DEA33C4928",1)</v>
      </c>
      <c r="F52" s="9" t="s">
        <v>297</v>
      </c>
      <c r="G52" s="9" t="s">
        <v>298</v>
      </c>
      <c r="H52" s="13" t="s">
        <v>299</v>
      </c>
    </row>
    <row r="53" ht="17.5" customHeight="1" spans="1:8">
      <c r="A53" s="8">
        <v>52</v>
      </c>
      <c r="B53" s="9" t="s">
        <v>300</v>
      </c>
      <c r="C53" s="9" t="s">
        <v>301</v>
      </c>
      <c r="D53" s="9" t="s">
        <v>302</v>
      </c>
      <c r="E53" s="9" t="str">
        <f>_xlfn.DISPIMG("ID_7E8960098D5E4E36AD20C89013433152",1)</f>
        <v>=DISPIMG("ID_7E8960098D5E4E36AD20C89013433152",1)</v>
      </c>
      <c r="F53" s="9" t="s">
        <v>303</v>
      </c>
      <c r="G53" s="9" t="s">
        <v>304</v>
      </c>
      <c r="H53" s="13" t="s">
        <v>305</v>
      </c>
    </row>
    <row r="54" ht="17.5" customHeight="1" spans="1:8">
      <c r="A54" s="8">
        <v>53</v>
      </c>
      <c r="B54" s="9" t="s">
        <v>306</v>
      </c>
      <c r="C54" s="9" t="s">
        <v>307</v>
      </c>
      <c r="D54" s="10"/>
      <c r="E54" s="9" t="str">
        <f>_xlfn.DISPIMG("ID_E0785F5E594044619C387177A842F7EA",1)</f>
        <v>=DISPIMG("ID_E0785F5E594044619C387177A842F7EA",1)</v>
      </c>
      <c r="F54" s="9" t="s">
        <v>308</v>
      </c>
      <c r="G54" s="9" t="s">
        <v>309</v>
      </c>
      <c r="H54" s="13" t="s">
        <v>310</v>
      </c>
    </row>
    <row r="55" ht="17.5" customHeight="1" spans="1:8">
      <c r="A55" s="8">
        <v>54</v>
      </c>
      <c r="B55" s="9" t="s">
        <v>311</v>
      </c>
      <c r="C55" s="9" t="s">
        <v>312</v>
      </c>
      <c r="D55" s="10"/>
      <c r="E55" s="9" t="str">
        <f>_xlfn.DISPIMG("ID_49019F1F2A234D44A096E0476BE68199",1)</f>
        <v>=DISPIMG("ID_49019F1F2A234D44A096E0476BE68199",1)</v>
      </c>
      <c r="F55" s="9" t="s">
        <v>313</v>
      </c>
      <c r="G55" s="9" t="s">
        <v>314</v>
      </c>
      <c r="H55" s="13" t="s">
        <v>315</v>
      </c>
    </row>
    <row r="56" ht="17.5" customHeight="1" spans="1:8">
      <c r="A56" s="8">
        <v>55</v>
      </c>
      <c r="B56" s="9" t="s">
        <v>316</v>
      </c>
      <c r="C56" s="9" t="s">
        <v>317</v>
      </c>
      <c r="D56" s="9" t="s">
        <v>318</v>
      </c>
      <c r="E56" s="9" t="str">
        <f>_xlfn.DISPIMG("ID_9A2F7F66D8C84790A5EE0D787E678802",1)</f>
        <v>=DISPIMG("ID_9A2F7F66D8C84790A5EE0D787E678802",1)</v>
      </c>
      <c r="F56" s="9" t="s">
        <v>319</v>
      </c>
      <c r="G56" s="9" t="s">
        <v>320</v>
      </c>
      <c r="H56" s="13" t="s">
        <v>321</v>
      </c>
    </row>
    <row r="57" ht="17.5" customHeight="1" spans="1:8">
      <c r="A57" s="8">
        <v>56</v>
      </c>
      <c r="B57" s="9" t="s">
        <v>322</v>
      </c>
      <c r="C57" s="9" t="s">
        <v>323</v>
      </c>
      <c r="D57" s="10"/>
      <c r="E57" s="9" t="str">
        <f>_xlfn.DISPIMG("ID_F5FE34C26CD445E6B4C730142656CED2",1)</f>
        <v>=DISPIMG("ID_F5FE34C26CD445E6B4C730142656CED2",1)</v>
      </c>
      <c r="F57" s="9" t="s">
        <v>324</v>
      </c>
      <c r="G57" s="9" t="s">
        <v>325</v>
      </c>
      <c r="H57" s="13" t="s">
        <v>326</v>
      </c>
    </row>
    <row r="58" ht="17.5" customHeight="1" spans="1:8">
      <c r="A58" s="8">
        <v>57</v>
      </c>
      <c r="B58" s="9" t="s">
        <v>327</v>
      </c>
      <c r="C58" s="9" t="s">
        <v>328</v>
      </c>
      <c r="D58" s="9" t="s">
        <v>329</v>
      </c>
      <c r="E58" s="9" t="str">
        <f>_xlfn.DISPIMG("ID_79FB5911C278450591A37C3B2571600B",1)</f>
        <v>=DISPIMG("ID_79FB5911C278450591A37C3B2571600B",1)</v>
      </c>
      <c r="F58" s="9" t="s">
        <v>330</v>
      </c>
      <c r="G58" s="9" t="s">
        <v>331</v>
      </c>
      <c r="H58" s="13" t="s">
        <v>332</v>
      </c>
    </row>
    <row r="59" ht="17.5" customHeight="1" spans="1:8">
      <c r="A59" s="8">
        <v>58</v>
      </c>
      <c r="B59" s="9" t="s">
        <v>333</v>
      </c>
      <c r="C59" s="9" t="s">
        <v>334</v>
      </c>
      <c r="D59" s="9" t="s">
        <v>335</v>
      </c>
      <c r="E59" s="9" t="str">
        <f>_xlfn.DISPIMG("ID_E2ACA071273644BA941E1A0101790A00",1)</f>
        <v>=DISPIMG("ID_E2ACA071273644BA941E1A0101790A00",1)</v>
      </c>
      <c r="F59" s="9" t="s">
        <v>336</v>
      </c>
      <c r="G59" s="9" t="s">
        <v>337</v>
      </c>
      <c r="H59" s="13" t="s">
        <v>338</v>
      </c>
    </row>
    <row r="60" ht="17.5" customHeight="1" spans="1:8">
      <c r="A60" s="8">
        <v>59</v>
      </c>
      <c r="B60" s="9" t="s">
        <v>339</v>
      </c>
      <c r="C60" s="9" t="s">
        <v>340</v>
      </c>
      <c r="D60" s="9" t="s">
        <v>341</v>
      </c>
      <c r="E60" s="9" t="str">
        <f>_xlfn.DISPIMG("ID_F7F58F5BDE984467ACD2EC1D4814A887",1)</f>
        <v>=DISPIMG("ID_F7F58F5BDE984467ACD2EC1D4814A887",1)</v>
      </c>
      <c r="F60" s="9" t="s">
        <v>342</v>
      </c>
      <c r="G60" s="9" t="s">
        <v>343</v>
      </c>
      <c r="H60" s="13" t="s">
        <v>344</v>
      </c>
    </row>
    <row r="61" ht="17.5" customHeight="1" spans="1:8">
      <c r="A61" s="8">
        <v>60</v>
      </c>
      <c r="B61" s="9" t="s">
        <v>345</v>
      </c>
      <c r="C61" s="9" t="s">
        <v>346</v>
      </c>
      <c r="D61" s="9" t="s">
        <v>347</v>
      </c>
      <c r="E61" s="9" t="str">
        <f>_xlfn.DISPIMG("ID_F99B42BCBD2C48009FE83143C111F206",1)</f>
        <v>=DISPIMG("ID_F99B42BCBD2C48009FE83143C111F206",1)</v>
      </c>
      <c r="F61" s="9" t="s">
        <v>348</v>
      </c>
      <c r="G61" s="9" t="s">
        <v>349</v>
      </c>
      <c r="H61" s="13" t="s">
        <v>350</v>
      </c>
    </row>
    <row r="62" ht="17.5" customHeight="1" spans="1:8">
      <c r="A62" s="8">
        <v>61</v>
      </c>
      <c r="B62" s="9" t="s">
        <v>351</v>
      </c>
      <c r="C62" s="9" t="s">
        <v>352</v>
      </c>
      <c r="D62" s="9" t="s">
        <v>353</v>
      </c>
      <c r="E62" s="9" t="str">
        <f>_xlfn.DISPIMG("ID_48990497145E4D629F605D310EFACA9C",1)</f>
        <v>=DISPIMG("ID_48990497145E4D629F605D310EFACA9C",1)</v>
      </c>
      <c r="F62" s="9" t="s">
        <v>354</v>
      </c>
      <c r="G62" s="9" t="s">
        <v>355</v>
      </c>
      <c r="H62" s="13" t="s">
        <v>356</v>
      </c>
    </row>
    <row r="63" ht="17.5" customHeight="1" spans="1:8">
      <c r="A63" s="8">
        <v>62</v>
      </c>
      <c r="B63" s="9" t="s">
        <v>357</v>
      </c>
      <c r="C63" s="9" t="s">
        <v>358</v>
      </c>
      <c r="D63" s="9" t="s">
        <v>359</v>
      </c>
      <c r="E63" s="9" t="str">
        <f>_xlfn.DISPIMG("ID_4C3AF388B0BD4161878EF65640974632",1)</f>
        <v>=DISPIMG("ID_4C3AF388B0BD4161878EF65640974632",1)</v>
      </c>
      <c r="F63" s="9" t="s">
        <v>360</v>
      </c>
      <c r="G63" s="9" t="s">
        <v>361</v>
      </c>
      <c r="H63" s="13" t="s">
        <v>362</v>
      </c>
    </row>
    <row r="64" ht="17.5" customHeight="1" spans="1:8">
      <c r="A64" s="8">
        <v>63</v>
      </c>
      <c r="B64" s="9" t="s">
        <v>363</v>
      </c>
      <c r="C64" s="9" t="s">
        <v>364</v>
      </c>
      <c r="D64" s="9" t="s">
        <v>365</v>
      </c>
      <c r="E64" s="9" t="str">
        <f>_xlfn.DISPIMG("ID_2449A830EBF34418BF633363961E8C72",1)</f>
        <v>=DISPIMG("ID_2449A830EBF34418BF633363961E8C72",1)</v>
      </c>
      <c r="F64" s="9" t="s">
        <v>366</v>
      </c>
      <c r="G64" s="9" t="s">
        <v>367</v>
      </c>
      <c r="H64" s="13" t="s">
        <v>368</v>
      </c>
    </row>
    <row r="65" ht="17.5" customHeight="1" spans="1:8">
      <c r="A65" s="8">
        <v>64</v>
      </c>
      <c r="B65" s="9" t="s">
        <v>369</v>
      </c>
      <c r="C65" s="9" t="s">
        <v>370</v>
      </c>
      <c r="D65" s="9" t="s">
        <v>371</v>
      </c>
      <c r="E65" s="9" t="str">
        <f>_xlfn.DISPIMG("ID_2A687F988F0A497583DC5704766C098F",1)</f>
        <v>=DISPIMG("ID_2A687F988F0A497583DC5704766C098F",1)</v>
      </c>
      <c r="F65" s="9" t="s">
        <v>372</v>
      </c>
      <c r="G65" s="9" t="s">
        <v>373</v>
      </c>
      <c r="H65" s="13" t="s">
        <v>374</v>
      </c>
    </row>
    <row r="66" ht="17.5" customHeight="1" spans="1:8">
      <c r="A66" s="8">
        <v>65</v>
      </c>
      <c r="B66" s="9" t="s">
        <v>375</v>
      </c>
      <c r="C66" s="9" t="s">
        <v>376</v>
      </c>
      <c r="D66" s="9" t="s">
        <v>377</v>
      </c>
      <c r="E66" s="9" t="str">
        <f>_xlfn.DISPIMG("ID_5E5B196203ED4941B87D16B0D9C5FC5F",1)</f>
        <v>=DISPIMG("ID_5E5B196203ED4941B87D16B0D9C5FC5F",1)</v>
      </c>
      <c r="F66" s="9" t="s">
        <v>378</v>
      </c>
      <c r="G66" s="9" t="s">
        <v>379</v>
      </c>
      <c r="H66" s="13" t="s">
        <v>380</v>
      </c>
    </row>
    <row r="67" ht="17.5" customHeight="1" spans="1:8">
      <c r="A67" s="8">
        <v>66</v>
      </c>
      <c r="B67" s="9" t="s">
        <v>381</v>
      </c>
      <c r="C67" s="9" t="s">
        <v>382</v>
      </c>
      <c r="D67" s="9" t="s">
        <v>383</v>
      </c>
      <c r="E67" s="9" t="str">
        <f>_xlfn.DISPIMG("ID_ED1BB29B9D8245E680749E87D2AEE6D0",1)</f>
        <v>=DISPIMG("ID_ED1BB29B9D8245E680749E87D2AEE6D0",1)</v>
      </c>
      <c r="F67" s="9" t="s">
        <v>384</v>
      </c>
      <c r="G67" s="9" t="s">
        <v>385</v>
      </c>
      <c r="H67" s="13" t="s">
        <v>386</v>
      </c>
    </row>
    <row r="68" ht="17.5" customHeight="1" spans="1:8">
      <c r="A68" s="8">
        <v>67</v>
      </c>
      <c r="B68" s="9" t="s">
        <v>387</v>
      </c>
      <c r="C68" s="9" t="s">
        <v>388</v>
      </c>
      <c r="D68" s="9" t="s">
        <v>389</v>
      </c>
      <c r="E68" s="9" t="str">
        <f>_xlfn.DISPIMG("ID_8F4BFF43F27C4E88AC9415E6FE42A29B",1)</f>
        <v>=DISPIMG("ID_8F4BFF43F27C4E88AC9415E6FE42A29B",1)</v>
      </c>
      <c r="F68" s="9" t="s">
        <v>390</v>
      </c>
      <c r="G68" s="9" t="s">
        <v>391</v>
      </c>
      <c r="H68" s="13" t="s">
        <v>392</v>
      </c>
    </row>
    <row r="69" ht="17.5" customHeight="1" spans="1:8">
      <c r="A69" s="8">
        <v>68</v>
      </c>
      <c r="B69" s="9" t="s">
        <v>393</v>
      </c>
      <c r="C69" s="9" t="s">
        <v>394</v>
      </c>
      <c r="D69" s="9" t="s">
        <v>395</v>
      </c>
      <c r="E69" s="9" t="str">
        <f>_xlfn.DISPIMG("ID_1C41D7ABBF2D4B2BAB4A4245E72531B9",1)</f>
        <v>=DISPIMG("ID_1C41D7ABBF2D4B2BAB4A4245E72531B9",1)</v>
      </c>
      <c r="F69" s="9" t="s">
        <v>396</v>
      </c>
      <c r="G69" s="9" t="s">
        <v>397</v>
      </c>
      <c r="H69" s="13" t="s">
        <v>398</v>
      </c>
    </row>
    <row r="70" ht="17.5" customHeight="1" spans="1:8">
      <c r="A70" s="8">
        <v>69</v>
      </c>
      <c r="B70" s="9" t="s">
        <v>399</v>
      </c>
      <c r="C70" s="9" t="s">
        <v>400</v>
      </c>
      <c r="D70" s="9" t="s">
        <v>401</v>
      </c>
      <c r="E70" s="9" t="str">
        <f>_xlfn.DISPIMG("ID_71BA690DBB304535B87DB74D92CB5A4E",1)</f>
        <v>=DISPIMG("ID_71BA690DBB304535B87DB74D92CB5A4E",1)</v>
      </c>
      <c r="F70" s="9" t="s">
        <v>402</v>
      </c>
      <c r="G70" s="9" t="s">
        <v>403</v>
      </c>
      <c r="H70" s="13" t="s">
        <v>404</v>
      </c>
    </row>
    <row r="71" ht="17.5" customHeight="1" spans="1:8">
      <c r="A71" s="8">
        <v>70</v>
      </c>
      <c r="B71" s="9" t="s">
        <v>405</v>
      </c>
      <c r="C71" s="9" t="s">
        <v>406</v>
      </c>
      <c r="D71" s="9" t="s">
        <v>407</v>
      </c>
      <c r="E71" s="9" t="str">
        <f>_xlfn.DISPIMG("ID_AF241FFC24B949BDAEEACE0FE45D5594",1)</f>
        <v>=DISPIMG("ID_AF241FFC24B949BDAEEACE0FE45D5594",1)</v>
      </c>
      <c r="F71" s="9" t="s">
        <v>408</v>
      </c>
      <c r="G71" s="9" t="s">
        <v>409</v>
      </c>
      <c r="H71" s="13" t="s">
        <v>410</v>
      </c>
    </row>
    <row r="72" ht="17.5" customHeight="1" spans="1:8">
      <c r="A72" s="8">
        <v>71</v>
      </c>
      <c r="B72" s="9" t="s">
        <v>411</v>
      </c>
      <c r="C72" s="9" t="s">
        <v>412</v>
      </c>
      <c r="D72" s="9" t="s">
        <v>413</v>
      </c>
      <c r="E72" s="9" t="str">
        <f>_xlfn.DISPIMG("ID_30EDF1F93BBD40C0AEA0788335561B6D",1)</f>
        <v>=DISPIMG("ID_30EDF1F93BBD40C0AEA0788335561B6D",1)</v>
      </c>
      <c r="F72" s="9" t="s">
        <v>414</v>
      </c>
      <c r="G72" s="9" t="s">
        <v>415</v>
      </c>
      <c r="H72" s="13" t="s">
        <v>416</v>
      </c>
    </row>
    <row r="73" ht="17.5" customHeight="1" spans="1:8">
      <c r="A73" s="8">
        <v>72</v>
      </c>
      <c r="B73" s="9" t="s">
        <v>417</v>
      </c>
      <c r="C73" s="9" t="s">
        <v>418</v>
      </c>
      <c r="D73" s="9" t="s">
        <v>419</v>
      </c>
      <c r="E73" s="9" t="str">
        <f>_xlfn.DISPIMG("ID_EB0C4C66714F4090AE7D0CA517CC7479",1)</f>
        <v>=DISPIMG("ID_EB0C4C66714F4090AE7D0CA517CC7479",1)</v>
      </c>
      <c r="F73" s="9" t="s">
        <v>420</v>
      </c>
      <c r="G73" s="9" t="s">
        <v>421</v>
      </c>
      <c r="H73" s="13" t="s">
        <v>422</v>
      </c>
    </row>
    <row r="74" ht="17.5" customHeight="1" spans="1:8">
      <c r="A74" s="8">
        <v>73</v>
      </c>
      <c r="B74" s="9" t="s">
        <v>423</v>
      </c>
      <c r="C74" s="9" t="s">
        <v>424</v>
      </c>
      <c r="D74" s="9" t="s">
        <v>425</v>
      </c>
      <c r="E74" s="9" t="str">
        <f>_xlfn.DISPIMG("ID_1E327994D55947C9A1F44C69E48351C0",1)</f>
        <v>=DISPIMG("ID_1E327994D55947C9A1F44C69E48351C0",1)</v>
      </c>
      <c r="F74" s="9" t="s">
        <v>426</v>
      </c>
      <c r="G74" s="9" t="s">
        <v>427</v>
      </c>
      <c r="H74" s="13" t="s">
        <v>428</v>
      </c>
    </row>
    <row r="75" ht="17.5" customHeight="1" spans="1:8">
      <c r="A75" s="8">
        <v>74</v>
      </c>
      <c r="B75" s="9" t="s">
        <v>429</v>
      </c>
      <c r="C75" s="9" t="s">
        <v>430</v>
      </c>
      <c r="D75" s="9" t="s">
        <v>431</v>
      </c>
      <c r="E75" s="9" t="str">
        <f>_xlfn.DISPIMG("ID_C048BE97C09E4A47B5FB44A143FCCB60",1)</f>
        <v>=DISPIMG("ID_C048BE97C09E4A47B5FB44A143FCCB60",1)</v>
      </c>
      <c r="F75" s="9" t="s">
        <v>432</v>
      </c>
      <c r="G75" s="9" t="s">
        <v>433</v>
      </c>
      <c r="H75" s="13" t="s">
        <v>434</v>
      </c>
    </row>
    <row r="76" ht="17.5" customHeight="1" spans="1:8">
      <c r="A76" s="8">
        <v>75</v>
      </c>
      <c r="B76" s="9" t="s">
        <v>435</v>
      </c>
      <c r="C76" s="9" t="s">
        <v>436</v>
      </c>
      <c r="D76" s="9" t="s">
        <v>437</v>
      </c>
      <c r="E76" s="9" t="str">
        <f>_xlfn.DISPIMG("ID_5AB793D227A34E268A7DC7574CF7DE4E",1)</f>
        <v>=DISPIMG("ID_5AB793D227A34E268A7DC7574CF7DE4E",1)</v>
      </c>
      <c r="F76" s="9" t="s">
        <v>438</v>
      </c>
      <c r="G76" s="9" t="s">
        <v>439</v>
      </c>
      <c r="H76" s="13" t="s">
        <v>440</v>
      </c>
    </row>
    <row r="77" ht="17.5" customHeight="1" spans="1:8">
      <c r="A77" s="8">
        <v>76</v>
      </c>
      <c r="B77" s="9" t="s">
        <v>441</v>
      </c>
      <c r="C77" s="9" t="s">
        <v>442</v>
      </c>
      <c r="D77" s="9" t="s">
        <v>443</v>
      </c>
      <c r="E77" s="9" t="str">
        <f>_xlfn.DISPIMG("ID_06555BEC901D4CD88E3A4A847C990845",1)</f>
        <v>=DISPIMG("ID_06555BEC901D4CD88E3A4A847C990845",1)</v>
      </c>
      <c r="F77" s="9" t="s">
        <v>444</v>
      </c>
      <c r="G77" s="9" t="s">
        <v>445</v>
      </c>
      <c r="H77" s="13" t="s">
        <v>446</v>
      </c>
    </row>
    <row r="78" ht="17.5" customHeight="1" spans="1:8">
      <c r="A78" s="8">
        <v>77</v>
      </c>
      <c r="B78" s="9" t="s">
        <v>447</v>
      </c>
      <c r="C78" s="9" t="s">
        <v>448</v>
      </c>
      <c r="D78" s="9" t="s">
        <v>449</v>
      </c>
      <c r="E78" s="9" t="str">
        <f>_xlfn.DISPIMG("ID_F91E3DF7B2494E128E820B6788B34883",1)</f>
        <v>=DISPIMG("ID_F91E3DF7B2494E128E820B6788B34883",1)</v>
      </c>
      <c r="F78" s="9" t="s">
        <v>450</v>
      </c>
      <c r="G78" s="9" t="s">
        <v>451</v>
      </c>
      <c r="H78" s="13" t="s">
        <v>452</v>
      </c>
    </row>
    <row r="79" ht="17.5" customHeight="1" spans="1:8">
      <c r="A79" s="8">
        <v>78</v>
      </c>
      <c r="B79" s="9" t="s">
        <v>453</v>
      </c>
      <c r="C79" s="9" t="s">
        <v>454</v>
      </c>
      <c r="D79" s="9" t="s">
        <v>455</v>
      </c>
      <c r="E79" s="9" t="str">
        <f>_xlfn.DISPIMG("ID_5BDAD4BB762441FE9871D4E3718981B7",1)</f>
        <v>=DISPIMG("ID_5BDAD4BB762441FE9871D4E3718981B7",1)</v>
      </c>
      <c r="F79" s="9" t="s">
        <v>456</v>
      </c>
      <c r="G79" s="9" t="s">
        <v>457</v>
      </c>
      <c r="H79" s="13" t="s">
        <v>458</v>
      </c>
    </row>
    <row r="80" ht="17.5" customHeight="1" spans="1:8">
      <c r="A80" s="8">
        <v>79</v>
      </c>
      <c r="B80" s="9" t="s">
        <v>459</v>
      </c>
      <c r="C80" s="9" t="s">
        <v>460</v>
      </c>
      <c r="D80" s="9" t="s">
        <v>461</v>
      </c>
      <c r="E80" s="9" t="str">
        <f>_xlfn.DISPIMG("ID_995DC4C0BBA5466EA4B0C7BD5B75EEE4",1)</f>
        <v>=DISPIMG("ID_995DC4C0BBA5466EA4B0C7BD5B75EEE4",1)</v>
      </c>
      <c r="F80" s="9" t="s">
        <v>462</v>
      </c>
      <c r="G80" s="9" t="s">
        <v>463</v>
      </c>
      <c r="H80" s="13" t="s">
        <v>464</v>
      </c>
    </row>
    <row r="81" ht="17.5" customHeight="1" spans="1:8">
      <c r="A81" s="8">
        <v>80</v>
      </c>
      <c r="B81" s="9" t="s">
        <v>465</v>
      </c>
      <c r="C81" s="9" t="s">
        <v>466</v>
      </c>
      <c r="D81" s="9" t="s">
        <v>467</v>
      </c>
      <c r="E81" s="9" t="str">
        <f>_xlfn.DISPIMG("ID_C0487C0D97244CA0B1BAFF80630123D4",1)</f>
        <v>=DISPIMG("ID_C0487C0D97244CA0B1BAFF80630123D4",1)</v>
      </c>
      <c r="F81" s="9" t="s">
        <v>468</v>
      </c>
      <c r="G81" s="9" t="s">
        <v>469</v>
      </c>
      <c r="H81" s="13" t="s">
        <v>470</v>
      </c>
    </row>
    <row r="82" ht="17.5" customHeight="1" spans="1:8">
      <c r="A82" s="8">
        <v>81</v>
      </c>
      <c r="B82" s="9" t="s">
        <v>471</v>
      </c>
      <c r="C82" s="9" t="s">
        <v>472</v>
      </c>
      <c r="D82" s="10"/>
      <c r="E82" s="9" t="str">
        <f>_xlfn.DISPIMG("ID_DDEE6BA367A44E7CA985E90468CF8886",1)</f>
        <v>=DISPIMG("ID_DDEE6BA367A44E7CA985E90468CF8886",1)</v>
      </c>
      <c r="F82" s="9" t="s">
        <v>473</v>
      </c>
      <c r="G82" s="9" t="s">
        <v>474</v>
      </c>
      <c r="H82" s="13" t="s">
        <v>475</v>
      </c>
    </row>
    <row r="83" ht="17.5" customHeight="1" spans="1:8">
      <c r="A83" s="8">
        <v>82</v>
      </c>
      <c r="B83" s="9" t="s">
        <v>476</v>
      </c>
      <c r="C83" s="9" t="s">
        <v>477</v>
      </c>
      <c r="D83" s="9" t="s">
        <v>478</v>
      </c>
      <c r="E83" s="9" t="str">
        <f>_xlfn.DISPIMG("ID_272C50B9CFF9493481FAC369C0AFB200",1)</f>
        <v>=DISPIMG("ID_272C50B9CFF9493481FAC369C0AFB200",1)</v>
      </c>
      <c r="F83" s="9" t="s">
        <v>479</v>
      </c>
      <c r="G83" s="9" t="s">
        <v>480</v>
      </c>
      <c r="H83" s="13" t="s">
        <v>481</v>
      </c>
    </row>
    <row r="84" ht="17.5" customHeight="1" spans="1:8">
      <c r="A84" s="8">
        <v>83</v>
      </c>
      <c r="B84" s="9" t="s">
        <v>482</v>
      </c>
      <c r="C84" s="9" t="s">
        <v>483</v>
      </c>
      <c r="D84" s="9" t="s">
        <v>484</v>
      </c>
      <c r="E84" s="9" t="str">
        <f>_xlfn.DISPIMG("ID_4CFDEBFFCF4147F5BEF36911E0259EEA",1)</f>
        <v>=DISPIMG("ID_4CFDEBFFCF4147F5BEF36911E0259EEA",1)</v>
      </c>
      <c r="F84" s="9" t="s">
        <v>485</v>
      </c>
      <c r="G84" s="9" t="s">
        <v>486</v>
      </c>
      <c r="H84" s="13" t="s">
        <v>487</v>
      </c>
    </row>
    <row r="85" ht="17.5" customHeight="1" spans="1:8">
      <c r="A85" s="8">
        <v>84</v>
      </c>
      <c r="B85" s="9" t="s">
        <v>488</v>
      </c>
      <c r="C85" s="9" t="s">
        <v>489</v>
      </c>
      <c r="D85" s="10"/>
      <c r="E85" s="9" t="str">
        <f>_xlfn.DISPIMG("ID_1C7C9559EB0B4CFBBDF1FC8614D4A75E",1)</f>
        <v>=DISPIMG("ID_1C7C9559EB0B4CFBBDF1FC8614D4A75E",1)</v>
      </c>
      <c r="F85" s="9" t="s">
        <v>490</v>
      </c>
      <c r="G85" s="9" t="s">
        <v>491</v>
      </c>
      <c r="H85" s="13" t="s">
        <v>492</v>
      </c>
    </row>
    <row r="86" ht="17.5" customHeight="1" spans="1:8">
      <c r="A86" s="8">
        <v>85</v>
      </c>
      <c r="B86" s="9" t="s">
        <v>493</v>
      </c>
      <c r="C86" s="9" t="s">
        <v>494</v>
      </c>
      <c r="D86" s="9" t="s">
        <v>495</v>
      </c>
      <c r="E86" s="9" t="str">
        <f>_xlfn.DISPIMG("ID_65D757E4B2D343A39A87117F1189E315",1)</f>
        <v>=DISPIMG("ID_65D757E4B2D343A39A87117F1189E315",1)</v>
      </c>
      <c r="F86" s="9" t="s">
        <v>496</v>
      </c>
      <c r="G86" s="9" t="s">
        <v>497</v>
      </c>
      <c r="H86" s="13" t="s">
        <v>498</v>
      </c>
    </row>
    <row r="87" ht="17.5" customHeight="1" spans="1:8">
      <c r="A87" s="8">
        <v>86</v>
      </c>
      <c r="B87" s="9" t="s">
        <v>499</v>
      </c>
      <c r="C87" s="9" t="s">
        <v>500</v>
      </c>
      <c r="D87" s="9" t="s">
        <v>501</v>
      </c>
      <c r="E87" s="9" t="str">
        <f>_xlfn.DISPIMG("ID_D4D278E6925947E2BA067FAB71A8F2F7",1)</f>
        <v>=DISPIMG("ID_D4D278E6925947E2BA067FAB71A8F2F7",1)</v>
      </c>
      <c r="F87" s="9" t="s">
        <v>502</v>
      </c>
      <c r="G87" s="9" t="s">
        <v>503</v>
      </c>
      <c r="H87" s="13" t="s">
        <v>504</v>
      </c>
    </row>
    <row r="88" ht="17.5" customHeight="1" spans="1:8">
      <c r="A88" s="8">
        <v>87</v>
      </c>
      <c r="B88" s="9" t="s">
        <v>505</v>
      </c>
      <c r="C88" s="9" t="s">
        <v>506</v>
      </c>
      <c r="D88" s="10"/>
      <c r="E88" s="9" t="str">
        <f>_xlfn.DISPIMG("ID_4D764D1AE7254A40AB19F6DD4B628914",1)</f>
        <v>=DISPIMG("ID_4D764D1AE7254A40AB19F6DD4B628914",1)</v>
      </c>
      <c r="F88" s="9" t="s">
        <v>507</v>
      </c>
      <c r="G88" s="9" t="s">
        <v>508</v>
      </c>
      <c r="H88" s="13" t="s">
        <v>509</v>
      </c>
    </row>
    <row r="89" ht="17.5" customHeight="1" spans="1:8">
      <c r="A89" s="8">
        <v>88</v>
      </c>
      <c r="B89" s="9" t="s">
        <v>510</v>
      </c>
      <c r="C89" s="9" t="s">
        <v>511</v>
      </c>
      <c r="D89" s="10"/>
      <c r="E89" s="9" t="str">
        <f>_xlfn.DISPIMG("ID_519939E2B71C41AA95CFD21FC863B899",1)</f>
        <v>=DISPIMG("ID_519939E2B71C41AA95CFD21FC863B899",1)</v>
      </c>
      <c r="F89" s="9" t="s">
        <v>512</v>
      </c>
      <c r="G89" s="9" t="s">
        <v>513</v>
      </c>
      <c r="H89" s="13" t="s">
        <v>514</v>
      </c>
    </row>
    <row r="90" ht="17.5" customHeight="1" spans="1:8">
      <c r="A90" s="8">
        <v>89</v>
      </c>
      <c r="B90" s="9" t="s">
        <v>515</v>
      </c>
      <c r="C90" s="9" t="s">
        <v>516</v>
      </c>
      <c r="D90" s="10"/>
      <c r="E90" s="9" t="str">
        <f>_xlfn.DISPIMG("ID_C1D8D04F79A44FE98284FA774583DF3B",1)</f>
        <v>=DISPIMG("ID_C1D8D04F79A44FE98284FA774583DF3B",1)</v>
      </c>
      <c r="F90" s="9" t="s">
        <v>517</v>
      </c>
      <c r="G90" s="9" t="s">
        <v>518</v>
      </c>
      <c r="H90" s="13" t="s">
        <v>519</v>
      </c>
    </row>
    <row r="91" ht="17.5" customHeight="1" spans="1:8">
      <c r="A91" s="8">
        <v>90</v>
      </c>
      <c r="B91" s="9" t="s">
        <v>520</v>
      </c>
      <c r="C91" s="9" t="s">
        <v>521</v>
      </c>
      <c r="D91" s="10"/>
      <c r="E91" s="9" t="str">
        <f>_xlfn.DISPIMG("ID_40F27D11A19847F18A5460D0284CA9C3",1)</f>
        <v>=DISPIMG("ID_40F27D11A19847F18A5460D0284CA9C3",1)</v>
      </c>
      <c r="F91" s="9" t="s">
        <v>522</v>
      </c>
      <c r="G91" s="9" t="s">
        <v>523</v>
      </c>
      <c r="H91" s="13" t="s">
        <v>524</v>
      </c>
    </row>
    <row r="92" ht="17.5" customHeight="1" spans="1:8">
      <c r="A92" s="8">
        <v>91</v>
      </c>
      <c r="B92" s="9" t="s">
        <v>525</v>
      </c>
      <c r="C92" s="9" t="s">
        <v>526</v>
      </c>
      <c r="D92" s="9" t="s">
        <v>527</v>
      </c>
      <c r="E92" s="9" t="str">
        <f>_xlfn.DISPIMG("ID_9EAC5ADCD7E04818801AE53E21569FCF",1)</f>
        <v>=DISPIMG("ID_9EAC5ADCD7E04818801AE53E21569FCF",1)</v>
      </c>
      <c r="F92" s="9" t="s">
        <v>528</v>
      </c>
      <c r="G92" s="9" t="s">
        <v>529</v>
      </c>
      <c r="H92" s="13" t="s">
        <v>530</v>
      </c>
    </row>
    <row r="93" ht="17.5" customHeight="1" spans="1:8">
      <c r="A93" s="8">
        <v>92</v>
      </c>
      <c r="B93" s="9" t="s">
        <v>531</v>
      </c>
      <c r="C93" s="9" t="s">
        <v>532</v>
      </c>
      <c r="D93" s="9" t="s">
        <v>533</v>
      </c>
      <c r="E93" s="9" t="str">
        <f>_xlfn.DISPIMG("ID_12DD83EB24854C2392D2783EFCEB3CEF",1)</f>
        <v>=DISPIMG("ID_12DD83EB24854C2392D2783EFCEB3CEF",1)</v>
      </c>
      <c r="F93" s="9" t="s">
        <v>534</v>
      </c>
      <c r="G93" s="9" t="s">
        <v>535</v>
      </c>
      <c r="H93" s="13" t="s">
        <v>536</v>
      </c>
    </row>
    <row r="94" ht="17.5" customHeight="1" spans="1:8">
      <c r="A94" s="8">
        <v>93</v>
      </c>
      <c r="B94" s="9" t="s">
        <v>537</v>
      </c>
      <c r="C94" s="9" t="s">
        <v>538</v>
      </c>
      <c r="D94" s="9" t="s">
        <v>539</v>
      </c>
      <c r="E94" s="9" t="str">
        <f>_xlfn.DISPIMG("ID_90580F2E908448AF8303B431AC44C808",1)</f>
        <v>=DISPIMG("ID_90580F2E908448AF8303B431AC44C808",1)</v>
      </c>
      <c r="F94" s="9" t="s">
        <v>540</v>
      </c>
      <c r="G94" s="9" t="s">
        <v>541</v>
      </c>
      <c r="H94" s="13" t="s">
        <v>542</v>
      </c>
    </row>
    <row r="95" ht="17.5" customHeight="1" spans="1:8">
      <c r="A95" s="8">
        <v>94</v>
      </c>
      <c r="B95" s="9" t="s">
        <v>543</v>
      </c>
      <c r="C95" s="9" t="s">
        <v>544</v>
      </c>
      <c r="D95" s="9" t="s">
        <v>545</v>
      </c>
      <c r="E95" s="9" t="str">
        <f>_xlfn.DISPIMG("ID_0DF3699ED10C423A8E0FDD92CA4E2D4E",1)</f>
        <v>=DISPIMG("ID_0DF3699ED10C423A8E0FDD92CA4E2D4E",1)</v>
      </c>
      <c r="F95" s="9" t="s">
        <v>546</v>
      </c>
      <c r="G95" s="9" t="s">
        <v>547</v>
      </c>
      <c r="H95" s="13" t="s">
        <v>548</v>
      </c>
    </row>
    <row r="96" ht="17.5" customHeight="1" spans="1:8">
      <c r="A96" s="8">
        <v>95</v>
      </c>
      <c r="B96" s="9" t="s">
        <v>549</v>
      </c>
      <c r="C96" s="9" t="s">
        <v>550</v>
      </c>
      <c r="D96" s="10"/>
      <c r="E96" s="9" t="str">
        <f>_xlfn.DISPIMG("ID_923F46E73FD6461AA5EDFA70FEC69C50",1)</f>
        <v>=DISPIMG("ID_923F46E73FD6461AA5EDFA70FEC69C50",1)</v>
      </c>
      <c r="F96" s="9" t="s">
        <v>551</v>
      </c>
      <c r="G96" s="9" t="s">
        <v>552</v>
      </c>
      <c r="H96" s="13" t="s">
        <v>553</v>
      </c>
    </row>
    <row r="97" ht="17.5" customHeight="1" spans="1:8">
      <c r="A97" s="8">
        <v>96</v>
      </c>
      <c r="B97" s="9" t="s">
        <v>554</v>
      </c>
      <c r="C97" s="9" t="s">
        <v>555</v>
      </c>
      <c r="D97" s="9" t="s">
        <v>556</v>
      </c>
      <c r="E97" s="9" t="str">
        <f>_xlfn.DISPIMG("ID_67780C0CEC524A9A9152372B60EF33F8",1)</f>
        <v>=DISPIMG("ID_67780C0CEC524A9A9152372B60EF33F8",1)</v>
      </c>
      <c r="F97" s="9" t="s">
        <v>557</v>
      </c>
      <c r="G97" s="9" t="s">
        <v>558</v>
      </c>
      <c r="H97" s="13" t="s">
        <v>559</v>
      </c>
    </row>
    <row r="98" ht="17.5" customHeight="1" spans="1:8">
      <c r="A98" s="8">
        <v>97</v>
      </c>
      <c r="B98" s="9" t="s">
        <v>560</v>
      </c>
      <c r="C98" s="9" t="s">
        <v>561</v>
      </c>
      <c r="D98" s="10"/>
      <c r="E98" s="9" t="str">
        <f>_xlfn.DISPIMG("ID_71AE2083790C475A8F05586C45C52EC1",1)</f>
        <v>=DISPIMG("ID_71AE2083790C475A8F05586C45C52EC1",1)</v>
      </c>
      <c r="F98" s="9" t="s">
        <v>562</v>
      </c>
      <c r="G98" s="9" t="s">
        <v>563</v>
      </c>
      <c r="H98" s="13" t="s">
        <v>564</v>
      </c>
    </row>
    <row r="99" ht="17.5" customHeight="1" spans="1:8">
      <c r="A99" s="8">
        <v>98</v>
      </c>
      <c r="B99" s="9" t="s">
        <v>565</v>
      </c>
      <c r="C99" s="9" t="s">
        <v>566</v>
      </c>
      <c r="D99" s="9" t="s">
        <v>567</v>
      </c>
      <c r="E99" s="9" t="str">
        <f>_xlfn.DISPIMG("ID_BE8F9CFB2C65446690D281632C3DE6F0",1)</f>
        <v>=DISPIMG("ID_BE8F9CFB2C65446690D281632C3DE6F0",1)</v>
      </c>
      <c r="F99" s="9" t="s">
        <v>568</v>
      </c>
      <c r="G99" s="9" t="s">
        <v>569</v>
      </c>
      <c r="H99" s="13" t="s">
        <v>570</v>
      </c>
    </row>
    <row r="100" ht="17.5" customHeight="1" spans="1:8">
      <c r="A100" s="8">
        <v>99</v>
      </c>
      <c r="B100" s="9" t="s">
        <v>571</v>
      </c>
      <c r="C100" s="9" t="s">
        <v>572</v>
      </c>
      <c r="D100" s="9" t="s">
        <v>573</v>
      </c>
      <c r="E100" s="9" t="str">
        <f>_xlfn.DISPIMG("ID_26CBEEBC06554A5391A955ACCDDBA2D6",1)</f>
        <v>=DISPIMG("ID_26CBEEBC06554A5391A955ACCDDBA2D6",1)</v>
      </c>
      <c r="F100" s="9" t="s">
        <v>574</v>
      </c>
      <c r="G100" s="9" t="s">
        <v>575</v>
      </c>
      <c r="H100" s="13" t="s">
        <v>576</v>
      </c>
    </row>
    <row r="101" ht="17.5" customHeight="1" spans="1:8">
      <c r="A101" s="8">
        <v>100</v>
      </c>
      <c r="B101" s="9" t="s">
        <v>577</v>
      </c>
      <c r="C101" s="9" t="s">
        <v>578</v>
      </c>
      <c r="D101" s="9" t="s">
        <v>579</v>
      </c>
      <c r="E101" s="9" t="str">
        <f>_xlfn.DISPIMG("ID_5EE465B71B8A46E78986E15F1904A439",1)</f>
        <v>=DISPIMG("ID_5EE465B71B8A46E78986E15F1904A439",1)</v>
      </c>
      <c r="F101" s="9" t="s">
        <v>580</v>
      </c>
      <c r="G101" s="9" t="s">
        <v>581</v>
      </c>
      <c r="H101" s="13" t="s">
        <v>582</v>
      </c>
    </row>
    <row r="102" ht="17.5" customHeight="1" spans="1:8">
      <c r="A102" s="8">
        <v>101</v>
      </c>
      <c r="B102" s="9" t="s">
        <v>583</v>
      </c>
      <c r="C102" s="9" t="s">
        <v>572</v>
      </c>
      <c r="D102" s="9" t="s">
        <v>584</v>
      </c>
      <c r="E102" s="9" t="str">
        <f>_xlfn.DISPIMG("ID_C2F26431C1D14247AFEF7CD508555D97",1)</f>
        <v>=DISPIMG("ID_C2F26431C1D14247AFEF7CD508555D97",1)</v>
      </c>
      <c r="F102" s="9" t="s">
        <v>585</v>
      </c>
      <c r="G102" s="9" t="s">
        <v>586</v>
      </c>
      <c r="H102" s="13" t="s">
        <v>587</v>
      </c>
    </row>
    <row r="103" ht="17.5" customHeight="1" spans="1:8">
      <c r="A103" s="8">
        <v>102</v>
      </c>
      <c r="B103" s="9" t="s">
        <v>588</v>
      </c>
      <c r="C103" s="9" t="s">
        <v>566</v>
      </c>
      <c r="D103" s="9" t="s">
        <v>527</v>
      </c>
      <c r="E103" s="9" t="str">
        <f>_xlfn.DISPIMG("ID_7F4B1D491DCA4EFB8F2BF79D5B1E40CA",1)</f>
        <v>=DISPIMG("ID_7F4B1D491DCA4EFB8F2BF79D5B1E40CA",1)</v>
      </c>
      <c r="F103" s="9" t="s">
        <v>589</v>
      </c>
      <c r="G103" s="9" t="s">
        <v>590</v>
      </c>
      <c r="H103" s="13" t="s">
        <v>591</v>
      </c>
    </row>
    <row r="104" ht="17.5" customHeight="1" spans="1:8">
      <c r="A104" s="8">
        <v>103</v>
      </c>
      <c r="B104" s="9" t="s">
        <v>592</v>
      </c>
      <c r="C104" s="9" t="s">
        <v>593</v>
      </c>
      <c r="D104" s="10"/>
      <c r="E104" s="9" t="str">
        <f>_xlfn.DISPIMG("ID_A05C739461984B4AB8E8B4051B5B67A3",1)</f>
        <v>=DISPIMG("ID_A05C739461984B4AB8E8B4051B5B67A3",1)</v>
      </c>
      <c r="F104" s="9" t="s">
        <v>594</v>
      </c>
      <c r="G104" s="9" t="s">
        <v>595</v>
      </c>
      <c r="H104" s="13" t="s">
        <v>596</v>
      </c>
    </row>
    <row r="105" ht="17.5" customHeight="1" spans="1:8">
      <c r="A105" s="8">
        <v>104</v>
      </c>
      <c r="B105" s="9" t="s">
        <v>597</v>
      </c>
      <c r="C105" s="9" t="s">
        <v>598</v>
      </c>
      <c r="D105" s="9" t="s">
        <v>599</v>
      </c>
      <c r="E105" s="9" t="str">
        <f>_xlfn.DISPIMG("ID_695303D4A9A24C42B51425253DAFF30F",1)</f>
        <v>=DISPIMG("ID_695303D4A9A24C42B51425253DAFF30F",1)</v>
      </c>
      <c r="F105" s="9" t="s">
        <v>600</v>
      </c>
      <c r="G105" s="9" t="s">
        <v>601</v>
      </c>
      <c r="H105" s="13" t="s">
        <v>602</v>
      </c>
    </row>
    <row r="106" ht="17.5" customHeight="1" spans="1:8">
      <c r="A106" s="8">
        <v>105</v>
      </c>
      <c r="B106" s="9" t="s">
        <v>603</v>
      </c>
      <c r="C106" s="9" t="s">
        <v>604</v>
      </c>
      <c r="D106" s="9" t="s">
        <v>605</v>
      </c>
      <c r="E106" s="9" t="str">
        <f>_xlfn.DISPIMG("ID_A6E7D5D1357E4BD1958F12BA6419389A",1)</f>
        <v>=DISPIMG("ID_A6E7D5D1357E4BD1958F12BA6419389A",1)</v>
      </c>
      <c r="F106" s="9" t="s">
        <v>606</v>
      </c>
      <c r="G106" s="9" t="s">
        <v>607</v>
      </c>
      <c r="H106" s="13" t="s">
        <v>608</v>
      </c>
    </row>
    <row r="107" ht="17.5" customHeight="1" spans="1:8">
      <c r="A107" s="8">
        <v>106</v>
      </c>
      <c r="B107" s="9" t="s">
        <v>609</v>
      </c>
      <c r="C107" s="9" t="s">
        <v>610</v>
      </c>
      <c r="D107" s="9" t="s">
        <v>611</v>
      </c>
      <c r="E107" s="9" t="str">
        <f>_xlfn.DISPIMG("ID_7BD70498E3914B8BA8D9BE026E298143",1)</f>
        <v>=DISPIMG("ID_7BD70498E3914B8BA8D9BE026E298143",1)</v>
      </c>
      <c r="F107" s="9" t="s">
        <v>612</v>
      </c>
      <c r="G107" s="9" t="s">
        <v>613</v>
      </c>
      <c r="H107" s="13" t="s">
        <v>614</v>
      </c>
    </row>
    <row r="108" ht="17.5" customHeight="1" spans="1:8">
      <c r="A108" s="8">
        <v>107</v>
      </c>
      <c r="B108" s="9" t="s">
        <v>615</v>
      </c>
      <c r="C108" s="9" t="s">
        <v>616</v>
      </c>
      <c r="D108" s="9" t="s">
        <v>617</v>
      </c>
      <c r="E108" s="9" t="str">
        <f>_xlfn.DISPIMG("ID_BEBEC378B5844469AD7918589F18F715",1)</f>
        <v>=DISPIMG("ID_BEBEC378B5844469AD7918589F18F715",1)</v>
      </c>
      <c r="F108" s="9" t="s">
        <v>618</v>
      </c>
      <c r="G108" s="9" t="s">
        <v>619</v>
      </c>
      <c r="H108" s="13" t="s">
        <v>620</v>
      </c>
    </row>
    <row r="109" ht="17.5" customHeight="1" spans="1:8">
      <c r="A109" s="8">
        <v>108</v>
      </c>
      <c r="B109" s="9" t="s">
        <v>621</v>
      </c>
      <c r="C109" s="9" t="s">
        <v>622</v>
      </c>
      <c r="D109" s="9" t="s">
        <v>623</v>
      </c>
      <c r="E109" s="9" t="str">
        <f>_xlfn.DISPIMG("ID_E4E55E5B342A402A941B31A8299207CA",1)</f>
        <v>=DISPIMG("ID_E4E55E5B342A402A941B31A8299207CA",1)</v>
      </c>
      <c r="F109" s="9" t="s">
        <v>624</v>
      </c>
      <c r="G109" s="9" t="s">
        <v>625</v>
      </c>
      <c r="H109" s="13" t="s">
        <v>626</v>
      </c>
    </row>
    <row r="110" ht="17.5" customHeight="1" spans="1:8">
      <c r="A110" s="8">
        <v>109</v>
      </c>
      <c r="B110" s="9" t="s">
        <v>627</v>
      </c>
      <c r="C110" s="9" t="s">
        <v>628</v>
      </c>
      <c r="D110" s="9" t="s">
        <v>629</v>
      </c>
      <c r="E110" s="9" t="str">
        <f>_xlfn.DISPIMG("ID_7F49D755AF424897AB110CE90494436A",1)</f>
        <v>=DISPIMG("ID_7F49D755AF424897AB110CE90494436A",1)</v>
      </c>
      <c r="F110" s="9" t="s">
        <v>630</v>
      </c>
      <c r="G110" s="9" t="s">
        <v>631</v>
      </c>
      <c r="H110" s="13" t="s">
        <v>632</v>
      </c>
    </row>
    <row r="111" ht="17.5" customHeight="1" spans="1:8">
      <c r="A111" s="8">
        <v>110</v>
      </c>
      <c r="B111" s="9" t="s">
        <v>633</v>
      </c>
      <c r="C111" s="9" t="s">
        <v>634</v>
      </c>
      <c r="D111" s="9" t="s">
        <v>635</v>
      </c>
      <c r="E111" s="9" t="str">
        <f>_xlfn.DISPIMG("ID_EEE8435B32F94F1DA5BD5518733ADB2E",1)</f>
        <v>=DISPIMG("ID_EEE8435B32F94F1DA5BD5518733ADB2E",1)</v>
      </c>
      <c r="F111" s="9" t="s">
        <v>636</v>
      </c>
      <c r="G111" s="9" t="s">
        <v>637</v>
      </c>
      <c r="H111" s="13" t="s">
        <v>638</v>
      </c>
    </row>
    <row r="112" ht="17.5" customHeight="1" spans="1:8">
      <c r="A112" s="8">
        <v>111</v>
      </c>
      <c r="B112" s="9" t="s">
        <v>639</v>
      </c>
      <c r="C112" s="9" t="s">
        <v>640</v>
      </c>
      <c r="D112" s="9" t="s">
        <v>641</v>
      </c>
      <c r="E112" s="9" t="str">
        <f>_xlfn.DISPIMG("ID_526A14BC2CA54238827F53CAE0B9B2C2",1)</f>
        <v>=DISPIMG("ID_526A14BC2CA54238827F53CAE0B9B2C2",1)</v>
      </c>
      <c r="F112" s="9" t="s">
        <v>642</v>
      </c>
      <c r="G112" s="9" t="s">
        <v>643</v>
      </c>
      <c r="H112" s="13" t="s">
        <v>644</v>
      </c>
    </row>
    <row r="113" ht="17.5" customHeight="1" spans="1:8">
      <c r="A113" s="8">
        <v>112</v>
      </c>
      <c r="B113" s="9" t="s">
        <v>645</v>
      </c>
      <c r="C113" s="9" t="s">
        <v>646</v>
      </c>
      <c r="D113" s="10"/>
      <c r="E113" s="9" t="str">
        <f>_xlfn.DISPIMG("ID_6C00A36D28F943D7BE30B47B794EA60E",1)</f>
        <v>=DISPIMG("ID_6C00A36D28F943D7BE30B47B794EA60E",1)</v>
      </c>
      <c r="F113" s="9" t="s">
        <v>647</v>
      </c>
      <c r="G113" s="9" t="s">
        <v>648</v>
      </c>
      <c r="H113" s="13" t="s">
        <v>649</v>
      </c>
    </row>
    <row r="114" ht="17.5" customHeight="1" spans="1:8">
      <c r="A114" s="8">
        <v>113</v>
      </c>
      <c r="B114" s="9" t="s">
        <v>650</v>
      </c>
      <c r="C114" s="9" t="s">
        <v>651</v>
      </c>
      <c r="D114" s="10"/>
      <c r="E114" s="9" t="str">
        <f>_xlfn.DISPIMG("ID_5615C42E0AF547A3A7E1DF02A7B966E0",1)</f>
        <v>=DISPIMG("ID_5615C42E0AF547A3A7E1DF02A7B966E0",1)</v>
      </c>
      <c r="F114" s="9" t="s">
        <v>652</v>
      </c>
      <c r="G114" s="9" t="s">
        <v>653</v>
      </c>
      <c r="H114" s="13" t="s">
        <v>654</v>
      </c>
    </row>
    <row r="115" ht="17.5" customHeight="1" spans="1:8">
      <c r="A115" s="8">
        <v>114</v>
      </c>
      <c r="B115" s="9" t="s">
        <v>655</v>
      </c>
      <c r="C115" s="9" t="s">
        <v>656</v>
      </c>
      <c r="D115" s="9" t="s">
        <v>657</v>
      </c>
      <c r="E115" s="9" t="str">
        <f>_xlfn.DISPIMG("ID_97F8B2E61E314817B1E47193E7CEAFEB",1)</f>
        <v>=DISPIMG("ID_97F8B2E61E314817B1E47193E7CEAFEB",1)</v>
      </c>
      <c r="F115" s="9" t="s">
        <v>658</v>
      </c>
      <c r="G115" s="9" t="s">
        <v>659</v>
      </c>
      <c r="H115" s="13" t="s">
        <v>660</v>
      </c>
    </row>
    <row r="116" ht="17.5" customHeight="1" spans="1:8">
      <c r="A116" s="8">
        <v>115</v>
      </c>
      <c r="B116" s="9" t="s">
        <v>661</v>
      </c>
      <c r="C116" s="9" t="s">
        <v>662</v>
      </c>
      <c r="D116" s="9" t="s">
        <v>663</v>
      </c>
      <c r="E116" s="9" t="str">
        <f>_xlfn.DISPIMG("ID_68E639F3B5C241BE9C2F94F4759C9820",1)</f>
        <v>=DISPIMG("ID_68E639F3B5C241BE9C2F94F4759C9820",1)</v>
      </c>
      <c r="F116" s="9" t="s">
        <v>664</v>
      </c>
      <c r="G116" s="9" t="s">
        <v>665</v>
      </c>
      <c r="H116" s="13" t="s">
        <v>666</v>
      </c>
    </row>
    <row r="117" ht="17.5" customHeight="1" spans="1:8">
      <c r="A117" s="8">
        <v>116</v>
      </c>
      <c r="B117" s="9" t="s">
        <v>667</v>
      </c>
      <c r="C117" s="9" t="s">
        <v>668</v>
      </c>
      <c r="D117" s="10"/>
      <c r="E117" s="9" t="str">
        <f>_xlfn.DISPIMG("ID_D1E1D7C34DFD436A910C4F06403ADA3C",1)</f>
        <v>=DISPIMG("ID_D1E1D7C34DFD436A910C4F06403ADA3C",1)</v>
      </c>
      <c r="F117" s="9" t="s">
        <v>669</v>
      </c>
      <c r="G117" s="9" t="s">
        <v>670</v>
      </c>
      <c r="H117" s="13" t="s">
        <v>671</v>
      </c>
    </row>
    <row r="118" ht="17.5" customHeight="1" spans="1:8">
      <c r="A118" s="8">
        <v>117</v>
      </c>
      <c r="B118" s="9" t="s">
        <v>672</v>
      </c>
      <c r="C118" s="9" t="s">
        <v>673</v>
      </c>
      <c r="D118" s="9" t="s">
        <v>674</v>
      </c>
      <c r="E118" s="9" t="str">
        <f>_xlfn.DISPIMG("ID_9E335AA8494C4B5D8FB666FECEC81884",1)</f>
        <v>=DISPIMG("ID_9E335AA8494C4B5D8FB666FECEC81884",1)</v>
      </c>
      <c r="F118" s="9" t="s">
        <v>675</v>
      </c>
      <c r="G118" s="9" t="s">
        <v>676</v>
      </c>
      <c r="H118" s="13" t="s">
        <v>677</v>
      </c>
    </row>
    <row r="119" ht="17.5" customHeight="1" spans="1:8">
      <c r="A119" s="8">
        <v>118</v>
      </c>
      <c r="B119" s="9" t="s">
        <v>678</v>
      </c>
      <c r="C119" s="9" t="s">
        <v>679</v>
      </c>
      <c r="D119" s="9" t="s">
        <v>680</v>
      </c>
      <c r="E119" s="9" t="str">
        <f>_xlfn.DISPIMG("ID_36E88126DDD04BD59E8FE7E9F81588B9",1)</f>
        <v>=DISPIMG("ID_36E88126DDD04BD59E8FE7E9F81588B9",1)</v>
      </c>
      <c r="F119" s="9" t="s">
        <v>681</v>
      </c>
      <c r="G119" s="9" t="s">
        <v>682</v>
      </c>
      <c r="H119" s="13" t="s">
        <v>683</v>
      </c>
    </row>
    <row r="120" ht="17.5" customHeight="1" spans="1:8">
      <c r="A120" s="8">
        <v>119</v>
      </c>
      <c r="B120" s="9" t="s">
        <v>684</v>
      </c>
      <c r="C120" s="9" t="s">
        <v>685</v>
      </c>
      <c r="D120" s="10"/>
      <c r="E120" s="9" t="str">
        <f>_xlfn.DISPIMG("ID_2CC6AB03AC194FA3AE549EF04398129C",1)</f>
        <v>=DISPIMG("ID_2CC6AB03AC194FA3AE549EF04398129C",1)</v>
      </c>
      <c r="F120" s="9" t="s">
        <v>686</v>
      </c>
      <c r="G120" s="9" t="s">
        <v>687</v>
      </c>
      <c r="H120" s="13" t="s">
        <v>688</v>
      </c>
    </row>
    <row r="121" ht="17.5" customHeight="1" spans="1:8">
      <c r="A121" s="8">
        <v>120</v>
      </c>
      <c r="B121" s="9" t="s">
        <v>689</v>
      </c>
      <c r="C121" s="9" t="s">
        <v>690</v>
      </c>
      <c r="D121" s="10"/>
      <c r="E121" s="9" t="str">
        <f>_xlfn.DISPIMG("ID_1B6D9B63D7E847C5971E0B68CC4419CB",1)</f>
        <v>=DISPIMG("ID_1B6D9B63D7E847C5971E0B68CC4419CB",1)</v>
      </c>
      <c r="F121" s="9" t="s">
        <v>691</v>
      </c>
      <c r="G121" s="9" t="s">
        <v>692</v>
      </c>
      <c r="H121" s="13" t="s">
        <v>693</v>
      </c>
    </row>
    <row r="122" ht="17.5" customHeight="1" spans="1:8">
      <c r="A122" s="8">
        <v>121</v>
      </c>
      <c r="B122" s="9" t="s">
        <v>694</v>
      </c>
      <c r="C122" s="9" t="s">
        <v>695</v>
      </c>
      <c r="D122" s="10"/>
      <c r="E122" s="9" t="str">
        <f>_xlfn.DISPIMG("ID_644C2DD1161D4B749AB0431D13BCB49B",1)</f>
        <v>=DISPIMG("ID_644C2DD1161D4B749AB0431D13BCB49B",1)</v>
      </c>
      <c r="F122" s="9" t="s">
        <v>696</v>
      </c>
      <c r="G122" s="9" t="s">
        <v>697</v>
      </c>
      <c r="H122" s="13" t="s">
        <v>698</v>
      </c>
    </row>
    <row r="123" ht="17.5" customHeight="1" spans="1:8">
      <c r="A123" s="8">
        <v>122</v>
      </c>
      <c r="B123" s="9" t="s">
        <v>699</v>
      </c>
      <c r="C123" s="9" t="s">
        <v>700</v>
      </c>
      <c r="D123" s="10"/>
      <c r="E123" s="9" t="str">
        <f>_xlfn.DISPIMG("ID_9EBACDF81A4C4F498D4CA7768BE0EA4A",1)</f>
        <v>=DISPIMG("ID_9EBACDF81A4C4F498D4CA7768BE0EA4A",1)</v>
      </c>
      <c r="F123" s="9" t="s">
        <v>701</v>
      </c>
      <c r="G123" s="9" t="s">
        <v>702</v>
      </c>
      <c r="H123" s="13" t="s">
        <v>703</v>
      </c>
    </row>
    <row r="124" ht="17.5" customHeight="1" spans="1:8">
      <c r="A124" s="8">
        <v>123</v>
      </c>
      <c r="B124" s="9" t="s">
        <v>704</v>
      </c>
      <c r="C124" s="9" t="s">
        <v>705</v>
      </c>
      <c r="D124" s="10"/>
      <c r="E124" s="9" t="str">
        <f>_xlfn.DISPIMG("ID_E9234D1ACF9B4B5CBC7AAD1806DC9442",1)</f>
        <v>=DISPIMG("ID_E9234D1ACF9B4B5CBC7AAD1806DC9442",1)</v>
      </c>
      <c r="F124" s="9" t="s">
        <v>706</v>
      </c>
      <c r="G124" s="9" t="s">
        <v>707</v>
      </c>
      <c r="H124" s="13" t="s">
        <v>708</v>
      </c>
    </row>
    <row r="125" ht="17.5" customHeight="1" spans="1:8">
      <c r="A125" s="14">
        <v>124</v>
      </c>
      <c r="B125" s="15" t="s">
        <v>709</v>
      </c>
      <c r="C125" s="15" t="s">
        <v>710</v>
      </c>
      <c r="D125" s="16"/>
      <c r="E125" s="15" t="str">
        <f>_xlfn.DISPIMG("ID_788F7FB9BE7140C6B11C28EA433B7D64",1)</f>
        <v>=DISPIMG("ID_788F7FB9BE7140C6B11C28EA433B7D64",1)</v>
      </c>
      <c r="F125" s="15" t="s">
        <v>711</v>
      </c>
      <c r="G125" s="15" t="s">
        <v>712</v>
      </c>
      <c r="H125" s="17" t="s">
        <v>698</v>
      </c>
    </row>
  </sheetData>
  <autoFilter xmlns:etc="http://www.wps.cn/officeDocument/2017/etCustomData" ref="A1:H12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2024-09-07T15:52:00Z</dcterms:created>
  <dcterms:modified xsi:type="dcterms:W3CDTF">2024-09-07T16:43:38Z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E17C382A2A2D4C7C3A12DC6696FFE905_42</vt:lpwstr>
  </property>
  <property fmtid="{D5CDD505-2E9C-101B-9397-08002B2CF9AE}" pid="4" name="KSOProductBuildVer">
    <vt:lpwstr>2052-6.10.1.8873</vt:lpwstr>
  </property>
</Properties>
</file>