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057107\Desktop\"/>
    </mc:Choice>
  </mc:AlternateContent>
  <bookViews>
    <workbookView xWindow="0" yWindow="0" windowWidth="19770" windowHeight="7950" tabRatio="922"/>
  </bookViews>
  <sheets>
    <sheet name="收费通知单" sheetId="4" r:id="rId1"/>
    <sheet name="嘉兴云集美妆临时工" sheetId="11" r:id="rId2"/>
    <sheet name="嘉兴云集美妆长期工" sheetId="35" r:id="rId3"/>
  </sheets>
  <externalReferences>
    <externalReference r:id="rId4"/>
  </externalReferences>
  <definedNames>
    <definedName name="s损益表金额">OFFSET([1]项目汇总表!$BA$3,,,60,92)</definedName>
    <definedName name="s损益表科目编码">OFFSET([1]项目汇总表!$A$3,,,60,)</definedName>
    <definedName name="s损益表项目编码">OFFSET([1]项目汇总表!$BA$3,,,,92)</definedName>
    <definedName name="明细表成本类型">OFFSET('[1]明细账（需持续更新）'!$Q$1,,,100000)</definedName>
    <definedName name="明细表公司编码">OFFSET('[1]明细账（需持续更新）'!$P$1,,,100000,)</definedName>
    <definedName name="明细表金额">OFFSET('[1]明细账（需持续更新）'!$K$1,,,100000,)</definedName>
    <definedName name="明细表科目">OFFSET('[1]明细账（需持续更新）'!$D$1,,,100000)</definedName>
    <definedName name="明细表项目编码">OFFSET('[1]明细账（需持续更新）'!$O$1,,,100000)</definedName>
    <definedName name="明细表月份">OFFSET('[1]明细账（需持续更新）'!$A$1,,,100000,)</definedName>
    <definedName name="损益表金额">OFFSET([1]项目汇总表!$GF$3,0,0,60,149)</definedName>
    <definedName name="损益表科目编码">OFFSET([1]项目汇总表!$A$3,,,60,)</definedName>
    <definedName name="损益表三级项目编码">OFFSET([1]项目汇总表!$GF$3,,,,149)</definedName>
  </definedNames>
  <calcPr calcId="152511" concurrentCalc="0"/>
</workbook>
</file>

<file path=xl/calcChain.xml><?xml version="1.0" encoding="utf-8"?>
<calcChain xmlns="http://schemas.openxmlformats.org/spreadsheetml/2006/main">
  <c r="D14" i="4" l="1"/>
  <c r="D11" i="4"/>
  <c r="D12" i="4"/>
  <c r="D13" i="4"/>
  <c r="C13" i="4"/>
  <c r="C12" i="4"/>
  <c r="C10" i="4"/>
  <c r="C9" i="4"/>
  <c r="F30" i="35"/>
  <c r="S34" i="35"/>
  <c r="H23" i="35"/>
  <c r="B1" i="35"/>
  <c r="J8" i="11"/>
  <c r="J7" i="11"/>
  <c r="J6" i="11"/>
  <c r="J5" i="11"/>
  <c r="J4" i="11"/>
  <c r="J3" i="11"/>
  <c r="J2" i="11"/>
  <c r="B23" i="4"/>
  <c r="D21" i="4"/>
  <c r="D9" i="4"/>
  <c r="D10" i="4"/>
  <c r="B7" i="4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sz val="9"/>
            <rFont val="宋体"/>
            <family val="3"/>
            <charset val="134"/>
          </rPr>
          <t>作者:
更改此单元格内容即可</t>
        </r>
      </text>
    </comment>
  </commentList>
</comments>
</file>

<file path=xl/sharedStrings.xml><?xml version="1.0" encoding="utf-8"?>
<sst xmlns="http://schemas.openxmlformats.org/spreadsheetml/2006/main" count="252" uniqueCount="114">
  <si>
    <t>致:</t>
  </si>
  <si>
    <t>心怡科技股份有限公司</t>
  </si>
  <si>
    <t>收费通知单</t>
  </si>
  <si>
    <t>现附上我公司应收贵公司当期【仓储服务费】，请贵公司复核无误后按此单支付，或交款汇入我公司账户。（同时请将汇款单复印传真至我公司）。多谢合作！</t>
  </si>
  <si>
    <t>服务单位:</t>
  </si>
  <si>
    <t>序号</t>
  </si>
  <si>
    <t>项目</t>
  </si>
  <si>
    <t>金额</t>
  </si>
  <si>
    <t>合计</t>
  </si>
  <si>
    <t>备注</t>
  </si>
  <si>
    <t>仓储服务费</t>
  </si>
  <si>
    <t>备注：</t>
  </si>
  <si>
    <t>名称：定陶县协力劳务派遣有限公司
开户行：中国建设银行菏泽分行
银行账号：37001816901050159054
地址：山东省菏泽市定陶县马集镇仝庄行政村189号
传真：286659265@qq.com</t>
  </si>
  <si>
    <t>定陶县协力劳务派遣有限公司</t>
  </si>
  <si>
    <t>日期：</t>
  </si>
  <si>
    <t>日期：   年   月  日</t>
  </si>
  <si>
    <t>姓名</t>
  </si>
  <si>
    <t>陈代平</t>
  </si>
  <si>
    <t>陈芙容</t>
  </si>
  <si>
    <t>鲍丽平</t>
  </si>
  <si>
    <t>白光</t>
  </si>
  <si>
    <t>陈关艳</t>
  </si>
  <si>
    <t>陈春宏</t>
  </si>
  <si>
    <t>工号</t>
  </si>
  <si>
    <t>岗位</t>
  </si>
  <si>
    <t>劳务</t>
  </si>
  <si>
    <t>计件数据</t>
  </si>
  <si>
    <t>计时数据</t>
  </si>
  <si>
    <t>计时转计件数据</t>
  </si>
  <si>
    <t>合计件数</t>
  </si>
  <si>
    <t>包装</t>
  </si>
  <si>
    <t>协力</t>
  </si>
  <si>
    <t>白新矿</t>
  </si>
  <si>
    <t>员工</t>
  </si>
  <si>
    <t>陈朵</t>
  </si>
  <si>
    <t>陈丽</t>
  </si>
  <si>
    <t>线长</t>
  </si>
  <si>
    <t>崔蒙</t>
  </si>
  <si>
    <t>崔鹏</t>
  </si>
  <si>
    <t>冯文艳</t>
  </si>
  <si>
    <t>韩传超</t>
  </si>
  <si>
    <t>何佳宽</t>
  </si>
  <si>
    <t>胡金坤</t>
  </si>
  <si>
    <t>李文静</t>
  </si>
  <si>
    <t>李勇</t>
  </si>
  <si>
    <t>上继微</t>
  </si>
  <si>
    <t>童兴富</t>
  </si>
  <si>
    <t>王明丽</t>
  </si>
  <si>
    <t>谢慈</t>
  </si>
  <si>
    <t>杨丽</t>
  </si>
  <si>
    <t>杨平</t>
  </si>
  <si>
    <t>姚变香</t>
  </si>
  <si>
    <t>邹行</t>
  </si>
  <si>
    <t>付明明</t>
  </si>
  <si>
    <t>拣货</t>
  </si>
  <si>
    <t>罗安明</t>
  </si>
  <si>
    <t>张海洋</t>
  </si>
  <si>
    <t>张亚杰</t>
  </si>
  <si>
    <t>赵军委</t>
  </si>
  <si>
    <t>李辉</t>
  </si>
  <si>
    <t>代圆圆</t>
  </si>
  <si>
    <t>崔腾</t>
  </si>
  <si>
    <t>罗相平</t>
  </si>
  <si>
    <t>宋美</t>
  </si>
  <si>
    <t>云集收退</t>
  </si>
  <si>
    <t>李博</t>
  </si>
  <si>
    <t>云集库维</t>
  </si>
  <si>
    <t>郭景荣</t>
  </si>
  <si>
    <t>李莹莹</t>
  </si>
  <si>
    <t>邱云霞</t>
  </si>
  <si>
    <t>贾香香</t>
  </si>
  <si>
    <t>云集补货</t>
  </si>
  <si>
    <t>赵鑫</t>
  </si>
  <si>
    <t>吴佳冰</t>
  </si>
  <si>
    <t>龙庆银</t>
  </si>
  <si>
    <t>张忠涛</t>
  </si>
  <si>
    <t>贺磊</t>
  </si>
  <si>
    <t>缪远福</t>
  </si>
  <si>
    <t>云集叉车</t>
  </si>
  <si>
    <t>段文涛</t>
  </si>
  <si>
    <t>云集耗材</t>
  </si>
  <si>
    <t>韩伟</t>
  </si>
  <si>
    <t>云集拣货</t>
  </si>
  <si>
    <t>王广东</t>
  </si>
  <si>
    <t>周燕</t>
  </si>
  <si>
    <t>王兰</t>
  </si>
  <si>
    <t>李开江</t>
  </si>
  <si>
    <t>部门</t>
  </si>
  <si>
    <t>罚款</t>
  </si>
  <si>
    <t>罚款金额</t>
  </si>
  <si>
    <t>原因</t>
  </si>
  <si>
    <t>拣错货</t>
  </si>
  <si>
    <t>总计</t>
  </si>
  <si>
    <t>工号</t>
    <phoneticPr fontId="10" type="noConversion"/>
  </si>
  <si>
    <t>项目</t>
    <phoneticPr fontId="10" type="noConversion"/>
  </si>
  <si>
    <t>岗位</t>
    <phoneticPr fontId="10" type="noConversion"/>
  </si>
  <si>
    <t>劳务公司</t>
    <phoneticPr fontId="10" type="noConversion"/>
  </si>
  <si>
    <t>实际出勤天数（天）</t>
    <phoneticPr fontId="10" type="noConversion"/>
  </si>
  <si>
    <t>实际出勤（小时）</t>
    <phoneticPr fontId="10" type="noConversion"/>
  </si>
  <si>
    <t>姓名</t>
    <phoneticPr fontId="10" type="noConversion"/>
  </si>
  <si>
    <t>计时</t>
    <phoneticPr fontId="10" type="noConversion"/>
  </si>
  <si>
    <t>计量</t>
    <phoneticPr fontId="10" type="noConversion"/>
  </si>
  <si>
    <t>劳务公司</t>
    <phoneticPr fontId="10" type="noConversion"/>
  </si>
  <si>
    <t>工号</t>
    <phoneticPr fontId="10" type="noConversion"/>
  </si>
  <si>
    <t>项目</t>
    <phoneticPr fontId="10" type="noConversion"/>
  </si>
  <si>
    <t>嘉兴云集美妆</t>
    <phoneticPr fontId="10" type="noConversion"/>
  </si>
  <si>
    <t>绩效扣款</t>
    <phoneticPr fontId="10" type="noConversion"/>
  </si>
  <si>
    <t>罚款</t>
    <phoneticPr fontId="10" type="noConversion"/>
  </si>
  <si>
    <t>税金</t>
    <phoneticPr fontId="10" type="noConversion"/>
  </si>
  <si>
    <t>嘉兴云集美妆临时工</t>
    <phoneticPr fontId="10" type="noConversion"/>
  </si>
  <si>
    <t>嘉兴云集美妆长期工</t>
    <phoneticPr fontId="10" type="noConversion"/>
  </si>
  <si>
    <t>金额</t>
    <phoneticPr fontId="10" type="noConversion"/>
  </si>
  <si>
    <t>金额</t>
    <phoneticPr fontId="10" type="noConversion"/>
  </si>
  <si>
    <t>总计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</si>
</sst>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[$-F800]dddd\,\ mmmm\ dd\,\ yyyy"/>
    <numFmt numFmtId="177" formatCode="yyyy&quot;年&quot;m&quot;月&quot;d&quot;日&quot;;@"/>
    <numFmt numFmtId="178" formatCode="[$-10435]yyyy/mm/dd;@"/>
    <numFmt numFmtId="179" formatCode="yyyy&quot;年&quot;m&quot;月&quot;;@"/>
    <numFmt numFmtId="180" formatCode="#,##0.00_ "/>
    <numFmt numFmtId="181" formatCode="0.00_);[Red]\(0.00\)"/>
    <numFmt numFmtId="182" formatCode="#,##0.000000000_ "/>
  </numFmts>
  <fonts count="18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name val="Arial"/>
      <family val="2"/>
    </font>
    <font>
      <sz val="11"/>
      <color indexed="8"/>
      <name val="Tahom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Times New Roman"/>
      <family val="1"/>
    </font>
    <font>
      <sz val="11"/>
      <color indexed="8"/>
      <name val="宋体"/>
      <family val="3"/>
      <charset val="134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178" fontId="7" fillId="0" borderId="0" applyNumberFormat="0" applyFill="0" applyBorder="0" applyAlignment="0" applyProtection="0"/>
    <xf numFmtId="176" fontId="9" fillId="0" borderId="0"/>
    <xf numFmtId="0" fontId="9" fillId="0" borderId="0">
      <alignment vertical="center"/>
    </xf>
    <xf numFmtId="176" fontId="4" fillId="0" borderId="0"/>
    <xf numFmtId="178" fontId="7" fillId="0" borderId="0" applyNumberFormat="0" applyFill="0" applyBorder="0" applyAlignment="0" applyProtection="0"/>
    <xf numFmtId="178" fontId="8" fillId="0" borderId="0">
      <alignment vertical="center"/>
    </xf>
    <xf numFmtId="178" fontId="7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vertical="center"/>
    </xf>
    <xf numFmtId="176" fontId="3" fillId="0" borderId="0" xfId="2" applyNumberFormat="1" applyFont="1" applyAlignment="1">
      <alignment vertical="center"/>
    </xf>
    <xf numFmtId="176" fontId="6" fillId="0" borderId="0" xfId="7" applyNumberFormat="1" applyFont="1"/>
    <xf numFmtId="179" fontId="6" fillId="0" borderId="0" xfId="7" applyNumberFormat="1" applyFont="1"/>
    <xf numFmtId="43" fontId="6" fillId="0" borderId="0" xfId="7" applyNumberFormat="1" applyFont="1" applyAlignment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" xfId="0" applyFont="1" applyFill="1" applyBorder="1"/>
    <xf numFmtId="2" fontId="2" fillId="0" borderId="1" xfId="0" applyNumberFormat="1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12" fillId="0" borderId="0" xfId="7" applyNumberFormat="1" applyFont="1"/>
    <xf numFmtId="179" fontId="9" fillId="0" borderId="0" xfId="2" applyNumberFormat="1" applyFont="1" applyAlignment="1">
      <alignment vertical="center"/>
    </xf>
    <xf numFmtId="176" fontId="9" fillId="0" borderId="0" xfId="2" applyNumberFormat="1" applyFont="1" applyAlignment="1">
      <alignment vertical="center"/>
    </xf>
    <xf numFmtId="176" fontId="13" fillId="0" borderId="0" xfId="6" applyNumberFormat="1" applyFont="1" applyAlignment="1">
      <alignment horizontal="left"/>
    </xf>
    <xf numFmtId="57" fontId="9" fillId="0" borderId="0" xfId="2" applyNumberFormat="1" applyFont="1" applyAlignment="1">
      <alignment vertical="center"/>
    </xf>
    <xf numFmtId="176" fontId="14" fillId="0" borderId="0" xfId="7" applyNumberFormat="1" applyFont="1" applyAlignment="1">
      <alignment vertical="center" wrapText="1"/>
    </xf>
    <xf numFmtId="176" fontId="6" fillId="0" borderId="0" xfId="7" applyNumberFormat="1" applyFont="1" applyAlignment="1">
      <alignment horizontal="left" vertical="center"/>
    </xf>
    <xf numFmtId="176" fontId="12" fillId="0" borderId="7" xfId="7" applyNumberFormat="1" applyFont="1" applyBorder="1" applyAlignment="1">
      <alignment horizontal="left" vertical="center"/>
    </xf>
    <xf numFmtId="179" fontId="6" fillId="0" borderId="0" xfId="7" applyNumberFormat="1" applyFont="1" applyAlignment="1">
      <alignment horizontal="left" vertical="center"/>
    </xf>
    <xf numFmtId="43" fontId="6" fillId="0" borderId="0" xfId="7" applyNumberFormat="1" applyFont="1" applyAlignment="1">
      <alignment horizontal="left" vertical="center" wrapText="1"/>
    </xf>
    <xf numFmtId="176" fontId="6" fillId="0" borderId="1" xfId="7" applyNumberFormat="1" applyFont="1" applyBorder="1" applyAlignment="1">
      <alignment horizontal="center" vertical="center"/>
    </xf>
    <xf numFmtId="179" fontId="15" fillId="0" borderId="1" xfId="7" applyNumberFormat="1" applyFont="1" applyBorder="1" applyAlignment="1">
      <alignment horizontal="center" vertical="center"/>
    </xf>
    <xf numFmtId="176" fontId="6" fillId="0" borderId="0" xfId="7" applyNumberFormat="1" applyFont="1" applyAlignment="1">
      <alignment horizontal="center" vertical="center"/>
    </xf>
    <xf numFmtId="43" fontId="6" fillId="0" borderId="0" xfId="7" applyNumberFormat="1" applyFont="1" applyBorder="1" applyAlignment="1">
      <alignment horizontal="center" vertical="center" wrapText="1"/>
    </xf>
    <xf numFmtId="43" fontId="6" fillId="0" borderId="0" xfId="7" applyNumberFormat="1" applyFont="1" applyAlignment="1">
      <alignment horizontal="center" vertical="center" wrapText="1"/>
    </xf>
    <xf numFmtId="180" fontId="16" fillId="0" borderId="8" xfId="7" applyNumberFormat="1" applyFont="1" applyBorder="1" applyAlignment="1">
      <alignment horizontal="center" vertical="center"/>
    </xf>
    <xf numFmtId="179" fontId="14" fillId="0" borderId="1" xfId="7" applyNumberFormat="1" applyFont="1" applyBorder="1" applyAlignment="1">
      <alignment vertical="center" wrapText="1"/>
    </xf>
    <xf numFmtId="43" fontId="17" fillId="0" borderId="0" xfId="7" applyNumberFormat="1" applyFont="1" applyAlignment="1">
      <alignment horizontal="center" wrapText="1"/>
    </xf>
    <xf numFmtId="176" fontId="6" fillId="0" borderId="9" xfId="7" applyNumberFormat="1" applyFont="1" applyBorder="1" applyAlignment="1">
      <alignment horizontal="center"/>
    </xf>
    <xf numFmtId="176" fontId="6" fillId="0" borderId="10" xfId="7" applyNumberFormat="1" applyFont="1" applyBorder="1" applyAlignment="1">
      <alignment horizontal="center"/>
    </xf>
    <xf numFmtId="182" fontId="17" fillId="0" borderId="10" xfId="7" applyNumberFormat="1" applyFont="1" applyBorder="1"/>
    <xf numFmtId="180" fontId="16" fillId="0" borderId="10" xfId="7" applyNumberFormat="1" applyFont="1" applyBorder="1" applyAlignment="1">
      <alignment horizontal="center"/>
    </xf>
    <xf numFmtId="179" fontId="6" fillId="0" borderId="8" xfId="7" applyNumberFormat="1" applyFont="1" applyBorder="1"/>
    <xf numFmtId="180" fontId="12" fillId="0" borderId="6" xfId="7" applyNumberFormat="1" applyFont="1" applyBorder="1"/>
    <xf numFmtId="176" fontId="17" fillId="0" borderId="0" xfId="7" applyNumberFormat="1" applyFont="1" applyBorder="1" applyAlignment="1">
      <alignment horizontal="center"/>
    </xf>
    <xf numFmtId="179" fontId="17" fillId="0" borderId="11" xfId="7" applyNumberFormat="1" applyFont="1" applyBorder="1"/>
    <xf numFmtId="176" fontId="17" fillId="0" borderId="0" xfId="7" applyNumberFormat="1" applyFont="1"/>
    <xf numFmtId="176" fontId="6" fillId="0" borderId="12" xfId="7" applyNumberFormat="1" applyFont="1" applyBorder="1"/>
    <xf numFmtId="176" fontId="6" fillId="0" borderId="7" xfId="7" applyNumberFormat="1" applyFont="1" applyBorder="1"/>
    <xf numFmtId="179" fontId="6" fillId="0" borderId="13" xfId="7" applyNumberFormat="1" applyFont="1" applyBorder="1"/>
    <xf numFmtId="43" fontId="6" fillId="0" borderId="0" xfId="1" applyNumberFormat="1" applyFont="1" applyAlignment="1">
      <alignment horizontal="center" wrapText="1"/>
    </xf>
    <xf numFmtId="176" fontId="6" fillId="0" borderId="0" xfId="1" applyNumberFormat="1" applyFont="1" applyAlignment="1">
      <alignment horizontal="left"/>
    </xf>
    <xf numFmtId="176" fontId="6" fillId="0" borderId="0" xfId="1" applyNumberFormat="1" applyFont="1"/>
    <xf numFmtId="179" fontId="6" fillId="0" borderId="0" xfId="1" applyNumberFormat="1" applyFont="1" applyAlignment="1">
      <alignment horizontal="left"/>
    </xf>
    <xf numFmtId="179" fontId="6" fillId="0" borderId="0" xfId="1" applyNumberFormat="1" applyFont="1"/>
    <xf numFmtId="176" fontId="6" fillId="0" borderId="0" xfId="6" applyNumberFormat="1" applyFont="1" applyAlignment="1"/>
    <xf numFmtId="176" fontId="17" fillId="0" borderId="0" xfId="6" applyNumberFormat="1" applyFont="1" applyAlignment="1"/>
    <xf numFmtId="179" fontId="17" fillId="0" borderId="0" xfId="6" applyNumberFormat="1" applyFont="1" applyAlignment="1"/>
    <xf numFmtId="176" fontId="6" fillId="0" borderId="0" xfId="6" applyNumberFormat="1" applyFont="1" applyAlignment="1">
      <alignment horizontal="left"/>
    </xf>
    <xf numFmtId="179" fontId="6" fillId="0" borderId="0" xfId="6" applyNumberFormat="1" applyFont="1" applyAlignment="1">
      <alignment horizontal="centerContinuous"/>
    </xf>
    <xf numFmtId="176" fontId="6" fillId="0" borderId="10" xfId="1" applyNumberFormat="1" applyFont="1" applyBorder="1" applyAlignment="1">
      <alignment horizontal="center"/>
    </xf>
    <xf numFmtId="176" fontId="6" fillId="0" borderId="0" xfId="1" applyNumberFormat="1" applyFont="1" applyAlignment="1">
      <alignment horizontal="center"/>
    </xf>
    <xf numFmtId="176" fontId="6" fillId="0" borderId="0" xfId="6" applyNumberFormat="1" applyFont="1" applyAlignment="1">
      <alignment horizontal="left"/>
    </xf>
    <xf numFmtId="177" fontId="6" fillId="0" borderId="0" xfId="6" applyNumberFormat="1" applyFont="1" applyAlignment="1">
      <alignment horizontal="left"/>
    </xf>
    <xf numFmtId="176" fontId="9" fillId="0" borderId="0" xfId="2" applyNumberFormat="1" applyFont="1" applyAlignment="1">
      <alignment horizontal="left"/>
    </xf>
    <xf numFmtId="176" fontId="12" fillId="0" borderId="0" xfId="7" applyNumberFormat="1" applyFont="1" applyAlignment="1">
      <alignment horizontal="center"/>
    </xf>
    <xf numFmtId="180" fontId="12" fillId="0" borderId="3" xfId="7" applyNumberFormat="1" applyFont="1" applyBorder="1" applyAlignment="1">
      <alignment horizontal="center" vertical="center"/>
    </xf>
    <xf numFmtId="180" fontId="12" fillId="0" borderId="4" xfId="7" applyNumberFormat="1" applyFont="1" applyBorder="1" applyAlignment="1">
      <alignment horizontal="center" vertical="center"/>
    </xf>
    <xf numFmtId="180" fontId="12" fillId="0" borderId="5" xfId="7" applyNumberFormat="1" applyFont="1" applyBorder="1" applyAlignment="1">
      <alignment horizontal="center" vertical="center"/>
    </xf>
    <xf numFmtId="176" fontId="17" fillId="0" borderId="0" xfId="7" applyNumberFormat="1" applyFont="1" applyBorder="1" applyAlignment="1">
      <alignment horizontal="center"/>
    </xf>
    <xf numFmtId="176" fontId="6" fillId="0" borderId="6" xfId="5" applyNumberFormat="1" applyFont="1" applyBorder="1" applyAlignment="1">
      <alignment horizontal="left" vertical="center" wrapText="1"/>
    </xf>
    <xf numFmtId="176" fontId="14" fillId="0" borderId="0" xfId="5" applyNumberFormat="1" applyFont="1" applyBorder="1" applyAlignment="1">
      <alignment horizontal="left" vertical="center" wrapText="1"/>
    </xf>
    <xf numFmtId="176" fontId="14" fillId="0" borderId="11" xfId="5" applyNumberFormat="1" applyFont="1" applyBorder="1" applyAlignment="1">
      <alignment horizontal="left" vertical="center" wrapText="1"/>
    </xf>
    <xf numFmtId="176" fontId="6" fillId="0" borderId="0" xfId="7" applyNumberFormat="1" applyFont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6" fillId="0" borderId="1" xfId="7" applyNumberFormat="1" applyFont="1" applyBorder="1" applyAlignment="1">
      <alignment horizontal="center" vertical="center"/>
    </xf>
    <xf numFmtId="181" fontId="6" fillId="0" borderId="1" xfId="7" applyNumberFormat="1" applyFont="1" applyBorder="1" applyAlignment="1">
      <alignment horizontal="center" vertical="center"/>
    </xf>
  </cellXfs>
  <cellStyles count="8">
    <cellStyle name="常规" xfId="0" builtinId="0"/>
    <cellStyle name="常规 2" xfId="3"/>
    <cellStyle name="常规 2 2" xfId="2"/>
    <cellStyle name="常规 4" xfId="4"/>
    <cellStyle name="常规_2011年1月创智员工资资料" xfId="5"/>
    <cellStyle name="常规_Sheet1" xfId="6"/>
    <cellStyle name="常规_临聘0911月份工资表" xfId="7"/>
    <cellStyle name="常规_雅芳7月份工资表" xfId="1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253;&#34920;\2015&#25253;&#34920;\&#24635;&#34920;\&#39033;&#30446;&#25439;&#30410;&#34920;--&#21462;&#25968;%20---9&#26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汇总表"/>
      <sheetName val="明细账（需持续更新）"/>
      <sheetName val="科目对应表"/>
      <sheetName val="公司&amp;项目对应表"/>
      <sheetName val="公司简称对应表"/>
      <sheetName val="一级部门对应表"/>
      <sheetName val="科目"/>
      <sheetName val="业务单元"/>
      <sheetName val="项目明细表"/>
      <sheetName val="Sheet1"/>
      <sheetName val="Sheet2"/>
      <sheetName val="Sheet3"/>
      <sheetName val="劳务公司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IS23"/>
  <sheetViews>
    <sheetView tabSelected="1" workbookViewId="0">
      <selection activeCell="A29" sqref="A29"/>
    </sheetView>
  </sheetViews>
  <sheetFormatPr defaultColWidth="9" defaultRowHeight="13.5"/>
  <cols>
    <col min="1" max="1" width="8.625" style="27" customWidth="1"/>
    <col min="2" max="2" width="19.875" style="27" customWidth="1"/>
    <col min="3" max="3" width="12.875" style="27" customWidth="1"/>
    <col min="4" max="4" width="24.625" style="27" customWidth="1"/>
    <col min="5" max="5" width="21.625" style="26" customWidth="1"/>
    <col min="6" max="6" width="9" style="27"/>
    <col min="7" max="7" width="14.5" style="27" customWidth="1"/>
    <col min="8" max="16384" width="9" style="27"/>
  </cols>
  <sheetData>
    <row r="1" spans="1:11" ht="25.5" customHeight="1">
      <c r="A1" s="25" t="s">
        <v>0</v>
      </c>
      <c r="B1" s="69" t="s">
        <v>1</v>
      </c>
      <c r="C1" s="69"/>
      <c r="D1" s="69"/>
      <c r="G1" s="28"/>
    </row>
    <row r="2" spans="1:11">
      <c r="A2" s="25"/>
      <c r="B2" s="5"/>
      <c r="G2" s="29"/>
    </row>
    <row r="3" spans="1:11" s="6" customFormat="1" ht="31.5" customHeight="1">
      <c r="A3" s="70" t="s">
        <v>2</v>
      </c>
      <c r="B3" s="70"/>
      <c r="C3" s="70"/>
      <c r="D3" s="70"/>
      <c r="E3" s="70"/>
    </row>
    <row r="4" spans="1:11" s="6" customFormat="1">
      <c r="E4" s="7"/>
      <c r="G4" s="8"/>
    </row>
    <row r="5" spans="1:11" s="6" customFormat="1" ht="15" customHeight="1">
      <c r="A5" s="78" t="s">
        <v>3</v>
      </c>
      <c r="B5" s="78"/>
      <c r="C5" s="78"/>
      <c r="D5" s="78"/>
      <c r="E5" s="78"/>
      <c r="G5" s="30"/>
      <c r="H5" s="30"/>
      <c r="I5" s="30"/>
      <c r="J5" s="30"/>
      <c r="K5" s="30"/>
    </row>
    <row r="6" spans="1:11" s="6" customFormat="1" ht="36.75" customHeight="1">
      <c r="A6" s="78"/>
      <c r="B6" s="78"/>
      <c r="C6" s="78"/>
      <c r="D6" s="78"/>
      <c r="E6" s="78"/>
      <c r="G6" s="30"/>
      <c r="H6" s="30"/>
      <c r="I6" s="30"/>
      <c r="J6" s="30"/>
      <c r="K6" s="30"/>
    </row>
    <row r="7" spans="1:11" s="31" customFormat="1" ht="27.75" customHeight="1">
      <c r="A7" s="31" t="s">
        <v>4</v>
      </c>
      <c r="B7" s="32" t="str">
        <f>B1</f>
        <v>心怡科技股份有限公司</v>
      </c>
      <c r="C7" s="32"/>
      <c r="E7" s="33"/>
      <c r="G7" s="34"/>
    </row>
    <row r="8" spans="1:11" s="6" customFormat="1" ht="15.75" customHeight="1">
      <c r="A8" s="35" t="s">
        <v>5</v>
      </c>
      <c r="B8" s="35" t="s">
        <v>6</v>
      </c>
      <c r="C8" s="35" t="s">
        <v>7</v>
      </c>
      <c r="D8" s="35" t="s">
        <v>8</v>
      </c>
      <c r="E8" s="36" t="s">
        <v>9</v>
      </c>
      <c r="F8" s="37"/>
      <c r="G8" s="38"/>
    </row>
    <row r="9" spans="1:11" s="6" customFormat="1">
      <c r="A9" s="83">
        <v>1</v>
      </c>
      <c r="B9" s="35" t="s">
        <v>10</v>
      </c>
      <c r="C9" s="84">
        <f>嘉兴云集美妆临时工!J8</f>
        <v>64660.25</v>
      </c>
      <c r="D9" s="84">
        <f t="shared" ref="D9:D11" si="0">ROUND(C9,2)</f>
        <v>64660.25</v>
      </c>
      <c r="E9" s="36" t="s">
        <v>109</v>
      </c>
      <c r="F9" s="37"/>
      <c r="G9" s="39"/>
    </row>
    <row r="10" spans="1:11" s="6" customFormat="1">
      <c r="A10" s="83">
        <v>2</v>
      </c>
      <c r="B10" s="35" t="s">
        <v>10</v>
      </c>
      <c r="C10" s="84">
        <f>嘉兴云集美妆长期工!B1</f>
        <v>153284.36778749677</v>
      </c>
      <c r="D10" s="84">
        <f t="shared" ref="D10:D13" si="1">ROUND(C10,2)</f>
        <v>153284.37</v>
      </c>
      <c r="E10" s="36" t="s">
        <v>110</v>
      </c>
      <c r="F10" s="37"/>
      <c r="G10" s="39"/>
    </row>
    <row r="11" spans="1:11" s="6" customFormat="1">
      <c r="A11" s="83">
        <v>3</v>
      </c>
      <c r="B11" s="35" t="s">
        <v>106</v>
      </c>
      <c r="C11" s="84">
        <v>0</v>
      </c>
      <c r="D11" s="84">
        <f t="shared" si="0"/>
        <v>0</v>
      </c>
      <c r="E11" s="36"/>
      <c r="F11" s="37"/>
      <c r="G11" s="39"/>
    </row>
    <row r="12" spans="1:11" s="6" customFormat="1">
      <c r="A12" s="83">
        <v>4</v>
      </c>
      <c r="B12" s="35" t="s">
        <v>107</v>
      </c>
      <c r="C12" s="84">
        <f>嘉兴云集美妆长期工!F30</f>
        <v>136</v>
      </c>
      <c r="D12" s="84">
        <f t="shared" si="1"/>
        <v>136</v>
      </c>
      <c r="E12" s="36"/>
      <c r="F12" s="37"/>
      <c r="G12" s="39"/>
    </row>
    <row r="13" spans="1:11" s="6" customFormat="1">
      <c r="A13" s="83">
        <v>5</v>
      </c>
      <c r="B13" s="35" t="s">
        <v>108</v>
      </c>
      <c r="C13" s="84">
        <f>(C9+C10-C3-C4)*0.06</f>
        <v>13076.677067249806</v>
      </c>
      <c r="D13" s="84">
        <f t="shared" si="1"/>
        <v>13076.68</v>
      </c>
      <c r="E13" s="36"/>
      <c r="F13" s="37"/>
      <c r="G13" s="39"/>
    </row>
    <row r="14" spans="1:11" s="6" customFormat="1" ht="33.75" customHeight="1">
      <c r="A14" s="71" t="s">
        <v>8</v>
      </c>
      <c r="B14" s="72"/>
      <c r="C14" s="73"/>
      <c r="D14" s="40">
        <f>D9+D10-D11-D12+D13</f>
        <v>230885.3</v>
      </c>
      <c r="E14" s="41"/>
      <c r="F14" s="37"/>
      <c r="G14" s="42"/>
    </row>
    <row r="15" spans="1:11" s="6" customFormat="1" ht="15">
      <c r="A15" s="43"/>
      <c r="B15" s="44"/>
      <c r="C15" s="45"/>
      <c r="D15" s="46"/>
      <c r="E15" s="47"/>
      <c r="G15" s="8"/>
    </row>
    <row r="16" spans="1:11" s="6" customFormat="1" ht="14.25">
      <c r="A16" s="48" t="s">
        <v>11</v>
      </c>
      <c r="B16" s="74"/>
      <c r="C16" s="74"/>
      <c r="D16" s="49"/>
      <c r="E16" s="50"/>
      <c r="F16" s="51"/>
      <c r="G16" s="8"/>
    </row>
    <row r="17" spans="1:253" s="6" customFormat="1" ht="81.75" customHeight="1">
      <c r="A17" s="75" t="s">
        <v>12</v>
      </c>
      <c r="B17" s="76"/>
      <c r="C17" s="76"/>
      <c r="D17" s="76"/>
      <c r="E17" s="77"/>
      <c r="G17" s="8"/>
    </row>
    <row r="18" spans="1:253" s="6" customFormat="1">
      <c r="A18" s="52"/>
      <c r="B18" s="53"/>
      <c r="C18" s="53"/>
      <c r="D18" s="53"/>
      <c r="E18" s="54"/>
      <c r="G18" s="55"/>
    </row>
    <row r="19" spans="1:253" s="6" customFormat="1">
      <c r="A19" s="56"/>
      <c r="B19" s="65"/>
      <c r="C19" s="65"/>
      <c r="D19" s="57"/>
      <c r="E19" s="58"/>
      <c r="F19" s="57"/>
      <c r="G19" s="55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57"/>
      <c r="EE19" s="57"/>
      <c r="EF19" s="57"/>
      <c r="EG19" s="57"/>
      <c r="EH19" s="57"/>
      <c r="EI19" s="57"/>
      <c r="EJ19" s="57"/>
      <c r="EK19" s="57"/>
      <c r="EL19" s="57"/>
      <c r="EM19" s="57"/>
      <c r="EN19" s="57"/>
      <c r="EO19" s="57"/>
      <c r="EP19" s="57"/>
      <c r="EQ19" s="57"/>
      <c r="ER19" s="57"/>
      <c r="ES19" s="57"/>
      <c r="ET19" s="57"/>
      <c r="EU19" s="57"/>
      <c r="EV19" s="57"/>
      <c r="EW19" s="57"/>
      <c r="EX19" s="57"/>
      <c r="EY19" s="57"/>
      <c r="EZ19" s="57"/>
      <c r="FA19" s="57"/>
      <c r="FB19" s="57"/>
      <c r="FC19" s="57"/>
      <c r="FD19" s="57"/>
      <c r="FE19" s="57"/>
      <c r="FF19" s="57"/>
      <c r="FG19" s="57"/>
      <c r="FH19" s="57"/>
      <c r="FI19" s="57"/>
      <c r="FJ19" s="57"/>
      <c r="FK19" s="57"/>
      <c r="FL19" s="57"/>
      <c r="FM19" s="57"/>
      <c r="FN19" s="57"/>
      <c r="FO19" s="57"/>
      <c r="FP19" s="57"/>
      <c r="FQ19" s="57"/>
      <c r="FR19" s="57"/>
      <c r="FS19" s="57"/>
      <c r="FT19" s="57"/>
      <c r="FU19" s="57"/>
      <c r="FV19" s="57"/>
      <c r="FW19" s="57"/>
      <c r="FX19" s="57"/>
      <c r="FY19" s="57"/>
      <c r="FZ19" s="57"/>
      <c r="GA19" s="57"/>
      <c r="GB19" s="57"/>
      <c r="GC19" s="57"/>
      <c r="GD19" s="57"/>
      <c r="GE19" s="57"/>
      <c r="GF19" s="57"/>
      <c r="GG19" s="57"/>
      <c r="GH19" s="57"/>
      <c r="GI19" s="57"/>
      <c r="GJ19" s="57"/>
      <c r="GK19" s="57"/>
      <c r="GL19" s="57"/>
      <c r="GM19" s="57"/>
      <c r="GN19" s="57"/>
      <c r="GO19" s="57"/>
      <c r="GP19" s="57"/>
      <c r="GQ19" s="57"/>
      <c r="GR19" s="57"/>
      <c r="GS19" s="57"/>
      <c r="GT19" s="57"/>
      <c r="GU19" s="57"/>
      <c r="GV19" s="57"/>
      <c r="GW19" s="57"/>
      <c r="GX19" s="57"/>
      <c r="GY19" s="57"/>
      <c r="GZ19" s="57"/>
      <c r="HA19" s="57"/>
      <c r="HB19" s="57"/>
      <c r="HC19" s="57"/>
      <c r="HD19" s="57"/>
      <c r="HE19" s="57"/>
      <c r="HF19" s="57"/>
      <c r="HG19" s="57"/>
      <c r="HH19" s="57"/>
      <c r="HI19" s="57"/>
      <c r="HJ19" s="57"/>
      <c r="HK19" s="57"/>
      <c r="HL19" s="57"/>
      <c r="HM19" s="57"/>
      <c r="HN19" s="57"/>
      <c r="HO19" s="57"/>
      <c r="HP19" s="57"/>
      <c r="HQ19" s="57"/>
      <c r="HR19" s="57"/>
      <c r="HS19" s="57"/>
      <c r="HT19" s="57"/>
      <c r="HU19" s="57"/>
      <c r="HV19" s="57"/>
      <c r="HW19" s="57"/>
      <c r="HX19" s="57"/>
      <c r="HY19" s="57"/>
      <c r="HZ19" s="57"/>
      <c r="IA19" s="57"/>
      <c r="IB19" s="57"/>
      <c r="IC19" s="57"/>
      <c r="ID19" s="57"/>
      <c r="IE19" s="57"/>
      <c r="IF19" s="57"/>
      <c r="IG19" s="57"/>
      <c r="IH19" s="57"/>
      <c r="II19" s="57"/>
      <c r="IJ19" s="57"/>
      <c r="IK19" s="57"/>
      <c r="IL19" s="57"/>
      <c r="IM19" s="57"/>
      <c r="IN19" s="57"/>
      <c r="IO19" s="57"/>
      <c r="IP19" s="57"/>
      <c r="IQ19" s="57"/>
      <c r="IR19" s="57"/>
      <c r="IS19" s="57"/>
    </row>
    <row r="20" spans="1:253" s="6" customFormat="1">
      <c r="A20" s="57"/>
      <c r="B20" s="66"/>
      <c r="C20" s="66"/>
      <c r="D20" s="57"/>
      <c r="E20" s="59"/>
      <c r="F20" s="57"/>
      <c r="G20" s="55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  <c r="HU20" s="57"/>
      <c r="HV20" s="57"/>
      <c r="HW20" s="57"/>
      <c r="HX20" s="57"/>
      <c r="HY20" s="57"/>
      <c r="HZ20" s="57"/>
      <c r="IA20" s="57"/>
      <c r="IB20" s="57"/>
      <c r="IC20" s="57"/>
      <c r="ID20" s="57"/>
      <c r="IE20" s="57"/>
      <c r="IF20" s="57"/>
      <c r="IG20" s="57"/>
      <c r="IH20" s="57"/>
      <c r="II20" s="57"/>
      <c r="IJ20" s="57"/>
      <c r="IK20" s="57"/>
      <c r="IL20" s="57"/>
      <c r="IM20" s="57"/>
      <c r="IN20" s="57"/>
      <c r="IO20" s="57"/>
      <c r="IP20" s="57"/>
      <c r="IQ20" s="57"/>
      <c r="IR20" s="57"/>
      <c r="IS20" s="57"/>
    </row>
    <row r="21" spans="1:253" s="6" customFormat="1">
      <c r="A21" s="67" t="s">
        <v>13</v>
      </c>
      <c r="B21" s="67"/>
      <c r="C21" s="67"/>
      <c r="D21" s="60" t="str">
        <f>B1</f>
        <v>心怡科技股份有限公司</v>
      </c>
      <c r="E21" s="60"/>
      <c r="F21" s="60"/>
      <c r="G21" s="55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57"/>
      <c r="EZ21" s="57"/>
      <c r="FA21" s="57"/>
      <c r="FB21" s="57"/>
      <c r="FC21" s="57"/>
      <c r="FD21" s="57"/>
      <c r="FE21" s="57"/>
      <c r="FF21" s="57"/>
      <c r="FG21" s="57"/>
      <c r="FH21" s="57"/>
      <c r="FI21" s="57"/>
      <c r="FJ21" s="57"/>
      <c r="FK21" s="57"/>
      <c r="FL21" s="57"/>
      <c r="FM21" s="57"/>
      <c r="FN21" s="57"/>
      <c r="FO21" s="57"/>
      <c r="FP21" s="57"/>
      <c r="FQ21" s="57"/>
      <c r="FR21" s="57"/>
      <c r="FS21" s="57"/>
      <c r="FT21" s="57"/>
      <c r="FU21" s="57"/>
      <c r="FV21" s="57"/>
      <c r="FW21" s="57"/>
      <c r="FX21" s="57"/>
      <c r="FY21" s="57"/>
      <c r="FZ21" s="57"/>
      <c r="GA21" s="57"/>
      <c r="GB21" s="57"/>
      <c r="GC21" s="57"/>
      <c r="GD21" s="57"/>
      <c r="GE21" s="57"/>
      <c r="GF21" s="57"/>
      <c r="GG21" s="57"/>
      <c r="GH21" s="57"/>
      <c r="GI21" s="57"/>
      <c r="GJ21" s="57"/>
      <c r="GK21" s="57"/>
      <c r="GL21" s="57"/>
      <c r="GM21" s="57"/>
      <c r="GN21" s="57"/>
      <c r="GO21" s="57"/>
      <c r="GP21" s="57"/>
      <c r="GQ21" s="57"/>
      <c r="GR21" s="57"/>
      <c r="GS21" s="57"/>
      <c r="GT21" s="57"/>
      <c r="GU21" s="57"/>
      <c r="GV21" s="57"/>
      <c r="GW21" s="57"/>
      <c r="GX21" s="57"/>
      <c r="GY21" s="57"/>
      <c r="GZ21" s="57"/>
      <c r="HA21" s="57"/>
      <c r="HB21" s="57"/>
      <c r="HC21" s="57"/>
      <c r="HD21" s="57"/>
      <c r="HE21" s="57"/>
      <c r="HF21" s="57"/>
      <c r="HG21" s="57"/>
      <c r="HH21" s="57"/>
      <c r="HI21" s="57"/>
      <c r="HJ21" s="57"/>
      <c r="HK21" s="57"/>
      <c r="HL21" s="57"/>
      <c r="HM21" s="57"/>
      <c r="HN21" s="57"/>
      <c r="HO21" s="57"/>
      <c r="HP21" s="57"/>
      <c r="HQ21" s="57"/>
      <c r="HR21" s="57"/>
      <c r="HS21" s="57"/>
      <c r="HT21" s="57"/>
      <c r="HU21" s="57"/>
      <c r="HV21" s="57"/>
      <c r="HW21" s="57"/>
      <c r="HX21" s="57"/>
      <c r="HY21" s="57"/>
      <c r="HZ21" s="57"/>
      <c r="IA21" s="57"/>
      <c r="IB21" s="57"/>
      <c r="IC21" s="57"/>
      <c r="ID21" s="57"/>
      <c r="IE21" s="57"/>
      <c r="IF21" s="57"/>
      <c r="IG21" s="57"/>
      <c r="IH21" s="57"/>
      <c r="II21" s="57"/>
      <c r="IJ21" s="57"/>
      <c r="IK21" s="57"/>
      <c r="IL21" s="57"/>
      <c r="IM21" s="57"/>
      <c r="IN21" s="57"/>
      <c r="IO21" s="57"/>
      <c r="IP21" s="57"/>
      <c r="IQ21" s="57"/>
      <c r="IR21" s="57"/>
      <c r="IS21" s="57"/>
    </row>
    <row r="22" spans="1:253" s="6" customFormat="1" ht="14.25">
      <c r="A22" s="61"/>
      <c r="B22" s="60"/>
      <c r="C22" s="61"/>
      <c r="D22" s="61"/>
      <c r="E22" s="62"/>
      <c r="F22" s="63"/>
      <c r="G22" s="8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  <c r="DF22" s="57"/>
      <c r="DG22" s="57"/>
      <c r="DH22" s="57"/>
      <c r="DI22" s="57"/>
      <c r="DJ22" s="57"/>
      <c r="DK22" s="57"/>
      <c r="DL22" s="57"/>
      <c r="DM22" s="57"/>
      <c r="DN22" s="57"/>
      <c r="DO22" s="57"/>
      <c r="DP22" s="57"/>
      <c r="DQ22" s="57"/>
      <c r="DR22" s="57"/>
      <c r="DS22" s="57"/>
      <c r="DT22" s="57"/>
      <c r="DU22" s="57"/>
      <c r="DV22" s="57"/>
      <c r="DW22" s="57"/>
      <c r="DX22" s="57"/>
      <c r="DY22" s="57"/>
      <c r="DZ22" s="57"/>
      <c r="EA22" s="57"/>
      <c r="EB22" s="57"/>
      <c r="EC22" s="57"/>
      <c r="ED22" s="57"/>
      <c r="EE22" s="57"/>
      <c r="EF22" s="57"/>
      <c r="EG22" s="57"/>
      <c r="EH22" s="57"/>
      <c r="EI22" s="57"/>
      <c r="EJ22" s="57"/>
      <c r="EK22" s="57"/>
      <c r="EL22" s="57"/>
      <c r="EM22" s="57"/>
      <c r="EN22" s="57"/>
      <c r="EO22" s="57"/>
      <c r="EP22" s="57"/>
      <c r="EQ22" s="57"/>
      <c r="ER22" s="57"/>
      <c r="ES22" s="57"/>
      <c r="ET22" s="57"/>
      <c r="EU22" s="57"/>
      <c r="EV22" s="57"/>
      <c r="EW22" s="57"/>
      <c r="EX22" s="57"/>
      <c r="EY22" s="57"/>
      <c r="EZ22" s="57"/>
      <c r="FA22" s="57"/>
      <c r="FB22" s="57"/>
      <c r="FC22" s="57"/>
      <c r="FD22" s="57"/>
      <c r="FE22" s="57"/>
      <c r="FF22" s="57"/>
      <c r="FG22" s="57"/>
      <c r="FH22" s="57"/>
      <c r="FI22" s="57"/>
      <c r="FJ22" s="57"/>
      <c r="FK22" s="57"/>
      <c r="FL22" s="57"/>
      <c r="FM22" s="57"/>
      <c r="FN22" s="57"/>
      <c r="FO22" s="57"/>
      <c r="FP22" s="57"/>
      <c r="FQ22" s="57"/>
      <c r="FR22" s="57"/>
      <c r="FS22" s="57"/>
      <c r="FT22" s="57"/>
      <c r="FU22" s="57"/>
      <c r="FV22" s="57"/>
      <c r="FW22" s="57"/>
      <c r="FX22" s="57"/>
      <c r="FY22" s="57"/>
      <c r="FZ22" s="57"/>
      <c r="GA22" s="57"/>
      <c r="GB22" s="57"/>
      <c r="GC22" s="57"/>
      <c r="GD22" s="57"/>
      <c r="GE22" s="57"/>
      <c r="GF22" s="57"/>
      <c r="GG22" s="57"/>
      <c r="GH22" s="57"/>
      <c r="GI22" s="57"/>
      <c r="GJ22" s="57"/>
      <c r="GK22" s="57"/>
      <c r="GL22" s="57"/>
      <c r="GM22" s="57"/>
      <c r="GN22" s="57"/>
      <c r="GO22" s="57"/>
      <c r="GP22" s="57"/>
      <c r="GQ22" s="57"/>
      <c r="GR22" s="57"/>
      <c r="GS22" s="57"/>
      <c r="GT22" s="57"/>
      <c r="GU22" s="57"/>
      <c r="GV22" s="57"/>
      <c r="GW22" s="57"/>
      <c r="GX22" s="57"/>
      <c r="GY22" s="57"/>
      <c r="GZ22" s="57"/>
      <c r="HA22" s="57"/>
      <c r="HB22" s="57"/>
      <c r="HC22" s="57"/>
      <c r="HD22" s="57"/>
      <c r="HE22" s="57"/>
      <c r="HF22" s="57"/>
      <c r="HG22" s="57"/>
      <c r="HH22" s="57"/>
      <c r="HI22" s="57"/>
      <c r="HJ22" s="57"/>
      <c r="HK22" s="57"/>
      <c r="HL22" s="57"/>
      <c r="HM22" s="57"/>
      <c r="HN22" s="57"/>
      <c r="HO22" s="57"/>
      <c r="HP22" s="57"/>
      <c r="HQ22" s="57"/>
      <c r="HR22" s="57"/>
      <c r="HS22" s="57"/>
      <c r="HT22" s="57"/>
      <c r="HU22" s="57"/>
      <c r="HV22" s="57"/>
      <c r="HW22" s="57"/>
      <c r="HX22" s="57"/>
      <c r="HY22" s="57"/>
      <c r="HZ22" s="57"/>
      <c r="IA22" s="57"/>
      <c r="IB22" s="57"/>
      <c r="IC22" s="57"/>
      <c r="ID22" s="57"/>
      <c r="IE22" s="57"/>
      <c r="IF22" s="57"/>
      <c r="IG22" s="57"/>
      <c r="IH22" s="57"/>
      <c r="II22" s="57"/>
      <c r="IJ22" s="57"/>
      <c r="IK22" s="57"/>
      <c r="IL22" s="57"/>
      <c r="IM22" s="57"/>
      <c r="IN22" s="57"/>
      <c r="IO22" s="57"/>
      <c r="IP22" s="57"/>
      <c r="IQ22" s="57"/>
      <c r="IR22" s="57"/>
      <c r="IS22" s="57"/>
    </row>
    <row r="23" spans="1:253" s="6" customFormat="1">
      <c r="A23" s="60" t="s">
        <v>14</v>
      </c>
      <c r="B23" s="68">
        <f ca="1">TODAY()</f>
        <v>43132</v>
      </c>
      <c r="C23" s="68"/>
      <c r="D23" s="63" t="s">
        <v>15</v>
      </c>
      <c r="E23" s="64"/>
      <c r="F23" s="60"/>
      <c r="G23" s="8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7"/>
      <c r="DB23" s="57"/>
      <c r="DC23" s="57"/>
      <c r="DD23" s="57"/>
      <c r="DE23" s="57"/>
      <c r="DF23" s="57"/>
      <c r="DG23" s="57"/>
      <c r="DH23" s="57"/>
      <c r="DI23" s="57"/>
      <c r="DJ23" s="57"/>
      <c r="DK23" s="57"/>
      <c r="DL23" s="57"/>
      <c r="DM23" s="57"/>
      <c r="DN23" s="57"/>
      <c r="DO23" s="57"/>
      <c r="DP23" s="57"/>
      <c r="DQ23" s="57"/>
      <c r="DR23" s="57"/>
      <c r="DS23" s="57"/>
      <c r="DT23" s="57"/>
      <c r="DU23" s="57"/>
      <c r="DV23" s="57"/>
      <c r="DW23" s="57"/>
      <c r="DX23" s="57"/>
      <c r="DY23" s="57"/>
      <c r="DZ23" s="57"/>
      <c r="EA23" s="57"/>
      <c r="EB23" s="57"/>
      <c r="EC23" s="57"/>
      <c r="ED23" s="57"/>
      <c r="EE23" s="57"/>
      <c r="EF23" s="57"/>
      <c r="EG23" s="57"/>
      <c r="EH23" s="57"/>
      <c r="EI23" s="57"/>
      <c r="EJ23" s="57"/>
      <c r="EK23" s="57"/>
      <c r="EL23" s="57"/>
      <c r="EM23" s="57"/>
      <c r="EN23" s="57"/>
      <c r="EO23" s="57"/>
      <c r="EP23" s="57"/>
      <c r="EQ23" s="57"/>
      <c r="ER23" s="57"/>
      <c r="ES23" s="57"/>
      <c r="ET23" s="57"/>
      <c r="EU23" s="57"/>
      <c r="EV23" s="57"/>
      <c r="EW23" s="57"/>
      <c r="EX23" s="57"/>
      <c r="EY23" s="57"/>
      <c r="EZ23" s="57"/>
      <c r="FA23" s="57"/>
      <c r="FB23" s="57"/>
      <c r="FC23" s="57"/>
      <c r="FD23" s="57"/>
      <c r="FE23" s="57"/>
      <c r="FF23" s="57"/>
      <c r="FG23" s="57"/>
      <c r="FH23" s="57"/>
      <c r="FI23" s="57"/>
      <c r="FJ23" s="57"/>
      <c r="FK23" s="57"/>
      <c r="FL23" s="57"/>
      <c r="FM23" s="57"/>
      <c r="FN23" s="57"/>
      <c r="FO23" s="57"/>
      <c r="FP23" s="57"/>
      <c r="FQ23" s="57"/>
      <c r="FR23" s="57"/>
      <c r="FS23" s="57"/>
      <c r="FT23" s="57"/>
      <c r="FU23" s="57"/>
      <c r="FV23" s="57"/>
      <c r="FW23" s="57"/>
      <c r="FX23" s="57"/>
      <c r="FY23" s="57"/>
      <c r="FZ23" s="57"/>
      <c r="GA23" s="57"/>
      <c r="GB23" s="57"/>
      <c r="GC23" s="57"/>
      <c r="GD23" s="57"/>
      <c r="GE23" s="57"/>
      <c r="GF23" s="57"/>
      <c r="GG23" s="57"/>
      <c r="GH23" s="57"/>
      <c r="GI23" s="57"/>
      <c r="GJ23" s="57"/>
      <c r="GK23" s="57"/>
      <c r="GL23" s="57"/>
      <c r="GM23" s="57"/>
      <c r="GN23" s="57"/>
      <c r="GO23" s="57"/>
      <c r="GP23" s="57"/>
      <c r="GQ23" s="57"/>
      <c r="GR23" s="57"/>
      <c r="GS23" s="57"/>
      <c r="GT23" s="57"/>
      <c r="GU23" s="57"/>
      <c r="GV23" s="57"/>
      <c r="GW23" s="57"/>
      <c r="GX23" s="57"/>
      <c r="GY23" s="57"/>
      <c r="GZ23" s="57"/>
      <c r="HA23" s="57"/>
      <c r="HB23" s="57"/>
      <c r="HC23" s="57"/>
      <c r="HD23" s="57"/>
      <c r="HE23" s="57"/>
      <c r="HF23" s="57"/>
      <c r="HG23" s="57"/>
      <c r="HH23" s="57"/>
      <c r="HI23" s="57"/>
      <c r="HJ23" s="57"/>
      <c r="HK23" s="57"/>
      <c r="HL23" s="57"/>
      <c r="HM23" s="57"/>
      <c r="HN23" s="57"/>
      <c r="HO23" s="57"/>
      <c r="HP23" s="57"/>
      <c r="HQ23" s="57"/>
      <c r="HR23" s="57"/>
      <c r="HS23" s="57"/>
      <c r="HT23" s="57"/>
      <c r="HU23" s="57"/>
      <c r="HV23" s="57"/>
      <c r="HW23" s="57"/>
      <c r="HX23" s="57"/>
      <c r="HY23" s="57"/>
      <c r="HZ23" s="57"/>
      <c r="IA23" s="57"/>
      <c r="IB23" s="57"/>
      <c r="IC23" s="57"/>
      <c r="ID23" s="57"/>
      <c r="IE23" s="57"/>
      <c r="IF23" s="57"/>
      <c r="IG23" s="57"/>
      <c r="IH23" s="57"/>
      <c r="II23" s="57"/>
      <c r="IJ23" s="57"/>
      <c r="IK23" s="57"/>
      <c r="IL23" s="57"/>
      <c r="IM23" s="57"/>
      <c r="IN23" s="57"/>
      <c r="IO23" s="57"/>
      <c r="IP23" s="57"/>
      <c r="IQ23" s="57"/>
      <c r="IR23" s="57"/>
      <c r="IS23" s="57"/>
    </row>
  </sheetData>
  <mergeCells count="10">
    <mergeCell ref="B19:C19"/>
    <mergeCell ref="B20:C20"/>
    <mergeCell ref="A21:C21"/>
    <mergeCell ref="B23:C23"/>
    <mergeCell ref="B1:D1"/>
    <mergeCell ref="A3:E3"/>
    <mergeCell ref="A14:C14"/>
    <mergeCell ref="B16:C16"/>
    <mergeCell ref="A17:E17"/>
    <mergeCell ref="A5:E6"/>
  </mergeCells>
  <phoneticPr fontId="10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K17" sqref="K17"/>
    </sheetView>
  </sheetViews>
  <sheetFormatPr defaultColWidth="9" defaultRowHeight="12"/>
  <cols>
    <col min="1" max="1" width="7.375" style="24" customWidth="1"/>
    <col min="2" max="8" width="10.375" style="24" customWidth="1"/>
    <col min="9" max="9" width="10.5" style="24" customWidth="1"/>
    <col min="10" max="10" width="15.125" style="24" customWidth="1"/>
    <col min="11" max="16384" width="9" style="24"/>
  </cols>
  <sheetData>
    <row r="1" spans="1:10">
      <c r="A1" s="3" t="s">
        <v>16</v>
      </c>
      <c r="B1" s="22">
        <v>43040</v>
      </c>
      <c r="C1" s="22">
        <v>43041</v>
      </c>
      <c r="D1" s="22">
        <v>43042</v>
      </c>
      <c r="E1" s="22">
        <v>43043</v>
      </c>
      <c r="F1" s="22">
        <v>43044</v>
      </c>
      <c r="G1" s="22">
        <v>43045</v>
      </c>
      <c r="H1" s="22">
        <v>43046</v>
      </c>
      <c r="I1" s="3" t="s">
        <v>92</v>
      </c>
      <c r="J1" s="23" t="s">
        <v>112</v>
      </c>
    </row>
    <row r="2" spans="1:10">
      <c r="A2" s="3" t="s">
        <v>20</v>
      </c>
      <c r="B2" s="3"/>
      <c r="C2" s="3">
        <v>8.0000000000000107</v>
      </c>
      <c r="D2" s="3">
        <v>8</v>
      </c>
      <c r="E2" s="3">
        <v>8</v>
      </c>
      <c r="F2" s="3"/>
      <c r="G2" s="3"/>
      <c r="H2" s="3"/>
      <c r="I2" s="3">
        <v>24</v>
      </c>
      <c r="J2" s="23">
        <f>I2*23.5</f>
        <v>564</v>
      </c>
    </row>
    <row r="3" spans="1:10">
      <c r="A3" s="3" t="s">
        <v>19</v>
      </c>
      <c r="B3" s="3"/>
      <c r="C3" s="3">
        <v>8.0000000000000107</v>
      </c>
      <c r="D3" s="3">
        <v>8</v>
      </c>
      <c r="E3" s="3">
        <v>8</v>
      </c>
      <c r="F3" s="3">
        <v>9.5</v>
      </c>
      <c r="G3" s="3"/>
      <c r="H3" s="3"/>
      <c r="I3" s="3">
        <v>33.5</v>
      </c>
      <c r="J3" s="23">
        <f t="shared" ref="J3:J7" si="0">I3*23.5</f>
        <v>787.25</v>
      </c>
    </row>
    <row r="4" spans="1:10">
      <c r="A4" s="3" t="s">
        <v>22</v>
      </c>
      <c r="B4" s="3"/>
      <c r="C4" s="3">
        <v>8.0000000000000107</v>
      </c>
      <c r="D4" s="3">
        <v>8</v>
      </c>
      <c r="E4" s="3">
        <v>8</v>
      </c>
      <c r="F4" s="3">
        <v>9.5</v>
      </c>
      <c r="G4" s="3"/>
      <c r="H4" s="3"/>
      <c r="I4" s="3">
        <v>33.5</v>
      </c>
      <c r="J4" s="23">
        <f t="shared" si="0"/>
        <v>787.25</v>
      </c>
    </row>
    <row r="5" spans="1:10">
      <c r="A5" s="3" t="s">
        <v>17</v>
      </c>
      <c r="B5" s="3">
        <v>8</v>
      </c>
      <c r="C5" s="3"/>
      <c r="D5" s="3"/>
      <c r="E5" s="3"/>
      <c r="F5" s="3"/>
      <c r="G5" s="3"/>
      <c r="H5" s="3"/>
      <c r="I5" s="3">
        <v>8</v>
      </c>
      <c r="J5" s="23">
        <f t="shared" si="0"/>
        <v>188</v>
      </c>
    </row>
    <row r="6" spans="1:10">
      <c r="A6" s="3" t="s">
        <v>18</v>
      </c>
      <c r="B6" s="3">
        <v>8</v>
      </c>
      <c r="C6" s="3"/>
      <c r="D6" s="3"/>
      <c r="E6" s="3"/>
      <c r="F6" s="3"/>
      <c r="G6" s="3"/>
      <c r="H6" s="3"/>
      <c r="I6" s="3">
        <v>8</v>
      </c>
      <c r="J6" s="23">
        <f t="shared" si="0"/>
        <v>188</v>
      </c>
    </row>
    <row r="7" spans="1:10">
      <c r="A7" s="3" t="s">
        <v>21</v>
      </c>
      <c r="B7" s="3"/>
      <c r="C7" s="3">
        <v>8.0000000000000107</v>
      </c>
      <c r="D7" s="3">
        <v>8</v>
      </c>
      <c r="E7" s="3">
        <v>8</v>
      </c>
      <c r="F7" s="3">
        <v>9.5</v>
      </c>
      <c r="G7" s="3"/>
      <c r="H7" s="3"/>
      <c r="I7" s="3">
        <v>33.5</v>
      </c>
      <c r="J7" s="23">
        <f t="shared" si="0"/>
        <v>787.25</v>
      </c>
    </row>
    <row r="8" spans="1:10">
      <c r="A8" s="3" t="s">
        <v>92</v>
      </c>
      <c r="B8" s="3">
        <v>320</v>
      </c>
      <c r="C8" s="3">
        <v>452.5</v>
      </c>
      <c r="D8" s="3">
        <v>432</v>
      </c>
      <c r="E8" s="3">
        <v>599</v>
      </c>
      <c r="F8" s="3">
        <v>711</v>
      </c>
      <c r="G8" s="3">
        <v>195.5</v>
      </c>
      <c r="H8" s="3">
        <v>41.5</v>
      </c>
      <c r="I8" s="3">
        <v>2751.5</v>
      </c>
      <c r="J8" s="23">
        <f t="shared" ref="J8" si="1">I8*23.5</f>
        <v>64660.25</v>
      </c>
    </row>
  </sheetData>
  <phoneticPr fontId="10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F30" sqref="F30"/>
    </sheetView>
  </sheetViews>
  <sheetFormatPr defaultColWidth="9.125" defaultRowHeight="12"/>
  <cols>
    <col min="1" max="1" width="10.25" style="13" customWidth="1"/>
    <col min="2" max="2" width="13.75" style="13" customWidth="1"/>
    <col min="3" max="3" width="12.5" style="13" customWidth="1"/>
    <col min="4" max="4" width="7.875" style="13" customWidth="1"/>
    <col min="5" max="5" width="10.75" style="13" customWidth="1"/>
    <col min="6" max="6" width="16.75" style="13" bestFit="1" customWidth="1"/>
    <col min="7" max="7" width="18.625" style="13" customWidth="1"/>
    <col min="8" max="8" width="11.125" style="13" customWidth="1"/>
    <col min="9" max="11" width="9.125" style="13" customWidth="1"/>
    <col min="12" max="12" width="13.75" style="13" customWidth="1"/>
    <col min="13" max="16" width="9.125" style="13" customWidth="1"/>
    <col min="17" max="17" width="13.75" style="13" customWidth="1"/>
    <col min="18" max="16345" width="9.125" style="13" customWidth="1"/>
    <col min="16346" max="16384" width="9.125" style="13"/>
  </cols>
  <sheetData>
    <row r="1" spans="1:19">
      <c r="A1" s="11" t="s">
        <v>113</v>
      </c>
      <c r="B1" s="12">
        <f>H23+S34-F30</f>
        <v>153284.36778749677</v>
      </c>
    </row>
    <row r="4" spans="1:19">
      <c r="A4" s="82" t="s">
        <v>100</v>
      </c>
      <c r="B4" s="82"/>
      <c r="C4" s="82"/>
      <c r="D4" s="82"/>
      <c r="E4" s="82"/>
      <c r="F4" s="82"/>
      <c r="G4" s="82"/>
      <c r="H4" s="82"/>
      <c r="J4" s="82" t="s">
        <v>101</v>
      </c>
      <c r="K4" s="82"/>
      <c r="L4" s="82"/>
      <c r="M4" s="82"/>
      <c r="N4" s="82"/>
      <c r="O4" s="82"/>
      <c r="P4" s="82"/>
      <c r="Q4" s="82"/>
      <c r="R4" s="82"/>
      <c r="S4" s="82"/>
    </row>
    <row r="5" spans="1:19" ht="29.25" customHeight="1">
      <c r="A5" s="15" t="s">
        <v>99</v>
      </c>
      <c r="B5" s="15" t="s">
        <v>93</v>
      </c>
      <c r="C5" s="15" t="s">
        <v>94</v>
      </c>
      <c r="D5" s="15" t="s">
        <v>95</v>
      </c>
      <c r="E5" s="15" t="s">
        <v>96</v>
      </c>
      <c r="F5" s="15" t="s">
        <v>97</v>
      </c>
      <c r="G5" s="15" t="s">
        <v>98</v>
      </c>
      <c r="H5" s="15" t="s">
        <v>111</v>
      </c>
      <c r="I5" s="16"/>
      <c r="J5" s="15" t="s">
        <v>16</v>
      </c>
      <c r="K5" s="15" t="s">
        <v>103</v>
      </c>
      <c r="L5" s="15" t="s">
        <v>104</v>
      </c>
      <c r="M5" s="1" t="s">
        <v>24</v>
      </c>
      <c r="N5" s="2" t="s">
        <v>102</v>
      </c>
      <c r="O5" s="2" t="s">
        <v>26</v>
      </c>
      <c r="P5" s="2" t="s">
        <v>27</v>
      </c>
      <c r="Q5" s="2" t="s">
        <v>28</v>
      </c>
      <c r="R5" s="2" t="s">
        <v>29</v>
      </c>
      <c r="S5" s="1" t="s">
        <v>112</v>
      </c>
    </row>
    <row r="6" spans="1:19" ht="13.5" customHeight="1">
      <c r="A6" s="15" t="s">
        <v>63</v>
      </c>
      <c r="B6" s="15">
        <v>30003725</v>
      </c>
      <c r="C6" s="15" t="s">
        <v>105</v>
      </c>
      <c r="D6" s="15" t="s">
        <v>64</v>
      </c>
      <c r="E6" s="15" t="s">
        <v>31</v>
      </c>
      <c r="F6" s="17">
        <v>25</v>
      </c>
      <c r="G6" s="18">
        <v>226</v>
      </c>
      <c r="H6" s="18">
        <v>4068</v>
      </c>
      <c r="I6" s="16"/>
      <c r="J6" s="15" t="s">
        <v>60</v>
      </c>
      <c r="K6" s="15">
        <v>30007516</v>
      </c>
      <c r="L6" s="15" t="s">
        <v>105</v>
      </c>
      <c r="M6" s="1" t="s">
        <v>30</v>
      </c>
      <c r="N6" s="2" t="s">
        <v>31</v>
      </c>
      <c r="O6" s="19">
        <v>13653</v>
      </c>
      <c r="P6" s="19">
        <v>51.5</v>
      </c>
      <c r="Q6" s="19">
        <v>3447.6987447698698</v>
      </c>
      <c r="R6" s="19">
        <v>17100.698744769899</v>
      </c>
      <c r="S6" s="4">
        <v>4907.90053974895</v>
      </c>
    </row>
    <row r="7" spans="1:19" ht="13.5" customHeight="1">
      <c r="A7" s="15" t="s">
        <v>65</v>
      </c>
      <c r="B7" s="15">
        <v>30007539</v>
      </c>
      <c r="C7" s="15" t="s">
        <v>105</v>
      </c>
      <c r="D7" s="15" t="s">
        <v>64</v>
      </c>
      <c r="E7" s="15" t="s">
        <v>31</v>
      </c>
      <c r="F7" s="17">
        <v>24</v>
      </c>
      <c r="G7" s="18">
        <v>230</v>
      </c>
      <c r="H7" s="18">
        <v>4140</v>
      </c>
      <c r="I7" s="9"/>
      <c r="J7" s="1" t="s">
        <v>32</v>
      </c>
      <c r="K7" s="15">
        <v>30007517</v>
      </c>
      <c r="L7" s="15" t="s">
        <v>105</v>
      </c>
      <c r="M7" s="1" t="s">
        <v>33</v>
      </c>
      <c r="N7" s="1" t="s">
        <v>31</v>
      </c>
      <c r="O7" s="2">
        <v>6488.3333333333303</v>
      </c>
      <c r="P7" s="2">
        <v>52</v>
      </c>
      <c r="Q7" s="2">
        <v>3747.7477477477501</v>
      </c>
      <c r="R7" s="2">
        <v>10236.0810810811</v>
      </c>
      <c r="S7" s="2">
        <v>2722.7975675675698</v>
      </c>
    </row>
    <row r="8" spans="1:19" ht="13.5" customHeight="1">
      <c r="A8" s="15" t="s">
        <v>67</v>
      </c>
      <c r="B8" s="15">
        <v>30007555</v>
      </c>
      <c r="C8" s="15" t="s">
        <v>105</v>
      </c>
      <c r="D8" s="15" t="s">
        <v>66</v>
      </c>
      <c r="E8" s="15" t="s">
        <v>31</v>
      </c>
      <c r="F8" s="17">
        <v>25</v>
      </c>
      <c r="G8" s="18">
        <v>257.5</v>
      </c>
      <c r="H8" s="18">
        <v>4635</v>
      </c>
      <c r="I8" s="9"/>
      <c r="J8" s="1" t="s">
        <v>34</v>
      </c>
      <c r="K8" s="15">
        <v>30007518</v>
      </c>
      <c r="L8" s="15" t="s">
        <v>105</v>
      </c>
      <c r="M8" s="1" t="s">
        <v>33</v>
      </c>
      <c r="N8" s="1" t="s">
        <v>31</v>
      </c>
      <c r="O8" s="2">
        <v>2091.6666666666702</v>
      </c>
      <c r="P8" s="2">
        <v>0</v>
      </c>
      <c r="Q8" s="2">
        <v>0</v>
      </c>
      <c r="R8" s="2">
        <v>2091.6666666666702</v>
      </c>
      <c r="S8" s="2">
        <v>556.38333333333401</v>
      </c>
    </row>
    <row r="9" spans="1:19">
      <c r="A9" s="15" t="s">
        <v>68</v>
      </c>
      <c r="B9" s="15">
        <v>30012644</v>
      </c>
      <c r="C9" s="15" t="s">
        <v>105</v>
      </c>
      <c r="D9" s="15" t="s">
        <v>66</v>
      </c>
      <c r="E9" s="15" t="s">
        <v>31</v>
      </c>
      <c r="F9" s="17">
        <v>20</v>
      </c>
      <c r="G9" s="18">
        <v>216</v>
      </c>
      <c r="H9" s="18">
        <v>3888</v>
      </c>
      <c r="I9" s="9"/>
      <c r="J9" s="1" t="s">
        <v>35</v>
      </c>
      <c r="K9" s="15">
        <v>30007519</v>
      </c>
      <c r="L9" s="15" t="s">
        <v>105</v>
      </c>
      <c r="M9" s="1" t="s">
        <v>36</v>
      </c>
      <c r="N9" s="1" t="s">
        <v>31</v>
      </c>
      <c r="O9" s="2">
        <v>5928.3333333333303</v>
      </c>
      <c r="P9" s="2">
        <v>47.5</v>
      </c>
      <c r="Q9" s="2">
        <v>3423.42342342342</v>
      </c>
      <c r="R9" s="2">
        <v>9351.7567567567494</v>
      </c>
      <c r="S9" s="2">
        <v>2487.5672972972998</v>
      </c>
    </row>
    <row r="10" spans="1:19">
      <c r="A10" s="15" t="s">
        <v>69</v>
      </c>
      <c r="B10" s="15">
        <v>30023485</v>
      </c>
      <c r="C10" s="15" t="s">
        <v>105</v>
      </c>
      <c r="D10" s="15" t="s">
        <v>66</v>
      </c>
      <c r="E10" s="15" t="s">
        <v>31</v>
      </c>
      <c r="F10" s="17">
        <v>22</v>
      </c>
      <c r="G10" s="18">
        <v>243.5</v>
      </c>
      <c r="H10" s="18">
        <v>4383</v>
      </c>
      <c r="I10" s="9"/>
      <c r="J10" s="1" t="s">
        <v>37</v>
      </c>
      <c r="K10" s="15">
        <v>30007520</v>
      </c>
      <c r="L10" s="15" t="s">
        <v>105</v>
      </c>
      <c r="M10" s="1" t="s">
        <v>33</v>
      </c>
      <c r="N10" s="1" t="s">
        <v>31</v>
      </c>
      <c r="O10" s="2">
        <v>7115</v>
      </c>
      <c r="P10" s="2">
        <v>19.5</v>
      </c>
      <c r="Q10" s="2">
        <v>1405.40540540541</v>
      </c>
      <c r="R10" s="2">
        <v>8520.4054054053995</v>
      </c>
      <c r="S10" s="2">
        <v>2266.4278378378399</v>
      </c>
    </row>
    <row r="11" spans="1:19">
      <c r="A11" s="15" t="s">
        <v>70</v>
      </c>
      <c r="B11" s="15">
        <v>30012643</v>
      </c>
      <c r="C11" s="15" t="s">
        <v>105</v>
      </c>
      <c r="D11" s="15" t="s">
        <v>66</v>
      </c>
      <c r="E11" s="15" t="s">
        <v>31</v>
      </c>
      <c r="F11" s="17">
        <v>20</v>
      </c>
      <c r="G11" s="18">
        <v>214.5</v>
      </c>
      <c r="H11" s="18">
        <v>3861</v>
      </c>
      <c r="I11" s="9"/>
      <c r="J11" s="1" t="s">
        <v>38</v>
      </c>
      <c r="K11" s="15">
        <v>30007521</v>
      </c>
      <c r="L11" s="15" t="s">
        <v>105</v>
      </c>
      <c r="M11" s="1" t="s">
        <v>33</v>
      </c>
      <c r="N11" s="1" t="s">
        <v>31</v>
      </c>
      <c r="O11" s="2">
        <v>8304.0833333333303</v>
      </c>
      <c r="P11" s="2">
        <v>7.5</v>
      </c>
      <c r="Q11" s="2">
        <v>540.54054054054097</v>
      </c>
      <c r="R11" s="2">
        <v>8844.6238738738703</v>
      </c>
      <c r="S11" s="2">
        <v>2352.66995045045</v>
      </c>
    </row>
    <row r="12" spans="1:19">
      <c r="A12" s="15" t="s">
        <v>72</v>
      </c>
      <c r="B12" s="15">
        <v>30007518</v>
      </c>
      <c r="C12" s="15" t="s">
        <v>105</v>
      </c>
      <c r="D12" s="15" t="s">
        <v>71</v>
      </c>
      <c r="E12" s="15" t="s">
        <v>31</v>
      </c>
      <c r="F12" s="17">
        <v>20</v>
      </c>
      <c r="G12" s="18">
        <v>203.5</v>
      </c>
      <c r="H12" s="18">
        <v>3663</v>
      </c>
      <c r="I12" s="9"/>
      <c r="J12" s="1" t="s">
        <v>61</v>
      </c>
      <c r="K12" s="15">
        <v>30007522</v>
      </c>
      <c r="L12" s="15" t="s">
        <v>105</v>
      </c>
      <c r="M12" s="1" t="s">
        <v>36</v>
      </c>
      <c r="N12" s="1" t="s">
        <v>31</v>
      </c>
      <c r="O12" s="2">
        <v>11321</v>
      </c>
      <c r="P12" s="2">
        <v>149</v>
      </c>
      <c r="Q12" s="2">
        <v>10738.738738738701</v>
      </c>
      <c r="R12" s="2">
        <v>22059.738738738699</v>
      </c>
      <c r="S12" s="2">
        <v>5867.8905045045003</v>
      </c>
    </row>
    <row r="13" spans="1:19">
      <c r="A13" s="15" t="s">
        <v>73</v>
      </c>
      <c r="B13" s="15">
        <v>30012072</v>
      </c>
      <c r="C13" s="15" t="s">
        <v>105</v>
      </c>
      <c r="D13" s="15" t="s">
        <v>71</v>
      </c>
      <c r="E13" s="15" t="s">
        <v>31</v>
      </c>
      <c r="F13" s="17">
        <v>25</v>
      </c>
      <c r="G13" s="18">
        <v>264</v>
      </c>
      <c r="H13" s="18">
        <v>4752</v>
      </c>
      <c r="I13" s="9"/>
      <c r="J13" s="1" t="s">
        <v>39</v>
      </c>
      <c r="K13" s="15">
        <v>30007523</v>
      </c>
      <c r="L13" s="15" t="s">
        <v>105</v>
      </c>
      <c r="M13" s="1" t="s">
        <v>33</v>
      </c>
      <c r="N13" s="1" t="s">
        <v>31</v>
      </c>
      <c r="O13" s="2">
        <v>13018</v>
      </c>
      <c r="P13" s="2">
        <v>17.5</v>
      </c>
      <c r="Q13" s="2">
        <v>1261.26126126126</v>
      </c>
      <c r="R13" s="2">
        <v>14279.261261261299</v>
      </c>
      <c r="S13" s="2">
        <v>3798.2834954955001</v>
      </c>
    </row>
    <row r="14" spans="1:19">
      <c r="A14" s="15" t="s">
        <v>74</v>
      </c>
      <c r="B14" s="15">
        <v>30012070</v>
      </c>
      <c r="C14" s="15" t="s">
        <v>105</v>
      </c>
      <c r="D14" s="15" t="s">
        <v>71</v>
      </c>
      <c r="E14" s="15" t="s">
        <v>31</v>
      </c>
      <c r="F14" s="17">
        <v>24</v>
      </c>
      <c r="G14" s="18">
        <v>252</v>
      </c>
      <c r="H14" s="18">
        <v>4536</v>
      </c>
      <c r="I14" s="9"/>
      <c r="J14" s="1" t="s">
        <v>40</v>
      </c>
      <c r="K14" s="15">
        <v>30007524</v>
      </c>
      <c r="L14" s="15" t="s">
        <v>105</v>
      </c>
      <c r="M14" s="1" t="s">
        <v>33</v>
      </c>
      <c r="N14" s="1" t="s">
        <v>31</v>
      </c>
      <c r="O14" s="2">
        <v>10526.666666666701</v>
      </c>
      <c r="P14" s="2">
        <v>25</v>
      </c>
      <c r="Q14" s="2">
        <v>1801.8018018017999</v>
      </c>
      <c r="R14" s="2">
        <v>12328.4684684685</v>
      </c>
      <c r="S14" s="2">
        <v>3279.3726126126198</v>
      </c>
    </row>
    <row r="15" spans="1:19">
      <c r="A15" s="15" t="s">
        <v>75</v>
      </c>
      <c r="B15" s="15">
        <v>30023488</v>
      </c>
      <c r="C15" s="15" t="s">
        <v>105</v>
      </c>
      <c r="D15" s="15" t="s">
        <v>71</v>
      </c>
      <c r="E15" s="15" t="s">
        <v>31</v>
      </c>
      <c r="F15" s="17">
        <v>19</v>
      </c>
      <c r="G15" s="18">
        <v>199.5</v>
      </c>
      <c r="H15" s="18">
        <v>3591</v>
      </c>
      <c r="I15" s="9"/>
      <c r="J15" s="1" t="s">
        <v>41</v>
      </c>
      <c r="K15" s="15">
        <v>30007525</v>
      </c>
      <c r="L15" s="15" t="s">
        <v>105</v>
      </c>
      <c r="M15" s="1" t="s">
        <v>36</v>
      </c>
      <c r="N15" s="1" t="s">
        <v>31</v>
      </c>
      <c r="O15" s="2">
        <v>13794.416666666701</v>
      </c>
      <c r="P15" s="2">
        <v>45</v>
      </c>
      <c r="Q15" s="2">
        <v>3243.2432432432402</v>
      </c>
      <c r="R15" s="2">
        <v>17037.6599099099</v>
      </c>
      <c r="S15" s="2">
        <v>4532.0175360360499</v>
      </c>
    </row>
    <row r="16" spans="1:19">
      <c r="A16" s="15" t="s">
        <v>76</v>
      </c>
      <c r="B16" s="15">
        <v>30023487</v>
      </c>
      <c r="C16" s="15" t="s">
        <v>105</v>
      </c>
      <c r="D16" s="15" t="s">
        <v>71</v>
      </c>
      <c r="E16" s="15" t="s">
        <v>31</v>
      </c>
      <c r="F16" s="17">
        <v>22</v>
      </c>
      <c r="G16" s="18">
        <v>234</v>
      </c>
      <c r="H16" s="18">
        <v>4212</v>
      </c>
      <c r="I16" s="9"/>
      <c r="J16" s="1" t="s">
        <v>42</v>
      </c>
      <c r="K16" s="15">
        <v>30007526</v>
      </c>
      <c r="L16" s="15" t="s">
        <v>105</v>
      </c>
      <c r="M16" s="1" t="s">
        <v>33</v>
      </c>
      <c r="N16" s="1" t="s">
        <v>31</v>
      </c>
      <c r="O16" s="2">
        <v>7875</v>
      </c>
      <c r="P16" s="2">
        <v>26.5</v>
      </c>
      <c r="Q16" s="2">
        <v>1909.9099099099101</v>
      </c>
      <c r="R16" s="2">
        <v>9784.9099099099094</v>
      </c>
      <c r="S16" s="2">
        <v>2602.7860360360401</v>
      </c>
    </row>
    <row r="17" spans="1:19">
      <c r="A17" s="15" t="s">
        <v>77</v>
      </c>
      <c r="B17" s="15">
        <v>30007511</v>
      </c>
      <c r="C17" s="15" t="s">
        <v>105</v>
      </c>
      <c r="D17" s="15" t="s">
        <v>78</v>
      </c>
      <c r="E17" s="15" t="s">
        <v>31</v>
      </c>
      <c r="F17" s="17">
        <v>24</v>
      </c>
      <c r="G17" s="18">
        <v>248.5</v>
      </c>
      <c r="H17" s="18">
        <v>5467</v>
      </c>
      <c r="I17" s="9"/>
      <c r="J17" s="1" t="s">
        <v>43</v>
      </c>
      <c r="K17" s="15">
        <v>30007527</v>
      </c>
      <c r="L17" s="15" t="s">
        <v>105</v>
      </c>
      <c r="M17" s="1" t="s">
        <v>33</v>
      </c>
      <c r="N17" s="1" t="s">
        <v>31</v>
      </c>
      <c r="O17" s="2">
        <v>5642.3333333333303</v>
      </c>
      <c r="P17" s="2">
        <v>64.5</v>
      </c>
      <c r="Q17" s="2">
        <v>4648.6486486486501</v>
      </c>
      <c r="R17" s="2">
        <v>10290.981981982</v>
      </c>
      <c r="S17" s="2">
        <v>2737.4012072072101</v>
      </c>
    </row>
    <row r="18" spans="1:19">
      <c r="A18" s="15" t="s">
        <v>79</v>
      </c>
      <c r="B18" s="15">
        <v>30007519</v>
      </c>
      <c r="C18" s="15" t="s">
        <v>105</v>
      </c>
      <c r="D18" s="15" t="s">
        <v>78</v>
      </c>
      <c r="E18" s="15" t="s">
        <v>31</v>
      </c>
      <c r="F18" s="17">
        <v>23</v>
      </c>
      <c r="G18" s="18">
        <v>247.5</v>
      </c>
      <c r="H18" s="18">
        <v>5445</v>
      </c>
      <c r="I18" s="9"/>
      <c r="J18" s="1" t="s">
        <v>44</v>
      </c>
      <c r="K18" s="15">
        <v>30007528</v>
      </c>
      <c r="L18" s="15" t="s">
        <v>105</v>
      </c>
      <c r="M18" s="1" t="s">
        <v>33</v>
      </c>
      <c r="N18" s="1" t="s">
        <v>31</v>
      </c>
      <c r="O18" s="2">
        <v>4876</v>
      </c>
      <c r="P18" s="2">
        <v>23.5</v>
      </c>
      <c r="Q18" s="2">
        <v>1693.69369369369</v>
      </c>
      <c r="R18" s="2">
        <v>6569.69369369369</v>
      </c>
      <c r="S18" s="2">
        <v>1747.53852252252</v>
      </c>
    </row>
    <row r="19" spans="1:19">
      <c r="A19" s="15" t="s">
        <v>81</v>
      </c>
      <c r="B19" s="15">
        <v>30012036</v>
      </c>
      <c r="C19" s="15" t="s">
        <v>105</v>
      </c>
      <c r="D19" s="15" t="s">
        <v>80</v>
      </c>
      <c r="E19" s="15" t="s">
        <v>31</v>
      </c>
      <c r="F19" s="17">
        <v>23</v>
      </c>
      <c r="G19" s="18">
        <v>233</v>
      </c>
      <c r="H19" s="18">
        <v>4194</v>
      </c>
      <c r="I19" s="9"/>
      <c r="J19" s="1" t="s">
        <v>62</v>
      </c>
      <c r="K19" s="15">
        <v>30007529</v>
      </c>
      <c r="L19" s="15" t="s">
        <v>105</v>
      </c>
      <c r="M19" s="1" t="s">
        <v>33</v>
      </c>
      <c r="N19" s="1" t="s">
        <v>31</v>
      </c>
      <c r="O19" s="2">
        <v>2065.3333333333298</v>
      </c>
      <c r="P19" s="2">
        <v>171</v>
      </c>
      <c r="Q19" s="2">
        <v>12324.3243243243</v>
      </c>
      <c r="R19" s="2">
        <v>14389.657657657701</v>
      </c>
      <c r="S19" s="2">
        <v>3827.6489369369401</v>
      </c>
    </row>
    <row r="20" spans="1:19">
      <c r="A20" s="15" t="s">
        <v>83</v>
      </c>
      <c r="B20" s="15">
        <v>30012984</v>
      </c>
      <c r="C20" s="15" t="s">
        <v>105</v>
      </c>
      <c r="D20" s="15" t="s">
        <v>82</v>
      </c>
      <c r="E20" s="15" t="s">
        <v>31</v>
      </c>
      <c r="F20" s="17">
        <v>19</v>
      </c>
      <c r="G20" s="18">
        <v>211</v>
      </c>
      <c r="H20" s="18">
        <v>3798</v>
      </c>
      <c r="I20" s="9"/>
      <c r="J20" s="1" t="s">
        <v>45</v>
      </c>
      <c r="K20" s="15">
        <v>30007530</v>
      </c>
      <c r="L20" s="15" t="s">
        <v>105</v>
      </c>
      <c r="M20" s="1" t="s">
        <v>33</v>
      </c>
      <c r="N20" s="1" t="s">
        <v>31</v>
      </c>
      <c r="O20" s="2">
        <v>10352.666666666701</v>
      </c>
      <c r="P20" s="2">
        <v>21.5</v>
      </c>
      <c r="Q20" s="2">
        <v>1549.54954954955</v>
      </c>
      <c r="R20" s="2">
        <v>11902.2162162162</v>
      </c>
      <c r="S20" s="2">
        <v>3165.9895135135198</v>
      </c>
    </row>
    <row r="21" spans="1:19">
      <c r="A21" s="15" t="s">
        <v>84</v>
      </c>
      <c r="B21" s="15">
        <v>30003451</v>
      </c>
      <c r="C21" s="15" t="s">
        <v>105</v>
      </c>
      <c r="D21" s="15" t="s">
        <v>82</v>
      </c>
      <c r="E21" s="15" t="s">
        <v>31</v>
      </c>
      <c r="F21" s="17">
        <v>16</v>
      </c>
      <c r="G21" s="18">
        <v>169.5</v>
      </c>
      <c r="H21" s="18">
        <v>3051</v>
      </c>
      <c r="I21" s="9"/>
      <c r="J21" s="1" t="s">
        <v>46</v>
      </c>
      <c r="K21" s="15">
        <v>30007531</v>
      </c>
      <c r="L21" s="15" t="s">
        <v>105</v>
      </c>
      <c r="M21" s="1" t="s">
        <v>33</v>
      </c>
      <c r="N21" s="1" t="s">
        <v>31</v>
      </c>
      <c r="O21" s="2">
        <v>3455</v>
      </c>
      <c r="P21" s="2">
        <v>60</v>
      </c>
      <c r="Q21" s="2">
        <v>4324.3243243243196</v>
      </c>
      <c r="R21" s="2">
        <v>7779.3243243243196</v>
      </c>
      <c r="S21" s="2">
        <v>2069.3002702702702</v>
      </c>
    </row>
    <row r="22" spans="1:19">
      <c r="A22" s="15" t="s">
        <v>85</v>
      </c>
      <c r="B22" s="15">
        <v>30007516</v>
      </c>
      <c r="C22" s="15" t="s">
        <v>105</v>
      </c>
      <c r="D22" s="15" t="s">
        <v>82</v>
      </c>
      <c r="E22" s="15" t="s">
        <v>31</v>
      </c>
      <c r="F22" s="17">
        <v>26</v>
      </c>
      <c r="G22" s="18">
        <v>281</v>
      </c>
      <c r="H22" s="18">
        <v>5058</v>
      </c>
      <c r="I22" s="9"/>
      <c r="J22" s="1" t="s">
        <v>47</v>
      </c>
      <c r="K22" s="15">
        <v>30007532</v>
      </c>
      <c r="L22" s="15" t="s">
        <v>105</v>
      </c>
      <c r="M22" s="1" t="s">
        <v>33</v>
      </c>
      <c r="N22" s="1" t="s">
        <v>31</v>
      </c>
      <c r="O22" s="2">
        <v>7665.25</v>
      </c>
      <c r="P22" s="2">
        <v>7.5</v>
      </c>
      <c r="Q22" s="2">
        <v>540.54054054054097</v>
      </c>
      <c r="R22" s="2">
        <v>8205.79054054054</v>
      </c>
      <c r="S22" s="2">
        <v>2182.7402837837799</v>
      </c>
    </row>
    <row r="23" spans="1:19">
      <c r="H23" s="20">
        <f>SUM(H6:H22)</f>
        <v>72742</v>
      </c>
      <c r="I23" s="10"/>
      <c r="J23" s="1" t="s">
        <v>48</v>
      </c>
      <c r="K23" s="15">
        <v>30007533</v>
      </c>
      <c r="L23" s="15" t="s">
        <v>105</v>
      </c>
      <c r="M23" s="1" t="s">
        <v>33</v>
      </c>
      <c r="N23" s="1" t="s">
        <v>31</v>
      </c>
      <c r="O23" s="2">
        <v>2874</v>
      </c>
      <c r="P23" s="2">
        <v>80.5</v>
      </c>
      <c r="Q23" s="2">
        <v>5801.8018018018001</v>
      </c>
      <c r="R23" s="2">
        <v>8675.8018018017992</v>
      </c>
      <c r="S23" s="2">
        <v>2307.7632792792801</v>
      </c>
    </row>
    <row r="24" spans="1:19">
      <c r="H24" s="14"/>
      <c r="I24" s="10"/>
      <c r="J24" s="1" t="s">
        <v>49</v>
      </c>
      <c r="K24" s="15">
        <v>30007534</v>
      </c>
      <c r="L24" s="15" t="s">
        <v>105</v>
      </c>
      <c r="M24" s="1" t="s">
        <v>33</v>
      </c>
      <c r="N24" s="1" t="s">
        <v>31</v>
      </c>
      <c r="O24" s="2">
        <v>5508</v>
      </c>
      <c r="P24" s="2">
        <v>29.5</v>
      </c>
      <c r="Q24" s="2">
        <v>2126.1261261261302</v>
      </c>
      <c r="R24" s="2">
        <v>7634.1261261261297</v>
      </c>
      <c r="S24" s="2">
        <v>2030.6775495495499</v>
      </c>
    </row>
    <row r="25" spans="1:19">
      <c r="H25" s="14"/>
      <c r="I25" s="10"/>
      <c r="J25" s="1" t="s">
        <v>50</v>
      </c>
      <c r="K25" s="15">
        <v>30007535</v>
      </c>
      <c r="L25" s="15" t="s">
        <v>105</v>
      </c>
      <c r="M25" s="1" t="s">
        <v>33</v>
      </c>
      <c r="N25" s="1" t="s">
        <v>31</v>
      </c>
      <c r="O25" s="2">
        <v>3322</v>
      </c>
      <c r="P25" s="2">
        <v>44.5</v>
      </c>
      <c r="Q25" s="2">
        <v>3207.2072072072101</v>
      </c>
      <c r="R25" s="2">
        <v>6529.2072072072096</v>
      </c>
      <c r="S25" s="2">
        <v>1736.76911711712</v>
      </c>
    </row>
    <row r="26" spans="1:19">
      <c r="A26" s="79" t="s">
        <v>88</v>
      </c>
      <c r="B26" s="80"/>
      <c r="C26" s="80"/>
      <c r="D26" s="80"/>
      <c r="E26" s="80"/>
      <c r="F26" s="80"/>
      <c r="G26" s="81"/>
      <c r="H26" s="14"/>
      <c r="I26" s="10"/>
      <c r="J26" s="1" t="s">
        <v>51</v>
      </c>
      <c r="K26" s="15">
        <v>30007536</v>
      </c>
      <c r="L26" s="15" t="s">
        <v>105</v>
      </c>
      <c r="M26" s="1" t="s">
        <v>33</v>
      </c>
      <c r="N26" s="1" t="s">
        <v>31</v>
      </c>
      <c r="O26" s="2">
        <v>12180</v>
      </c>
      <c r="P26" s="2">
        <v>37.5</v>
      </c>
      <c r="Q26" s="2">
        <v>2702.7027027027002</v>
      </c>
      <c r="R26" s="2">
        <v>14882.7027027027</v>
      </c>
      <c r="S26" s="2">
        <v>3958.7989189189202</v>
      </c>
    </row>
    <row r="27" spans="1:19">
      <c r="A27" s="15" t="s">
        <v>16</v>
      </c>
      <c r="B27" s="15" t="s">
        <v>23</v>
      </c>
      <c r="C27" s="15" t="s">
        <v>6</v>
      </c>
      <c r="D27" s="15" t="s">
        <v>87</v>
      </c>
      <c r="E27" s="15" t="s">
        <v>25</v>
      </c>
      <c r="F27" s="15" t="s">
        <v>89</v>
      </c>
      <c r="G27" s="15" t="s">
        <v>90</v>
      </c>
      <c r="I27" s="10"/>
      <c r="J27" s="1" t="s">
        <v>52</v>
      </c>
      <c r="K27" s="15">
        <v>30007537</v>
      </c>
      <c r="L27" s="15" t="s">
        <v>105</v>
      </c>
      <c r="M27" s="1" t="s">
        <v>33</v>
      </c>
      <c r="N27" s="1" t="s">
        <v>31</v>
      </c>
      <c r="O27" s="2">
        <v>2518</v>
      </c>
      <c r="P27" s="2">
        <v>56</v>
      </c>
      <c r="Q27" s="2">
        <v>4036.0360360360401</v>
      </c>
      <c r="R27" s="2">
        <v>6554.0360360360401</v>
      </c>
      <c r="S27" s="2">
        <v>1743.37358558559</v>
      </c>
    </row>
    <row r="28" spans="1:19">
      <c r="A28" s="15" t="s">
        <v>55</v>
      </c>
      <c r="B28" s="15">
        <v>30012076</v>
      </c>
      <c r="C28" s="15" t="s">
        <v>105</v>
      </c>
      <c r="D28" s="15" t="s">
        <v>82</v>
      </c>
      <c r="E28" s="15" t="s">
        <v>31</v>
      </c>
      <c r="F28" s="15">
        <v>72</v>
      </c>
      <c r="G28" s="15" t="s">
        <v>91</v>
      </c>
      <c r="I28" s="10"/>
      <c r="J28" s="1" t="s">
        <v>53</v>
      </c>
      <c r="K28" s="15">
        <v>30007538</v>
      </c>
      <c r="L28" s="15" t="s">
        <v>105</v>
      </c>
      <c r="M28" s="1" t="s">
        <v>54</v>
      </c>
      <c r="N28" s="1" t="s">
        <v>31</v>
      </c>
      <c r="O28" s="2">
        <v>13583</v>
      </c>
      <c r="P28" s="2">
        <v>35</v>
      </c>
      <c r="Q28" s="2">
        <v>2522.5225225225199</v>
      </c>
      <c r="R28" s="2">
        <v>16105.5225225225</v>
      </c>
      <c r="S28" s="2">
        <v>4284.0689909909897</v>
      </c>
    </row>
    <row r="29" spans="1:19">
      <c r="A29" s="15" t="s">
        <v>86</v>
      </c>
      <c r="B29" s="15">
        <v>30007523</v>
      </c>
      <c r="C29" s="15" t="s">
        <v>105</v>
      </c>
      <c r="D29" s="15" t="s">
        <v>82</v>
      </c>
      <c r="E29" s="15" t="s">
        <v>31</v>
      </c>
      <c r="F29" s="15">
        <v>64</v>
      </c>
      <c r="G29" s="15" t="s">
        <v>91</v>
      </c>
      <c r="H29" s="14"/>
      <c r="I29" s="10"/>
      <c r="J29" s="1" t="s">
        <v>55</v>
      </c>
      <c r="K29" s="15">
        <v>30007539</v>
      </c>
      <c r="L29" s="15" t="s">
        <v>105</v>
      </c>
      <c r="M29" s="1" t="s">
        <v>54</v>
      </c>
      <c r="N29" s="1" t="s">
        <v>31</v>
      </c>
      <c r="O29" s="2">
        <v>761</v>
      </c>
      <c r="P29" s="2">
        <v>119.5</v>
      </c>
      <c r="Q29" s="2">
        <v>8612.6126126126092</v>
      </c>
      <c r="R29" s="2">
        <v>9373.6126126126092</v>
      </c>
      <c r="S29" s="2">
        <v>2493.3809549549601</v>
      </c>
    </row>
    <row r="30" spans="1:19">
      <c r="F30" s="21">
        <f>SUM(F28:F29)</f>
        <v>136</v>
      </c>
      <c r="I30" s="10"/>
      <c r="J30" s="1" t="s">
        <v>56</v>
      </c>
      <c r="K30" s="15">
        <v>30007540</v>
      </c>
      <c r="L30" s="15" t="s">
        <v>105</v>
      </c>
      <c r="M30" s="1" t="s">
        <v>54</v>
      </c>
      <c r="N30" s="1" t="s">
        <v>31</v>
      </c>
      <c r="O30" s="2">
        <v>7466</v>
      </c>
      <c r="P30" s="2">
        <v>17</v>
      </c>
      <c r="Q30" s="2">
        <v>1225.2252252252299</v>
      </c>
      <c r="R30" s="2">
        <v>8691.2252252252292</v>
      </c>
      <c r="S30" s="2">
        <v>2311.86590990991</v>
      </c>
    </row>
    <row r="31" spans="1:19">
      <c r="I31" s="10"/>
      <c r="J31" s="1" t="s">
        <v>57</v>
      </c>
      <c r="K31" s="15">
        <v>30007541</v>
      </c>
      <c r="L31" s="15" t="s">
        <v>105</v>
      </c>
      <c r="M31" s="1" t="s">
        <v>54</v>
      </c>
      <c r="N31" s="1" t="s">
        <v>31</v>
      </c>
      <c r="O31" s="2">
        <v>13367</v>
      </c>
      <c r="P31" s="2">
        <v>42.5</v>
      </c>
      <c r="Q31" s="2">
        <v>3063.0630630630599</v>
      </c>
      <c r="R31" s="2">
        <v>16430.063063063099</v>
      </c>
      <c r="S31" s="2">
        <v>4370.3967747747702</v>
      </c>
    </row>
    <row r="32" spans="1:19">
      <c r="I32" s="10"/>
      <c r="J32" s="1" t="s">
        <v>59</v>
      </c>
      <c r="K32" s="15">
        <v>30007542</v>
      </c>
      <c r="L32" s="15" t="s">
        <v>105</v>
      </c>
      <c r="M32" s="1" t="s">
        <v>33</v>
      </c>
      <c r="N32" s="1" t="s">
        <v>31</v>
      </c>
      <c r="O32" s="2">
        <v>6410</v>
      </c>
      <c r="P32" s="2">
        <v>34.5</v>
      </c>
      <c r="Q32" s="2">
        <v>2486.4864864864899</v>
      </c>
      <c r="R32" s="2">
        <v>8896.4864864864903</v>
      </c>
      <c r="S32" s="2">
        <v>2366.4654054054099</v>
      </c>
    </row>
    <row r="33" spans="9:19">
      <c r="I33" s="10"/>
      <c r="J33" s="1" t="s">
        <v>58</v>
      </c>
      <c r="K33" s="15">
        <v>30007543</v>
      </c>
      <c r="L33" s="15" t="s">
        <v>105</v>
      </c>
      <c r="M33" s="1" t="s">
        <v>54</v>
      </c>
      <c r="N33" s="1" t="s">
        <v>31</v>
      </c>
      <c r="O33" s="2">
        <v>3046</v>
      </c>
      <c r="P33" s="2">
        <v>60.5</v>
      </c>
      <c r="Q33" s="2">
        <v>4360.3603603603597</v>
      </c>
      <c r="R33" s="2">
        <v>7406.3603603603597</v>
      </c>
      <c r="S33" s="2">
        <v>1970.0918558558601</v>
      </c>
    </row>
    <row r="34" spans="9:19">
      <c r="S34" s="21">
        <f>SUM(S6:S33)</f>
        <v>80678.367787496769</v>
      </c>
    </row>
  </sheetData>
  <mergeCells count="3">
    <mergeCell ref="A26:G26"/>
    <mergeCell ref="A4:H4"/>
    <mergeCell ref="J4:S4"/>
  </mergeCells>
  <phoneticPr fontId="10" type="noConversion"/>
  <conditionalFormatting sqref="A2:A4 A6:A25 A31:A1048576">
    <cfRule type="duplicateValues" dxfId="11" priority="8"/>
  </conditionalFormatting>
  <conditionalFormatting sqref="A6:A22">
    <cfRule type="duplicateValues" dxfId="10" priority="30"/>
    <cfRule type="duplicateValues" dxfId="9" priority="31"/>
  </conditionalFormatting>
  <conditionalFormatting sqref="A6:B22">
    <cfRule type="duplicateValues" dxfId="8" priority="32"/>
    <cfRule type="duplicateValues" dxfId="7" priority="33"/>
  </conditionalFormatting>
  <conditionalFormatting sqref="B6:B22">
    <cfRule type="duplicateValues" dxfId="6" priority="34"/>
  </conditionalFormatting>
  <conditionalFormatting sqref="K6 K8 K10 K12 K14 K16 K18 K20 K22 K24 K26 K28 K30 K32">
    <cfRule type="duplicateValues" dxfId="5" priority="4"/>
    <cfRule type="duplicateValues" dxfId="4" priority="5"/>
  </conditionalFormatting>
  <conditionalFormatting sqref="K6 K8 K10 K12 K14 K16 K18 K20 K22 K24 K26 K28 K30 K32">
    <cfRule type="duplicateValues" dxfId="3" priority="6"/>
  </conditionalFormatting>
  <conditionalFormatting sqref="K7 K9 K11 K13 K15 K17 K19 K21 K23 K25 K27 K29 K31 K33">
    <cfRule type="duplicateValues" dxfId="2" priority="1"/>
    <cfRule type="duplicateValues" dxfId="1" priority="2"/>
  </conditionalFormatting>
  <conditionalFormatting sqref="K7 K9 K11 K13 K15 K17 K19 K21 K23 K25 K27 K29 K31 K33">
    <cfRule type="duplicateValues" dxfId="0" priority="3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收费通知单</vt:lpstr>
      <vt:lpstr>嘉兴云集美妆临时工</vt:lpstr>
      <vt:lpstr>嘉兴云集美妆长期工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李晨</dc:creator>
  <cp:lastModifiedBy>李晨</cp:lastModifiedBy>
  <dcterms:created xsi:type="dcterms:W3CDTF">2006-09-16T00:00:00Z</dcterms:created>
  <dcterms:modified xsi:type="dcterms:W3CDTF">2018-02-01T07:41:33Z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