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<sst xmlns="http://schemas.openxmlformats.org/spreadsheetml/2006/main" count="122" uniqueCount="24">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</sst>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B66" activeCellId="0" sqref="A66:X67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44036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44037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44038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44039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44040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44041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 t="n">
        <v>44042</v>
      </c>
      <c r="B66" s="5" t="n">
        <f aca="false">SUM(C66:X66)</f>
        <v>331</v>
      </c>
      <c r="C66" s="1" t="n">
        <v>9</v>
      </c>
      <c r="D66" s="1" t="n">
        <v>7</v>
      </c>
      <c r="E66" s="1" t="n">
        <v>18</v>
      </c>
      <c r="F66" s="1" t="n">
        <v>1</v>
      </c>
      <c r="G66" s="1" t="n">
        <v>21</v>
      </c>
      <c r="H66" s="1" t="n">
        <v>6</v>
      </c>
      <c r="I66" s="1" t="n">
        <v>72</v>
      </c>
      <c r="J66" s="1" t="n">
        <v>8</v>
      </c>
      <c r="K66" s="1" t="n">
        <v>0</v>
      </c>
      <c r="L66" s="1" t="n">
        <v>2</v>
      </c>
      <c r="M66" s="1" t="n">
        <v>13</v>
      </c>
      <c r="N66" s="1" t="n">
        <v>15</v>
      </c>
      <c r="O66" s="1" t="n">
        <v>5</v>
      </c>
      <c r="P66" s="1" t="n">
        <v>0</v>
      </c>
      <c r="Q66" s="1" t="n">
        <v>32</v>
      </c>
      <c r="R66" s="1" t="n">
        <v>1</v>
      </c>
      <c r="S66" s="1" t="n">
        <v>25</v>
      </c>
      <c r="T66" s="1" t="n">
        <v>2</v>
      </c>
      <c r="U66" s="1" t="n">
        <v>2</v>
      </c>
      <c r="V66" s="1" t="n">
        <v>26</v>
      </c>
      <c r="W66" s="1" t="n">
        <v>1</v>
      </c>
      <c r="X66" s="1" t="n">
        <v>65</v>
      </c>
    </row>
    <row r="67" customFormat="false" ht="12.8" hidden="false" customHeight="false" outlineLevel="0" collapsed="false">
      <c r="A67" s="3" t="n">
        <v>44043</v>
      </c>
      <c r="B67" s="5" t="n">
        <f aca="false">SUM(C67:X67)</f>
        <v>677</v>
      </c>
      <c r="C67" s="1" t="n">
        <v>30</v>
      </c>
      <c r="D67" s="1" t="n">
        <v>22</v>
      </c>
      <c r="E67" s="1" t="n">
        <v>21</v>
      </c>
      <c r="F67" s="1" t="n">
        <v>29</v>
      </c>
      <c r="G67" s="1" t="n">
        <v>21</v>
      </c>
      <c r="H67" s="1" t="n">
        <v>14</v>
      </c>
      <c r="I67" s="1" t="n">
        <v>112</v>
      </c>
      <c r="J67" s="1" t="n">
        <v>24</v>
      </c>
      <c r="K67" s="1" t="n">
        <v>9</v>
      </c>
      <c r="L67" s="1" t="n">
        <v>24</v>
      </c>
      <c r="M67" s="1" t="n">
        <v>55</v>
      </c>
      <c r="N67" s="1" t="n">
        <v>56</v>
      </c>
      <c r="O67" s="1" t="n">
        <v>41</v>
      </c>
      <c r="P67" s="1" t="n">
        <v>0</v>
      </c>
      <c r="Q67" s="1" t="n">
        <v>0</v>
      </c>
      <c r="R67" s="1" t="n">
        <v>60</v>
      </c>
      <c r="S67" s="1" t="n">
        <v>5</v>
      </c>
      <c r="T67" s="1" t="n">
        <v>34</v>
      </c>
      <c r="U67" s="1" t="n">
        <v>82</v>
      </c>
      <c r="V67" s="1" t="n">
        <v>10</v>
      </c>
      <c r="W67" s="1" t="n">
        <v>12</v>
      </c>
      <c r="X67" s="1" t="n">
        <v>16</v>
      </c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A66" activeCellId="0" sqref="A66:X67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3761</v>
      </c>
      <c r="C66" s="1" t="n">
        <v>44</v>
      </c>
      <c r="D66" s="1" t="n">
        <v>233</v>
      </c>
      <c r="E66" s="1" t="n">
        <v>274</v>
      </c>
      <c r="F66" s="1" t="n">
        <v>82</v>
      </c>
      <c r="G66" s="1" t="n">
        <v>33</v>
      </c>
      <c r="H66" s="1" t="n">
        <v>524</v>
      </c>
      <c r="I66" s="1" t="n">
        <v>161</v>
      </c>
      <c r="J66" s="1" t="n">
        <v>198</v>
      </c>
      <c r="K66" s="1" t="n">
        <v>185</v>
      </c>
      <c r="L66" s="1" t="n">
        <v>173</v>
      </c>
      <c r="M66" s="1" t="n">
        <v>455</v>
      </c>
      <c r="N66" s="1" t="n">
        <v>73</v>
      </c>
      <c r="O66" s="1" t="n">
        <v>175</v>
      </c>
      <c r="P66" s="1" t="n">
        <v>28</v>
      </c>
      <c r="Q66" s="1" t="n">
        <v>12</v>
      </c>
      <c r="R66" s="1" t="n">
        <v>137</v>
      </c>
      <c r="S66" s="1" t="n">
        <v>148</v>
      </c>
      <c r="T66" s="1" t="n">
        <v>226</v>
      </c>
      <c r="U66" s="1" t="n">
        <v>30</v>
      </c>
      <c r="V66" s="1" t="n">
        <v>109</v>
      </c>
      <c r="W66" s="1" t="n">
        <v>97</v>
      </c>
      <c r="X66" s="1" t="n">
        <v>364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3071</v>
      </c>
      <c r="C67" s="1" t="n">
        <v>28</v>
      </c>
      <c r="D67" s="1" t="n">
        <v>42</v>
      </c>
      <c r="E67" s="1" t="n">
        <v>333</v>
      </c>
      <c r="F67" s="1" t="n">
        <v>213</v>
      </c>
      <c r="G67" s="1" t="n">
        <v>14</v>
      </c>
      <c r="H67" s="1" t="n">
        <v>22</v>
      </c>
      <c r="I67" s="1" t="n">
        <v>164</v>
      </c>
      <c r="J67" s="1" t="n">
        <v>92</v>
      </c>
      <c r="K67" s="1" t="n">
        <v>54</v>
      </c>
      <c r="L67" s="1" t="n">
        <v>268</v>
      </c>
      <c r="M67" s="1" t="n">
        <v>1162</v>
      </c>
      <c r="N67" s="1" t="n">
        <v>104</v>
      </c>
      <c r="O67" s="1" t="n">
        <v>155</v>
      </c>
      <c r="P67" s="1" t="n">
        <v>0</v>
      </c>
      <c r="Q67" s="1" t="n">
        <v>46</v>
      </c>
      <c r="R67" s="1" t="n">
        <v>42</v>
      </c>
      <c r="S67" s="1" t="n">
        <v>144</v>
      </c>
      <c r="T67" s="1" t="n">
        <v>16</v>
      </c>
      <c r="U67" s="1" t="n">
        <v>13</v>
      </c>
      <c r="V67" s="1" t="n">
        <v>10</v>
      </c>
      <c r="W67" s="1" t="n">
        <v>122</v>
      </c>
      <c r="X67" s="1" t="n">
        <v>27</v>
      </c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7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6" activeCellId="0" sqref="A66:X67"/>
    </sheetView>
  </sheetViews>
  <sheetFormatPr defaultColWidth="11.992187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  <row r="66" customFormat="false" ht="12.8" hidden="false" customHeight="false" outlineLevel="0" collapsed="false">
      <c r="A66" s="7" t="n">
        <v>44407</v>
      </c>
      <c r="B66" s="6" t="n">
        <f aca="false">SUM(C66:X66)</f>
        <v>3128</v>
      </c>
      <c r="C66" s="6" t="n">
        <v>154</v>
      </c>
      <c r="D66" s="6" t="n">
        <v>0</v>
      </c>
      <c r="E66" s="6" t="n">
        <v>0</v>
      </c>
      <c r="F66" s="6" t="n">
        <v>165</v>
      </c>
      <c r="G66" s="6" t="n">
        <v>0</v>
      </c>
      <c r="H66" s="6" t="n">
        <v>0</v>
      </c>
      <c r="I66" s="6" t="n">
        <v>0</v>
      </c>
      <c r="J66" s="6" t="n">
        <v>216</v>
      </c>
      <c r="K66" s="6" t="n">
        <v>212</v>
      </c>
      <c r="L66" s="6" t="n">
        <v>287</v>
      </c>
      <c r="M66" s="6" t="n">
        <v>1</v>
      </c>
      <c r="N66" s="6" t="n">
        <v>646</v>
      </c>
      <c r="O66" s="6" t="n">
        <v>0</v>
      </c>
      <c r="P66" s="6" t="n">
        <v>0</v>
      </c>
      <c r="Q66" s="6" t="n">
        <v>0</v>
      </c>
      <c r="R66" s="6" t="n">
        <v>608</v>
      </c>
      <c r="S66" s="6" t="n">
        <v>71</v>
      </c>
      <c r="T66" s="6" t="n">
        <v>140</v>
      </c>
      <c r="U66" s="6" t="n">
        <v>0</v>
      </c>
      <c r="V66" s="6" t="n">
        <v>0</v>
      </c>
      <c r="W66" s="6" t="n">
        <v>0</v>
      </c>
      <c r="X66" s="6" t="n">
        <v>628</v>
      </c>
    </row>
    <row r="67" customFormat="false" ht="12.8" hidden="false" customHeight="false" outlineLevel="0" collapsed="false">
      <c r="A67" s="7" t="n">
        <v>44408</v>
      </c>
      <c r="B67" s="6" t="n">
        <f aca="false">SUM(C67:X67)</f>
        <v>2825</v>
      </c>
      <c r="C67" s="6" t="n">
        <v>139</v>
      </c>
      <c r="D67" s="6" t="n">
        <v>0</v>
      </c>
      <c r="E67" s="6" t="n">
        <v>0</v>
      </c>
      <c r="F67" s="6" t="n">
        <v>149</v>
      </c>
      <c r="G67" s="6" t="n">
        <v>0</v>
      </c>
      <c r="H67" s="6" t="n">
        <v>0</v>
      </c>
      <c r="I67" s="6" t="n">
        <v>0</v>
      </c>
      <c r="J67" s="6" t="n">
        <v>195</v>
      </c>
      <c r="K67" s="6" t="n">
        <v>192</v>
      </c>
      <c r="L67" s="6" t="n">
        <v>259</v>
      </c>
      <c r="M67" s="6" t="n">
        <v>1</v>
      </c>
      <c r="N67" s="6" t="n">
        <v>583</v>
      </c>
      <c r="O67" s="6" t="n">
        <v>0</v>
      </c>
      <c r="P67" s="6" t="n">
        <v>0</v>
      </c>
      <c r="Q67" s="6" t="n">
        <v>0</v>
      </c>
      <c r="R67" s="6" t="n">
        <v>549</v>
      </c>
      <c r="S67" s="6" t="n">
        <v>64</v>
      </c>
      <c r="T67" s="6" t="n">
        <v>127</v>
      </c>
      <c r="U67" s="6" t="n">
        <v>0</v>
      </c>
      <c r="V67" s="6" t="n">
        <v>0</v>
      </c>
      <c r="W67" s="6" t="n">
        <v>0</v>
      </c>
      <c r="X67" s="6" t="n">
        <v>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4" colorId="64" zoomScale="110" zoomScaleNormal="110" zoomScalePageLayoutView="100" workbookViewId="0">
      <selection pane="topLeft" activeCell="B66" activeCellId="0" sqref="A66:X67"/>
    </sheetView>
  </sheetViews>
  <sheetFormatPr defaultColWidth="11.99218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129</v>
      </c>
      <c r="C66" s="1" t="n">
        <v>6</v>
      </c>
      <c r="D66" s="1" t="n">
        <v>0</v>
      </c>
      <c r="E66" s="1" t="n">
        <v>0</v>
      </c>
      <c r="F66" s="1" t="n">
        <v>7</v>
      </c>
      <c r="G66" s="1" t="n">
        <v>0</v>
      </c>
      <c r="H66" s="1" t="n">
        <v>0</v>
      </c>
      <c r="I66" s="1" t="n">
        <v>0</v>
      </c>
      <c r="J66" s="1" t="n">
        <v>9</v>
      </c>
      <c r="K66" s="1" t="n">
        <v>9</v>
      </c>
      <c r="L66" s="1" t="n">
        <v>12</v>
      </c>
      <c r="M66" s="1" t="n">
        <v>0</v>
      </c>
      <c r="N66" s="1" t="n">
        <v>26</v>
      </c>
      <c r="O66" s="1" t="n">
        <v>0</v>
      </c>
      <c r="P66" s="1" t="n">
        <v>0</v>
      </c>
      <c r="Q66" s="1" t="n">
        <v>0</v>
      </c>
      <c r="R66" s="1" t="n">
        <v>25</v>
      </c>
      <c r="S66" s="1" t="n">
        <v>3</v>
      </c>
      <c r="T66" s="1" t="n">
        <v>6</v>
      </c>
      <c r="U66" s="1" t="n">
        <v>0</v>
      </c>
      <c r="V66" s="1" t="n">
        <v>0</v>
      </c>
      <c r="W66" s="1" t="n">
        <v>0</v>
      </c>
      <c r="X66" s="1" t="n">
        <v>26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106</v>
      </c>
      <c r="C67" s="1" t="n">
        <v>5</v>
      </c>
      <c r="D67" s="1" t="n">
        <v>0</v>
      </c>
      <c r="E67" s="1" t="n">
        <v>0</v>
      </c>
      <c r="F67" s="1" t="n">
        <v>6</v>
      </c>
      <c r="G67" s="1" t="n">
        <v>0</v>
      </c>
      <c r="H67" s="1" t="n">
        <v>0</v>
      </c>
      <c r="I67" s="1" t="n">
        <v>0</v>
      </c>
      <c r="J67" s="1" t="n">
        <v>7</v>
      </c>
      <c r="K67" s="1" t="n">
        <v>7</v>
      </c>
      <c r="L67" s="1" t="n">
        <v>10</v>
      </c>
      <c r="M67" s="1" t="n">
        <v>0</v>
      </c>
      <c r="N67" s="1" t="n">
        <v>22</v>
      </c>
      <c r="O67" s="1" t="n">
        <v>0</v>
      </c>
      <c r="P67" s="1" t="n">
        <v>0</v>
      </c>
      <c r="Q67" s="1" t="n">
        <v>0</v>
      </c>
      <c r="R67" s="1" t="n">
        <v>21</v>
      </c>
      <c r="S67" s="1" t="n">
        <v>2</v>
      </c>
      <c r="T67" s="1" t="n">
        <v>5</v>
      </c>
      <c r="U67" s="1" t="n">
        <v>0</v>
      </c>
      <c r="V67" s="1" t="n">
        <v>0</v>
      </c>
      <c r="W67" s="1" t="n">
        <v>0</v>
      </c>
      <c r="X67" s="1" t="n">
        <v>21</v>
      </c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47" colorId="64" zoomScale="100" zoomScaleNormal="100" zoomScalePageLayoutView="100" workbookViewId="0">
      <selection pane="topLeft" activeCell="A66" activeCellId="0" sqref="A66:X67"/>
    </sheetView>
  </sheetViews>
  <sheetFormatPr defaultColWidth="11.91406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3.8" hidden="false" customHeight="false" outlineLevel="0" collapsed="false">
      <c r="A66" s="3" t="n">
        <v>44407</v>
      </c>
      <c r="B66" s="8" t="n">
        <f aca="false">8926959 -SUM(Infectious!B66,Deaths!B66)</f>
        <v>8923069</v>
      </c>
      <c r="C66" s="9" t="n">
        <f aca="false">139485-SUM(Infectious!C66,Deaths!C66)</f>
        <v>139435</v>
      </c>
      <c r="D66" s="8" t="n">
        <f aca="false">189258--SUM(Infectious!D66,Deaths!D66)</f>
        <v>189491</v>
      </c>
      <c r="E66" s="8" t="n">
        <f aca="false">173970-SUM(Infectious!E66,Deaths!E66)</f>
        <v>173696</v>
      </c>
      <c r="F66" s="8" t="n">
        <f aca="false">157920-SUM(Infectious!F66,Deaths!F66)</f>
        <v>157831</v>
      </c>
      <c r="G66" s="8" t="n">
        <f aca="false">232077-SUM(Infectious!G66,Deaths!G66)</f>
        <v>232044</v>
      </c>
      <c r="H66" s="8" t="n">
        <f aca="false">356380-SUM(Infectious!H66,Deaths!H66)</f>
        <v>355856</v>
      </c>
      <c r="I66" s="8" t="n">
        <f aca="false">422151-SUM(Infectious!I66,Deaths!I66)</f>
        <v>421990</v>
      </c>
      <c r="J66" s="8" t="n">
        <f aca="false">233223-SUM(Infectious!J66,Deaths!J66)</f>
        <v>233016</v>
      </c>
      <c r="K66" s="8" t="n">
        <f aca="false">208680-SUM(Infectious!K66,Deaths!K66)</f>
        <v>208486</v>
      </c>
      <c r="L66" s="8" t="n">
        <f aca="false">618365-SUM(Infectious!L66,Deaths!L66)</f>
        <v>618180</v>
      </c>
      <c r="M66" s="8" t="n">
        <f aca="false">702972-SUM(Infectious!M66,Deaths!M66)</f>
        <v>702517</v>
      </c>
      <c r="N66" s="8" t="n">
        <f aca="false">781417-SUM(Infectious!N66,Deaths!N66)</f>
        <v>781318</v>
      </c>
      <c r="O66" s="8" t="n">
        <f aca="false">495955-SUM(Infectious!O66,Deaths!O66)</f>
        <v>495780</v>
      </c>
      <c r="P66" s="8" t="n">
        <f aca="false">69326-SUM(Infectious!P66,Deaths!P66)</f>
        <v>69298</v>
      </c>
      <c r="Q66" s="8" t="n">
        <f aca="false">457275-SUM(Infectious!Q66,Deaths!Q66)</f>
        <v>457263</v>
      </c>
      <c r="R66" s="8" t="n">
        <f aca="false">671252-SUM(Infectious!R66,Deaths!R66)</f>
        <v>671090</v>
      </c>
      <c r="S66" s="8" t="n">
        <f aca="false">539227-SUM(Infectious!S66,Deaths!S66)</f>
        <v>539076</v>
      </c>
      <c r="T66" s="8" t="n">
        <f aca="false">205329-SUM(Infectious!T66,Deaths!T66)</f>
        <v>205097</v>
      </c>
      <c r="U66" s="8" t="n">
        <f aca="false">162148-SUM(Infectious!U66,Deaths!U66)</f>
        <v>162118</v>
      </c>
      <c r="V66" s="8" t="n">
        <f aca="false">470393-SUM(Infectious!V66,Deaths!V66)</f>
        <v>470284</v>
      </c>
      <c r="W66" s="8" t="n">
        <f aca="false">478786-SUM(Infectious!W66,Deaths!W66)</f>
        <v>478689</v>
      </c>
      <c r="X66" s="8" t="n">
        <f aca="false">1161370-SUM(Infectious!X66,Deaths!X66)</f>
        <v>1160980</v>
      </c>
    </row>
    <row r="67" customFormat="false" ht="13.8" hidden="false" customHeight="false" outlineLevel="0" collapsed="false">
      <c r="A67" s="3" t="n">
        <v>44408</v>
      </c>
      <c r="B67" s="8" t="n">
        <f aca="false">8926959 -SUM(Infectious!B67,Deaths!B67)</f>
        <v>8923782</v>
      </c>
      <c r="C67" s="9" t="n">
        <f aca="false">139485-SUM(Infectious!C67,Deaths!C67)</f>
        <v>139452</v>
      </c>
      <c r="D67" s="8" t="n">
        <f aca="false">189258--SUM(Infectious!D67,Deaths!D67)</f>
        <v>189300</v>
      </c>
      <c r="E67" s="8" t="n">
        <f aca="false">173970-SUM(Infectious!E67,Deaths!E67)</f>
        <v>173637</v>
      </c>
      <c r="F67" s="8" t="n">
        <f aca="false">157920-SUM(Infectious!F67,Deaths!F67)</f>
        <v>157701</v>
      </c>
      <c r="G67" s="8" t="n">
        <f aca="false">232077-SUM(Infectious!G67,Deaths!G67)</f>
        <v>232063</v>
      </c>
      <c r="H67" s="8" t="n">
        <f aca="false">356380-SUM(Infectious!H67,Deaths!H67)</f>
        <v>356358</v>
      </c>
      <c r="I67" s="8" t="n">
        <f aca="false">422151-SUM(Infectious!I67,Deaths!I67)</f>
        <v>421987</v>
      </c>
      <c r="J67" s="8" t="n">
        <f aca="false">233223-SUM(Infectious!J67,Deaths!J67)</f>
        <v>233124</v>
      </c>
      <c r="K67" s="8" t="n">
        <f aca="false">208680-SUM(Infectious!K67,Deaths!K67)</f>
        <v>208619</v>
      </c>
      <c r="L67" s="8" t="n">
        <f aca="false">618365-SUM(Infectious!L67,Deaths!L67)</f>
        <v>618087</v>
      </c>
      <c r="M67" s="8" t="n">
        <f aca="false">702972-SUM(Infectious!M67,Deaths!M67)</f>
        <v>701810</v>
      </c>
      <c r="N67" s="8" t="n">
        <f aca="false">781417-SUM(Infectious!N67,Deaths!N67)</f>
        <v>781291</v>
      </c>
      <c r="O67" s="8" t="n">
        <f aca="false">495955-SUM(Infectious!O67,Deaths!O67)</f>
        <v>495800</v>
      </c>
      <c r="P67" s="8" t="n">
        <f aca="false">69326-SUM(Infectious!P67,Deaths!P67)</f>
        <v>69326</v>
      </c>
      <c r="Q67" s="8" t="n">
        <f aca="false">457275-SUM(Infectious!Q67,Deaths!Q67)</f>
        <v>457229</v>
      </c>
      <c r="R67" s="8" t="n">
        <f aca="false">671252-SUM(Infectious!R67,Deaths!R67)</f>
        <v>671189</v>
      </c>
      <c r="S67" s="8" t="n">
        <f aca="false">539227-SUM(Infectious!S67,Deaths!S67)</f>
        <v>539081</v>
      </c>
      <c r="T67" s="8" t="n">
        <f aca="false">205329-SUM(Infectious!T67,Deaths!T67)</f>
        <v>205308</v>
      </c>
      <c r="U67" s="8" t="n">
        <f aca="false">162148-SUM(Infectious!U67,Deaths!U67)</f>
        <v>162135</v>
      </c>
      <c r="V67" s="8" t="n">
        <f aca="false">470393-SUM(Infectious!V67,Deaths!V67)</f>
        <v>470383</v>
      </c>
      <c r="W67" s="8" t="n">
        <f aca="false">478786-SUM(Infectious!W67,Deaths!W67)</f>
        <v>478664</v>
      </c>
      <c r="X67" s="8" t="n">
        <f aca="false">1161370-SUM(Infectious!X67,Deaths!X67)</f>
        <v>1161322</v>
      </c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2021-07-31T18:35:04Z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