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4i12\Documents\_my\1115\"/>
    </mc:Choice>
  </mc:AlternateContent>
  <xr:revisionPtr revIDLastSave="0" documentId="13_ncr:1_{A794818A-1F7B-4786-BA7C-F7C127D0FED8}" xr6:coauthVersionLast="47" xr6:coauthVersionMax="47" xr10:uidLastSave="{00000000-0000-0000-0000-000000000000}"/>
  <bookViews>
    <workbookView xWindow="-120" yWindow="-120" windowWidth="29040" windowHeight="16440" xr2:uid="{B89CE4B1-E9E8-495D-9D17-1491F71262CF}"/>
  </bookViews>
  <sheets>
    <sheet name="直列" sheetId="1" r:id="rId1"/>
    <sheet name="並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F4" i="2"/>
  <c r="G4" i="2"/>
  <c r="H4" i="2"/>
  <c r="I4" i="2"/>
  <c r="J4" i="2"/>
  <c r="F5" i="2"/>
  <c r="G5" i="2"/>
  <c r="H5" i="2"/>
  <c r="I5" i="2"/>
  <c r="J5" i="2"/>
  <c r="F6" i="2"/>
  <c r="H6" i="2" s="1"/>
  <c r="G6" i="2"/>
  <c r="F7" i="2"/>
  <c r="G7" i="2"/>
  <c r="H7" i="2"/>
  <c r="I7" i="2"/>
  <c r="J7" i="2"/>
  <c r="F8" i="2"/>
  <c r="G8" i="2"/>
  <c r="H8" i="2"/>
  <c r="I8" i="2"/>
  <c r="J8" i="2"/>
  <c r="F9" i="2"/>
  <c r="G9" i="2"/>
  <c r="I9" i="2" s="1"/>
  <c r="J9" i="2" s="1"/>
  <c r="H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 s="1"/>
  <c r="F13" i="2"/>
  <c r="G13" i="2"/>
  <c r="H13" i="2"/>
  <c r="I13" i="2"/>
  <c r="J13" i="2"/>
  <c r="C60" i="2"/>
  <c r="C61" i="2"/>
  <c r="C62" i="2"/>
  <c r="C63" i="2"/>
  <c r="C64" i="2"/>
  <c r="C65" i="2"/>
  <c r="C66" i="2"/>
  <c r="C67" i="2"/>
  <c r="C68" i="2"/>
  <c r="C59" i="2"/>
  <c r="C50" i="2"/>
  <c r="C51" i="2"/>
  <c r="C52" i="2"/>
  <c r="C53" i="2"/>
  <c r="C45" i="2"/>
  <c r="C46" i="2"/>
  <c r="C47" i="2"/>
  <c r="C48" i="2"/>
  <c r="C49" i="2"/>
  <c r="C44" i="2"/>
  <c r="F16" i="2"/>
  <c r="C30" i="2"/>
  <c r="C31" i="2"/>
  <c r="C32" i="2"/>
  <c r="C33" i="2"/>
  <c r="C34" i="2"/>
  <c r="C35" i="2"/>
  <c r="C36" i="2"/>
  <c r="C37" i="2"/>
  <c r="C38" i="2"/>
  <c r="C29" i="2"/>
  <c r="D47" i="1"/>
  <c r="D48" i="1"/>
  <c r="D49" i="1"/>
  <c r="D50" i="1"/>
  <c r="D51" i="1"/>
  <c r="D52" i="1"/>
  <c r="D53" i="1"/>
  <c r="D54" i="1"/>
  <c r="D46" i="1"/>
  <c r="D40" i="1"/>
  <c r="D39" i="1"/>
  <c r="D36" i="1"/>
  <c r="D33" i="1"/>
  <c r="D34" i="1"/>
  <c r="D35" i="1"/>
  <c r="D37" i="1"/>
  <c r="D38" i="1"/>
  <c r="D32" i="1"/>
  <c r="D19" i="1"/>
  <c r="D20" i="1"/>
  <c r="D21" i="1"/>
  <c r="D22" i="1"/>
  <c r="D23" i="1"/>
  <c r="D24" i="1"/>
  <c r="D25" i="1"/>
  <c r="D26" i="1"/>
  <c r="G20" i="2"/>
  <c r="E21" i="2"/>
  <c r="F21" i="2" s="1"/>
  <c r="G21" i="2" s="1"/>
  <c r="E24" i="2"/>
  <c r="E25" i="2"/>
  <c r="F25" i="2" s="1"/>
  <c r="G25" i="2" s="1"/>
  <c r="E20" i="2"/>
  <c r="E19" i="2"/>
  <c r="F24" i="2"/>
  <c r="G24" i="2" s="1"/>
  <c r="F20" i="2"/>
  <c r="E16" i="2"/>
  <c r="G16" i="2"/>
  <c r="E17" i="2"/>
  <c r="E18" i="2"/>
  <c r="F18" i="2" s="1"/>
  <c r="G18" i="2" s="1"/>
  <c r="F19" i="2"/>
  <c r="G19" i="2" s="1"/>
  <c r="E22" i="2"/>
  <c r="F22" i="2" s="1"/>
  <c r="G22" i="2" s="1"/>
  <c r="E23" i="2"/>
  <c r="F23" i="2" s="1"/>
  <c r="G23" i="2" s="1"/>
  <c r="F5" i="1"/>
  <c r="H5" i="1" s="1"/>
  <c r="F6" i="1"/>
  <c r="H6" i="1" s="1"/>
  <c r="F7" i="1"/>
  <c r="G7" i="1" s="1"/>
  <c r="F8" i="1"/>
  <c r="G8" i="1" s="1"/>
  <c r="F9" i="1"/>
  <c r="H9" i="1" s="1"/>
  <c r="F10" i="1"/>
  <c r="H10" i="1" s="1"/>
  <c r="F11" i="1"/>
  <c r="H11" i="1" s="1"/>
  <c r="F12" i="1"/>
  <c r="H12" i="1" s="1"/>
  <c r="F13" i="1"/>
  <c r="H13" i="1" s="1"/>
  <c r="F4" i="1"/>
  <c r="G4" i="1" s="1"/>
  <c r="I6" i="2" l="1"/>
  <c r="J6" i="2" s="1"/>
  <c r="H8" i="1"/>
  <c r="I8" i="1" s="1"/>
  <c r="J8" i="1" s="1"/>
  <c r="K8" i="1" s="1"/>
  <c r="H7" i="1"/>
  <c r="I7" i="1" s="1"/>
  <c r="J7" i="1" s="1"/>
  <c r="K7" i="1" s="1"/>
  <c r="G6" i="1"/>
  <c r="I6" i="1" s="1"/>
  <c r="J6" i="1" s="1"/>
  <c r="K6" i="1" s="1"/>
  <c r="G5" i="1"/>
  <c r="I5" i="1" s="1"/>
  <c r="J5" i="1" s="1"/>
  <c r="K5" i="1" s="1"/>
  <c r="G9" i="1"/>
  <c r="I9" i="1" s="1"/>
  <c r="J9" i="1" s="1"/>
  <c r="K9" i="1" s="1"/>
  <c r="G13" i="1"/>
  <c r="I13" i="1" s="1"/>
  <c r="G11" i="1"/>
  <c r="I11" i="1" s="1"/>
  <c r="F17" i="2"/>
  <c r="G17" i="2" s="1"/>
  <c r="G12" i="1"/>
  <c r="I12" i="1" s="1"/>
  <c r="G10" i="1"/>
  <c r="I10" i="1" s="1"/>
  <c r="H4" i="1"/>
  <c r="I4" i="1" s="1"/>
  <c r="J4" i="1" s="1"/>
  <c r="K4" i="1" s="1"/>
  <c r="D18" i="1" l="1"/>
  <c r="J11" i="1"/>
  <c r="K11" i="1" s="1"/>
  <c r="J10" i="1"/>
  <c r="K10" i="1" s="1"/>
  <c r="J12" i="1"/>
  <c r="K12" i="1" s="1"/>
  <c r="J13" i="1"/>
  <c r="K13" i="1" s="1"/>
</calcChain>
</file>

<file path=xl/sharedStrings.xml><?xml version="1.0" encoding="utf-8"?>
<sst xmlns="http://schemas.openxmlformats.org/spreadsheetml/2006/main" count="53" uniqueCount="36">
  <si>
    <t>周波数(Hz)</t>
    <rPh sb="0" eb="3">
      <t>シュウハスウ</t>
    </rPh>
    <phoneticPr fontId="1"/>
  </si>
  <si>
    <t>メモ</t>
    <phoneticPr fontId="1"/>
  </si>
  <si>
    <t>R=178.9(Ω)</t>
    <phoneticPr fontId="1"/>
  </si>
  <si>
    <t>理論値=約10670Hz</t>
  </si>
  <si>
    <t>理論値=約10670Hz</t>
    <rPh sb="0" eb="3">
      <t>リロンチ</t>
    </rPh>
    <rPh sb="4" eb="5">
      <t>ヤク</t>
    </rPh>
    <phoneticPr fontId="1"/>
  </si>
  <si>
    <t>VR(mV)</t>
    <phoneticPr fontId="1"/>
  </si>
  <si>
    <t>VC(mV):CH2</t>
    <phoneticPr fontId="1"/>
  </si>
  <si>
    <t>VL(mV):CH1</t>
    <phoneticPr fontId="1"/>
  </si>
  <si>
    <t>電流I(mA)</t>
    <rPh sb="0" eb="2">
      <t>デンリュウ</t>
    </rPh>
    <phoneticPr fontId="1"/>
  </si>
  <si>
    <t>|Z|</t>
    <phoneticPr fontId="1"/>
  </si>
  <si>
    <t>直列共振(2)(3)</t>
    <rPh sb="0" eb="4">
      <t>チョクレツキョウシン</t>
    </rPh>
    <phoneticPr fontId="1"/>
  </si>
  <si>
    <t>周波数(Hz)</t>
    <phoneticPr fontId="1"/>
  </si>
  <si>
    <t>並列共振(2)(3)</t>
    <rPh sb="0" eb="2">
      <t>ヘイレツ</t>
    </rPh>
    <rPh sb="2" eb="4">
      <t>キョウシン</t>
    </rPh>
    <phoneticPr fontId="1"/>
  </si>
  <si>
    <t>XL(Ω)</t>
    <phoneticPr fontId="1"/>
  </si>
  <si>
    <t>XC(Ω)</t>
    <phoneticPr fontId="1"/>
  </si>
  <si>
    <t>Z=XL-XC(Ω)</t>
    <phoneticPr fontId="1"/>
  </si>
  <si>
    <t>|Z|(Ω)</t>
    <phoneticPr fontId="1"/>
  </si>
  <si>
    <t>インピーダンス|Z|(Ω)</t>
    <phoneticPr fontId="1"/>
  </si>
  <si>
    <t>アドミタンス|Y|(S)</t>
    <phoneticPr fontId="1"/>
  </si>
  <si>
    <t>理論値=約10606Hz</t>
    <rPh sb="0" eb="3">
      <t>リロンチ</t>
    </rPh>
    <rPh sb="4" eb="5">
      <t>ヤク</t>
    </rPh>
    <phoneticPr fontId="1"/>
  </si>
  <si>
    <t>理論値=約10606Hz</t>
    <phoneticPr fontId="1"/>
  </si>
  <si>
    <t>VLC(mV)</t>
    <phoneticPr fontId="1"/>
  </si>
  <si>
    <t>I(mA)</t>
    <phoneticPr fontId="1"/>
  </si>
  <si>
    <t>|Y|</t>
    <phoneticPr fontId="1"/>
  </si>
  <si>
    <t>アドミタンスY(S)</t>
    <phoneticPr fontId="1"/>
  </si>
  <si>
    <t>インピーダンスZ(Ω)</t>
    <phoneticPr fontId="1"/>
  </si>
  <si>
    <t>f(Hz)</t>
    <phoneticPr fontId="1"/>
  </si>
  <si>
    <t>VL(mV)</t>
    <phoneticPr fontId="1"/>
  </si>
  <si>
    <t>VC(mV)</t>
    <phoneticPr fontId="1"/>
  </si>
  <si>
    <t>f1</t>
    <phoneticPr fontId="1"/>
  </si>
  <si>
    <t>f2</t>
    <phoneticPr fontId="1"/>
  </si>
  <si>
    <t>z_max / sqrt(2)</t>
    <phoneticPr fontId="1"/>
  </si>
  <si>
    <t>m1</t>
    <phoneticPr fontId="1"/>
  </si>
  <si>
    <t>m2</t>
    <phoneticPr fontId="1"/>
  </si>
  <si>
    <t>y=m1*f1+b, b=?</t>
    <phoneticPr fontId="1"/>
  </si>
  <si>
    <t>y=m2*f2+b, b=?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</si>
</sst>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7" xfId="0" applyNumberFormat="1" applyBorder="1">
      <alignment vertical="center"/>
    </xf>
    <xf numFmtId="0" fontId="0" fillId="0" borderId="5" xfId="0" applyFill="1" applyBorder="1">
      <alignment vertical="center"/>
    </xf>
    <xf numFmtId="177" fontId="0" fillId="0" borderId="7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直流共振回路</a:t>
            </a:r>
            <a:r>
              <a:rPr lang="en-US" altLang="ja-JP"/>
              <a:t>(</a:t>
            </a:r>
            <a:r>
              <a:rPr lang="ja-JP" altLang="en-US"/>
              <a:t>インピーダンス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18729578126108476"/>
          <c:y val="4.6105501657213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211088338538631"/>
          <c:y val="0.21293350305194564"/>
          <c:w val="0.74853610985898533"/>
          <c:h val="0.56711051110078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直列!$D$17</c:f>
              <c:strCache>
                <c:ptCount val="1"/>
                <c:pt idx="0">
                  <c:v>インピーダンスZ(Ω)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直列!$C$18:$C$26</c:f>
              <c:numCache>
                <c:formatCode>General</c:formatCode>
                <c:ptCount val="9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14960</c:v>
                </c:pt>
                <c:pt idx="6">
                  <c:v>22320</c:v>
                </c:pt>
                <c:pt idx="7">
                  <c:v>33400</c:v>
                </c:pt>
                <c:pt idx="8">
                  <c:v>50000</c:v>
                </c:pt>
              </c:numCache>
            </c:numRef>
          </c:xVal>
          <c:yVal>
            <c:numRef>
              <c:f>直列!$D$18:$D$26</c:f>
              <c:numCache>
                <c:formatCode>General</c:formatCode>
                <c:ptCount val="9"/>
                <c:pt idx="0">
                  <c:v>883.9764705882352</c:v>
                </c:pt>
                <c:pt idx="1">
                  <c:v>824.92777777777792</c:v>
                </c:pt>
                <c:pt idx="2">
                  <c:v>638.92857142857156</c:v>
                </c:pt>
                <c:pt idx="3">
                  <c:v>270.5317073170732</c:v>
                </c:pt>
                <c:pt idx="4">
                  <c:v>4.5291139240506482</c:v>
                </c:pt>
                <c:pt idx="5">
                  <c:v>198.7777777777778</c:v>
                </c:pt>
                <c:pt idx="6">
                  <c:v>354.07291666666663</c:v>
                </c:pt>
                <c:pt idx="7">
                  <c:v>475.36285714285719</c:v>
                </c:pt>
                <c:pt idx="8">
                  <c:v>566.51666666666665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5-4C6B-A390-9C1D47B2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479"/>
        <c:axId val="171523311"/>
      </c:scatterChart>
      <c:valAx>
        <c:axId val="1715224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23311"/>
        <c:crosses val="autoZero"/>
        <c:crossBetween val="midCat"/>
      </c:valAx>
      <c:valAx>
        <c:axId val="1715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インピーダンス</a:t>
                </a:r>
                <a:r>
                  <a:rPr lang="en-US" altLang="ja-JP"/>
                  <a:t>|Z|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直流共振回路（アドミタンス）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直列!$D$31</c:f>
              <c:strCache>
                <c:ptCount val="1"/>
                <c:pt idx="0">
                  <c:v>アドミタンスY(S)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直列!$C$32:$C$40</c:f>
              <c:numCache>
                <c:formatCode>General</c:formatCode>
                <c:ptCount val="9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14960</c:v>
                </c:pt>
                <c:pt idx="6">
                  <c:v>22320</c:v>
                </c:pt>
                <c:pt idx="7">
                  <c:v>33400</c:v>
                </c:pt>
                <c:pt idx="8">
                  <c:v>50000</c:v>
                </c:pt>
              </c:numCache>
            </c:numRef>
          </c:xVal>
          <c:yVal>
            <c:numRef>
              <c:f>(直列!$D$32:$D$40,直列!$C$45)</c:f>
              <c:numCache>
                <c:formatCode>General</c:formatCode>
                <c:ptCount val="10"/>
                <c:pt idx="0">
                  <c:v>1.1312518299661956E-3</c:v>
                </c:pt>
                <c:pt idx="1">
                  <c:v>1.2122273330325212E-3</c:v>
                </c:pt>
                <c:pt idx="2">
                  <c:v>1.5651201788708772E-3</c:v>
                </c:pt>
                <c:pt idx="3">
                  <c:v>3.6964243855821415E-3</c:v>
                </c:pt>
                <c:pt idx="4">
                  <c:v>0.22079373951928377</c:v>
                </c:pt>
                <c:pt idx="5">
                  <c:v>5.0307434320849631E-3</c:v>
                </c:pt>
                <c:pt idx="6">
                  <c:v>2.8242770145038396E-3</c:v>
                </c:pt>
                <c:pt idx="7">
                  <c:v>2.1036561543963405E-3</c:v>
                </c:pt>
                <c:pt idx="8">
                  <c:v>1.7651731340648997E-3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B-42BB-905C-F6EE76B9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2783"/>
        <c:axId val="157985295"/>
      </c:scatterChart>
      <c:valAx>
        <c:axId val="15799278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Hz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85295"/>
        <c:crosses val="autoZero"/>
        <c:crossBetween val="midCat"/>
      </c:valAx>
      <c:valAx>
        <c:axId val="1579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アドミタンス</a:t>
                </a:r>
                <a:r>
                  <a:rPr lang="en-US" altLang="ja-JP"/>
                  <a:t>|Y|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直流共振回路</a:t>
            </a:r>
            <a:r>
              <a:rPr lang="en-US" altLang="ja-JP"/>
              <a:t>(</a:t>
            </a:r>
            <a:r>
              <a:rPr lang="ja-JP" altLang="en-US"/>
              <a:t>電流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直列!$D$45</c:f>
              <c:strCache>
                <c:ptCount val="1"/>
                <c:pt idx="0">
                  <c:v>電流I(mA)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直列!$C$46:$C$54</c:f>
              <c:numCache>
                <c:formatCode>General</c:formatCode>
                <c:ptCount val="9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14960</c:v>
                </c:pt>
                <c:pt idx="6">
                  <c:v>22320</c:v>
                </c:pt>
                <c:pt idx="7">
                  <c:v>33400</c:v>
                </c:pt>
                <c:pt idx="8">
                  <c:v>50000</c:v>
                </c:pt>
              </c:numCache>
            </c:numRef>
          </c:xVal>
          <c:yVal>
            <c:numRef>
              <c:f>直列!$D$46:$D$54</c:f>
              <c:numCache>
                <c:formatCode>General</c:formatCode>
                <c:ptCount val="9"/>
                <c:pt idx="0">
                  <c:v>0.95025153717160427</c:v>
                </c:pt>
                <c:pt idx="1">
                  <c:v>1.0061486864169926</c:v>
                </c:pt>
                <c:pt idx="2">
                  <c:v>1.1738401341531581</c:v>
                </c:pt>
                <c:pt idx="3">
                  <c:v>2.2917831190609279</c:v>
                </c:pt>
                <c:pt idx="4">
                  <c:v>4.4158747903856899</c:v>
                </c:pt>
                <c:pt idx="5">
                  <c:v>4.0245947456679705</c:v>
                </c:pt>
                <c:pt idx="6">
                  <c:v>2.6830631637786473</c:v>
                </c:pt>
                <c:pt idx="7">
                  <c:v>1.9564002235885969</c:v>
                </c:pt>
                <c:pt idx="8">
                  <c:v>1.6769144773616544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4B61-9615-540B8334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76415"/>
        <c:axId val="1018383903"/>
      </c:scatterChart>
      <c:valAx>
        <c:axId val="101837641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Hz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8383903"/>
        <c:crosses val="autoZero"/>
        <c:crossBetween val="midCat"/>
      </c:valAx>
      <c:valAx>
        <c:axId val="10183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(mA)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837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並列共振回路（電流）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並列!$C$28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並列!$B$29:$B$38</c:f>
              <c:numCache>
                <c:formatCode>General</c:formatCode>
                <c:ptCount val="10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10606</c:v>
                </c:pt>
                <c:pt idx="6">
                  <c:v>14960</c:v>
                </c:pt>
                <c:pt idx="7">
                  <c:v>22320</c:v>
                </c:pt>
                <c:pt idx="8">
                  <c:v>33400</c:v>
                </c:pt>
                <c:pt idx="9">
                  <c:v>50000</c:v>
                </c:pt>
              </c:numCache>
            </c:numRef>
          </c:xVal>
          <c:yVal>
            <c:numRef>
              <c:f>並列!$C$29:$C$38</c:f>
              <c:numCache>
                <c:formatCode>General</c:formatCode>
                <c:ptCount val="10"/>
                <c:pt idx="0">
                  <c:v>5.1425377305757403</c:v>
                </c:pt>
                <c:pt idx="1">
                  <c:v>4.6953605366126325</c:v>
                </c:pt>
                <c:pt idx="2">
                  <c:v>4.0804918949133597</c:v>
                </c:pt>
                <c:pt idx="3">
                  <c:v>2.9066517607602012</c:v>
                </c:pt>
                <c:pt idx="4">
                  <c:v>1.397428731134712</c:v>
                </c:pt>
                <c:pt idx="5">
                  <c:v>1.3415315818893236</c:v>
                </c:pt>
                <c:pt idx="6">
                  <c:v>2.3476802683063163</c:v>
                </c:pt>
                <c:pt idx="7">
                  <c:v>3.9686975964225821</c:v>
                </c:pt>
                <c:pt idx="8">
                  <c:v>4.9189491335941868</c:v>
                </c:pt>
                <c:pt idx="9">
                  <c:v>5.3661263275572946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3-45C7-B999-9DEB2A11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10031"/>
        <c:axId val="864615439"/>
      </c:scatterChart>
      <c:valAx>
        <c:axId val="8646100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615439"/>
        <c:crosses val="autoZero"/>
        <c:crossBetween val="midCat"/>
      </c:valAx>
      <c:valAx>
        <c:axId val="8646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I(mA)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35685586176727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61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並列共振回路（アドミタンス）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並列!$C$43</c:f>
              <c:strCache>
                <c:ptCount val="1"/>
                <c:pt idx="0">
                  <c:v>|Y|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並列!$B$44:$B$53</c:f>
              <c:numCache>
                <c:formatCode>General</c:formatCode>
                <c:ptCount val="10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10606</c:v>
                </c:pt>
                <c:pt idx="6">
                  <c:v>14960</c:v>
                </c:pt>
                <c:pt idx="7">
                  <c:v>22320</c:v>
                </c:pt>
                <c:pt idx="8">
                  <c:v>33400</c:v>
                </c:pt>
                <c:pt idx="9">
                  <c:v>50000</c:v>
                </c:pt>
              </c:numCache>
            </c:numRef>
          </c:xVal>
          <c:yVal>
            <c:numRef>
              <c:f>並列!$C$44:$C$53</c:f>
              <c:numCache>
                <c:formatCode>General</c:formatCode>
                <c:ptCount val="10"/>
                <c:pt idx="0">
                  <c:v>1.7141792435252469E-2</c:v>
                </c:pt>
                <c:pt idx="1">
                  <c:v>1.1452098869786908E-2</c:v>
                </c:pt>
                <c:pt idx="2">
                  <c:v>7.2865926694881426E-3</c:v>
                </c:pt>
                <c:pt idx="3">
                  <c:v>4.0370163343891683E-3</c:v>
                </c:pt>
                <c:pt idx="4">
                  <c:v>1.6440338013349552E-3</c:v>
                </c:pt>
                <c:pt idx="5">
                  <c:v>1.5782724492815572E-3</c:v>
                </c:pt>
                <c:pt idx="6">
                  <c:v>2.8983707016127362E-3</c:v>
                </c:pt>
                <c:pt idx="7">
                  <c:v>6.2010899944102849E-3</c:v>
                </c:pt>
                <c:pt idx="8">
                  <c:v>1.0693367681726493E-2</c:v>
                </c:pt>
                <c:pt idx="9">
                  <c:v>1.6260988871385742E-2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4-4D4D-A3CC-4F08C7C7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36383"/>
        <c:axId val="1019173471"/>
      </c:scatterChart>
      <c:valAx>
        <c:axId val="100353638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9173471"/>
        <c:crosses val="autoZero"/>
        <c:crossBetween val="midCat"/>
      </c:valAx>
      <c:valAx>
        <c:axId val="10191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アドミタンス</a:t>
                </a:r>
                <a:r>
                  <a:rPr lang="en-US" altLang="ja-JP"/>
                  <a:t>|Y|(S)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35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並列共振回路（インピーダンス）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並列!$C$58</c:f>
              <c:strCache>
                <c:ptCount val="1"/>
                <c:pt idx="0">
                  <c:v>|Z|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並列!$B$59:$B$68</c:f>
              <c:numCache>
                <c:formatCode>General</c:formatCode>
                <c:ptCount val="10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10606</c:v>
                </c:pt>
                <c:pt idx="6">
                  <c:v>14960</c:v>
                </c:pt>
                <c:pt idx="7">
                  <c:v>22320</c:v>
                </c:pt>
                <c:pt idx="8">
                  <c:v>33400</c:v>
                </c:pt>
                <c:pt idx="9">
                  <c:v>50000</c:v>
                </c:pt>
              </c:numCache>
            </c:numRef>
          </c:xVal>
          <c:yVal>
            <c:numRef>
              <c:f>並列!$C$59:$C$68</c:f>
              <c:numCache>
                <c:formatCode>General</c:formatCode>
                <c:ptCount val="10"/>
                <c:pt idx="0">
                  <c:v>58.336956521739133</c:v>
                </c:pt>
                <c:pt idx="1">
                  <c:v>87.320238095238096</c:v>
                </c:pt>
                <c:pt idx="2">
                  <c:v>137.23835616438356</c:v>
                </c:pt>
                <c:pt idx="3">
                  <c:v>247.7076923076923</c:v>
                </c:pt>
                <c:pt idx="4">
                  <c:v>608.2600000000001</c:v>
                </c:pt>
                <c:pt idx="5">
                  <c:v>633.60416666666663</c:v>
                </c:pt>
                <c:pt idx="6">
                  <c:v>345.0214285714286</c:v>
                </c:pt>
                <c:pt idx="7">
                  <c:v>161.26197183098591</c:v>
                </c:pt>
                <c:pt idx="8">
                  <c:v>93.515909090909091</c:v>
                </c:pt>
                <c:pt idx="9">
                  <c:v>61.496874999999996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8D1-B055-D966371B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39567"/>
        <c:axId val="1013040399"/>
      </c:scatterChart>
      <c:valAx>
        <c:axId val="101303956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040399"/>
        <c:crosses val="autoZero"/>
        <c:crossBetween val="midCat"/>
      </c:valAx>
      <c:valAx>
        <c:axId val="10130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インピーダンス</a:t>
                </a:r>
                <a:r>
                  <a:rPr lang="en-US" altLang="ja-JP"/>
                  <a:t>|Z|(Ω)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0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1671637</xdr:colOff>
      <xdr:row>15</xdr:row>
      <xdr:rowOff>133350</xdr:rowOff>
    </xdr:from>
    <xdr:to>
      <xdr:col>7</xdr:col>
      <xdr:colOff>661987</xdr:colOff>
      <xdr:row>27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E9B8C1-7C6A-4268-8765-CCA16B655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884465</xdr:colOff>
      <xdr:row>29</xdr:row>
      <xdr:rowOff>23131</xdr:rowOff>
    </xdr:from>
    <xdr:to>
      <xdr:col>7</xdr:col>
      <xdr:colOff>1102179</xdr:colOff>
      <xdr:row>40</xdr:row>
      <xdr:rowOff>72117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8C48BC8-F36C-4FFD-98CC-F77E5CA8B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308161</xdr:colOff>
      <xdr:row>42</xdr:row>
      <xdr:rowOff>208429</xdr:rowOff>
    </xdr:from>
    <xdr:to>
      <xdr:col>7</xdr:col>
      <xdr:colOff>1439955</xdr:colOff>
      <xdr:row>54</xdr:row>
      <xdr:rowOff>94129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3447F9A-C389-4F55-B052-CDF1104D2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26</xdr:row>
      <xdr:rowOff>190500</xdr:rowOff>
    </xdr:from>
    <xdr:to>
      <xdr:col>7</xdr:col>
      <xdr:colOff>352425</xdr:colOff>
      <xdr:row>38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DB4D9B-A84A-4086-BCC5-26AE4FE6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935690</xdr:colOff>
      <xdr:row>41</xdr:row>
      <xdr:rowOff>62752</xdr:rowOff>
    </xdr:from>
    <xdr:to>
      <xdr:col>7</xdr:col>
      <xdr:colOff>330573</xdr:colOff>
      <xdr:row>52</xdr:row>
      <xdr:rowOff>194981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1EF85B-9C9A-4EC9-B18B-3C56CBD1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1058955</xdr:colOff>
      <xdr:row>56</xdr:row>
      <xdr:rowOff>163606</xdr:rowOff>
    </xdr:from>
    <xdr:to>
      <xdr:col>7</xdr:col>
      <xdr:colOff>453838</xdr:colOff>
      <xdr:row>68</xdr:row>
      <xdr:rowOff>49306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632AEE-606D-47E9-97EE-173B42D9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145E-538F-43FE-8F27-4C9F7A9173D4}">
  <dimension ref="A1:K54"/>
  <sheetViews>
    <sheetView tabSelected="1" topLeftCell="E26" zoomScale="130" zoomScaleNormal="130" workbookViewId="0">
      <selection activeCell="I38" sqref="I38"/>
    </sheetView>
  </sheetViews>
  <sheetFormatPr defaultRowHeight="18.75" x14ac:dyDescent="0.4"/>
  <cols>
    <col min="2" max="2" width="21.125" customWidth="1"/>
    <col min="3" max="3" width="13.75" customWidth="1"/>
    <col min="4" max="4" width="21.5" customWidth="1"/>
    <col min="5" max="5" width="12" customWidth="1"/>
    <col min="6" max="6" width="22" customWidth="1"/>
    <col min="7" max="7" width="23.125" customWidth="1"/>
    <col min="8" max="8" width="25.875" customWidth="1"/>
    <col min="9" max="10" width="24.5" customWidth="1"/>
    <col min="11" max="11" width="21" customWidth="1"/>
  </cols>
  <sheetData>
    <row r="1" spans="1:11" ht="19.5" thickBot="1" x14ac:dyDescent="0.45">
      <c r="A1" t="s">
        <v>1</v>
      </c>
      <c r="B1" s="2" t="s">
        <v>2</v>
      </c>
      <c r="C1" s="8"/>
      <c r="E1" s="8"/>
      <c r="F1" s="8"/>
      <c r="G1" s="8"/>
      <c r="H1" s="8"/>
      <c r="I1" s="8"/>
      <c r="J1" s="8"/>
      <c r="K1" s="8"/>
    </row>
    <row r="2" spans="1:11" ht="19.5" thickBot="1" x14ac:dyDescent="0.45">
      <c r="B2" s="8" t="s">
        <v>10</v>
      </c>
      <c r="C2" s="8" t="s">
        <v>4</v>
      </c>
      <c r="D2" s="8"/>
      <c r="E2" s="8"/>
      <c r="F2" s="8"/>
      <c r="G2" s="8"/>
      <c r="H2" s="8"/>
      <c r="I2" s="8"/>
      <c r="J2" s="8"/>
      <c r="K2" s="8"/>
    </row>
    <row r="3" spans="1:11" ht="19.5" thickBot="1" x14ac:dyDescent="0.45">
      <c r="B3" s="1" t="s">
        <v>26</v>
      </c>
      <c r="C3" s="21" t="s">
        <v>5</v>
      </c>
      <c r="D3" s="20" t="s">
        <v>27</v>
      </c>
      <c r="E3" s="22" t="s">
        <v>28</v>
      </c>
      <c r="F3" s="1" t="s">
        <v>22</v>
      </c>
      <c r="G3" s="23" t="s">
        <v>13</v>
      </c>
      <c r="H3" s="23" t="s">
        <v>14</v>
      </c>
      <c r="I3" s="23" t="s">
        <v>15</v>
      </c>
      <c r="J3" s="23" t="s">
        <v>17</v>
      </c>
      <c r="K3" s="23" t="s">
        <v>18</v>
      </c>
    </row>
    <row r="4" spans="1:11" ht="19.5" thickBot="1" x14ac:dyDescent="0.45">
      <c r="B4" s="6">
        <v>1989</v>
      </c>
      <c r="C4" s="11">
        <v>170</v>
      </c>
      <c r="D4" s="12">
        <v>160</v>
      </c>
      <c r="E4" s="13">
        <v>1000</v>
      </c>
      <c r="F4" s="10">
        <f t="shared" ref="F4:F13" si="0">C4/178.9</f>
        <v>0.95025153717160427</v>
      </c>
      <c r="G4" s="10">
        <f t="shared" ref="G4:G13" si="1">D4/F4</f>
        <v>168.37647058823529</v>
      </c>
      <c r="H4" s="10">
        <f t="shared" ref="H4:H13" si="2">E4/F4</f>
        <v>1052.3529411764705</v>
      </c>
      <c r="I4" s="10">
        <f t="shared" ref="I4:I13" si="3">G4-H4</f>
        <v>-883.9764705882352</v>
      </c>
      <c r="J4" s="24">
        <f t="shared" ref="J4:J13" si="4">ABS(I4)</f>
        <v>883.9764705882352</v>
      </c>
      <c r="K4" s="26">
        <f t="shared" ref="K4:K13" si="5">1/J4</f>
        <v>1.1312518299661956E-3</v>
      </c>
    </row>
    <row r="5" spans="1:11" ht="19.5" thickBot="1" x14ac:dyDescent="0.45">
      <c r="B5" s="6">
        <v>2978</v>
      </c>
      <c r="C5" s="14">
        <v>180</v>
      </c>
      <c r="D5" s="8">
        <v>220</v>
      </c>
      <c r="E5" s="15">
        <v>1050</v>
      </c>
      <c r="F5" s="6">
        <f t="shared" si="0"/>
        <v>1.0061486864169926</v>
      </c>
      <c r="G5" s="6">
        <f t="shared" si="1"/>
        <v>218.65555555555559</v>
      </c>
      <c r="H5" s="6">
        <f t="shared" si="2"/>
        <v>1043.5833333333335</v>
      </c>
      <c r="I5" s="6">
        <f t="shared" si="3"/>
        <v>-824.92777777777792</v>
      </c>
      <c r="J5" s="24">
        <f t="shared" si="4"/>
        <v>824.92777777777792</v>
      </c>
      <c r="K5" s="27">
        <f t="shared" si="5"/>
        <v>1.2122273330325212E-3</v>
      </c>
    </row>
    <row r="6" spans="1:11" ht="19.5" thickBot="1" x14ac:dyDescent="0.45">
      <c r="B6" s="6">
        <v>4462</v>
      </c>
      <c r="C6" s="14">
        <v>210</v>
      </c>
      <c r="D6" s="8">
        <v>350</v>
      </c>
      <c r="E6" s="16">
        <v>1100</v>
      </c>
      <c r="F6" s="6">
        <f t="shared" si="0"/>
        <v>1.1738401341531581</v>
      </c>
      <c r="G6" s="6">
        <f t="shared" si="1"/>
        <v>298.16666666666669</v>
      </c>
      <c r="H6" s="6">
        <f t="shared" si="2"/>
        <v>937.09523809523819</v>
      </c>
      <c r="I6" s="6">
        <f t="shared" si="3"/>
        <v>-638.92857142857156</v>
      </c>
      <c r="J6" s="24">
        <f t="shared" si="4"/>
        <v>638.92857142857156</v>
      </c>
      <c r="K6" s="27">
        <f t="shared" si="5"/>
        <v>1.5651201788708772E-3</v>
      </c>
    </row>
    <row r="7" spans="1:11" ht="19.5" thickBot="1" x14ac:dyDescent="0.45">
      <c r="B7" s="6">
        <v>6684</v>
      </c>
      <c r="C7" s="14">
        <v>410</v>
      </c>
      <c r="D7" s="9">
        <v>680</v>
      </c>
      <c r="E7" s="16">
        <v>1300</v>
      </c>
      <c r="F7" s="6">
        <f t="shared" si="0"/>
        <v>2.2917831190609279</v>
      </c>
      <c r="G7" s="6">
        <f t="shared" si="1"/>
        <v>296.7121951219512</v>
      </c>
      <c r="H7" s="6">
        <f t="shared" si="2"/>
        <v>567.2439024390244</v>
      </c>
      <c r="I7" s="6">
        <f t="shared" si="3"/>
        <v>-270.5317073170732</v>
      </c>
      <c r="J7" s="24">
        <f t="shared" si="4"/>
        <v>270.5317073170732</v>
      </c>
      <c r="K7" s="27">
        <f t="shared" si="5"/>
        <v>3.6964243855821415E-3</v>
      </c>
    </row>
    <row r="8" spans="1:11" ht="19.5" thickBot="1" x14ac:dyDescent="0.45">
      <c r="B8" s="6">
        <v>10000</v>
      </c>
      <c r="C8" s="14">
        <v>790</v>
      </c>
      <c r="D8" s="9">
        <v>1580</v>
      </c>
      <c r="E8" s="16">
        <v>1600</v>
      </c>
      <c r="F8" s="6">
        <f t="shared" si="0"/>
        <v>4.4158747903856899</v>
      </c>
      <c r="G8" s="6">
        <f t="shared" si="1"/>
        <v>357.8</v>
      </c>
      <c r="H8" s="6">
        <f t="shared" si="2"/>
        <v>362.32911392405066</v>
      </c>
      <c r="I8" s="6">
        <f t="shared" si="3"/>
        <v>-4.5291139240506482</v>
      </c>
      <c r="J8" s="24">
        <f t="shared" si="4"/>
        <v>4.5291139240506482</v>
      </c>
      <c r="K8" s="27">
        <f t="shared" si="5"/>
        <v>0.22079373951928377</v>
      </c>
    </row>
    <row r="9" spans="1:11" ht="19.5" thickBot="1" x14ac:dyDescent="0.45">
      <c r="B9" s="6">
        <v>14960</v>
      </c>
      <c r="C9" s="14">
        <v>720</v>
      </c>
      <c r="D9" s="9">
        <v>1700</v>
      </c>
      <c r="E9" s="16">
        <v>900</v>
      </c>
      <c r="F9" s="6">
        <f t="shared" si="0"/>
        <v>4.0245947456679705</v>
      </c>
      <c r="G9" s="6">
        <f t="shared" si="1"/>
        <v>422.40277777777783</v>
      </c>
      <c r="H9" s="6">
        <f t="shared" si="2"/>
        <v>223.62500000000003</v>
      </c>
      <c r="I9" s="6">
        <f t="shared" si="3"/>
        <v>198.7777777777778</v>
      </c>
      <c r="J9" s="24">
        <f t="shared" si="4"/>
        <v>198.7777777777778</v>
      </c>
      <c r="K9" s="27">
        <f t="shared" si="5"/>
        <v>5.0307434320849631E-3</v>
      </c>
    </row>
    <row r="10" spans="1:11" ht="19.5" thickBot="1" x14ac:dyDescent="0.45">
      <c r="B10" s="6">
        <v>22320</v>
      </c>
      <c r="C10" s="14">
        <v>480</v>
      </c>
      <c r="D10" s="9">
        <v>1300</v>
      </c>
      <c r="E10" s="16">
        <v>350</v>
      </c>
      <c r="F10" s="6">
        <f t="shared" si="0"/>
        <v>2.6830631637786473</v>
      </c>
      <c r="G10" s="6">
        <f t="shared" si="1"/>
        <v>484.52083333333331</v>
      </c>
      <c r="H10" s="6">
        <f t="shared" si="2"/>
        <v>130.44791666666666</v>
      </c>
      <c r="I10" s="6">
        <f t="shared" si="3"/>
        <v>354.07291666666663</v>
      </c>
      <c r="J10" s="24">
        <f t="shared" si="4"/>
        <v>354.07291666666663</v>
      </c>
      <c r="K10" s="27">
        <f t="shared" si="5"/>
        <v>2.8242770145038396E-3</v>
      </c>
    </row>
    <row r="11" spans="1:11" ht="19.5" thickBot="1" x14ac:dyDescent="0.45">
      <c r="B11" s="6">
        <v>33400</v>
      </c>
      <c r="C11" s="14">
        <v>350</v>
      </c>
      <c r="D11" s="9">
        <v>1050</v>
      </c>
      <c r="E11" s="16">
        <v>120</v>
      </c>
      <c r="F11" s="6">
        <f t="shared" si="0"/>
        <v>1.9564002235885969</v>
      </c>
      <c r="G11" s="6">
        <f t="shared" si="1"/>
        <v>536.70000000000005</v>
      </c>
      <c r="H11" s="6">
        <f t="shared" si="2"/>
        <v>61.337142857142858</v>
      </c>
      <c r="I11" s="6">
        <f t="shared" si="3"/>
        <v>475.36285714285719</v>
      </c>
      <c r="J11" s="24">
        <f t="shared" si="4"/>
        <v>475.36285714285719</v>
      </c>
      <c r="K11" s="27">
        <f t="shared" si="5"/>
        <v>2.1036561543963405E-3</v>
      </c>
    </row>
    <row r="12" spans="1:11" ht="19.5" thickBot="1" x14ac:dyDescent="0.45">
      <c r="B12" s="7">
        <v>50000</v>
      </c>
      <c r="C12" s="17">
        <v>300</v>
      </c>
      <c r="D12" s="18">
        <v>1000</v>
      </c>
      <c r="E12" s="19">
        <v>50</v>
      </c>
      <c r="F12" s="7">
        <f t="shared" si="0"/>
        <v>1.6769144773616544</v>
      </c>
      <c r="G12" s="7">
        <f t="shared" si="1"/>
        <v>596.33333333333337</v>
      </c>
      <c r="H12" s="7">
        <f t="shared" si="2"/>
        <v>29.81666666666667</v>
      </c>
      <c r="I12" s="7">
        <f t="shared" si="3"/>
        <v>566.51666666666665</v>
      </c>
      <c r="J12" s="24">
        <f t="shared" si="4"/>
        <v>566.51666666666665</v>
      </c>
      <c r="K12" s="27">
        <f t="shared" si="5"/>
        <v>1.7651731340648997E-3</v>
      </c>
    </row>
    <row r="13" spans="1:11" ht="19.5" thickBot="1" x14ac:dyDescent="0.45">
      <c r="B13" s="1" t="s">
        <v>3</v>
      </c>
      <c r="C13" s="4">
        <v>830</v>
      </c>
      <c r="D13" s="4">
        <v>1750</v>
      </c>
      <c r="E13" s="4">
        <v>1600</v>
      </c>
      <c r="F13" s="1">
        <f t="shared" si="0"/>
        <v>4.6394633873672442</v>
      </c>
      <c r="G13" s="1">
        <f t="shared" si="1"/>
        <v>377.19879518072293</v>
      </c>
      <c r="H13" s="1">
        <f t="shared" si="2"/>
        <v>344.86746987951807</v>
      </c>
      <c r="I13" s="1">
        <f t="shared" si="3"/>
        <v>32.331325301204856</v>
      </c>
      <c r="J13" s="1">
        <f t="shared" si="4"/>
        <v>32.331325301204856</v>
      </c>
      <c r="K13" s="28">
        <f t="shared" si="5"/>
        <v>3.0929755915781593E-2</v>
      </c>
    </row>
    <row r="16" spans="1:11" ht="19.5" thickBot="1" x14ac:dyDescent="0.45"/>
    <row r="17" spans="3:9" x14ac:dyDescent="0.4">
      <c r="C17" s="11" t="s">
        <v>11</v>
      </c>
      <c r="D17" s="29" t="s">
        <v>25</v>
      </c>
    </row>
    <row r="18" spans="3:9" x14ac:dyDescent="0.4">
      <c r="C18" s="14">
        <v>1989</v>
      </c>
      <c r="D18" s="16">
        <f>ABS(I4)</f>
        <v>883.9764705882352</v>
      </c>
    </row>
    <row r="19" spans="3:9" x14ac:dyDescent="0.4">
      <c r="C19" s="14">
        <v>2978</v>
      </c>
      <c r="D19" s="16">
        <f t="shared" ref="D19:D26" si="6">ABS(I5)</f>
        <v>824.92777777777792</v>
      </c>
    </row>
    <row r="20" spans="3:9" x14ac:dyDescent="0.4">
      <c r="C20" s="14">
        <v>4462</v>
      </c>
      <c r="D20" s="16">
        <f t="shared" si="6"/>
        <v>638.92857142857156</v>
      </c>
    </row>
    <row r="21" spans="3:9" x14ac:dyDescent="0.4">
      <c r="C21" s="14">
        <v>6684</v>
      </c>
      <c r="D21" s="16">
        <f t="shared" si="6"/>
        <v>270.5317073170732</v>
      </c>
    </row>
    <row r="22" spans="3:9" x14ac:dyDescent="0.4">
      <c r="C22" s="14">
        <v>10000</v>
      </c>
      <c r="D22" s="16">
        <f t="shared" si="6"/>
        <v>4.5291139240506482</v>
      </c>
    </row>
    <row r="23" spans="3:9" x14ac:dyDescent="0.4">
      <c r="C23" s="14">
        <v>14960</v>
      </c>
      <c r="D23" s="16">
        <f t="shared" si="6"/>
        <v>198.7777777777778</v>
      </c>
    </row>
    <row r="24" spans="3:9" x14ac:dyDescent="0.4">
      <c r="C24" s="14">
        <v>22320</v>
      </c>
      <c r="D24" s="16">
        <f t="shared" si="6"/>
        <v>354.07291666666663</v>
      </c>
    </row>
    <row r="25" spans="3:9" x14ac:dyDescent="0.4">
      <c r="C25" s="14">
        <v>33400</v>
      </c>
      <c r="D25" s="16">
        <f t="shared" si="6"/>
        <v>475.36285714285719</v>
      </c>
    </row>
    <row r="26" spans="3:9" ht="19.5" thickBot="1" x14ac:dyDescent="0.45">
      <c r="C26" s="17">
        <v>50000</v>
      </c>
      <c r="D26" s="19">
        <f t="shared" si="6"/>
        <v>566.51666666666665</v>
      </c>
    </row>
    <row r="30" spans="3:9" ht="19.5" thickBot="1" x14ac:dyDescent="0.45"/>
    <row r="31" spans="3:9" ht="19.5" thickBot="1" x14ac:dyDescent="0.45">
      <c r="C31" s="1" t="s">
        <v>0</v>
      </c>
      <c r="D31" s="5" t="s">
        <v>24</v>
      </c>
      <c r="I31" t="s">
        <v>29</v>
      </c>
    </row>
    <row r="32" spans="3:9" x14ac:dyDescent="0.4">
      <c r="C32" s="6">
        <v>1989</v>
      </c>
      <c r="D32">
        <f>1/J4</f>
        <v>1.1312518299661956E-3</v>
      </c>
      <c r="I32" t="s">
        <v>30</v>
      </c>
    </row>
    <row r="33" spans="3:10" x14ac:dyDescent="0.4">
      <c r="C33" s="6">
        <v>2978</v>
      </c>
      <c r="D33">
        <f>1/J5</f>
        <v>1.2122273330325212E-3</v>
      </c>
      <c r="I33" t="s">
        <v>31</v>
      </c>
      <c r="J33">
        <v>0.15612475079753901</v>
      </c>
    </row>
    <row r="34" spans="3:10" x14ac:dyDescent="0.4">
      <c r="C34" s="6">
        <v>4462</v>
      </c>
      <c r="D34">
        <f t="shared" ref="D34:D38" si="7">1/J6</f>
        <v>1.5651201788708772E-3</v>
      </c>
      <c r="I34" t="s">
        <v>32</v>
      </c>
      <c r="J34">
        <f>(D36-D35)/(C36-C35)</f>
        <v>6.5469636650694097E-5</v>
      </c>
    </row>
    <row r="35" spans="3:10" x14ac:dyDescent="0.4">
      <c r="C35" s="6">
        <v>6684</v>
      </c>
      <c r="D35">
        <f t="shared" si="7"/>
        <v>3.6964243855821415E-3</v>
      </c>
      <c r="I35" t="s">
        <v>33</v>
      </c>
      <c r="J35">
        <f>(D37-D36)/(C37-C36)</f>
        <v>-4.3500604049838469E-5</v>
      </c>
    </row>
    <row r="36" spans="3:10" x14ac:dyDescent="0.4">
      <c r="C36" s="6">
        <v>10000</v>
      </c>
      <c r="D36">
        <f>1/J8</f>
        <v>0.22079373951928377</v>
      </c>
      <c r="I36" t="s">
        <v>34</v>
      </c>
      <c r="J36">
        <f>D35-J34*C35</f>
        <v>-0.43390262698765719</v>
      </c>
    </row>
    <row r="37" spans="3:10" x14ac:dyDescent="0.4">
      <c r="C37" s="6">
        <v>14960</v>
      </c>
      <c r="D37">
        <f t="shared" si="7"/>
        <v>5.0307434320849631E-3</v>
      </c>
      <c r="I37" t="s">
        <v>35</v>
      </c>
      <c r="J37">
        <f>D37-J35*C37</f>
        <v>0.65579978001766848</v>
      </c>
    </row>
    <row r="38" spans="3:10" x14ac:dyDescent="0.4">
      <c r="C38" s="6">
        <v>22320</v>
      </c>
      <c r="D38">
        <f t="shared" si="7"/>
        <v>2.8242770145038396E-3</v>
      </c>
    </row>
    <row r="39" spans="3:10" x14ac:dyDescent="0.4">
      <c r="C39" s="6">
        <v>33400</v>
      </c>
      <c r="D39">
        <f>1/J11</f>
        <v>2.1036561543963405E-3</v>
      </c>
    </row>
    <row r="40" spans="3:10" ht="19.5" thickBot="1" x14ac:dyDescent="0.45">
      <c r="C40" s="7">
        <v>50000</v>
      </c>
      <c r="D40">
        <f>1/J12</f>
        <v>1.7651731340648997E-3</v>
      </c>
    </row>
    <row r="44" spans="3:10" ht="19.5" thickBot="1" x14ac:dyDescent="0.45"/>
    <row r="45" spans="3:10" ht="19.5" thickBot="1" x14ac:dyDescent="0.45">
      <c r="C45" s="1" t="s">
        <v>0</v>
      </c>
      <c r="D45" s="5" t="s">
        <v>8</v>
      </c>
    </row>
    <row r="46" spans="3:10" x14ac:dyDescent="0.4">
      <c r="C46" s="6">
        <v>1989</v>
      </c>
      <c r="D46">
        <f>C4/178.9</f>
        <v>0.95025153717160427</v>
      </c>
    </row>
    <row r="47" spans="3:10" x14ac:dyDescent="0.4">
      <c r="C47" s="6">
        <v>2978</v>
      </c>
      <c r="D47">
        <f t="shared" ref="D47:D54" si="8">C5/178.9</f>
        <v>1.0061486864169926</v>
      </c>
    </row>
    <row r="48" spans="3:10" x14ac:dyDescent="0.4">
      <c r="C48" s="6">
        <v>4462</v>
      </c>
      <c r="D48">
        <f t="shared" si="8"/>
        <v>1.1738401341531581</v>
      </c>
    </row>
    <row r="49" spans="3:4" x14ac:dyDescent="0.4">
      <c r="C49" s="6">
        <v>6684</v>
      </c>
      <c r="D49">
        <f t="shared" si="8"/>
        <v>2.2917831190609279</v>
      </c>
    </row>
    <row r="50" spans="3:4" x14ac:dyDescent="0.4">
      <c r="C50" s="6">
        <v>10000</v>
      </c>
      <c r="D50">
        <f t="shared" si="8"/>
        <v>4.4158747903856899</v>
      </c>
    </row>
    <row r="51" spans="3:4" x14ac:dyDescent="0.4">
      <c r="C51" s="6">
        <v>14960</v>
      </c>
      <c r="D51">
        <f t="shared" si="8"/>
        <v>4.0245947456679705</v>
      </c>
    </row>
    <row r="52" spans="3:4" x14ac:dyDescent="0.4">
      <c r="C52" s="6">
        <v>22320</v>
      </c>
      <c r="D52">
        <f t="shared" si="8"/>
        <v>2.6830631637786473</v>
      </c>
    </row>
    <row r="53" spans="3:4" x14ac:dyDescent="0.4">
      <c r="C53" s="6">
        <v>33400</v>
      </c>
      <c r="D53">
        <f t="shared" si="8"/>
        <v>1.9564002235885969</v>
      </c>
    </row>
    <row r="54" spans="3:4" ht="19.5" thickBot="1" x14ac:dyDescent="0.45">
      <c r="C54" s="7">
        <v>50000</v>
      </c>
      <c r="D54">
        <f t="shared" si="8"/>
        <v>1.6769144773616544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AE71-909A-48B4-8047-54E00FABF368}">
  <dimension ref="A1:J68"/>
  <sheetViews>
    <sheetView topLeftCell="A19" zoomScale="85" zoomScaleNormal="85" workbookViewId="0">
      <selection activeCell="B17" sqref="B17"/>
    </sheetView>
  </sheetViews>
  <sheetFormatPr defaultRowHeight="18.75" x14ac:dyDescent="0.4"/>
  <cols>
    <col min="2" max="2" width="22.625" customWidth="1"/>
    <col min="3" max="3" width="16.375" customWidth="1"/>
    <col min="4" max="4" width="15.75" customWidth="1"/>
    <col min="5" max="5" width="17.5" customWidth="1"/>
    <col min="6" max="6" width="16.875" customWidth="1"/>
    <col min="7" max="7" width="17.75" customWidth="1"/>
    <col min="8" max="8" width="22.625" customWidth="1"/>
    <col min="9" max="9" width="14.375" customWidth="1"/>
    <col min="10" max="10" width="18" customWidth="1"/>
  </cols>
  <sheetData>
    <row r="1" spans="1:10" ht="19.5" thickBot="1" x14ac:dyDescent="0.45">
      <c r="A1" t="s">
        <v>1</v>
      </c>
      <c r="B1" s="2" t="s">
        <v>2</v>
      </c>
    </row>
    <row r="2" spans="1:10" ht="19.5" thickBot="1" x14ac:dyDescent="0.45">
      <c r="B2" t="s">
        <v>12</v>
      </c>
      <c r="C2" t="s">
        <v>19</v>
      </c>
    </row>
    <row r="3" spans="1:10" ht="19.5" thickBot="1" x14ac:dyDescent="0.45">
      <c r="B3" s="1"/>
      <c r="C3" s="21" t="s">
        <v>5</v>
      </c>
      <c r="D3" s="20" t="s">
        <v>7</v>
      </c>
      <c r="E3" s="22" t="s">
        <v>6</v>
      </c>
      <c r="F3" s="1" t="s">
        <v>8</v>
      </c>
      <c r="G3" s="23" t="s">
        <v>13</v>
      </c>
      <c r="H3" s="23" t="s">
        <v>14</v>
      </c>
      <c r="I3" s="23" t="s">
        <v>15</v>
      </c>
      <c r="J3" s="23" t="s">
        <v>16</v>
      </c>
    </row>
    <row r="4" spans="1:10" ht="19.5" thickBot="1" x14ac:dyDescent="0.45">
      <c r="B4" s="6">
        <v>1989</v>
      </c>
      <c r="C4" s="11"/>
      <c r="D4" s="12"/>
      <c r="E4" s="13"/>
      <c r="F4" s="10">
        <f>C4/178.9</f>
        <v>0</v>
      </c>
      <c r="G4" s="10" t="e">
        <f>D4/F4</f>
        <v>#DIV/0!</v>
      </c>
      <c r="H4" s="10" t="e">
        <f>E4/F4</f>
        <v>#DIV/0!</v>
      </c>
      <c r="I4" s="10" t="e">
        <f>G4-H4</f>
        <v>#DIV/0!</v>
      </c>
      <c r="J4" s="24" t="e">
        <f>ABS(I4)</f>
        <v>#DIV/0!</v>
      </c>
    </row>
    <row r="5" spans="1:10" ht="19.5" thickBot="1" x14ac:dyDescent="0.45">
      <c r="B5" s="6">
        <v>2978</v>
      </c>
      <c r="C5" s="14"/>
      <c r="D5" s="8"/>
      <c r="E5" s="15"/>
      <c r="F5" s="6">
        <f t="shared" ref="F5:F13" si="0">C5/178.9</f>
        <v>0</v>
      </c>
      <c r="G5" s="6" t="e">
        <f t="shared" ref="G5:G13" si="1">D5/F5</f>
        <v>#DIV/0!</v>
      </c>
      <c r="H5" s="6" t="e">
        <f t="shared" ref="H5:H13" si="2">E5/F5</f>
        <v>#DIV/0!</v>
      </c>
      <c r="I5" s="6" t="e">
        <f t="shared" ref="I5:I13" si="3">G5-H5</f>
        <v>#DIV/0!</v>
      </c>
      <c r="J5" s="24" t="e">
        <f t="shared" ref="J5:J13" si="4">ABS(I5)</f>
        <v>#DIV/0!</v>
      </c>
    </row>
    <row r="6" spans="1:10" ht="19.5" thickBot="1" x14ac:dyDescent="0.45">
      <c r="B6" s="6">
        <v>4462</v>
      </c>
      <c r="C6" s="14"/>
      <c r="D6" s="8"/>
      <c r="E6" s="16"/>
      <c r="F6" s="6">
        <f t="shared" si="0"/>
        <v>0</v>
      </c>
      <c r="G6" s="6" t="e">
        <f t="shared" si="1"/>
        <v>#DIV/0!</v>
      </c>
      <c r="H6" s="6" t="e">
        <f t="shared" si="2"/>
        <v>#DIV/0!</v>
      </c>
      <c r="I6" s="6" t="e">
        <f t="shared" si="3"/>
        <v>#DIV/0!</v>
      </c>
      <c r="J6" s="24" t="e">
        <f t="shared" si="4"/>
        <v>#DIV/0!</v>
      </c>
    </row>
    <row r="7" spans="1:10" ht="19.5" thickBot="1" x14ac:dyDescent="0.45">
      <c r="B7" s="6">
        <v>6684</v>
      </c>
      <c r="C7" s="14"/>
      <c r="D7" s="9"/>
      <c r="E7" s="16"/>
      <c r="F7" s="6">
        <f t="shared" si="0"/>
        <v>0</v>
      </c>
      <c r="G7" s="6" t="e">
        <f t="shared" si="1"/>
        <v>#DIV/0!</v>
      </c>
      <c r="H7" s="6" t="e">
        <f t="shared" si="2"/>
        <v>#DIV/0!</v>
      </c>
      <c r="I7" s="6" t="e">
        <f t="shared" si="3"/>
        <v>#DIV/0!</v>
      </c>
      <c r="J7" s="24" t="e">
        <f t="shared" si="4"/>
        <v>#DIV/0!</v>
      </c>
    </row>
    <row r="8" spans="1:10" ht="19.5" thickBot="1" x14ac:dyDescent="0.45">
      <c r="B8" s="6">
        <v>10000</v>
      </c>
      <c r="C8" s="14"/>
      <c r="D8" s="9"/>
      <c r="E8" s="16"/>
      <c r="F8" s="6">
        <f t="shared" si="0"/>
        <v>0</v>
      </c>
      <c r="G8" s="6" t="e">
        <f t="shared" si="1"/>
        <v>#DIV/0!</v>
      </c>
      <c r="H8" s="6" t="e">
        <f t="shared" si="2"/>
        <v>#DIV/0!</v>
      </c>
      <c r="I8" s="6" t="e">
        <f t="shared" si="3"/>
        <v>#DIV/0!</v>
      </c>
      <c r="J8" s="24" t="e">
        <f t="shared" si="4"/>
        <v>#DIV/0!</v>
      </c>
    </row>
    <row r="9" spans="1:10" ht="19.5" thickBot="1" x14ac:dyDescent="0.45">
      <c r="B9" s="6">
        <v>14960</v>
      </c>
      <c r="C9" s="14"/>
      <c r="D9" s="9"/>
      <c r="E9" s="16"/>
      <c r="F9" s="6">
        <f t="shared" si="0"/>
        <v>0</v>
      </c>
      <c r="G9" s="6" t="e">
        <f t="shared" si="1"/>
        <v>#DIV/0!</v>
      </c>
      <c r="H9" s="6" t="e">
        <f t="shared" si="2"/>
        <v>#DIV/0!</v>
      </c>
      <c r="I9" s="6" t="e">
        <f t="shared" si="3"/>
        <v>#DIV/0!</v>
      </c>
      <c r="J9" s="24" t="e">
        <f t="shared" si="4"/>
        <v>#DIV/0!</v>
      </c>
    </row>
    <row r="10" spans="1:10" ht="19.5" thickBot="1" x14ac:dyDescent="0.45">
      <c r="B10" s="6">
        <v>22320</v>
      </c>
      <c r="C10" s="14"/>
      <c r="D10" s="9"/>
      <c r="E10" s="16"/>
      <c r="F10" s="6">
        <f t="shared" si="0"/>
        <v>0</v>
      </c>
      <c r="G10" s="6" t="e">
        <f t="shared" si="1"/>
        <v>#DIV/0!</v>
      </c>
      <c r="H10" s="6" t="e">
        <f t="shared" si="2"/>
        <v>#DIV/0!</v>
      </c>
      <c r="I10" s="6" t="e">
        <f t="shared" si="3"/>
        <v>#DIV/0!</v>
      </c>
      <c r="J10" s="24" t="e">
        <f t="shared" si="4"/>
        <v>#DIV/0!</v>
      </c>
    </row>
    <row r="11" spans="1:10" ht="19.5" thickBot="1" x14ac:dyDescent="0.45">
      <c r="B11" s="6">
        <v>33400</v>
      </c>
      <c r="C11" s="14"/>
      <c r="D11" s="9"/>
      <c r="E11" s="16"/>
      <c r="F11" s="6">
        <f t="shared" si="0"/>
        <v>0</v>
      </c>
      <c r="G11" s="6" t="e">
        <f t="shared" si="1"/>
        <v>#DIV/0!</v>
      </c>
      <c r="H11" s="6" t="e">
        <f t="shared" si="2"/>
        <v>#DIV/0!</v>
      </c>
      <c r="I11" s="6" t="e">
        <f t="shared" si="3"/>
        <v>#DIV/0!</v>
      </c>
      <c r="J11" s="24" t="e">
        <f t="shared" si="4"/>
        <v>#DIV/0!</v>
      </c>
    </row>
    <row r="12" spans="1:10" ht="19.5" thickBot="1" x14ac:dyDescent="0.45">
      <c r="B12" s="7">
        <v>50000</v>
      </c>
      <c r="C12" s="17"/>
      <c r="D12" s="18"/>
      <c r="E12" s="19"/>
      <c r="F12" s="7">
        <f t="shared" si="0"/>
        <v>0</v>
      </c>
      <c r="G12" s="7" t="e">
        <f t="shared" si="1"/>
        <v>#DIV/0!</v>
      </c>
      <c r="H12" s="7" t="e">
        <f t="shared" si="2"/>
        <v>#DIV/0!</v>
      </c>
      <c r="I12" s="7" t="e">
        <f t="shared" si="3"/>
        <v>#DIV/0!</v>
      </c>
      <c r="J12" s="24" t="e">
        <f t="shared" si="4"/>
        <v>#DIV/0!</v>
      </c>
    </row>
    <row r="13" spans="1:10" ht="19.5" thickBot="1" x14ac:dyDescent="0.45">
      <c r="B13" s="1" t="s">
        <v>20</v>
      </c>
      <c r="C13" s="4"/>
      <c r="D13" s="4"/>
      <c r="E13" s="4"/>
      <c r="F13" s="1">
        <f t="shared" si="0"/>
        <v>0</v>
      </c>
      <c r="G13" s="1" t="e">
        <f t="shared" si="1"/>
        <v>#DIV/0!</v>
      </c>
      <c r="H13" s="1" t="e">
        <f t="shared" si="2"/>
        <v>#DIV/0!</v>
      </c>
      <c r="I13" s="1" t="e">
        <f t="shared" si="3"/>
        <v>#DIV/0!</v>
      </c>
      <c r="J13" s="1" t="e">
        <f t="shared" si="4"/>
        <v>#DIV/0!</v>
      </c>
    </row>
    <row r="14" spans="1:10" ht="19.5" thickBot="1" x14ac:dyDescent="0.45"/>
    <row r="15" spans="1:10" ht="19.5" thickBot="1" x14ac:dyDescent="0.45">
      <c r="B15" s="1" t="s">
        <v>26</v>
      </c>
      <c r="C15" s="4" t="s">
        <v>5</v>
      </c>
      <c r="D15" s="4" t="s">
        <v>21</v>
      </c>
      <c r="E15" s="12" t="s">
        <v>22</v>
      </c>
      <c r="F15" s="12" t="s">
        <v>23</v>
      </c>
      <c r="G15" s="29" t="s">
        <v>16</v>
      </c>
    </row>
    <row r="16" spans="1:10" x14ac:dyDescent="0.4">
      <c r="B16" s="6">
        <v>1989</v>
      </c>
      <c r="C16" s="11">
        <v>920</v>
      </c>
      <c r="D16" s="12">
        <v>300</v>
      </c>
      <c r="E16" s="10">
        <f t="shared" ref="E16:E25" si="5">C16/178.9</f>
        <v>5.1425377305757403</v>
      </c>
      <c r="F16" s="12">
        <f t="shared" ref="F16:F25" si="6">E16/D16</f>
        <v>1.7141792435252469E-2</v>
      </c>
      <c r="G16" s="29">
        <f t="shared" ref="G16:G25" si="7">1/F16</f>
        <v>58.336956521739133</v>
      </c>
    </row>
    <row r="17" spans="2:7" x14ac:dyDescent="0.4">
      <c r="B17" s="6">
        <v>2978</v>
      </c>
      <c r="C17" s="14">
        <v>840</v>
      </c>
      <c r="D17" s="8">
        <v>410</v>
      </c>
      <c r="E17" s="6">
        <f t="shared" si="5"/>
        <v>4.6953605366126325</v>
      </c>
      <c r="F17" s="8">
        <f t="shared" si="6"/>
        <v>1.1452098869786908E-2</v>
      </c>
      <c r="G17" s="16">
        <f t="shared" si="7"/>
        <v>87.320238095238096</v>
      </c>
    </row>
    <row r="18" spans="2:7" x14ac:dyDescent="0.4">
      <c r="B18" s="6">
        <v>4462</v>
      </c>
      <c r="C18" s="14">
        <v>730</v>
      </c>
      <c r="D18" s="8">
        <v>560</v>
      </c>
      <c r="E18" s="6">
        <f t="shared" si="5"/>
        <v>4.0804918949133597</v>
      </c>
      <c r="F18" s="8">
        <f t="shared" si="6"/>
        <v>7.2865926694881426E-3</v>
      </c>
      <c r="G18" s="16">
        <f t="shared" si="7"/>
        <v>137.23835616438356</v>
      </c>
    </row>
    <row r="19" spans="2:7" x14ac:dyDescent="0.4">
      <c r="B19" s="6">
        <v>6684</v>
      </c>
      <c r="C19" s="14">
        <v>520</v>
      </c>
      <c r="D19" s="9">
        <v>720</v>
      </c>
      <c r="E19" s="6">
        <f t="shared" si="5"/>
        <v>2.9066517607602012</v>
      </c>
      <c r="F19" s="8">
        <f t="shared" si="6"/>
        <v>4.0370163343891683E-3</v>
      </c>
      <c r="G19" s="16">
        <f t="shared" si="7"/>
        <v>247.7076923076923</v>
      </c>
    </row>
    <row r="20" spans="2:7" x14ac:dyDescent="0.4">
      <c r="B20" s="6">
        <v>10000</v>
      </c>
      <c r="C20" s="14">
        <v>250</v>
      </c>
      <c r="D20" s="9">
        <v>850</v>
      </c>
      <c r="E20" s="6">
        <f t="shared" si="5"/>
        <v>1.397428731134712</v>
      </c>
      <c r="F20" s="8">
        <f t="shared" si="6"/>
        <v>1.6440338013349552E-3</v>
      </c>
      <c r="G20" s="16">
        <f t="shared" si="7"/>
        <v>608.2600000000001</v>
      </c>
    </row>
    <row r="21" spans="2:7" x14ac:dyDescent="0.4">
      <c r="B21" s="6">
        <v>10606</v>
      </c>
      <c r="C21" s="30">
        <v>240</v>
      </c>
      <c r="D21" s="9">
        <v>850</v>
      </c>
      <c r="E21" s="25">
        <f t="shared" si="5"/>
        <v>1.3415315818893236</v>
      </c>
      <c r="F21" s="9">
        <f t="shared" si="6"/>
        <v>1.5782724492815572E-3</v>
      </c>
      <c r="G21" s="15">
        <f t="shared" si="7"/>
        <v>633.60416666666663</v>
      </c>
    </row>
    <row r="22" spans="2:7" x14ac:dyDescent="0.4">
      <c r="B22" s="6">
        <v>14960</v>
      </c>
      <c r="C22" s="14">
        <v>420</v>
      </c>
      <c r="D22" s="9">
        <v>810</v>
      </c>
      <c r="E22" s="6">
        <f t="shared" si="5"/>
        <v>2.3476802683063163</v>
      </c>
      <c r="F22" s="8">
        <f t="shared" si="6"/>
        <v>2.8983707016127362E-3</v>
      </c>
      <c r="G22" s="16">
        <f t="shared" si="7"/>
        <v>345.0214285714286</v>
      </c>
    </row>
    <row r="23" spans="2:7" x14ac:dyDescent="0.4">
      <c r="B23" s="6">
        <v>22320</v>
      </c>
      <c r="C23" s="14">
        <v>710</v>
      </c>
      <c r="D23" s="9">
        <v>640</v>
      </c>
      <c r="E23" s="6">
        <f t="shared" si="5"/>
        <v>3.9686975964225821</v>
      </c>
      <c r="F23" s="8">
        <f t="shared" si="6"/>
        <v>6.2010899944102849E-3</v>
      </c>
      <c r="G23" s="16">
        <f t="shared" si="7"/>
        <v>161.26197183098591</v>
      </c>
    </row>
    <row r="24" spans="2:7" ht="19.5" thickBot="1" x14ac:dyDescent="0.45">
      <c r="B24" s="7">
        <v>33400</v>
      </c>
      <c r="C24" s="17">
        <v>880</v>
      </c>
      <c r="D24" s="31">
        <v>460</v>
      </c>
      <c r="E24" s="7">
        <f t="shared" si="5"/>
        <v>4.9189491335941868</v>
      </c>
      <c r="F24" s="18">
        <f t="shared" si="6"/>
        <v>1.0693367681726493E-2</v>
      </c>
      <c r="G24" s="19">
        <f t="shared" si="7"/>
        <v>93.515909090909091</v>
      </c>
    </row>
    <row r="25" spans="2:7" ht="19.5" thickBot="1" x14ac:dyDescent="0.45">
      <c r="B25" s="3">
        <v>50000</v>
      </c>
      <c r="C25" s="3">
        <v>960</v>
      </c>
      <c r="D25" s="4">
        <v>330</v>
      </c>
      <c r="E25" s="1">
        <f t="shared" si="5"/>
        <v>5.3661263275572946</v>
      </c>
      <c r="F25" s="4">
        <f t="shared" si="6"/>
        <v>1.6260988871385742E-2</v>
      </c>
      <c r="G25" s="5">
        <f t="shared" si="7"/>
        <v>61.496874999999996</v>
      </c>
    </row>
    <row r="27" spans="2:7" ht="19.5" thickBot="1" x14ac:dyDescent="0.45"/>
    <row r="28" spans="2:7" ht="19.5" thickBot="1" x14ac:dyDescent="0.45">
      <c r="B28" s="1" t="s">
        <v>0</v>
      </c>
      <c r="C28" s="1" t="s">
        <v>22</v>
      </c>
    </row>
    <row r="29" spans="2:7" x14ac:dyDescent="0.4">
      <c r="B29" s="6">
        <v>1989</v>
      </c>
      <c r="C29">
        <f>C16/178.9</f>
        <v>5.1425377305757403</v>
      </c>
    </row>
    <row r="30" spans="2:7" x14ac:dyDescent="0.4">
      <c r="B30" s="6">
        <v>2978</v>
      </c>
      <c r="C30">
        <f t="shared" ref="C30:C38" si="8">C17/178.9</f>
        <v>4.6953605366126325</v>
      </c>
    </row>
    <row r="31" spans="2:7" x14ac:dyDescent="0.4">
      <c r="B31" s="6">
        <v>4462</v>
      </c>
      <c r="C31">
        <f t="shared" si="8"/>
        <v>4.0804918949133597</v>
      </c>
    </row>
    <row r="32" spans="2:7" x14ac:dyDescent="0.4">
      <c r="B32" s="6">
        <v>6684</v>
      </c>
      <c r="C32">
        <f t="shared" si="8"/>
        <v>2.9066517607602012</v>
      </c>
    </row>
    <row r="33" spans="2:3" x14ac:dyDescent="0.4">
      <c r="B33" s="6">
        <v>10000</v>
      </c>
      <c r="C33">
        <f t="shared" si="8"/>
        <v>1.397428731134712</v>
      </c>
    </row>
    <row r="34" spans="2:3" x14ac:dyDescent="0.4">
      <c r="B34" s="6">
        <v>10606</v>
      </c>
      <c r="C34">
        <f t="shared" si="8"/>
        <v>1.3415315818893236</v>
      </c>
    </row>
    <row r="35" spans="2:3" x14ac:dyDescent="0.4">
      <c r="B35" s="6">
        <v>14960</v>
      </c>
      <c r="C35">
        <f t="shared" si="8"/>
        <v>2.3476802683063163</v>
      </c>
    </row>
    <row r="36" spans="2:3" x14ac:dyDescent="0.4">
      <c r="B36" s="6">
        <v>22320</v>
      </c>
      <c r="C36">
        <f t="shared" si="8"/>
        <v>3.9686975964225821</v>
      </c>
    </row>
    <row r="37" spans="2:3" x14ac:dyDescent="0.4">
      <c r="B37" s="6">
        <v>33400</v>
      </c>
      <c r="C37">
        <f t="shared" si="8"/>
        <v>4.9189491335941868</v>
      </c>
    </row>
    <row r="38" spans="2:3" ht="19.5" thickBot="1" x14ac:dyDescent="0.45">
      <c r="B38" s="7">
        <v>50000</v>
      </c>
      <c r="C38">
        <f t="shared" si="8"/>
        <v>5.3661263275572946</v>
      </c>
    </row>
    <row r="42" spans="2:3" ht="19.5" thickBot="1" x14ac:dyDescent="0.45"/>
    <row r="43" spans="2:3" ht="19.5" thickBot="1" x14ac:dyDescent="0.45">
      <c r="B43" s="1" t="s">
        <v>0</v>
      </c>
      <c r="C43" s="5" t="s">
        <v>23</v>
      </c>
    </row>
    <row r="44" spans="2:3" x14ac:dyDescent="0.4">
      <c r="B44" s="6">
        <v>1989</v>
      </c>
      <c r="C44">
        <f>E16/D16</f>
        <v>1.7141792435252469E-2</v>
      </c>
    </row>
    <row r="45" spans="2:3" x14ac:dyDescent="0.4">
      <c r="B45" s="6">
        <v>2978</v>
      </c>
      <c r="C45">
        <f t="shared" ref="C45:C49" si="9">E17/D17</f>
        <v>1.1452098869786908E-2</v>
      </c>
    </row>
    <row r="46" spans="2:3" x14ac:dyDescent="0.4">
      <c r="B46" s="6">
        <v>4462</v>
      </c>
      <c r="C46">
        <f t="shared" si="9"/>
        <v>7.2865926694881426E-3</v>
      </c>
    </row>
    <row r="47" spans="2:3" x14ac:dyDescent="0.4">
      <c r="B47" s="6">
        <v>6684</v>
      </c>
      <c r="C47">
        <f t="shared" si="9"/>
        <v>4.0370163343891683E-3</v>
      </c>
    </row>
    <row r="48" spans="2:3" x14ac:dyDescent="0.4">
      <c r="B48" s="6">
        <v>10000</v>
      </c>
      <c r="C48">
        <f t="shared" si="9"/>
        <v>1.6440338013349552E-3</v>
      </c>
    </row>
    <row r="49" spans="2:3" x14ac:dyDescent="0.4">
      <c r="B49" s="6">
        <v>10606</v>
      </c>
      <c r="C49">
        <f t="shared" si="9"/>
        <v>1.5782724492815572E-3</v>
      </c>
    </row>
    <row r="50" spans="2:3" x14ac:dyDescent="0.4">
      <c r="B50" s="6">
        <v>14960</v>
      </c>
      <c r="C50">
        <f>E22/D22</f>
        <v>2.8983707016127362E-3</v>
      </c>
    </row>
    <row r="51" spans="2:3" x14ac:dyDescent="0.4">
      <c r="B51" s="6">
        <v>22320</v>
      </c>
      <c r="C51">
        <f>E23/D23</f>
        <v>6.2010899944102849E-3</v>
      </c>
    </row>
    <row r="52" spans="2:3" x14ac:dyDescent="0.4">
      <c r="B52" s="6">
        <v>33400</v>
      </c>
      <c r="C52">
        <f>E24/D24</f>
        <v>1.0693367681726493E-2</v>
      </c>
    </row>
    <row r="53" spans="2:3" ht="19.5" thickBot="1" x14ac:dyDescent="0.45">
      <c r="B53" s="7">
        <v>50000</v>
      </c>
      <c r="C53">
        <f>E25/D25</f>
        <v>1.6260988871385742E-2</v>
      </c>
    </row>
    <row r="57" spans="2:3" ht="19.5" thickBot="1" x14ac:dyDescent="0.45"/>
    <row r="58" spans="2:3" ht="19.5" thickBot="1" x14ac:dyDescent="0.45">
      <c r="B58" s="1" t="s">
        <v>0</v>
      </c>
      <c r="C58" s="1" t="s">
        <v>9</v>
      </c>
    </row>
    <row r="59" spans="2:3" x14ac:dyDescent="0.4">
      <c r="B59" s="6">
        <v>1989</v>
      </c>
      <c r="C59">
        <f>1/F16</f>
        <v>58.336956521739133</v>
      </c>
    </row>
    <row r="60" spans="2:3" x14ac:dyDescent="0.4">
      <c r="B60" s="6">
        <v>2978</v>
      </c>
      <c r="C60">
        <f t="shared" ref="C60:C68" si="10">1/F17</f>
        <v>87.320238095238096</v>
      </c>
    </row>
    <row r="61" spans="2:3" x14ac:dyDescent="0.4">
      <c r="B61" s="6">
        <v>4462</v>
      </c>
      <c r="C61">
        <f t="shared" si="10"/>
        <v>137.23835616438356</v>
      </c>
    </row>
    <row r="62" spans="2:3" x14ac:dyDescent="0.4">
      <c r="B62" s="6">
        <v>6684</v>
      </c>
      <c r="C62">
        <f t="shared" si="10"/>
        <v>247.7076923076923</v>
      </c>
    </row>
    <row r="63" spans="2:3" x14ac:dyDescent="0.4">
      <c r="B63" s="6">
        <v>10000</v>
      </c>
      <c r="C63">
        <f t="shared" si="10"/>
        <v>608.2600000000001</v>
      </c>
    </row>
    <row r="64" spans="2:3" x14ac:dyDescent="0.4">
      <c r="B64" s="6">
        <v>10606</v>
      </c>
      <c r="C64">
        <f t="shared" si="10"/>
        <v>633.60416666666663</v>
      </c>
    </row>
    <row r="65" spans="2:3" x14ac:dyDescent="0.4">
      <c r="B65" s="6">
        <v>14960</v>
      </c>
      <c r="C65">
        <f t="shared" si="10"/>
        <v>345.0214285714286</v>
      </c>
    </row>
    <row r="66" spans="2:3" x14ac:dyDescent="0.4">
      <c r="B66" s="6">
        <v>22320</v>
      </c>
      <c r="C66">
        <f t="shared" si="10"/>
        <v>161.26197183098591</v>
      </c>
    </row>
    <row r="67" spans="2:3" x14ac:dyDescent="0.4">
      <c r="B67" s="6">
        <v>33400</v>
      </c>
      <c r="C67">
        <f t="shared" si="10"/>
        <v>93.515909090909091</v>
      </c>
    </row>
    <row r="68" spans="2:3" ht="19.5" thickBot="1" x14ac:dyDescent="0.45">
      <c r="B68" s="7">
        <v>50000</v>
      </c>
      <c r="C68">
        <f t="shared" si="10"/>
        <v>61.496874999999996</v>
      </c>
    </row>
  </sheetData>
  <sortState xmlns:xlrd2="http://schemas.microsoft.com/office/spreadsheetml/2017/richdata2" ref="B16:G25">
    <sortCondition ref="B16:B25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直列</vt:lpstr>
      <vt:lpstr>並列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 高志</dc:creator>
  <cp:lastModifiedBy>r04i12</cp:lastModifiedBy>
  <dcterms:created xsi:type="dcterms:W3CDTF">2024-11-15T03:56:18Z</dcterms:created>
  <dcterms:modified xsi:type="dcterms:W3CDTF">2024-12-06T05:43:53Z</dcterms:modified>
</cp:coreProperties>
</file>