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1"/>
  <workbookPr defaultThemeVersion="124226"/>
  <mc:AlternateContent xmlns:mc="http://schemas.openxmlformats.org/markup-compatibility/2006">
    <mc:Choice Requires="x15">
      <x15ac:absPath xmlns:x15ac="http://schemas.microsoft.com/office/spreadsheetml/2010/11/ac" url="https://mytrine-my.sharepoint.com/personal/kdamarla23_my_trine_edu/Documents/Trine/Terms/Spring Term 1 - Statitstics/Week 7/"/>
    </mc:Choice>
  </mc:AlternateContent>
  <xr:revisionPtr revIDLastSave="1" documentId="13_ncr:1_{B53822C8-91EB-ED46-85E2-E68316BF3CF0}" xr6:coauthVersionLast="47" xr6:coauthVersionMax="47" xr10:uidLastSave="{FD8A804A-22F0-D441-BF3D-55D7852C9BA9}"/>
  <bookViews>
    <workbookView xWindow="1700" yWindow="500" windowWidth="31900" windowHeight="19020" activeTab="3" xr2:uid="{00000000-000D-0000-FFFF-FFFF00000000}"/>
  </bookViews>
  <sheets>
    <sheet name="Data" sheetId="4" r:id="rId1"/>
    <sheet name="Q1_TimeSeriesPlot" sheetId="1" r:id="rId2"/>
    <sheet name="Q2_Q3_Q4_SI_Deseason_Forecast" sheetId="5" r:id="rId3"/>
    <sheet name="Q5_Q7_DummyVRegression_Forecast" sheetId="8" r:id="rId4"/>
    <sheet name="Q6_Summary" sheetId="9"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 i="5" l="1"/>
  <c r="T8" i="5"/>
  <c r="T7" i="5"/>
  <c r="T6" i="5"/>
  <c r="I18" i="5"/>
  <c r="J18" i="5"/>
  <c r="K18" i="5"/>
  <c r="L18" i="5"/>
  <c r="M18" i="5"/>
  <c r="N18" i="5"/>
  <c r="O18" i="5"/>
  <c r="P18" i="5"/>
  <c r="Q18" i="5"/>
  <c r="R18" i="5"/>
  <c r="S18" i="5"/>
  <c r="H18" i="5"/>
  <c r="I17" i="5"/>
  <c r="J17" i="5"/>
  <c r="K17" i="5"/>
  <c r="L17" i="5"/>
  <c r="M17" i="5"/>
  <c r="N17" i="5"/>
  <c r="O17" i="5"/>
  <c r="P17" i="5"/>
  <c r="Q17" i="5"/>
  <c r="R17" i="5"/>
  <c r="S17" i="5"/>
  <c r="H17" i="5"/>
  <c r="H11" i="5"/>
  <c r="P41" i="8"/>
  <c r="P42" i="8"/>
  <c r="P43" i="8"/>
  <c r="P44" i="8"/>
  <c r="P45" i="8"/>
  <c r="P46" i="8"/>
  <c r="P47" i="8"/>
  <c r="P48" i="8"/>
  <c r="P49" i="8"/>
  <c r="P50" i="8"/>
  <c r="P51" i="8"/>
  <c r="P40" i="8"/>
  <c r="B40" i="8"/>
  <c r="B41" i="8" l="1"/>
  <c r="B42" i="8" s="1"/>
  <c r="B43" i="8" s="1"/>
  <c r="B44" i="8" s="1"/>
  <c r="B45" i="8" s="1"/>
  <c r="B46" i="8" s="1"/>
  <c r="B47" i="8" s="1"/>
  <c r="B48" i="8" s="1"/>
  <c r="B49" i="8" s="1"/>
  <c r="B50" i="8" s="1"/>
  <c r="B51" i="8" s="1"/>
  <c r="U34" i="8"/>
  <c r="J15" i="5"/>
  <c r="K15" i="5"/>
  <c r="L15" i="5"/>
  <c r="M15" i="5"/>
  <c r="N15" i="5"/>
  <c r="O15" i="5"/>
  <c r="P15" i="5"/>
  <c r="Q15" i="5"/>
  <c r="R15" i="5"/>
  <c r="S15" i="5"/>
  <c r="I15" i="5"/>
  <c r="H15" i="5"/>
  <c r="J14" i="5"/>
  <c r="K14" i="5"/>
  <c r="L14" i="5"/>
  <c r="M14" i="5"/>
  <c r="N14" i="5"/>
  <c r="O14" i="5"/>
  <c r="P14" i="5"/>
  <c r="Q14" i="5"/>
  <c r="R14" i="5"/>
  <c r="S14" i="5"/>
  <c r="I14" i="5"/>
  <c r="H14" i="5"/>
  <c r="E34" i="5"/>
  <c r="E35" i="5"/>
  <c r="E36" i="5"/>
  <c r="E37" i="5"/>
  <c r="E38" i="5"/>
  <c r="E39" i="5"/>
  <c r="E40" i="5"/>
  <c r="E7" i="5"/>
  <c r="E8" i="5"/>
  <c r="E9" i="5"/>
  <c r="E10" i="5"/>
  <c r="E11" i="5"/>
  <c r="E12" i="5"/>
  <c r="E13" i="5"/>
  <c r="E14" i="5"/>
  <c r="E15" i="5"/>
  <c r="E16" i="5"/>
  <c r="E17" i="5"/>
  <c r="E18" i="5"/>
  <c r="E19" i="5"/>
  <c r="E20" i="5"/>
  <c r="E21" i="5"/>
  <c r="E22" i="5"/>
  <c r="E23" i="5"/>
  <c r="E24" i="5"/>
  <c r="E25" i="5"/>
  <c r="E26" i="5"/>
  <c r="E27" i="5"/>
  <c r="E28" i="5"/>
  <c r="E29" i="5"/>
  <c r="E30" i="5"/>
  <c r="E31" i="5"/>
  <c r="E32" i="5"/>
  <c r="E33" i="5"/>
  <c r="E6" i="5"/>
  <c r="E5" i="5"/>
  <c r="J10" i="5"/>
  <c r="K10" i="5"/>
  <c r="L10" i="5"/>
  <c r="M10" i="5"/>
  <c r="N10" i="5"/>
  <c r="O10" i="5"/>
  <c r="P10" i="5"/>
  <c r="Q10" i="5"/>
  <c r="R10" i="5"/>
  <c r="S10" i="5"/>
  <c r="H10" i="5"/>
  <c r="H13" i="5" s="1"/>
  <c r="I10" i="5"/>
  <c r="T14" i="5" l="1"/>
  <c r="H12" i="5"/>
  <c r="S12" i="5"/>
  <c r="P12" i="5"/>
  <c r="Q13" i="5"/>
  <c r="I13" i="5"/>
  <c r="M12" i="5"/>
  <c r="L13" i="5"/>
  <c r="K13" i="5"/>
  <c r="R13" i="5"/>
  <c r="J13" i="5"/>
  <c r="L12" i="5"/>
  <c r="O12" i="5"/>
  <c r="K12" i="5"/>
  <c r="N12" i="5"/>
  <c r="P13" i="5"/>
  <c r="N13" i="5"/>
  <c r="M13" i="5"/>
  <c r="Q12" i="5"/>
  <c r="S13" i="5"/>
  <c r="O13" i="5"/>
  <c r="R12" i="5"/>
  <c r="J12" i="5"/>
  <c r="I12" i="5"/>
</calcChain>
</file>

<file path=xl/sharedStrings.xml><?xml version="1.0" encoding="utf-8"?>
<sst xmlns="http://schemas.openxmlformats.org/spreadsheetml/2006/main" count="136" uniqueCount="87">
  <si>
    <t>Month</t>
  </si>
  <si>
    <t>Sales</t>
  </si>
  <si>
    <t>Q1: A time series plot. Comment on the underlying pattern in the time series.</t>
  </si>
  <si>
    <t>Q2: An analysis of the seasonality of the data. Indicate the seasonal indexes for each month, and comment on the high and low seasonal sales months. Do the seasonal indexes make intuitive sense? Discuss.</t>
  </si>
  <si>
    <t>Year 1</t>
  </si>
  <si>
    <t>Year 2</t>
  </si>
  <si>
    <t>Year 3</t>
  </si>
  <si>
    <t>Year</t>
  </si>
  <si>
    <t>Avg sales / month</t>
  </si>
  <si>
    <t>Avg sales / all data points</t>
  </si>
  <si>
    <t>Seasonal Index / month</t>
  </si>
  <si>
    <t xml:space="preserve">Q1 Ans: The time series plot represent vintage restuarant sales over last 3 years of operation. The plot reveal a seasonal pattern with horizontal trend in data. Because almost each year follows a similar pattern (years highlighted by 3 colors on the background of the plot) with  data fluctuating around constant mean. Exactly at 9th month (3rd quarter) of each year, lowest sales is recorded and from 9th month onwards, there is a gradual increase in the sales with peak sales in 1st month (1st quarter) of each year. 
The horizontal x-axis represents Month, and it ranges from 1 to 36, in increments of 1. The plot with a data label beneath x-axis represwnt the sales value associated with month. The vertical axis represents Sales value and it ranges from110 to 282, in increments of 50. 
36 points are plotted and a line passes through the 36 points. </t>
  </si>
  <si>
    <t>Sales ($1000s)</t>
  </si>
  <si>
    <t>Deseasonalized</t>
  </si>
  <si>
    <t>Seasonal Index / month (prcentage)</t>
  </si>
  <si>
    <t>Q3: Deseasonalize the time series. Does there appear to be any trend in the deseasonalized time series?</t>
  </si>
  <si>
    <t>\</t>
  </si>
  <si>
    <t>Q4: Using the time series decomposition method, forecast sales for January through December of the fourth year.</t>
  </si>
  <si>
    <t>Forecast</t>
  </si>
  <si>
    <t>Slope</t>
  </si>
  <si>
    <t>Seasonal Index (SI)</t>
  </si>
  <si>
    <t xml:space="preserve">Q3 Ans: The deseasonalized values in column E  removes the sesaonal component from time-series, allowing us to understand the trends clearly as shown in the plot below. In the plot, x-axis is deseasonalized values and y-axis is original sales. </t>
  </si>
  <si>
    <t>Q5: Using the dummy variable regression approach, forecast sales for January through December of the fourth year.</t>
  </si>
  <si>
    <t>Month_1</t>
  </si>
  <si>
    <t>Month_2</t>
  </si>
  <si>
    <t>Month_3</t>
  </si>
  <si>
    <t>Month_4</t>
  </si>
  <si>
    <t>Month_5</t>
  </si>
  <si>
    <t>Month_6</t>
  </si>
  <si>
    <t>Month_7</t>
  </si>
  <si>
    <t>Month_8</t>
  </si>
  <si>
    <t>Month_9</t>
  </si>
  <si>
    <t>Month_10</t>
  </si>
  <si>
    <t>Month_11</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</si>
  <si>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</si>
  <si>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</si>
  <si>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</si>
  <si>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</si>
  <si>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</si>
  <si>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</si>
  <si>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</si>
  <si>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</si>
  <si>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</si>
  <si>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</si>
  <si>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</si>
  <si>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</si>
  <si>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</si>
  <si>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</si>
  <si>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</si>
  <si>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</si>
  <si>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</si>
  <si>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</si>
  <si>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</si>
  <si>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</si>
  <si>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</si>
  <si>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</si>
  <si>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</si>
  <si>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</si>
  <si>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</si>
  <si>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X Variable 2</t>
  </si>
  <si>
    <t>X Variable 3</t>
  </si>
  <si>
    <t>X Variable 4</t>
  </si>
  <si>
    <t>X Variable 5</t>
  </si>
  <si>
    <t>X Variable 6</t>
  </si>
  <si>
    <t>X Variable 7</t>
  </si>
  <si>
    <t>X Variable 8</t>
  </si>
  <si>
    <t>X Variable 9</t>
  </si>
  <si>
    <t>X Variable 10</t>
  </si>
  <si>
    <t>X Variable 11</t>
  </si>
  <si>
    <t>RESIDUAL OUTPUT</t>
  </si>
  <si>
    <t>Observation</t>
  </si>
  <si>
    <t>Predicted Y</t>
  </si>
  <si>
    <t>Residuals</t>
  </si>
  <si>
    <t>Standard Residuals</t>
  </si>
  <si>
    <t>Q2 Ans: The seasonal indexes per each month in G13 - S13 reveal that month 1 have highest seasonal sales followed by month 3. While, month 9 has the lowest seasonal sales, followed by month 10, the 2nd lowest sales.  
These seasonal indexes align with the intuitive expectations as months 1 and 3 are peak tourist seasons and months 9 and 10 are off-season. This analysis also align with the time series plot in previous worksheet.</t>
  </si>
  <si>
    <t xml:space="preserve">Q4: The forecasted values are as shown in G15 - S15. It is to be noted that the slope is multipled by 4 as we are forecating the monthly sales values for 4th year. </t>
  </si>
  <si>
    <t xml:space="preserve">Q6:  Provide summary tables of your calculations and any graphs in the appendix of your report.
</t>
  </si>
  <si>
    <t xml:space="preserve">Ans: Summary tables and calculations are provided in the worksheet where applicable. </t>
  </si>
  <si>
    <t>Q7: Assume that January sales for the fourth year turn out to be $295,000. What was your forecast error? If this error is large, Karen may be puzzled about the difference between your forecast and the actual sales value. What can you do to resolve her uncertainty in the forecasting procedure?</t>
  </si>
  <si>
    <t xml:space="preserve">
Forecast error =  +- 12.95933812</t>
  </si>
  <si>
    <t>Predicted Y (($1000s)</t>
  </si>
  <si>
    <t xml:space="preserve">Q7 Ans:  The predicted sales for year 4, month1 is $262334. The actual value is $295000 
The difference in forecast is $32,666 
Suggestion to Karen   to decrease the forecast error would be to retrain the model considering other variables than just sales to arrive at more accurate predictions. </t>
  </si>
  <si>
    <t>Avg slope</t>
  </si>
  <si>
    <t>Ref: https://www.youtube.com/watch?time_continue=165&amp;v=5foKJgA7mWw&amp;embeds_referring_euri=https%3A%2F%2Fwww.google.com%2Fsearch%3Fq%3Dseasonal%2Bindexes%2Bfor%2Bmonthly%2Bdata%26rlz%3D1C5CHFA_enUS1097US1097%26oq%3Dseasonal%2Bindexes%2Bfor%2Bmonthly%2B%26gs&amp;source_ve_path=Mjg2NjY&amp;feature=emb_logo</t>
  </si>
  <si>
    <t>Period</t>
  </si>
  <si>
    <t>Predicted Sales ($1000s)</t>
  </si>
  <si>
    <t xml:space="preserve">Q5 Ans: Forecast Equation for sales is as below and the forecasted sales for 4th year are from O37 - O48
R19 + R20 * Month_1 + R21 * Month_2 + R22 * Month_3 + R23 * Month_4 + R24 * Month_5 +R25 * Month_6 + R26* Month_7 + R27 * Month_8 + R28* Month_9 + R29 * Month_10 + R30 * Month_11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</si>
</sst>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name val="Times New Roman"/>
    </font>
    <font>
      <b/>
      <sz val="12"/>
      <name val="Times New Roman"/>
      <family val="1"/>
    </font>
    <font>
      <sz val="8"/>
      <name val="Times New Roman"/>
      <family val="1"/>
    </font>
    <font>
      <sz val="12"/>
      <name val="Times New Roman"/>
      <family val="1"/>
    </font>
    <font>
      <sz val="12"/>
      <color rgb="FF000000"/>
      <name val="Arial"/>
      <family val="2"/>
    </font>
    <font>
      <b/>
      <sz val="11"/>
      <name val="Calibri"/>
      <family val="2"/>
    </font>
    <font>
      <i/>
      <sz val="12"/>
      <name val="Times New Roman"/>
      <family val="1"/>
    </font>
  </fonts>
  <fills count="14">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9"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
      <left/>
      <right/>
      <top/>
      <bottom style="thin">
        <color auto="1"/>
      </bottom>
      <diagonal/>
    </border>
  </borders>
  <cellStyleXfs count="1">
    <xf numFmtId="0" fontId="0" fillId="0" borderId="0"/>
  </cellStyleXfs>
  <cellXfs count="32">
    <xf numFmtId="0" fontId="0" fillId="0" borderId="0" xfId="0"/>
    <xf numFmtId="0" fontId="1" fillId="0" borderId="0" xfId="0" applyFont="1" applyAlignment="1">
      <alignment horizontal="center"/>
    </xf>
    <xf numFmtId="0" fontId="0" fillId="2" borderId="0" xfId="0" applyFill="1"/>
    <xf numFmtId="0" fontId="0" fillId="3" borderId="0" xfId="0" applyFill="1"/>
    <xf numFmtId="0" fontId="0" fillId="4" borderId="0" xfId="0" applyFill="1"/>
    <xf numFmtId="0" fontId="3" fillId="0" borderId="0" xfId="0" applyFont="1"/>
    <xf numFmtId="0" fontId="3" fillId="5" borderId="0" xfId="0" applyFont="1" applyFill="1"/>
    <xf numFmtId="0" fontId="0" fillId="5" borderId="0" xfId="0" applyFill="1"/>
    <xf numFmtId="0" fontId="3" fillId="5" borderId="0" xfId="0" applyFont="1" applyFill="1" applyAlignment="1">
      <alignment wrapText="1"/>
    </xf>
    <xf numFmtId="0" fontId="0" fillId="6" borderId="0" xfId="0" applyFill="1"/>
    <xf numFmtId="0" fontId="0" fillId="7" borderId="0" xfId="0" applyFill="1"/>
    <xf numFmtId="0" fontId="0" fillId="8" borderId="0" xfId="0" applyFill="1"/>
    <xf numFmtId="0" fontId="3" fillId="6" borderId="0" xfId="0" applyFont="1" applyFill="1"/>
    <xf numFmtId="0" fontId="3" fillId="7" borderId="0" xfId="0" applyFont="1" applyFill="1"/>
    <xf numFmtId="0" fontId="3" fillId="8" borderId="0" xfId="0" applyFont="1" applyFill="1"/>
    <xf numFmtId="0" fontId="1" fillId="0" borderId="0" xfId="0" applyFont="1"/>
    <xf numFmtId="0" fontId="4" fillId="0" borderId="0" xfId="0" applyFont="1" applyAlignment="1">
      <alignment horizontal="right" wrapText="1" readingOrder="1"/>
    </xf>
    <xf numFmtId="0" fontId="1" fillId="0" borderId="0" xfId="0" applyFont="1" applyAlignment="1">
      <alignment wrapText="1"/>
    </xf>
    <xf numFmtId="0" fontId="0" fillId="9" borderId="0" xfId="0" applyFill="1"/>
    <xf numFmtId="0" fontId="0" fillId="10" borderId="0" xfId="0" applyFill="1"/>
    <xf numFmtId="0" fontId="0" fillId="11" borderId="0" xfId="0" applyFill="1"/>
    <xf numFmtId="0" fontId="0" fillId="12" borderId="0" xfId="0" applyFill="1"/>
    <xf numFmtId="0" fontId="1" fillId="0" borderId="0" xfId="0" applyFont="1" applyAlignment="1">
      <alignment horizontal="center" wrapText="1"/>
    </xf>
    <xf numFmtId="0" fontId="3" fillId="0" borderId="0" xfId="0" applyFont="1" applyAlignment="1">
      <alignment wrapText="1"/>
    </xf>
    <xf numFmtId="0" fontId="5" fillId="0" borderId="1" xfId="0" applyFont="1" applyBorder="1" applyAlignment="1">
      <alignment horizontal="center" vertical="top"/>
    </xf>
    <xf numFmtId="0" fontId="0" fillId="0" borderId="2" xfId="0" applyBorder="1"/>
    <xf numFmtId="0" fontId="6" fillId="0" borderId="3" xfId="0" applyFont="1" applyBorder="1" applyAlignment="1">
      <alignment horizontal="center"/>
    </xf>
    <xf numFmtId="0" fontId="6" fillId="0" borderId="3" xfId="0" applyFont="1" applyBorder="1" applyAlignment="1">
      <alignment horizontal="centerContinuous"/>
    </xf>
    <xf numFmtId="0" fontId="3" fillId="4" borderId="0" xfId="0" applyFont="1" applyFill="1"/>
    <xf numFmtId="0" fontId="6" fillId="0" borderId="3" xfId="0" applyFont="1" applyBorder="1" applyAlignment="1">
      <alignment horizontal="center" wrapText="1"/>
    </xf>
    <xf numFmtId="0" fontId="0" fillId="13" borderId="0" xfId="0" applyFill="1"/>
    <xf numFmtId="0" fontId="5" fillId="0" borderId="4"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 and Beverage Sales for Vintage Restaurant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Q1_TimeSeriesPlot!$B$2</c:f>
              <c:strCache>
                <c:ptCount val="1"/>
                <c:pt idx="0">
                  <c:v>Sales ($1000s)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1.6531996210552202E-3"/>
                  <c:y val="-0.1637523827421364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Q1_TimeSeriesPlot!$A$3:$A$38</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Q1_TimeSeriesPlot!$B$3:$B$38</c:f>
              <c:numCache>
                <c:formatCode>General</c:formatCode>
                <c:ptCount val="36"/>
                <c:pt idx="0">
                  <c:v>242</c:v>
                </c:pt>
                <c:pt idx="1">
                  <c:v>235</c:v>
                </c:pt>
                <c:pt idx="2">
                  <c:v>232</c:v>
                </c:pt>
                <c:pt idx="3">
                  <c:v>178</c:v>
                </c:pt>
                <c:pt idx="4">
                  <c:v>184</c:v>
                </c:pt>
                <c:pt idx="5">
                  <c:v>140</c:v>
                </c:pt>
                <c:pt idx="6">
                  <c:v>145</c:v>
                </c:pt>
                <c:pt idx="7">
                  <c:v>152</c:v>
                </c:pt>
                <c:pt idx="8">
                  <c:v>110</c:v>
                </c:pt>
                <c:pt idx="9">
                  <c:v>130</c:v>
                </c:pt>
                <c:pt idx="10">
                  <c:v>152</c:v>
                </c:pt>
                <c:pt idx="11">
                  <c:v>206</c:v>
                </c:pt>
                <c:pt idx="12">
                  <c:v>263</c:v>
                </c:pt>
                <c:pt idx="13">
                  <c:v>238</c:v>
                </c:pt>
                <c:pt idx="14">
                  <c:v>247</c:v>
                </c:pt>
                <c:pt idx="15">
                  <c:v>193</c:v>
                </c:pt>
                <c:pt idx="16">
                  <c:v>193</c:v>
                </c:pt>
                <c:pt idx="17">
                  <c:v>149</c:v>
                </c:pt>
                <c:pt idx="18">
                  <c:v>157</c:v>
                </c:pt>
                <c:pt idx="19">
                  <c:v>161</c:v>
                </c:pt>
                <c:pt idx="20">
                  <c:v>122</c:v>
                </c:pt>
                <c:pt idx="21">
                  <c:v>130</c:v>
                </c:pt>
                <c:pt idx="22">
                  <c:v>167</c:v>
                </c:pt>
                <c:pt idx="23">
                  <c:v>230</c:v>
                </c:pt>
                <c:pt idx="24">
                  <c:v>282</c:v>
                </c:pt>
                <c:pt idx="25">
                  <c:v>255</c:v>
                </c:pt>
                <c:pt idx="26">
                  <c:v>265</c:v>
                </c:pt>
                <c:pt idx="27">
                  <c:v>205</c:v>
                </c:pt>
                <c:pt idx="28">
                  <c:v>210</c:v>
                </c:pt>
                <c:pt idx="29">
                  <c:v>160</c:v>
                </c:pt>
                <c:pt idx="30">
                  <c:v>166</c:v>
                </c:pt>
                <c:pt idx="31">
                  <c:v>174</c:v>
                </c:pt>
                <c:pt idx="32">
                  <c:v>126</c:v>
                </c:pt>
                <c:pt idx="33">
                  <c:v>148</c:v>
                </c:pt>
                <c:pt idx="34">
                  <c:v>173</c:v>
                </c:pt>
                <c:pt idx="35">
                  <c:v>235</c:v>
                </c:pt>
              </c:numCache>
            </c:numRef>
          </c:val>
          <c:smooth val="0"/>
          <c:extLst>
            <c:ext xmlns:c16="http://schemas.microsoft.com/office/drawing/2014/chart" uri="{C3380CC4-5D6E-409C-BE32-E72D297353CC}">
              <c16:uniqueId val="{00000000-EA9C-5A49-B331-F883A857D0CE}"/>
            </c:ext>
          </c:extLst>
        </c:ser>
        <c:dLbls>
          <c:showLegendKey val="0"/>
          <c:showVal val="0"/>
          <c:showCatName val="0"/>
          <c:showSerName val="0"/>
          <c:showPercent val="0"/>
          <c:showBubbleSize val="0"/>
        </c:dLbls>
        <c:hiLowLines>
          <c:spPr>
            <a:ln w="9525" cap="flat" cmpd="sng" algn="ctr">
              <a:solidFill>
                <a:schemeClr val="tx1">
                  <a:lumMod val="50000"/>
                  <a:lumOff val="50000"/>
                </a:schemeClr>
              </a:solidFill>
              <a:round/>
            </a:ln>
            <a:effectLst/>
          </c:spPr>
        </c:hiLowLines>
        <c:upDownBars>
          <c:gapWidth val="150"/>
          <c:upBars>
            <c:spPr>
              <a:solidFill>
                <a:schemeClr val="lt1"/>
              </a:solidFill>
              <a:ln w="9525" cap="flat" cmpd="sng" algn="ctr">
                <a:solidFill>
                  <a:schemeClr val="tx1">
                    <a:lumMod val="65000"/>
                    <a:lumOff val="35000"/>
                  </a:schemeClr>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marker val="1"/>
        <c:smooth val="0"/>
        <c:axId val="1728206607"/>
        <c:axId val="1728208319"/>
      </c:lineChart>
      <c:catAx>
        <c:axId val="1728206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208319"/>
        <c:crosses val="autoZero"/>
        <c:auto val="1"/>
        <c:lblAlgn val="ctr"/>
        <c:lblOffset val="100"/>
        <c:noMultiLvlLbl val="0"/>
      </c:catAx>
      <c:valAx>
        <c:axId val="1728208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Sales</a:t>
                </a:r>
                <a:r>
                  <a:rPr lang="en-US" baseline="0"/>
                  <a:t> ($1000s)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206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19050" cap="rnd">
              <a:solidFill>
                <a:schemeClr val="accent1"/>
              </a:solidFill>
              <a:round/>
            </a:ln>
            <a:effectLst/>
          </c:spPr>
          <c:marker>
            <c:symbol val="none"/>
          </c:marker>
          <c:cat>
            <c:numRef>
              <c:f>Q2_Q3_Q4_SI_Deseason_Forecast!$E$5:$E$40</c:f>
              <c:numCache>
                <c:formatCode>General</c:formatCode>
                <c:ptCount val="36"/>
                <c:pt idx="0">
                  <c:v>173.09508682761543</c:v>
                </c:pt>
                <c:pt idx="1">
                  <c:v>181.71073717948718</c:v>
                </c:pt>
                <c:pt idx="2">
                  <c:v>175.53315412186382</c:v>
                </c:pt>
                <c:pt idx="3">
                  <c:v>173.95688657407408</c:v>
                </c:pt>
                <c:pt idx="4">
                  <c:v>176.45088018171492</c:v>
                </c:pt>
                <c:pt idx="5">
                  <c:v>175.51967334818116</c:v>
                </c:pt>
                <c:pt idx="6">
                  <c:v>174.4079415954416</c:v>
                </c:pt>
                <c:pt idx="7">
                  <c:v>175.69472963723476</c:v>
                </c:pt>
                <c:pt idx="8">
                  <c:v>172.96322160148975</c:v>
                </c:pt>
                <c:pt idx="9">
                  <c:v>179.36070261437908</c:v>
                </c:pt>
                <c:pt idx="10">
                  <c:v>173.90921409214093</c:v>
                </c:pt>
                <c:pt idx="11">
                  <c:v>172.81793343268754</c:v>
                </c:pt>
                <c:pt idx="12">
                  <c:v>188.11573485811098</c:v>
                </c:pt>
                <c:pt idx="13">
                  <c:v>184.0304487179487</c:v>
                </c:pt>
                <c:pt idx="14">
                  <c:v>186.88228046594983</c:v>
                </c:pt>
                <c:pt idx="15">
                  <c:v>188.6161747685185</c:v>
                </c:pt>
                <c:pt idx="16">
                  <c:v>185.08162975582056</c:v>
                </c:pt>
                <c:pt idx="17">
                  <c:v>186.80308092056421</c:v>
                </c:pt>
                <c:pt idx="18">
                  <c:v>188.84170227920228</c:v>
                </c:pt>
                <c:pt idx="19">
                  <c:v>186.09770704996578</c:v>
                </c:pt>
                <c:pt idx="20">
                  <c:v>191.83193668528864</c:v>
                </c:pt>
                <c:pt idx="21">
                  <c:v>179.36070261437908</c:v>
                </c:pt>
                <c:pt idx="22">
                  <c:v>191.07130758807588</c:v>
                </c:pt>
                <c:pt idx="23">
                  <c:v>192.95206159960262</c:v>
                </c:pt>
                <c:pt idx="24">
                  <c:v>201.7058449809403</c:v>
                </c:pt>
                <c:pt idx="25">
                  <c:v>197.17548076923075</c:v>
                </c:pt>
                <c:pt idx="26">
                  <c:v>200.50123207885306</c:v>
                </c:pt>
                <c:pt idx="27">
                  <c:v>200.34360532407405</c:v>
                </c:pt>
                <c:pt idx="28">
                  <c:v>201.38415672913118</c:v>
                </c:pt>
                <c:pt idx="29">
                  <c:v>200.59391239792132</c:v>
                </c:pt>
                <c:pt idx="30">
                  <c:v>199.66702279202278</c:v>
                </c:pt>
                <c:pt idx="31">
                  <c:v>201.12422997946612</c:v>
                </c:pt>
                <c:pt idx="32">
                  <c:v>198.12150837988827</c:v>
                </c:pt>
                <c:pt idx="33">
                  <c:v>204.1952614379085</c:v>
                </c:pt>
                <c:pt idx="34">
                  <c:v>197.93614498644985</c:v>
                </c:pt>
                <c:pt idx="35">
                  <c:v>197.14667163437656</c:v>
                </c:pt>
              </c:numCache>
            </c:numRef>
          </c:cat>
          <c:val>
            <c:numRef>
              <c:f>Q2_Q3_Q4_SI_Deseason_Forecast!$C$5:$C$40</c:f>
              <c:numCache>
                <c:formatCode>General</c:formatCode>
                <c:ptCount val="36"/>
                <c:pt idx="0">
                  <c:v>242</c:v>
                </c:pt>
                <c:pt idx="1">
                  <c:v>235</c:v>
                </c:pt>
                <c:pt idx="2">
                  <c:v>232</c:v>
                </c:pt>
                <c:pt idx="3">
                  <c:v>178</c:v>
                </c:pt>
                <c:pt idx="4">
                  <c:v>184</c:v>
                </c:pt>
                <c:pt idx="5">
                  <c:v>140</c:v>
                </c:pt>
                <c:pt idx="6">
                  <c:v>145</c:v>
                </c:pt>
                <c:pt idx="7">
                  <c:v>152</c:v>
                </c:pt>
                <c:pt idx="8">
                  <c:v>110</c:v>
                </c:pt>
                <c:pt idx="9">
                  <c:v>130</c:v>
                </c:pt>
                <c:pt idx="10">
                  <c:v>152</c:v>
                </c:pt>
                <c:pt idx="11">
                  <c:v>206</c:v>
                </c:pt>
                <c:pt idx="12">
                  <c:v>263</c:v>
                </c:pt>
                <c:pt idx="13">
                  <c:v>238</c:v>
                </c:pt>
                <c:pt idx="14">
                  <c:v>247</c:v>
                </c:pt>
                <c:pt idx="15">
                  <c:v>193</c:v>
                </c:pt>
                <c:pt idx="16">
                  <c:v>193</c:v>
                </c:pt>
                <c:pt idx="17">
                  <c:v>149</c:v>
                </c:pt>
                <c:pt idx="18">
                  <c:v>157</c:v>
                </c:pt>
                <c:pt idx="19">
                  <c:v>161</c:v>
                </c:pt>
                <c:pt idx="20">
                  <c:v>122</c:v>
                </c:pt>
                <c:pt idx="21">
                  <c:v>130</c:v>
                </c:pt>
                <c:pt idx="22">
                  <c:v>167</c:v>
                </c:pt>
                <c:pt idx="23">
                  <c:v>230</c:v>
                </c:pt>
                <c:pt idx="24">
                  <c:v>282</c:v>
                </c:pt>
                <c:pt idx="25">
                  <c:v>255</c:v>
                </c:pt>
                <c:pt idx="26">
                  <c:v>265</c:v>
                </c:pt>
                <c:pt idx="27">
                  <c:v>205</c:v>
                </c:pt>
                <c:pt idx="28">
                  <c:v>210</c:v>
                </c:pt>
                <c:pt idx="29">
                  <c:v>160</c:v>
                </c:pt>
                <c:pt idx="30">
                  <c:v>166</c:v>
                </c:pt>
                <c:pt idx="31">
                  <c:v>174</c:v>
                </c:pt>
                <c:pt idx="32">
                  <c:v>126</c:v>
                </c:pt>
                <c:pt idx="33">
                  <c:v>148</c:v>
                </c:pt>
                <c:pt idx="34">
                  <c:v>173</c:v>
                </c:pt>
                <c:pt idx="35">
                  <c:v>235</c:v>
                </c:pt>
              </c:numCache>
            </c:numRef>
          </c:val>
          <c:smooth val="0"/>
          <c:extLst>
            <c:ext xmlns:c16="http://schemas.microsoft.com/office/drawing/2014/chart" uri="{C3380CC4-5D6E-409C-BE32-E72D297353CC}">
              <c16:uniqueId val="{00000000-525C-A844-AACA-7DC906587274}"/>
            </c:ext>
          </c:extLst>
        </c:ser>
        <c:dLbls>
          <c:showLegendKey val="0"/>
          <c:showVal val="0"/>
          <c:showCatName val="0"/>
          <c:showSerName val="0"/>
          <c:showPercent val="0"/>
          <c:showBubbleSize val="0"/>
        </c:dLbls>
        <c:smooth val="0"/>
        <c:axId val="1289946335"/>
        <c:axId val="1289784095"/>
      </c:lineChart>
      <c:catAx>
        <c:axId val="1289946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784095"/>
        <c:crosses val="autoZero"/>
        <c:auto val="1"/>
        <c:lblAlgn val="ctr"/>
        <c:lblOffset val="100"/>
        <c:noMultiLvlLbl val="0"/>
      </c:catAx>
      <c:valAx>
        <c:axId val="128978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94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70556</xdr:colOff>
      <xdr:row>3</xdr:row>
      <xdr:rowOff>58797</xdr:rowOff>
    </xdr:from>
    <xdr:to>
      <xdr:col>20</xdr:col>
      <xdr:colOff>76911</xdr:colOff>
      <xdr:row>15</xdr:row>
      <xdr:rowOff>0</xdr:rowOff>
    </xdr:to>
    <xdr:graphicFrame macro="">
      <xdr:nvGraphicFramePr>
        <xdr:cNvPr id="2" name="Chart 1">
          <a:extLst>
            <a:ext uri="{FF2B5EF4-FFF2-40B4-BE49-F238E27FC236}">
              <a16:creationId xmlns:a16="http://schemas.microsoft.com/office/drawing/2014/main" id="{C050BF63-99D5-8CB8-B1E4-E22941155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144647</xdr:colOff>
      <xdr:row>23</xdr:row>
      <xdr:rowOff>114435</xdr:rowOff>
    </xdr:from>
    <xdr:to>
      <xdr:col>13</xdr:col>
      <xdr:colOff>151811</xdr:colOff>
      <xdr:row>37</xdr:row>
      <xdr:rowOff>9796</xdr:rowOff>
    </xdr:to>
    <xdr:graphicFrame macro="">
      <xdr:nvGraphicFramePr>
        <xdr:cNvPr id="6" name="Chart 5">
          <a:extLst>
            <a:ext uri="{FF2B5EF4-FFF2-40B4-BE49-F238E27FC236}">
              <a16:creationId xmlns:a16="http://schemas.microsoft.com/office/drawing/2014/main" id="{8C7F68CA-CB12-AC7B-BF49-6ADFFEFF4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9A0E8-9F62-E64F-9D00-EC7F10ACFBDA}">
  <dimension ref="A1:B37"/>
  <sheetViews>
    <sheetView workbookViewId="0">
      <selection activeCell="H23" sqref="H23"/>
    </sheetView>
  </sheetViews>
  <sheetFormatPr baseColWidth="10" defaultRowHeight="16" x14ac:dyDescent="0.2"/>
  <sheetData>
    <row r="1" spans="1:2" x14ac:dyDescent="0.2">
      <c r="A1" s="1" t="s">
        <v>0</v>
      </c>
      <c r="B1" s="1" t="s">
        <v>1</v>
      </c>
    </row>
    <row r="2" spans="1:2" x14ac:dyDescent="0.2">
      <c r="A2">
        <v>1</v>
      </c>
      <c r="B2">
        <v>242</v>
      </c>
    </row>
    <row r="3" spans="1:2" x14ac:dyDescent="0.2">
      <c r="A3">
        <v>2</v>
      </c>
      <c r="B3">
        <v>235</v>
      </c>
    </row>
    <row r="4" spans="1:2" x14ac:dyDescent="0.2">
      <c r="A4">
        <v>3</v>
      </c>
      <c r="B4">
        <v>232</v>
      </c>
    </row>
    <row r="5" spans="1:2" x14ac:dyDescent="0.2">
      <c r="A5">
        <v>4</v>
      </c>
      <c r="B5">
        <v>178</v>
      </c>
    </row>
    <row r="6" spans="1:2" x14ac:dyDescent="0.2">
      <c r="A6">
        <v>5</v>
      </c>
      <c r="B6">
        <v>184</v>
      </c>
    </row>
    <row r="7" spans="1:2" x14ac:dyDescent="0.2">
      <c r="A7">
        <v>6</v>
      </c>
      <c r="B7">
        <v>140</v>
      </c>
    </row>
    <row r="8" spans="1:2" x14ac:dyDescent="0.2">
      <c r="A8">
        <v>7</v>
      </c>
      <c r="B8">
        <v>145</v>
      </c>
    </row>
    <row r="9" spans="1:2" x14ac:dyDescent="0.2">
      <c r="A9">
        <v>8</v>
      </c>
      <c r="B9">
        <v>152</v>
      </c>
    </row>
    <row r="10" spans="1:2" x14ac:dyDescent="0.2">
      <c r="A10">
        <v>9</v>
      </c>
      <c r="B10">
        <v>110</v>
      </c>
    </row>
    <row r="11" spans="1:2" x14ac:dyDescent="0.2">
      <c r="A11">
        <v>10</v>
      </c>
      <c r="B11">
        <v>130</v>
      </c>
    </row>
    <row r="12" spans="1:2" x14ac:dyDescent="0.2">
      <c r="A12">
        <v>11</v>
      </c>
      <c r="B12">
        <v>152</v>
      </c>
    </row>
    <row r="13" spans="1:2" x14ac:dyDescent="0.2">
      <c r="A13">
        <v>12</v>
      </c>
      <c r="B13">
        <v>206</v>
      </c>
    </row>
    <row r="14" spans="1:2" x14ac:dyDescent="0.2">
      <c r="A14">
        <v>13</v>
      </c>
      <c r="B14">
        <v>263</v>
      </c>
    </row>
    <row r="15" spans="1:2" x14ac:dyDescent="0.2">
      <c r="A15">
        <v>14</v>
      </c>
      <c r="B15">
        <v>238</v>
      </c>
    </row>
    <row r="16" spans="1:2" x14ac:dyDescent="0.2">
      <c r="A16">
        <v>15</v>
      </c>
      <c r="B16">
        <v>247</v>
      </c>
    </row>
    <row r="17" spans="1:2" x14ac:dyDescent="0.2">
      <c r="A17">
        <v>16</v>
      </c>
      <c r="B17">
        <v>193</v>
      </c>
    </row>
    <row r="18" spans="1:2" x14ac:dyDescent="0.2">
      <c r="A18">
        <v>17</v>
      </c>
      <c r="B18">
        <v>193</v>
      </c>
    </row>
    <row r="19" spans="1:2" x14ac:dyDescent="0.2">
      <c r="A19">
        <v>18</v>
      </c>
      <c r="B19">
        <v>149</v>
      </c>
    </row>
    <row r="20" spans="1:2" x14ac:dyDescent="0.2">
      <c r="A20">
        <v>19</v>
      </c>
      <c r="B20">
        <v>157</v>
      </c>
    </row>
    <row r="21" spans="1:2" x14ac:dyDescent="0.2">
      <c r="A21">
        <v>20</v>
      </c>
      <c r="B21">
        <v>161</v>
      </c>
    </row>
    <row r="22" spans="1:2" x14ac:dyDescent="0.2">
      <c r="A22">
        <v>21</v>
      </c>
      <c r="B22">
        <v>122</v>
      </c>
    </row>
    <row r="23" spans="1:2" x14ac:dyDescent="0.2">
      <c r="A23">
        <v>22</v>
      </c>
      <c r="B23">
        <v>130</v>
      </c>
    </row>
    <row r="24" spans="1:2" x14ac:dyDescent="0.2">
      <c r="A24">
        <v>23</v>
      </c>
      <c r="B24">
        <v>167</v>
      </c>
    </row>
    <row r="25" spans="1:2" x14ac:dyDescent="0.2">
      <c r="A25">
        <v>24</v>
      </c>
      <c r="B25">
        <v>230</v>
      </c>
    </row>
    <row r="26" spans="1:2" x14ac:dyDescent="0.2">
      <c r="A26">
        <v>25</v>
      </c>
      <c r="B26">
        <v>282</v>
      </c>
    </row>
    <row r="27" spans="1:2" x14ac:dyDescent="0.2">
      <c r="A27">
        <v>26</v>
      </c>
      <c r="B27">
        <v>255</v>
      </c>
    </row>
    <row r="28" spans="1:2" x14ac:dyDescent="0.2">
      <c r="A28">
        <v>27</v>
      </c>
      <c r="B28">
        <v>265</v>
      </c>
    </row>
    <row r="29" spans="1:2" x14ac:dyDescent="0.2">
      <c r="A29">
        <v>28</v>
      </c>
      <c r="B29">
        <v>205</v>
      </c>
    </row>
    <row r="30" spans="1:2" x14ac:dyDescent="0.2">
      <c r="A30">
        <v>29</v>
      </c>
      <c r="B30">
        <v>210</v>
      </c>
    </row>
    <row r="31" spans="1:2" x14ac:dyDescent="0.2">
      <c r="A31">
        <v>30</v>
      </c>
      <c r="B31">
        <v>160</v>
      </c>
    </row>
    <row r="32" spans="1:2" x14ac:dyDescent="0.2">
      <c r="A32">
        <v>31</v>
      </c>
      <c r="B32">
        <v>166</v>
      </c>
    </row>
    <row r="33" spans="1:2" x14ac:dyDescent="0.2">
      <c r="A33">
        <v>32</v>
      </c>
      <c r="B33">
        <v>174</v>
      </c>
    </row>
    <row r="34" spans="1:2" x14ac:dyDescent="0.2">
      <c r="A34">
        <v>33</v>
      </c>
      <c r="B34">
        <v>126</v>
      </c>
    </row>
    <row r="35" spans="1:2" x14ac:dyDescent="0.2">
      <c r="A35">
        <v>34</v>
      </c>
      <c r="B35">
        <v>148</v>
      </c>
    </row>
    <row r="36" spans="1:2" x14ac:dyDescent="0.2">
      <c r="A36">
        <v>35</v>
      </c>
      <c r="B36">
        <v>173</v>
      </c>
    </row>
    <row r="37" spans="1:2" x14ac:dyDescent="0.2">
      <c r="A37">
        <v>36</v>
      </c>
      <c r="B37">
        <v>235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8"/>
  <sheetViews>
    <sheetView zoomScale="113" workbookViewId="0">
      <selection activeCell="D10" sqref="D10"/>
    </sheetView>
  </sheetViews>
  <sheetFormatPr baseColWidth="10" defaultColWidth="8.83203125" defaultRowHeight="16" x14ac:dyDescent="0.2"/>
  <cols>
    <col min="4" max="4" width="38.83203125" customWidth="1"/>
    <col min="5" max="5" width="7.1640625" hidden="1" customWidth="1"/>
    <col min="6" max="6" width="0" hidden="1" customWidth="1"/>
    <col min="9" max="12" width="8.83203125" style="9"/>
    <col min="13" max="16" width="8.83203125" style="10"/>
    <col min="17" max="20" width="8.83203125" style="11"/>
  </cols>
  <sheetData>
    <row r="1" spans="1:18" s="7" customFormat="1" x14ac:dyDescent="0.2">
      <c r="A1" s="6" t="s">
        <v>2</v>
      </c>
    </row>
    <row r="2" spans="1:18" ht="34" x14ac:dyDescent="0.2">
      <c r="A2" s="1" t="s">
        <v>0</v>
      </c>
      <c r="B2" s="22" t="s">
        <v>12</v>
      </c>
      <c r="J2" s="12" t="s">
        <v>4</v>
      </c>
      <c r="N2" s="13" t="s">
        <v>5</v>
      </c>
      <c r="R2" s="14" t="s">
        <v>6</v>
      </c>
    </row>
    <row r="3" spans="1:18" x14ac:dyDescent="0.2">
      <c r="A3" s="2">
        <v>1</v>
      </c>
      <c r="B3" s="2">
        <v>242</v>
      </c>
    </row>
    <row r="4" spans="1:18" x14ac:dyDescent="0.2">
      <c r="A4" s="2">
        <v>2</v>
      </c>
      <c r="B4" s="2">
        <v>235</v>
      </c>
    </row>
    <row r="5" spans="1:18" x14ac:dyDescent="0.2">
      <c r="A5" s="2">
        <v>3</v>
      </c>
      <c r="B5" s="2">
        <v>232</v>
      </c>
    </row>
    <row r="6" spans="1:18" x14ac:dyDescent="0.2">
      <c r="A6" s="2">
        <v>4</v>
      </c>
      <c r="B6" s="2">
        <v>178</v>
      </c>
    </row>
    <row r="7" spans="1:18" x14ac:dyDescent="0.2">
      <c r="A7" s="2">
        <v>5</v>
      </c>
      <c r="B7" s="2">
        <v>184</v>
      </c>
    </row>
    <row r="8" spans="1:18" x14ac:dyDescent="0.2">
      <c r="A8" s="2">
        <v>6</v>
      </c>
      <c r="B8" s="2">
        <v>140</v>
      </c>
    </row>
    <row r="9" spans="1:18" x14ac:dyDescent="0.2">
      <c r="A9" s="2">
        <v>7</v>
      </c>
      <c r="B9" s="2">
        <v>145</v>
      </c>
    </row>
    <row r="10" spans="1:18" x14ac:dyDescent="0.2">
      <c r="A10" s="2">
        <v>8</v>
      </c>
      <c r="B10" s="2">
        <v>152</v>
      </c>
    </row>
    <row r="11" spans="1:18" x14ac:dyDescent="0.2">
      <c r="A11" s="2">
        <v>9</v>
      </c>
      <c r="B11" s="2">
        <v>110</v>
      </c>
    </row>
    <row r="12" spans="1:18" x14ac:dyDescent="0.2">
      <c r="A12" s="2">
        <v>10</v>
      </c>
      <c r="B12" s="2">
        <v>130</v>
      </c>
    </row>
    <row r="13" spans="1:18" x14ac:dyDescent="0.2">
      <c r="A13" s="2">
        <v>11</v>
      </c>
      <c r="B13" s="2">
        <v>152</v>
      </c>
    </row>
    <row r="14" spans="1:18" ht="23" customHeight="1" x14ac:dyDescent="0.2">
      <c r="A14" s="2">
        <v>12</v>
      </c>
      <c r="B14" s="2">
        <v>206</v>
      </c>
    </row>
    <row r="15" spans="1:18" ht="37" customHeight="1" x14ac:dyDescent="0.2">
      <c r="A15" s="3">
        <v>13</v>
      </c>
      <c r="B15" s="3">
        <v>263</v>
      </c>
    </row>
    <row r="16" spans="1:18" ht="31" customHeight="1" x14ac:dyDescent="0.2">
      <c r="A16" s="3">
        <v>14</v>
      </c>
      <c r="B16" s="3">
        <v>238</v>
      </c>
    </row>
    <row r="17" spans="1:6" ht="34" customHeight="1" x14ac:dyDescent="0.2">
      <c r="A17" s="3">
        <v>15</v>
      </c>
      <c r="B17" s="3">
        <v>247</v>
      </c>
    </row>
    <row r="18" spans="1:6" x14ac:dyDescent="0.2">
      <c r="A18" s="3">
        <v>16</v>
      </c>
      <c r="B18" s="3">
        <v>193</v>
      </c>
    </row>
    <row r="19" spans="1:6" x14ac:dyDescent="0.2">
      <c r="A19" s="3">
        <v>17</v>
      </c>
      <c r="B19" s="3">
        <v>193</v>
      </c>
    </row>
    <row r="20" spans="1:6" ht="136" customHeight="1" x14ac:dyDescent="0.2">
      <c r="A20" s="3">
        <v>18</v>
      </c>
      <c r="B20" s="3">
        <v>149</v>
      </c>
    </row>
    <row r="21" spans="1:6" ht="17" customHeight="1" x14ac:dyDescent="0.2">
      <c r="A21" s="3">
        <v>19</v>
      </c>
      <c r="B21" s="3">
        <v>157</v>
      </c>
    </row>
    <row r="22" spans="1:6" ht="331" customHeight="1" x14ac:dyDescent="0.2">
      <c r="A22" s="3">
        <v>20</v>
      </c>
      <c r="B22" s="3">
        <v>161</v>
      </c>
      <c r="D22" s="8" t="s">
        <v>11</v>
      </c>
      <c r="F22" s="5"/>
    </row>
    <row r="23" spans="1:6" x14ac:dyDescent="0.2">
      <c r="A23" s="3">
        <v>21</v>
      </c>
      <c r="B23" s="3">
        <v>122</v>
      </c>
    </row>
    <row r="24" spans="1:6" x14ac:dyDescent="0.2">
      <c r="A24" s="3">
        <v>22</v>
      </c>
      <c r="B24" s="3">
        <v>130</v>
      </c>
    </row>
    <row r="25" spans="1:6" x14ac:dyDescent="0.2">
      <c r="A25" s="3">
        <v>23</v>
      </c>
      <c r="B25" s="3">
        <v>167</v>
      </c>
    </row>
    <row r="26" spans="1:6" x14ac:dyDescent="0.2">
      <c r="A26" s="3">
        <v>24</v>
      </c>
      <c r="B26" s="3">
        <v>230</v>
      </c>
    </row>
    <row r="27" spans="1:6" x14ac:dyDescent="0.2">
      <c r="A27" s="4">
        <v>25</v>
      </c>
      <c r="B27" s="4">
        <v>282</v>
      </c>
    </row>
    <row r="28" spans="1:6" x14ac:dyDescent="0.2">
      <c r="A28" s="4">
        <v>26</v>
      </c>
      <c r="B28" s="4">
        <v>255</v>
      </c>
    </row>
    <row r="29" spans="1:6" x14ac:dyDescent="0.2">
      <c r="A29" s="4">
        <v>27</v>
      </c>
      <c r="B29" s="4">
        <v>265</v>
      </c>
    </row>
    <row r="30" spans="1:6" x14ac:dyDescent="0.2">
      <c r="A30" s="4">
        <v>28</v>
      </c>
      <c r="B30" s="4">
        <v>205</v>
      </c>
    </row>
    <row r="31" spans="1:6" x14ac:dyDescent="0.2">
      <c r="A31" s="4">
        <v>29</v>
      </c>
      <c r="B31" s="4">
        <v>210</v>
      </c>
    </row>
    <row r="32" spans="1:6" x14ac:dyDescent="0.2">
      <c r="A32" s="4">
        <v>30</v>
      </c>
      <c r="B32" s="4">
        <v>160</v>
      </c>
    </row>
    <row r="33" spans="1:2" x14ac:dyDescent="0.2">
      <c r="A33" s="4">
        <v>31</v>
      </c>
      <c r="B33" s="4">
        <v>166</v>
      </c>
    </row>
    <row r="34" spans="1:2" x14ac:dyDescent="0.2">
      <c r="A34" s="4">
        <v>32</v>
      </c>
      <c r="B34" s="4">
        <v>174</v>
      </c>
    </row>
    <row r="35" spans="1:2" x14ac:dyDescent="0.2">
      <c r="A35" s="4">
        <v>33</v>
      </c>
      <c r="B35" s="4">
        <v>126</v>
      </c>
    </row>
    <row r="36" spans="1:2" x14ac:dyDescent="0.2">
      <c r="A36" s="4">
        <v>34</v>
      </c>
      <c r="B36" s="4">
        <v>148</v>
      </c>
    </row>
    <row r="37" spans="1:2" x14ac:dyDescent="0.2">
      <c r="A37" s="4">
        <v>35</v>
      </c>
      <c r="B37" s="4">
        <v>173</v>
      </c>
    </row>
    <row r="38" spans="1:2" x14ac:dyDescent="0.2">
      <c r="A38" s="4">
        <v>36</v>
      </c>
      <c r="B38" s="4">
        <v>235</v>
      </c>
    </row>
  </sheetData>
  <phoneticPr fontId="2"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710A9-C5FC-B74E-81D7-FDB02E000097}">
  <dimension ref="A1:T40"/>
  <sheetViews>
    <sheetView topLeftCell="A16" zoomScale="96" workbookViewId="0">
      <selection activeCell="H24" sqref="H24"/>
    </sheetView>
  </sheetViews>
  <sheetFormatPr baseColWidth="10" defaultRowHeight="16" x14ac:dyDescent="0.2"/>
  <cols>
    <col min="4" max="6" width="14.83203125" customWidth="1"/>
    <col min="8" max="8" width="22.33203125" customWidth="1"/>
    <col min="10" max="10" width="16.33203125" customWidth="1"/>
  </cols>
  <sheetData>
    <row r="1" spans="1:20" s="7" customFormat="1" x14ac:dyDescent="0.2">
      <c r="A1" s="6" t="s">
        <v>3</v>
      </c>
      <c r="C1" s="6" t="s">
        <v>16</v>
      </c>
    </row>
    <row r="2" spans="1:20" s="7" customFormat="1" x14ac:dyDescent="0.2">
      <c r="A2" s="6" t="s">
        <v>15</v>
      </c>
    </row>
    <row r="3" spans="1:20" s="7" customFormat="1" x14ac:dyDescent="0.2">
      <c r="A3" s="6" t="s">
        <v>17</v>
      </c>
    </row>
    <row r="4" spans="1:20" ht="34" x14ac:dyDescent="0.2">
      <c r="A4" s="15" t="s">
        <v>7</v>
      </c>
      <c r="B4" s="1" t="s">
        <v>0</v>
      </c>
      <c r="C4" s="22" t="s">
        <v>12</v>
      </c>
      <c r="D4" s="17" t="s">
        <v>10</v>
      </c>
      <c r="E4" s="22" t="s">
        <v>13</v>
      </c>
      <c r="F4" s="22"/>
    </row>
    <row r="5" spans="1:20" x14ac:dyDescent="0.2">
      <c r="A5">
        <v>1</v>
      </c>
      <c r="B5" s="2">
        <v>1</v>
      </c>
      <c r="C5" s="2">
        <v>242</v>
      </c>
      <c r="D5">
        <v>1.3980754996299036</v>
      </c>
      <c r="E5">
        <f>C5/D5</f>
        <v>173.09508682761543</v>
      </c>
      <c r="G5" s="5" t="s">
        <v>7</v>
      </c>
      <c r="H5" s="15">
        <v>1</v>
      </c>
      <c r="I5" s="15">
        <v>2</v>
      </c>
      <c r="J5" s="15">
        <v>3</v>
      </c>
      <c r="K5" s="15">
        <v>4</v>
      </c>
      <c r="L5" s="15">
        <v>5</v>
      </c>
      <c r="M5" s="15">
        <v>6</v>
      </c>
      <c r="N5" s="15">
        <v>7</v>
      </c>
      <c r="O5" s="15">
        <v>8</v>
      </c>
      <c r="P5" s="15">
        <v>9</v>
      </c>
      <c r="Q5" s="15">
        <v>10</v>
      </c>
      <c r="R5" s="15">
        <v>11</v>
      </c>
      <c r="S5" s="15">
        <v>12</v>
      </c>
    </row>
    <row r="6" spans="1:20" x14ac:dyDescent="0.2">
      <c r="B6" s="2">
        <v>2</v>
      </c>
      <c r="C6" s="2">
        <v>235</v>
      </c>
      <c r="D6">
        <v>1.2932642487046633</v>
      </c>
      <c r="E6">
        <f>C6/D6</f>
        <v>181.71073717948718</v>
      </c>
      <c r="G6" s="5">
        <v>1</v>
      </c>
      <c r="H6" s="2">
        <v>242</v>
      </c>
      <c r="I6" s="2">
        <v>235</v>
      </c>
      <c r="J6" s="2">
        <v>232</v>
      </c>
      <c r="K6" s="2">
        <v>178</v>
      </c>
      <c r="L6" s="2">
        <v>184</v>
      </c>
      <c r="M6" s="2">
        <v>140</v>
      </c>
      <c r="N6" s="2">
        <v>145</v>
      </c>
      <c r="O6" s="2">
        <v>152</v>
      </c>
      <c r="P6" s="2">
        <v>110</v>
      </c>
      <c r="Q6" s="2">
        <v>130</v>
      </c>
      <c r="R6" s="2">
        <v>152</v>
      </c>
      <c r="S6" s="2">
        <v>206</v>
      </c>
      <c r="T6">
        <f>AVERAGE(H6:S6)</f>
        <v>175.5</v>
      </c>
    </row>
    <row r="7" spans="1:20" x14ac:dyDescent="0.2">
      <c r="B7" s="2">
        <v>3</v>
      </c>
      <c r="C7" s="2">
        <v>232</v>
      </c>
      <c r="D7">
        <v>1.3216876387860843</v>
      </c>
      <c r="E7">
        <f t="shared" ref="E7:E40" si="0">C7/D7</f>
        <v>175.53315412186382</v>
      </c>
      <c r="G7" s="5">
        <v>2</v>
      </c>
      <c r="H7" s="3">
        <v>263</v>
      </c>
      <c r="I7" s="3">
        <v>238</v>
      </c>
      <c r="J7" s="3">
        <v>247</v>
      </c>
      <c r="K7" s="3">
        <v>193</v>
      </c>
      <c r="L7" s="3">
        <v>193</v>
      </c>
      <c r="M7" s="3">
        <v>149</v>
      </c>
      <c r="N7" s="3">
        <v>157</v>
      </c>
      <c r="O7" s="3">
        <v>161</v>
      </c>
      <c r="P7" s="3">
        <v>122</v>
      </c>
      <c r="Q7" s="3">
        <v>130</v>
      </c>
      <c r="R7" s="3">
        <v>167</v>
      </c>
      <c r="S7" s="3">
        <v>230</v>
      </c>
      <c r="T7">
        <f>AVERAGE(H7:S7)</f>
        <v>187.5</v>
      </c>
    </row>
    <row r="8" spans="1:20" x14ac:dyDescent="0.2">
      <c r="B8" s="2">
        <v>4</v>
      </c>
      <c r="C8" s="2">
        <v>178</v>
      </c>
      <c r="D8">
        <v>1.0232420429311622</v>
      </c>
      <c r="E8">
        <f t="shared" si="0"/>
        <v>173.95688657407408</v>
      </c>
      <c r="G8" s="5">
        <v>3</v>
      </c>
      <c r="H8" s="4">
        <v>282</v>
      </c>
      <c r="I8" s="4">
        <v>255</v>
      </c>
      <c r="J8" s="4">
        <v>265</v>
      </c>
      <c r="K8" s="4">
        <v>205</v>
      </c>
      <c r="L8" s="4">
        <v>210</v>
      </c>
      <c r="M8" s="4">
        <v>160</v>
      </c>
      <c r="N8" s="4">
        <v>166</v>
      </c>
      <c r="O8" s="4">
        <v>174</v>
      </c>
      <c r="P8" s="4">
        <v>126</v>
      </c>
      <c r="Q8" s="4">
        <v>148</v>
      </c>
      <c r="R8" s="4">
        <v>173</v>
      </c>
      <c r="S8" s="4">
        <v>235</v>
      </c>
      <c r="T8">
        <f>AVERAGE(H8:S8)</f>
        <v>199.91666666666666</v>
      </c>
    </row>
    <row r="9" spans="1:20" x14ac:dyDescent="0.2">
      <c r="B9" s="2">
        <v>5</v>
      </c>
      <c r="C9" s="2">
        <v>184</v>
      </c>
      <c r="D9">
        <v>1.0427831236121392</v>
      </c>
      <c r="E9">
        <f t="shared" si="0"/>
        <v>176.45088018171492</v>
      </c>
    </row>
    <row r="10" spans="1:20" ht="34" x14ac:dyDescent="0.2">
      <c r="B10" s="2">
        <v>6</v>
      </c>
      <c r="C10" s="2">
        <v>140</v>
      </c>
      <c r="D10">
        <v>0.79763138415988155</v>
      </c>
      <c r="E10">
        <f t="shared" si="0"/>
        <v>175.51967334818116</v>
      </c>
      <c r="G10" s="23" t="s">
        <v>8</v>
      </c>
      <c r="H10">
        <f>AVERAGE(H6:H8)</f>
        <v>262.33333333333331</v>
      </c>
      <c r="I10">
        <f>AVERAGE(I6:I8)</f>
        <v>242.66666666666666</v>
      </c>
      <c r="J10">
        <f t="shared" ref="J10:S10" si="1">AVERAGE(J6:J8)</f>
        <v>248</v>
      </c>
      <c r="K10">
        <f t="shared" si="1"/>
        <v>192</v>
      </c>
      <c r="L10">
        <f t="shared" si="1"/>
        <v>195.66666666666666</v>
      </c>
      <c r="M10">
        <f t="shared" si="1"/>
        <v>149.66666666666666</v>
      </c>
      <c r="N10">
        <f t="shared" si="1"/>
        <v>156</v>
      </c>
      <c r="O10">
        <f t="shared" si="1"/>
        <v>162.33333333333334</v>
      </c>
      <c r="P10">
        <f t="shared" si="1"/>
        <v>119.33333333333333</v>
      </c>
      <c r="Q10">
        <f t="shared" si="1"/>
        <v>136</v>
      </c>
      <c r="R10">
        <f t="shared" si="1"/>
        <v>164</v>
      </c>
      <c r="S10">
        <f t="shared" si="1"/>
        <v>223.66666666666666</v>
      </c>
    </row>
    <row r="11" spans="1:20" ht="51" x14ac:dyDescent="0.2">
      <c r="B11" s="2">
        <v>7</v>
      </c>
      <c r="C11" s="2">
        <v>145</v>
      </c>
      <c r="D11">
        <v>0.83138415988156922</v>
      </c>
      <c r="E11">
        <f t="shared" si="0"/>
        <v>174.4079415954416</v>
      </c>
      <c r="G11" s="23" t="s">
        <v>9</v>
      </c>
      <c r="H11">
        <f>AVERAGE(C5:C40)</f>
        <v>187.63888888888889</v>
      </c>
    </row>
    <row r="12" spans="1:20" ht="68" x14ac:dyDescent="0.2">
      <c r="B12" s="2">
        <v>8</v>
      </c>
      <c r="C12" s="2">
        <v>152</v>
      </c>
      <c r="D12">
        <v>0.86513693560325688</v>
      </c>
      <c r="E12">
        <f t="shared" si="0"/>
        <v>175.69472963723476</v>
      </c>
      <c r="G12" s="23" t="s">
        <v>14</v>
      </c>
      <c r="H12" s="19">
        <f>(H10/$H$11)*100</f>
        <v>139.80754996299035</v>
      </c>
      <c r="I12">
        <f>(I10/$H$11)*100</f>
        <v>129.32642487046633</v>
      </c>
      <c r="J12" s="21">
        <f t="shared" ref="J12:S12" si="2">(J10/$H$11)*100</f>
        <v>132.16876387860844</v>
      </c>
      <c r="K12">
        <f t="shared" si="2"/>
        <v>102.32420429311621</v>
      </c>
      <c r="L12">
        <f t="shared" si="2"/>
        <v>104.27831236121392</v>
      </c>
      <c r="M12">
        <f t="shared" si="2"/>
        <v>79.763138415988152</v>
      </c>
      <c r="N12">
        <f t="shared" si="2"/>
        <v>83.138415988156922</v>
      </c>
      <c r="O12">
        <f t="shared" si="2"/>
        <v>86.513693560325692</v>
      </c>
      <c r="P12" s="18">
        <f t="shared" si="2"/>
        <v>63.597335307179868</v>
      </c>
      <c r="Q12" s="20">
        <f t="shared" si="2"/>
        <v>72.479644707623976</v>
      </c>
      <c r="R12">
        <f t="shared" si="2"/>
        <v>87.4019245003701</v>
      </c>
      <c r="S12">
        <f t="shared" si="2"/>
        <v>119.20059215396002</v>
      </c>
    </row>
    <row r="13" spans="1:20" ht="34" x14ac:dyDescent="0.2">
      <c r="B13" s="2">
        <v>9</v>
      </c>
      <c r="C13" s="2">
        <v>110</v>
      </c>
      <c r="D13">
        <v>0.6359733530717987</v>
      </c>
      <c r="E13">
        <f t="shared" si="0"/>
        <v>172.96322160148975</v>
      </c>
      <c r="G13" s="17" t="s">
        <v>20</v>
      </c>
      <c r="H13">
        <f>(H10/$H$11)</f>
        <v>1.3980754996299036</v>
      </c>
      <c r="I13">
        <f t="shared" ref="I13:S13" si="3">(I10/$H$11)</f>
        <v>1.2932642487046633</v>
      </c>
      <c r="J13">
        <f t="shared" si="3"/>
        <v>1.3216876387860843</v>
      </c>
      <c r="K13">
        <f t="shared" si="3"/>
        <v>1.0232420429311622</v>
      </c>
      <c r="L13">
        <f t="shared" si="3"/>
        <v>1.0427831236121392</v>
      </c>
      <c r="M13">
        <f t="shared" si="3"/>
        <v>0.79763138415988155</v>
      </c>
      <c r="N13">
        <f t="shared" si="3"/>
        <v>0.83138415988156922</v>
      </c>
      <c r="O13">
        <f t="shared" si="3"/>
        <v>0.86513693560325688</v>
      </c>
      <c r="P13">
        <f t="shared" si="3"/>
        <v>0.6359733530717987</v>
      </c>
      <c r="Q13">
        <f t="shared" si="3"/>
        <v>0.7247964470762398</v>
      </c>
      <c r="R13">
        <f t="shared" si="3"/>
        <v>0.87401924500370098</v>
      </c>
      <c r="S13">
        <f t="shared" si="3"/>
        <v>1.1920059215396002</v>
      </c>
      <c r="T13" s="5" t="s">
        <v>82</v>
      </c>
    </row>
    <row r="14" spans="1:20" ht="17" x14ac:dyDescent="0.2">
      <c r="B14" s="2">
        <v>10</v>
      </c>
      <c r="C14" s="2">
        <v>130</v>
      </c>
      <c r="D14">
        <v>0.7247964470762398</v>
      </c>
      <c r="E14">
        <f t="shared" si="0"/>
        <v>179.36070261437908</v>
      </c>
      <c r="G14" s="23" t="s">
        <v>19</v>
      </c>
      <c r="H14">
        <f>SLOPE(H6:H8,$G$6:$G$8)</f>
        <v>20</v>
      </c>
      <c r="I14">
        <f>SLOPE(I6:I8,$G$6:$G$8)</f>
        <v>10</v>
      </c>
      <c r="J14">
        <f t="shared" ref="J14:S14" si="4">SLOPE(J6:J8,$G$6:$G$8)</f>
        <v>16.5</v>
      </c>
      <c r="K14">
        <f t="shared" si="4"/>
        <v>13.5</v>
      </c>
      <c r="L14">
        <f t="shared" si="4"/>
        <v>13</v>
      </c>
      <c r="M14">
        <f t="shared" si="4"/>
        <v>10</v>
      </c>
      <c r="N14">
        <f t="shared" si="4"/>
        <v>10.5</v>
      </c>
      <c r="O14">
        <f t="shared" si="4"/>
        <v>11</v>
      </c>
      <c r="P14">
        <f t="shared" si="4"/>
        <v>8</v>
      </c>
      <c r="Q14">
        <f t="shared" si="4"/>
        <v>9</v>
      </c>
      <c r="R14">
        <f t="shared" si="4"/>
        <v>10.5</v>
      </c>
      <c r="S14">
        <f t="shared" si="4"/>
        <v>14.5</v>
      </c>
      <c r="T14">
        <f>AVERAGE(H14:S14)</f>
        <v>12.208333333333334</v>
      </c>
    </row>
    <row r="15" spans="1:20" ht="17" x14ac:dyDescent="0.2">
      <c r="B15" s="2">
        <v>11</v>
      </c>
      <c r="C15" s="2">
        <v>152</v>
      </c>
      <c r="D15">
        <v>0.87401924500370098</v>
      </c>
      <c r="E15">
        <f t="shared" si="0"/>
        <v>173.90921409214093</v>
      </c>
      <c r="G15" s="23" t="s">
        <v>18</v>
      </c>
      <c r="H15">
        <f>INTERCEPT(H6:H8,$G$6:$G$8)+SLOPE(H6:H8,$G$6:$G$8)*4</f>
        <v>302.33333333333331</v>
      </c>
      <c r="I15">
        <f>INTERCEPT(I6:I8,$G$6:$G$8)+SLOPE(I6:I8,$G$6:$G$8)*4</f>
        <v>262.66666666666663</v>
      </c>
      <c r="J15">
        <f t="shared" ref="J15:S15" si="5">INTERCEPT(J6:J8,$G$6:$G$8)+SLOPE(J6:J8,$G$6:$G$8)*4</f>
        <v>281</v>
      </c>
      <c r="K15">
        <f t="shared" si="5"/>
        <v>219</v>
      </c>
      <c r="L15">
        <f t="shared" si="5"/>
        <v>221.66666666666666</v>
      </c>
      <c r="M15">
        <f t="shared" si="5"/>
        <v>169.66666666666666</v>
      </c>
      <c r="N15">
        <f t="shared" si="5"/>
        <v>177</v>
      </c>
      <c r="O15">
        <f t="shared" si="5"/>
        <v>184.33333333333334</v>
      </c>
      <c r="P15">
        <f t="shared" si="5"/>
        <v>135.33333333333331</v>
      </c>
      <c r="Q15">
        <f t="shared" si="5"/>
        <v>154</v>
      </c>
      <c r="R15">
        <f t="shared" si="5"/>
        <v>185</v>
      </c>
      <c r="S15">
        <f t="shared" si="5"/>
        <v>252.66666666666666</v>
      </c>
    </row>
    <row r="16" spans="1:20" ht="312" customHeight="1" x14ac:dyDescent="0.2">
      <c r="B16" s="2">
        <v>12</v>
      </c>
      <c r="C16" s="2">
        <v>206</v>
      </c>
      <c r="D16">
        <v>1.1920059215396002</v>
      </c>
      <c r="E16">
        <f t="shared" si="0"/>
        <v>172.81793343268754</v>
      </c>
      <c r="H16" s="8" t="s">
        <v>74</v>
      </c>
      <c r="J16" s="8" t="s">
        <v>21</v>
      </c>
      <c r="L16" s="8" t="s">
        <v>75</v>
      </c>
      <c r="M16" s="16"/>
    </row>
    <row r="17" spans="1:19" x14ac:dyDescent="0.2">
      <c r="A17">
        <v>2</v>
      </c>
      <c r="B17" s="3">
        <v>13</v>
      </c>
      <c r="C17" s="3">
        <v>263</v>
      </c>
      <c r="D17">
        <v>1.3980754996299036</v>
      </c>
      <c r="E17">
        <f t="shared" si="0"/>
        <v>188.11573485811098</v>
      </c>
      <c r="H17">
        <f>H14/$T$14</f>
        <v>1.6382252559726962</v>
      </c>
      <c r="I17">
        <f t="shared" ref="I17:S17" si="6">I14/$T$14</f>
        <v>0.8191126279863481</v>
      </c>
      <c r="J17">
        <f t="shared" si="6"/>
        <v>1.3515358361774743</v>
      </c>
      <c r="K17">
        <f t="shared" si="6"/>
        <v>1.10580204778157</v>
      </c>
      <c r="L17">
        <f t="shared" si="6"/>
        <v>1.0648464163822524</v>
      </c>
      <c r="M17">
        <f t="shared" si="6"/>
        <v>0.8191126279863481</v>
      </c>
      <c r="N17">
        <f t="shared" si="6"/>
        <v>0.86006825938566545</v>
      </c>
      <c r="O17">
        <f t="shared" si="6"/>
        <v>0.90102389078498291</v>
      </c>
      <c r="P17">
        <f t="shared" si="6"/>
        <v>0.65529010238907848</v>
      </c>
      <c r="Q17">
        <f t="shared" si="6"/>
        <v>0.73720136518771329</v>
      </c>
      <c r="R17">
        <f t="shared" si="6"/>
        <v>0.86006825938566545</v>
      </c>
      <c r="S17">
        <f t="shared" si="6"/>
        <v>1.1877133105802047</v>
      </c>
    </row>
    <row r="18" spans="1:19" x14ac:dyDescent="0.2">
      <c r="B18" s="3">
        <v>14</v>
      </c>
      <c r="C18" s="3">
        <v>238</v>
      </c>
      <c r="D18">
        <v>1.2932642487046633</v>
      </c>
      <c r="E18">
        <f t="shared" si="0"/>
        <v>184.0304487179487</v>
      </c>
      <c r="H18" s="30">
        <f>H17*100</f>
        <v>163.82252559726962</v>
      </c>
      <c r="I18">
        <f t="shared" ref="I18:S18" si="7">I17*100</f>
        <v>81.911262798634809</v>
      </c>
      <c r="J18" s="30">
        <f t="shared" si="7"/>
        <v>135.15358361774744</v>
      </c>
      <c r="K18">
        <f t="shared" si="7"/>
        <v>110.580204778157</v>
      </c>
      <c r="L18">
        <f t="shared" si="7"/>
        <v>106.48464163822524</v>
      </c>
      <c r="M18">
        <f t="shared" si="7"/>
        <v>81.911262798634809</v>
      </c>
      <c r="N18">
        <f t="shared" si="7"/>
        <v>86.00682593856655</v>
      </c>
      <c r="O18">
        <f t="shared" si="7"/>
        <v>90.102389078498291</v>
      </c>
      <c r="P18" s="30">
        <f t="shared" si="7"/>
        <v>65.529010238907844</v>
      </c>
      <c r="Q18" s="30">
        <f t="shared" si="7"/>
        <v>73.720136518771326</v>
      </c>
      <c r="R18">
        <f t="shared" si="7"/>
        <v>86.00682593856655</v>
      </c>
      <c r="S18">
        <f t="shared" si="7"/>
        <v>118.77133105802046</v>
      </c>
    </row>
    <row r="19" spans="1:19" x14ac:dyDescent="0.2">
      <c r="B19" s="3">
        <v>15</v>
      </c>
      <c r="C19" s="3">
        <v>247</v>
      </c>
      <c r="D19">
        <v>1.3216876387860843</v>
      </c>
      <c r="E19">
        <f t="shared" si="0"/>
        <v>186.88228046594983</v>
      </c>
      <c r="H19">
        <f>H10/T6</f>
        <v>1.4947768281101614</v>
      </c>
      <c r="M19" s="16"/>
    </row>
    <row r="20" spans="1:19" x14ac:dyDescent="0.2">
      <c r="B20" s="3">
        <v>16</v>
      </c>
      <c r="C20" s="3">
        <v>193</v>
      </c>
      <c r="D20">
        <v>1.0232420429311622</v>
      </c>
      <c r="E20">
        <f t="shared" si="0"/>
        <v>188.6161747685185</v>
      </c>
      <c r="M20" s="16"/>
    </row>
    <row r="21" spans="1:19" x14ac:dyDescent="0.2">
      <c r="B21" s="3">
        <v>17</v>
      </c>
      <c r="C21" s="3">
        <v>193</v>
      </c>
      <c r="D21">
        <v>1.0427831236121392</v>
      </c>
      <c r="E21">
        <f t="shared" si="0"/>
        <v>185.08162975582056</v>
      </c>
      <c r="H21" s="5" t="s">
        <v>83</v>
      </c>
      <c r="M21" s="16"/>
    </row>
    <row r="22" spans="1:19" x14ac:dyDescent="0.2">
      <c r="B22" s="3">
        <v>18</v>
      </c>
      <c r="C22" s="3">
        <v>149</v>
      </c>
      <c r="D22">
        <v>0.79763138415988155</v>
      </c>
      <c r="E22">
        <f t="shared" si="0"/>
        <v>186.80308092056421</v>
      </c>
      <c r="M22" s="16"/>
    </row>
    <row r="23" spans="1:19" x14ac:dyDescent="0.2">
      <c r="B23" s="3">
        <v>19</v>
      </c>
      <c r="C23" s="3">
        <v>157</v>
      </c>
      <c r="D23">
        <v>0.83138415988156922</v>
      </c>
      <c r="E23">
        <f t="shared" si="0"/>
        <v>188.84170227920228</v>
      </c>
      <c r="M23" s="16"/>
    </row>
    <row r="24" spans="1:19" x14ac:dyDescent="0.2">
      <c r="B24" s="3">
        <v>20</v>
      </c>
      <c r="C24" s="3">
        <v>161</v>
      </c>
      <c r="D24">
        <v>0.86513693560325688</v>
      </c>
      <c r="E24">
        <f t="shared" si="0"/>
        <v>186.09770704996578</v>
      </c>
      <c r="M24" s="16"/>
    </row>
    <row r="25" spans="1:19" x14ac:dyDescent="0.2">
      <c r="B25" s="3">
        <v>21</v>
      </c>
      <c r="C25" s="3">
        <v>122</v>
      </c>
      <c r="D25">
        <v>0.6359733530717987</v>
      </c>
      <c r="E25">
        <f t="shared" si="0"/>
        <v>191.83193668528864</v>
      </c>
      <c r="M25" s="16"/>
    </row>
    <row r="26" spans="1:19" x14ac:dyDescent="0.2">
      <c r="B26" s="3">
        <v>22</v>
      </c>
      <c r="C26" s="3">
        <v>130</v>
      </c>
      <c r="D26">
        <v>0.7247964470762398</v>
      </c>
      <c r="E26">
        <f t="shared" si="0"/>
        <v>179.36070261437908</v>
      </c>
    </row>
    <row r="27" spans="1:19" x14ac:dyDescent="0.2">
      <c r="B27" s="3">
        <v>23</v>
      </c>
      <c r="C27" s="3">
        <v>167</v>
      </c>
      <c r="D27">
        <v>0.87401924500370098</v>
      </c>
      <c r="E27">
        <f t="shared" si="0"/>
        <v>191.07130758807588</v>
      </c>
      <c r="S27" s="5"/>
    </row>
    <row r="28" spans="1:19" x14ac:dyDescent="0.2">
      <c r="B28" s="3">
        <v>24</v>
      </c>
      <c r="C28" s="3">
        <v>230</v>
      </c>
      <c r="D28">
        <v>1.1920059215396002</v>
      </c>
      <c r="E28">
        <f t="shared" si="0"/>
        <v>192.95206159960262</v>
      </c>
      <c r="S28" s="5"/>
    </row>
    <row r="29" spans="1:19" x14ac:dyDescent="0.2">
      <c r="A29">
        <v>3</v>
      </c>
      <c r="B29" s="4">
        <v>25</v>
      </c>
      <c r="C29" s="4">
        <v>282</v>
      </c>
      <c r="D29">
        <v>1.3980754996299036</v>
      </c>
      <c r="E29">
        <f t="shared" si="0"/>
        <v>201.7058449809403</v>
      </c>
      <c r="S29" s="5"/>
    </row>
    <row r="30" spans="1:19" x14ac:dyDescent="0.2">
      <c r="B30" s="4">
        <v>26</v>
      </c>
      <c r="C30" s="4">
        <v>255</v>
      </c>
      <c r="D30">
        <v>1.2932642487046633</v>
      </c>
      <c r="E30">
        <f t="shared" si="0"/>
        <v>197.17548076923075</v>
      </c>
    </row>
    <row r="31" spans="1:19" x14ac:dyDescent="0.2">
      <c r="B31" s="4">
        <v>27</v>
      </c>
      <c r="C31" s="4">
        <v>265</v>
      </c>
      <c r="D31">
        <v>1.3216876387860843</v>
      </c>
      <c r="E31">
        <f t="shared" si="0"/>
        <v>200.50123207885306</v>
      </c>
    </row>
    <row r="32" spans="1:19" x14ac:dyDescent="0.2">
      <c r="B32" s="4">
        <v>28</v>
      </c>
      <c r="C32" s="4">
        <v>205</v>
      </c>
      <c r="D32">
        <v>1.0232420429311622</v>
      </c>
      <c r="E32">
        <f t="shared" si="0"/>
        <v>200.34360532407405</v>
      </c>
    </row>
    <row r="33" spans="2:5" x14ac:dyDescent="0.2">
      <c r="B33" s="4">
        <v>29</v>
      </c>
      <c r="C33" s="4">
        <v>210</v>
      </c>
      <c r="D33">
        <v>1.0427831236121392</v>
      </c>
      <c r="E33">
        <f t="shared" si="0"/>
        <v>201.38415672913118</v>
      </c>
    </row>
    <row r="34" spans="2:5" x14ac:dyDescent="0.2">
      <c r="B34" s="4">
        <v>30</v>
      </c>
      <c r="C34" s="4">
        <v>160</v>
      </c>
      <c r="D34">
        <v>0.79763138415988155</v>
      </c>
      <c r="E34">
        <f t="shared" si="0"/>
        <v>200.59391239792132</v>
      </c>
    </row>
    <row r="35" spans="2:5" x14ac:dyDescent="0.2">
      <c r="B35" s="4">
        <v>31</v>
      </c>
      <c r="C35" s="4">
        <v>166</v>
      </c>
      <c r="D35">
        <v>0.83138415988156922</v>
      </c>
      <c r="E35">
        <f t="shared" si="0"/>
        <v>199.66702279202278</v>
      </c>
    </row>
    <row r="36" spans="2:5" x14ac:dyDescent="0.2">
      <c r="B36" s="4">
        <v>32</v>
      </c>
      <c r="C36" s="4">
        <v>174</v>
      </c>
      <c r="D36">
        <v>0.86513693560325688</v>
      </c>
      <c r="E36">
        <f t="shared" si="0"/>
        <v>201.12422997946612</v>
      </c>
    </row>
    <row r="37" spans="2:5" x14ac:dyDescent="0.2">
      <c r="B37" s="4">
        <v>33</v>
      </c>
      <c r="C37" s="4">
        <v>126</v>
      </c>
      <c r="D37">
        <v>0.6359733530717987</v>
      </c>
      <c r="E37">
        <f t="shared" si="0"/>
        <v>198.12150837988827</v>
      </c>
    </row>
    <row r="38" spans="2:5" x14ac:dyDescent="0.2">
      <c r="B38" s="4">
        <v>34</v>
      </c>
      <c r="C38" s="4">
        <v>148</v>
      </c>
      <c r="D38">
        <v>0.7247964470762398</v>
      </c>
      <c r="E38">
        <f t="shared" si="0"/>
        <v>204.1952614379085</v>
      </c>
    </row>
    <row r="39" spans="2:5" x14ac:dyDescent="0.2">
      <c r="B39" s="4">
        <v>35</v>
      </c>
      <c r="C39" s="4">
        <v>173</v>
      </c>
      <c r="D39">
        <v>0.87401924500370098</v>
      </c>
      <c r="E39">
        <f t="shared" si="0"/>
        <v>197.93614498644985</v>
      </c>
    </row>
    <row r="40" spans="2:5" x14ac:dyDescent="0.2">
      <c r="B40" s="4">
        <v>36</v>
      </c>
      <c r="C40" s="4">
        <v>235</v>
      </c>
      <c r="D40">
        <v>1.1920059215396002</v>
      </c>
      <c r="E40">
        <f t="shared" si="0"/>
        <v>197.14667163437656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602D2-ED1E-ED43-8E0E-517CE1D79B56}">
  <dimension ref="A1:Z134"/>
  <sheetViews>
    <sheetView tabSelected="1" topLeftCell="A37" zoomScale="109" workbookViewId="0">
      <selection activeCell="H44" sqref="H44"/>
    </sheetView>
  </sheetViews>
  <sheetFormatPr baseColWidth="10" defaultRowHeight="16" x14ac:dyDescent="0.2"/>
  <cols>
    <col min="8" max="8" width="20.33203125" customWidth="1"/>
    <col min="11" max="11" width="18.6640625" customWidth="1"/>
    <col min="18" max="18" width="15.1640625" customWidth="1"/>
    <col min="19" max="19" width="18.33203125" customWidth="1"/>
    <col min="20" max="20" width="15.1640625" customWidth="1"/>
    <col min="21" max="21" width="19.5" customWidth="1"/>
  </cols>
  <sheetData>
    <row r="1" spans="1:23" s="7" customFormat="1" x14ac:dyDescent="0.2">
      <c r="A1" s="6" t="s">
        <v>22</v>
      </c>
      <c r="C1" s="6"/>
    </row>
    <row r="2" spans="1:23" s="7" customFormat="1" ht="17" thickBot="1" x14ac:dyDescent="0.25">
      <c r="A2" s="6" t="s">
        <v>78</v>
      </c>
      <c r="C2" s="6"/>
    </row>
    <row r="3" spans="1:23" ht="34" x14ac:dyDescent="0.2">
      <c r="A3" s="15" t="s">
        <v>7</v>
      </c>
      <c r="B3" s="1" t="s">
        <v>0</v>
      </c>
      <c r="C3" s="22" t="s">
        <v>12</v>
      </c>
      <c r="D3" s="24" t="s">
        <v>23</v>
      </c>
      <c r="E3" s="24" t="s">
        <v>24</v>
      </c>
      <c r="F3" s="24" t="s">
        <v>25</v>
      </c>
      <c r="G3" s="24" t="s">
        <v>26</v>
      </c>
      <c r="H3" s="24" t="s">
        <v>27</v>
      </c>
      <c r="I3" s="24" t="s">
        <v>28</v>
      </c>
      <c r="J3" s="24" t="s">
        <v>29</v>
      </c>
      <c r="K3" s="24" t="s">
        <v>30</v>
      </c>
      <c r="L3" s="24" t="s">
        <v>31</v>
      </c>
      <c r="M3" s="24" t="s">
        <v>32</v>
      </c>
      <c r="N3" s="24" t="s">
        <v>33</v>
      </c>
      <c r="O3" s="31" t="s">
        <v>84</v>
      </c>
      <c r="P3" s="29" t="s">
        <v>80</v>
      </c>
    </row>
    <row r="4" spans="1:23" x14ac:dyDescent="0.2">
      <c r="A4">
        <v>1</v>
      </c>
      <c r="B4" s="2">
        <v>1</v>
      </c>
      <c r="C4" s="2">
        <v>242</v>
      </c>
      <c r="D4">
        <v>1</v>
      </c>
      <c r="E4">
        <v>0</v>
      </c>
      <c r="F4">
        <v>0</v>
      </c>
      <c r="G4">
        <v>0</v>
      </c>
      <c r="H4">
        <v>0</v>
      </c>
      <c r="I4">
        <v>0</v>
      </c>
      <c r="J4">
        <v>0</v>
      </c>
      <c r="K4">
        <v>0</v>
      </c>
      <c r="L4">
        <v>0</v>
      </c>
      <c r="M4">
        <v>0</v>
      </c>
      <c r="N4">
        <v>0</v>
      </c>
      <c r="O4" s="2">
        <v>1</v>
      </c>
      <c r="R4" t="s">
        <v>34</v>
      </c>
    </row>
    <row r="5" spans="1:23" ht="17" thickBot="1" x14ac:dyDescent="0.25">
      <c r="A5">
        <v>1</v>
      </c>
      <c r="B5" s="2">
        <v>2</v>
      </c>
      <c r="C5" s="2">
        <v>235</v>
      </c>
      <c r="D5">
        <v>0</v>
      </c>
      <c r="E5">
        <v>1</v>
      </c>
      <c r="F5">
        <v>0</v>
      </c>
      <c r="G5">
        <v>0</v>
      </c>
      <c r="H5">
        <v>0</v>
      </c>
      <c r="I5">
        <v>0</v>
      </c>
      <c r="J5">
        <v>0</v>
      </c>
      <c r="K5">
        <v>0</v>
      </c>
      <c r="L5">
        <v>0</v>
      </c>
      <c r="M5">
        <v>0</v>
      </c>
      <c r="N5">
        <v>0</v>
      </c>
      <c r="O5" s="2">
        <v>2</v>
      </c>
    </row>
    <row r="6" spans="1:23" x14ac:dyDescent="0.2">
      <c r="A6">
        <v>1</v>
      </c>
      <c r="B6" s="2">
        <v>3</v>
      </c>
      <c r="C6" s="2">
        <v>232</v>
      </c>
      <c r="D6">
        <v>0</v>
      </c>
      <c r="E6">
        <v>0</v>
      </c>
      <c r="F6">
        <v>1</v>
      </c>
      <c r="G6">
        <v>0</v>
      </c>
      <c r="H6">
        <v>0</v>
      </c>
      <c r="I6">
        <v>0</v>
      </c>
      <c r="J6">
        <v>0</v>
      </c>
      <c r="K6">
        <v>0</v>
      </c>
      <c r="L6">
        <v>0</v>
      </c>
      <c r="M6">
        <v>0</v>
      </c>
      <c r="N6">
        <v>0</v>
      </c>
      <c r="O6" s="2">
        <v>3</v>
      </c>
      <c r="R6" s="27" t="s">
        <v>35</v>
      </c>
      <c r="S6" s="27"/>
    </row>
    <row r="7" spans="1:23" x14ac:dyDescent="0.2">
      <c r="A7">
        <v>1</v>
      </c>
      <c r="B7" s="2">
        <v>4</v>
      </c>
      <c r="C7" s="2">
        <v>178</v>
      </c>
      <c r="D7">
        <v>0</v>
      </c>
      <c r="E7">
        <v>0</v>
      </c>
      <c r="F7">
        <v>0</v>
      </c>
      <c r="G7">
        <v>1</v>
      </c>
      <c r="H7">
        <v>0</v>
      </c>
      <c r="I7">
        <v>0</v>
      </c>
      <c r="J7">
        <v>0</v>
      </c>
      <c r="K7">
        <v>0</v>
      </c>
      <c r="L7">
        <v>0</v>
      </c>
      <c r="M7">
        <v>0</v>
      </c>
      <c r="N7">
        <v>0</v>
      </c>
      <c r="O7" s="2">
        <v>4</v>
      </c>
      <c r="R7" t="s">
        <v>36</v>
      </c>
      <c r="S7">
        <v>0.97376866998816569</v>
      </c>
    </row>
    <row r="8" spans="1:23" x14ac:dyDescent="0.2">
      <c r="A8">
        <v>1</v>
      </c>
      <c r="B8" s="2">
        <v>5</v>
      </c>
      <c r="C8" s="2">
        <v>184</v>
      </c>
      <c r="D8">
        <v>0</v>
      </c>
      <c r="E8">
        <v>0</v>
      </c>
      <c r="F8">
        <v>0</v>
      </c>
      <c r="G8">
        <v>0</v>
      </c>
      <c r="H8">
        <v>1</v>
      </c>
      <c r="I8">
        <v>0</v>
      </c>
      <c r="J8">
        <v>0</v>
      </c>
      <c r="K8">
        <v>0</v>
      </c>
      <c r="L8">
        <v>0</v>
      </c>
      <c r="M8">
        <v>0</v>
      </c>
      <c r="N8">
        <v>0</v>
      </c>
      <c r="O8" s="2">
        <v>5</v>
      </c>
      <c r="R8" t="s">
        <v>37</v>
      </c>
      <c r="S8">
        <v>0.94822542265052123</v>
      </c>
    </row>
    <row r="9" spans="1:23" x14ac:dyDescent="0.2">
      <c r="A9">
        <v>1</v>
      </c>
      <c r="B9" s="2">
        <v>6</v>
      </c>
      <c r="C9" s="2">
        <v>140</v>
      </c>
      <c r="D9">
        <v>0</v>
      </c>
      <c r="E9">
        <v>0</v>
      </c>
      <c r="F9">
        <v>0</v>
      </c>
      <c r="G9">
        <v>0</v>
      </c>
      <c r="H9">
        <v>0</v>
      </c>
      <c r="I9">
        <v>1</v>
      </c>
      <c r="J9">
        <v>0</v>
      </c>
      <c r="K9">
        <v>0</v>
      </c>
      <c r="L9">
        <v>0</v>
      </c>
      <c r="M9">
        <v>0</v>
      </c>
      <c r="N9">
        <v>0</v>
      </c>
      <c r="O9" s="2">
        <v>6</v>
      </c>
      <c r="R9" t="s">
        <v>38</v>
      </c>
      <c r="S9">
        <v>0.92449540803201025</v>
      </c>
    </row>
    <row r="10" spans="1:23" x14ac:dyDescent="0.2">
      <c r="A10">
        <v>1</v>
      </c>
      <c r="B10" s="2">
        <v>7</v>
      </c>
      <c r="C10" s="2">
        <v>145</v>
      </c>
      <c r="D10">
        <v>0</v>
      </c>
      <c r="E10">
        <v>0</v>
      </c>
      <c r="F10">
        <v>0</v>
      </c>
      <c r="G10">
        <v>0</v>
      </c>
      <c r="H10">
        <v>0</v>
      </c>
      <c r="I10">
        <v>0</v>
      </c>
      <c r="J10">
        <v>1</v>
      </c>
      <c r="K10">
        <v>0</v>
      </c>
      <c r="L10">
        <v>0</v>
      </c>
      <c r="M10">
        <v>0</v>
      </c>
      <c r="N10">
        <v>0</v>
      </c>
      <c r="O10" s="2">
        <v>7</v>
      </c>
      <c r="R10" t="s">
        <v>39</v>
      </c>
      <c r="S10">
        <v>12.95933811752918</v>
      </c>
    </row>
    <row r="11" spans="1:23" ht="17" thickBot="1" x14ac:dyDescent="0.25">
      <c r="A11">
        <v>1</v>
      </c>
      <c r="B11" s="2">
        <v>8</v>
      </c>
      <c r="C11" s="2">
        <v>152</v>
      </c>
      <c r="D11">
        <v>0</v>
      </c>
      <c r="E11">
        <v>0</v>
      </c>
      <c r="F11">
        <v>0</v>
      </c>
      <c r="G11">
        <v>0</v>
      </c>
      <c r="H11">
        <v>0</v>
      </c>
      <c r="I11">
        <v>0</v>
      </c>
      <c r="J11">
        <v>0</v>
      </c>
      <c r="K11">
        <v>1</v>
      </c>
      <c r="L11">
        <v>0</v>
      </c>
      <c r="M11">
        <v>0</v>
      </c>
      <c r="N11">
        <v>0</v>
      </c>
      <c r="O11" s="2">
        <v>8</v>
      </c>
      <c r="R11" s="25" t="s">
        <v>40</v>
      </c>
      <c r="S11" s="25">
        <v>36</v>
      </c>
    </row>
    <row r="12" spans="1:23" x14ac:dyDescent="0.2">
      <c r="A12">
        <v>1</v>
      </c>
      <c r="B12" s="2">
        <v>9</v>
      </c>
      <c r="C12" s="2">
        <v>110</v>
      </c>
      <c r="D12">
        <v>0</v>
      </c>
      <c r="E12">
        <v>0</v>
      </c>
      <c r="F12">
        <v>0</v>
      </c>
      <c r="G12">
        <v>0</v>
      </c>
      <c r="H12">
        <v>0</v>
      </c>
      <c r="I12">
        <v>0</v>
      </c>
      <c r="J12">
        <v>0</v>
      </c>
      <c r="K12">
        <v>0</v>
      </c>
      <c r="L12">
        <v>1</v>
      </c>
      <c r="M12">
        <v>0</v>
      </c>
      <c r="N12">
        <v>0</v>
      </c>
      <c r="O12" s="2">
        <v>9</v>
      </c>
    </row>
    <row r="13" spans="1:23" ht="17" thickBot="1" x14ac:dyDescent="0.25">
      <c r="A13">
        <v>1</v>
      </c>
      <c r="B13" s="2">
        <v>10</v>
      </c>
      <c r="C13" s="2">
        <v>130</v>
      </c>
      <c r="D13">
        <v>0</v>
      </c>
      <c r="E13">
        <v>0</v>
      </c>
      <c r="F13">
        <v>0</v>
      </c>
      <c r="G13">
        <v>0</v>
      </c>
      <c r="H13">
        <v>0</v>
      </c>
      <c r="I13">
        <v>0</v>
      </c>
      <c r="J13">
        <v>0</v>
      </c>
      <c r="K13">
        <v>0</v>
      </c>
      <c r="L13">
        <v>0</v>
      </c>
      <c r="M13">
        <v>1</v>
      </c>
      <c r="N13">
        <v>0</v>
      </c>
      <c r="O13" s="2">
        <v>10</v>
      </c>
      <c r="R13" t="s">
        <v>41</v>
      </c>
    </row>
    <row r="14" spans="1:23" x14ac:dyDescent="0.2">
      <c r="A14">
        <v>1</v>
      </c>
      <c r="B14" s="2">
        <v>11</v>
      </c>
      <c r="C14" s="2">
        <v>152</v>
      </c>
      <c r="D14">
        <v>0</v>
      </c>
      <c r="E14">
        <v>0</v>
      </c>
      <c r="F14">
        <v>0</v>
      </c>
      <c r="G14">
        <v>0</v>
      </c>
      <c r="H14">
        <v>0</v>
      </c>
      <c r="I14">
        <v>0</v>
      </c>
      <c r="J14">
        <v>0</v>
      </c>
      <c r="K14">
        <v>0</v>
      </c>
      <c r="L14">
        <v>0</v>
      </c>
      <c r="M14">
        <v>0</v>
      </c>
      <c r="N14">
        <v>1</v>
      </c>
      <c r="O14" s="2">
        <v>11</v>
      </c>
      <c r="R14" s="26"/>
      <c r="S14" s="26" t="s">
        <v>46</v>
      </c>
      <c r="T14" s="26" t="s">
        <v>47</v>
      </c>
      <c r="U14" s="26" t="s">
        <v>48</v>
      </c>
      <c r="V14" s="26" t="s">
        <v>49</v>
      </c>
      <c r="W14" s="26" t="s">
        <v>50</v>
      </c>
    </row>
    <row r="15" spans="1:23" x14ac:dyDescent="0.2">
      <c r="A15">
        <v>1</v>
      </c>
      <c r="B15" s="2">
        <v>12</v>
      </c>
      <c r="C15" s="2">
        <v>206</v>
      </c>
      <c r="D15">
        <v>0</v>
      </c>
      <c r="E15">
        <v>0</v>
      </c>
      <c r="F15">
        <v>0</v>
      </c>
      <c r="G15">
        <v>0</v>
      </c>
      <c r="H15">
        <v>0</v>
      </c>
      <c r="I15">
        <v>0</v>
      </c>
      <c r="J15">
        <v>0</v>
      </c>
      <c r="K15">
        <v>0</v>
      </c>
      <c r="L15">
        <v>0</v>
      </c>
      <c r="M15">
        <v>0</v>
      </c>
      <c r="N15">
        <v>0</v>
      </c>
      <c r="O15" s="2">
        <v>12</v>
      </c>
      <c r="R15" t="s">
        <v>42</v>
      </c>
      <c r="S15">
        <v>11</v>
      </c>
      <c r="T15">
        <v>73819.638888888876</v>
      </c>
      <c r="U15">
        <v>6710.8762626262615</v>
      </c>
      <c r="V15">
        <v>39.958905963371642</v>
      </c>
      <c r="W15">
        <v>1.0167194194730488E-12</v>
      </c>
    </row>
    <row r="16" spans="1:23" x14ac:dyDescent="0.2">
      <c r="A16">
        <v>2</v>
      </c>
      <c r="B16" s="3">
        <v>13</v>
      </c>
      <c r="C16" s="3">
        <v>263</v>
      </c>
      <c r="D16">
        <v>1</v>
      </c>
      <c r="E16">
        <v>0</v>
      </c>
      <c r="F16">
        <v>0</v>
      </c>
      <c r="G16">
        <v>0</v>
      </c>
      <c r="H16">
        <v>0</v>
      </c>
      <c r="I16">
        <v>0</v>
      </c>
      <c r="J16">
        <v>0</v>
      </c>
      <c r="K16">
        <v>0</v>
      </c>
      <c r="L16">
        <v>0</v>
      </c>
      <c r="M16">
        <v>0</v>
      </c>
      <c r="N16">
        <v>0</v>
      </c>
      <c r="O16" s="3">
        <v>13</v>
      </c>
      <c r="R16" t="s">
        <v>43</v>
      </c>
      <c r="S16">
        <v>24</v>
      </c>
      <c r="T16">
        <v>4030.6666666666742</v>
      </c>
      <c r="U16">
        <v>167.94444444444477</v>
      </c>
    </row>
    <row r="17" spans="1:26" ht="17" thickBot="1" x14ac:dyDescent="0.25">
      <c r="A17">
        <v>2</v>
      </c>
      <c r="B17" s="3">
        <v>14</v>
      </c>
      <c r="C17" s="3">
        <v>238</v>
      </c>
      <c r="D17">
        <v>0</v>
      </c>
      <c r="E17">
        <v>1</v>
      </c>
      <c r="F17">
        <v>0</v>
      </c>
      <c r="G17">
        <v>0</v>
      </c>
      <c r="H17">
        <v>0</v>
      </c>
      <c r="I17">
        <v>0</v>
      </c>
      <c r="J17">
        <v>0</v>
      </c>
      <c r="K17">
        <v>0</v>
      </c>
      <c r="L17">
        <v>0</v>
      </c>
      <c r="M17">
        <v>0</v>
      </c>
      <c r="N17">
        <v>0</v>
      </c>
      <c r="O17" s="3">
        <v>14</v>
      </c>
      <c r="R17" s="25" t="s">
        <v>44</v>
      </c>
      <c r="S17" s="25">
        <v>35</v>
      </c>
      <c r="T17" s="25">
        <v>77850.305555555547</v>
      </c>
      <c r="U17" s="25"/>
      <c r="V17" s="25"/>
      <c r="W17" s="25"/>
    </row>
    <row r="18" spans="1:26" ht="17" thickBot="1" x14ac:dyDescent="0.25">
      <c r="A18">
        <v>2</v>
      </c>
      <c r="B18" s="3">
        <v>15</v>
      </c>
      <c r="C18" s="3">
        <v>247</v>
      </c>
      <c r="D18">
        <v>0</v>
      </c>
      <c r="E18">
        <v>0</v>
      </c>
      <c r="F18">
        <v>1</v>
      </c>
      <c r="G18">
        <v>0</v>
      </c>
      <c r="H18">
        <v>0</v>
      </c>
      <c r="I18">
        <v>0</v>
      </c>
      <c r="J18">
        <v>0</v>
      </c>
      <c r="K18">
        <v>0</v>
      </c>
      <c r="L18">
        <v>0</v>
      </c>
      <c r="M18">
        <v>0</v>
      </c>
      <c r="N18">
        <v>0</v>
      </c>
      <c r="O18" s="3">
        <v>15</v>
      </c>
    </row>
    <row r="19" spans="1:26" x14ac:dyDescent="0.2">
      <c r="A19">
        <v>2</v>
      </c>
      <c r="B19" s="3">
        <v>16</v>
      </c>
      <c r="C19" s="3">
        <v>193</v>
      </c>
      <c r="D19">
        <v>0</v>
      </c>
      <c r="E19">
        <v>0</v>
      </c>
      <c r="F19">
        <v>0</v>
      </c>
      <c r="G19">
        <v>1</v>
      </c>
      <c r="H19">
        <v>0</v>
      </c>
      <c r="I19">
        <v>0</v>
      </c>
      <c r="J19">
        <v>0</v>
      </c>
      <c r="K19">
        <v>0</v>
      </c>
      <c r="L19">
        <v>0</v>
      </c>
      <c r="M19">
        <v>0</v>
      </c>
      <c r="N19">
        <v>0</v>
      </c>
      <c r="O19" s="3">
        <v>16</v>
      </c>
      <c r="R19" s="26"/>
      <c r="S19" s="26" t="s">
        <v>51</v>
      </c>
      <c r="T19" s="26" t="s">
        <v>39</v>
      </c>
      <c r="U19" s="26" t="s">
        <v>52</v>
      </c>
      <c r="V19" s="26" t="s">
        <v>53</v>
      </c>
      <c r="W19" s="26" t="s">
        <v>54</v>
      </c>
      <c r="X19" s="26" t="s">
        <v>55</v>
      </c>
      <c r="Y19" s="26" t="s">
        <v>56</v>
      </c>
      <c r="Z19" s="26" t="s">
        <v>57</v>
      </c>
    </row>
    <row r="20" spans="1:26" x14ac:dyDescent="0.2">
      <c r="A20">
        <v>2</v>
      </c>
      <c r="B20" s="3">
        <v>17</v>
      </c>
      <c r="C20" s="3">
        <v>193</v>
      </c>
      <c r="D20">
        <v>0</v>
      </c>
      <c r="E20">
        <v>0</v>
      </c>
      <c r="F20">
        <v>0</v>
      </c>
      <c r="G20">
        <v>0</v>
      </c>
      <c r="H20">
        <v>1</v>
      </c>
      <c r="I20">
        <v>0</v>
      </c>
      <c r="J20">
        <v>0</v>
      </c>
      <c r="K20">
        <v>0</v>
      </c>
      <c r="L20">
        <v>0</v>
      </c>
      <c r="M20">
        <v>0</v>
      </c>
      <c r="N20">
        <v>0</v>
      </c>
      <c r="O20" s="3">
        <v>17</v>
      </c>
      <c r="R20" t="s">
        <v>45</v>
      </c>
      <c r="S20">
        <v>223.666666666667</v>
      </c>
      <c r="T20">
        <v>7.4820773506748459</v>
      </c>
      <c r="U20">
        <v>29.893658697138843</v>
      </c>
      <c r="V20">
        <v>1.6716223356111493E-20</v>
      </c>
      <c r="W20">
        <v>208.22441798461921</v>
      </c>
      <c r="X20">
        <v>239.10891534871411</v>
      </c>
      <c r="Y20">
        <v>208.22441798461921</v>
      </c>
      <c r="Z20">
        <v>239.10891534871411</v>
      </c>
    </row>
    <row r="21" spans="1:26" x14ac:dyDescent="0.2">
      <c r="A21">
        <v>2</v>
      </c>
      <c r="B21" s="3">
        <v>18</v>
      </c>
      <c r="C21" s="3">
        <v>149</v>
      </c>
      <c r="D21">
        <v>0</v>
      </c>
      <c r="E21">
        <v>0</v>
      </c>
      <c r="F21">
        <v>0</v>
      </c>
      <c r="G21">
        <v>0</v>
      </c>
      <c r="H21">
        <v>0</v>
      </c>
      <c r="I21">
        <v>1</v>
      </c>
      <c r="J21">
        <v>0</v>
      </c>
      <c r="K21">
        <v>0</v>
      </c>
      <c r="L21">
        <v>0</v>
      </c>
      <c r="M21">
        <v>0</v>
      </c>
      <c r="N21">
        <v>0</v>
      </c>
      <c r="O21" s="3">
        <v>18</v>
      </c>
      <c r="R21" s="5" t="s">
        <v>58</v>
      </c>
      <c r="S21">
        <v>38.6666666666666</v>
      </c>
      <c r="T21">
        <v>10.58125526404892</v>
      </c>
      <c r="U21">
        <v>3.6542608321756731</v>
      </c>
      <c r="V21">
        <v>1.2558519910310375E-3</v>
      </c>
      <c r="W21">
        <v>16.828029146977091</v>
      </c>
      <c r="X21">
        <v>60.50530418635617</v>
      </c>
      <c r="Y21">
        <v>16.828029146977091</v>
      </c>
      <c r="Z21">
        <v>60.50530418635617</v>
      </c>
    </row>
    <row r="22" spans="1:26" x14ac:dyDescent="0.2">
      <c r="A22">
        <v>2</v>
      </c>
      <c r="B22" s="3">
        <v>19</v>
      </c>
      <c r="C22" s="3">
        <v>157</v>
      </c>
      <c r="D22">
        <v>0</v>
      </c>
      <c r="E22">
        <v>0</v>
      </c>
      <c r="F22">
        <v>0</v>
      </c>
      <c r="G22">
        <v>0</v>
      </c>
      <c r="H22">
        <v>0</v>
      </c>
      <c r="I22">
        <v>0</v>
      </c>
      <c r="J22">
        <v>1</v>
      </c>
      <c r="K22">
        <v>0</v>
      </c>
      <c r="L22">
        <v>0</v>
      </c>
      <c r="M22">
        <v>0</v>
      </c>
      <c r="N22">
        <v>0</v>
      </c>
      <c r="O22" s="3">
        <v>19</v>
      </c>
      <c r="R22" t="s">
        <v>59</v>
      </c>
      <c r="S22">
        <v>18.999999999999954</v>
      </c>
      <c r="T22">
        <v>10.581255264048938</v>
      </c>
      <c r="U22">
        <v>1.7956281675345924</v>
      </c>
      <c r="V22">
        <v>8.5156393612995582E-2</v>
      </c>
      <c r="W22">
        <v>-2.8386375196896232</v>
      </c>
      <c r="X22">
        <v>40.838637519689527</v>
      </c>
      <c r="Y22">
        <v>-2.8386375196896232</v>
      </c>
      <c r="Z22">
        <v>40.838637519689527</v>
      </c>
    </row>
    <row r="23" spans="1:26" x14ac:dyDescent="0.2">
      <c r="A23">
        <v>2</v>
      </c>
      <c r="B23" s="3">
        <v>20</v>
      </c>
      <c r="C23" s="3">
        <v>161</v>
      </c>
      <c r="D23">
        <v>0</v>
      </c>
      <c r="E23">
        <v>0</v>
      </c>
      <c r="F23">
        <v>0</v>
      </c>
      <c r="G23">
        <v>0</v>
      </c>
      <c r="H23">
        <v>0</v>
      </c>
      <c r="I23">
        <v>0</v>
      </c>
      <c r="J23">
        <v>0</v>
      </c>
      <c r="K23">
        <v>1</v>
      </c>
      <c r="L23">
        <v>0</v>
      </c>
      <c r="M23">
        <v>0</v>
      </c>
      <c r="N23">
        <v>0</v>
      </c>
      <c r="O23" s="3">
        <v>20</v>
      </c>
      <c r="R23" t="s">
        <v>60</v>
      </c>
      <c r="S23">
        <v>24.333333333333346</v>
      </c>
      <c r="T23">
        <v>10.581255264048924</v>
      </c>
      <c r="U23">
        <v>2.2996641443864179</v>
      </c>
      <c r="V23">
        <v>3.0471582297103138E-2</v>
      </c>
      <c r="W23">
        <v>2.4946958136438013</v>
      </c>
      <c r="X23">
        <v>46.171970853022891</v>
      </c>
      <c r="Y23">
        <v>2.4946958136438013</v>
      </c>
      <c r="Z23">
        <v>46.171970853022891</v>
      </c>
    </row>
    <row r="24" spans="1:26" x14ac:dyDescent="0.2">
      <c r="A24">
        <v>2</v>
      </c>
      <c r="B24" s="3">
        <v>21</v>
      </c>
      <c r="C24" s="3">
        <v>122</v>
      </c>
      <c r="D24">
        <v>0</v>
      </c>
      <c r="E24">
        <v>0</v>
      </c>
      <c r="F24">
        <v>0</v>
      </c>
      <c r="G24">
        <v>0</v>
      </c>
      <c r="H24">
        <v>0</v>
      </c>
      <c r="I24">
        <v>0</v>
      </c>
      <c r="J24">
        <v>0</v>
      </c>
      <c r="K24">
        <v>0</v>
      </c>
      <c r="L24">
        <v>1</v>
      </c>
      <c r="M24">
        <v>0</v>
      </c>
      <c r="N24">
        <v>0</v>
      </c>
      <c r="O24" s="3">
        <v>21</v>
      </c>
      <c r="R24" t="s">
        <v>61</v>
      </c>
      <c r="S24">
        <v>-31.666666666666654</v>
      </c>
      <c r="T24">
        <v>10.581255264048925</v>
      </c>
      <c r="U24">
        <v>-2.9927136125576634</v>
      </c>
      <c r="V24">
        <v>6.3140658285535589E-3</v>
      </c>
      <c r="W24">
        <v>-53.505304186356199</v>
      </c>
      <c r="X24">
        <v>-9.8280291469771051</v>
      </c>
      <c r="Y24">
        <v>-53.505304186356199</v>
      </c>
      <c r="Z24">
        <v>-9.8280291469771051</v>
      </c>
    </row>
    <row r="25" spans="1:26" x14ac:dyDescent="0.2">
      <c r="A25">
        <v>2</v>
      </c>
      <c r="B25" s="3">
        <v>22</v>
      </c>
      <c r="C25" s="3">
        <v>130</v>
      </c>
      <c r="D25">
        <v>0</v>
      </c>
      <c r="E25">
        <v>0</v>
      </c>
      <c r="F25">
        <v>0</v>
      </c>
      <c r="G25">
        <v>0</v>
      </c>
      <c r="H25">
        <v>0</v>
      </c>
      <c r="I25">
        <v>0</v>
      </c>
      <c r="J25">
        <v>0</v>
      </c>
      <c r="K25">
        <v>0</v>
      </c>
      <c r="L25">
        <v>0</v>
      </c>
      <c r="M25">
        <v>1</v>
      </c>
      <c r="N25">
        <v>0</v>
      </c>
      <c r="O25" s="3">
        <v>22</v>
      </c>
      <c r="R25" t="s">
        <v>62</v>
      </c>
      <c r="S25">
        <v>-27.999999999999986</v>
      </c>
      <c r="T25">
        <v>10.581255264048927</v>
      </c>
      <c r="U25">
        <v>-2.6461888784720387</v>
      </c>
      <c r="V25">
        <v>1.414243944699888E-2</v>
      </c>
      <c r="W25">
        <v>-49.838637519689541</v>
      </c>
      <c r="X25">
        <v>-6.1613624803104337</v>
      </c>
      <c r="Y25">
        <v>-49.838637519689541</v>
      </c>
      <c r="Z25">
        <v>-6.1613624803104337</v>
      </c>
    </row>
    <row r="26" spans="1:26" x14ac:dyDescent="0.2">
      <c r="A26">
        <v>2</v>
      </c>
      <c r="B26" s="3">
        <v>23</v>
      </c>
      <c r="C26" s="3">
        <v>167</v>
      </c>
      <c r="D26">
        <v>0</v>
      </c>
      <c r="E26">
        <v>0</v>
      </c>
      <c r="F26">
        <v>0</v>
      </c>
      <c r="G26">
        <v>0</v>
      </c>
      <c r="H26">
        <v>0</v>
      </c>
      <c r="I26">
        <v>0</v>
      </c>
      <c r="J26">
        <v>0</v>
      </c>
      <c r="K26">
        <v>0</v>
      </c>
      <c r="L26">
        <v>0</v>
      </c>
      <c r="M26">
        <v>0</v>
      </c>
      <c r="N26">
        <v>1</v>
      </c>
      <c r="O26" s="3">
        <v>23</v>
      </c>
      <c r="R26" t="s">
        <v>63</v>
      </c>
      <c r="S26">
        <v>-74.000000000000028</v>
      </c>
      <c r="T26">
        <v>10.581255264048933</v>
      </c>
      <c r="U26">
        <v>-6.9934991788189622</v>
      </c>
      <c r="V26">
        <v>3.1282294214944371E-7</v>
      </c>
      <c r="W26">
        <v>-95.838637519689598</v>
      </c>
      <c r="X26">
        <v>-52.161362480310466</v>
      </c>
      <c r="Y26">
        <v>-95.838637519689598</v>
      </c>
      <c r="Z26">
        <v>-52.161362480310466</v>
      </c>
    </row>
    <row r="27" spans="1:26" x14ac:dyDescent="0.2">
      <c r="A27">
        <v>2</v>
      </c>
      <c r="B27" s="3">
        <v>24</v>
      </c>
      <c r="C27" s="3">
        <v>230</v>
      </c>
      <c r="D27">
        <v>0</v>
      </c>
      <c r="E27">
        <v>0</v>
      </c>
      <c r="F27">
        <v>0</v>
      </c>
      <c r="G27">
        <v>0</v>
      </c>
      <c r="H27">
        <v>0</v>
      </c>
      <c r="I27">
        <v>0</v>
      </c>
      <c r="J27">
        <v>0</v>
      </c>
      <c r="K27">
        <v>0</v>
      </c>
      <c r="L27">
        <v>0</v>
      </c>
      <c r="M27">
        <v>0</v>
      </c>
      <c r="N27">
        <v>0</v>
      </c>
      <c r="O27" s="3">
        <v>24</v>
      </c>
      <c r="R27" t="s">
        <v>64</v>
      </c>
      <c r="S27">
        <v>-67.666666666666671</v>
      </c>
      <c r="T27">
        <v>10.581255264048929</v>
      </c>
      <c r="U27">
        <v>-6.3949564563074297</v>
      </c>
      <c r="V27">
        <v>1.3007812708599671E-6</v>
      </c>
      <c r="W27">
        <v>-89.505304186356227</v>
      </c>
      <c r="X27">
        <v>-45.828029146977116</v>
      </c>
      <c r="Y27">
        <v>-89.505304186356227</v>
      </c>
      <c r="Z27">
        <v>-45.828029146977116</v>
      </c>
    </row>
    <row r="28" spans="1:26" x14ac:dyDescent="0.2">
      <c r="A28">
        <v>3</v>
      </c>
      <c r="B28" s="4">
        <v>25</v>
      </c>
      <c r="C28" s="4">
        <v>282</v>
      </c>
      <c r="D28">
        <v>1</v>
      </c>
      <c r="E28">
        <v>0</v>
      </c>
      <c r="F28">
        <v>0</v>
      </c>
      <c r="G28">
        <v>0</v>
      </c>
      <c r="H28">
        <v>0</v>
      </c>
      <c r="I28">
        <v>0</v>
      </c>
      <c r="J28">
        <v>0</v>
      </c>
      <c r="K28">
        <v>0</v>
      </c>
      <c r="L28">
        <v>0</v>
      </c>
      <c r="M28">
        <v>0</v>
      </c>
      <c r="N28">
        <v>0</v>
      </c>
      <c r="O28" s="4">
        <v>25</v>
      </c>
      <c r="R28" t="s">
        <v>65</v>
      </c>
      <c r="S28">
        <v>-61.333333333333336</v>
      </c>
      <c r="T28">
        <v>10.581255264048929</v>
      </c>
      <c r="U28">
        <v>-5.7964137337958963</v>
      </c>
      <c r="V28">
        <v>5.6326000413513701E-6</v>
      </c>
      <c r="W28">
        <v>-83.171970853022884</v>
      </c>
      <c r="X28">
        <v>-39.49469581364378</v>
      </c>
      <c r="Y28">
        <v>-83.171970853022884</v>
      </c>
      <c r="Z28">
        <v>-39.49469581364378</v>
      </c>
    </row>
    <row r="29" spans="1:26" x14ac:dyDescent="0.2">
      <c r="A29">
        <v>3</v>
      </c>
      <c r="B29" s="4">
        <v>26</v>
      </c>
      <c r="C29" s="4">
        <v>255</v>
      </c>
      <c r="D29">
        <v>0</v>
      </c>
      <c r="E29">
        <v>1</v>
      </c>
      <c r="F29">
        <v>0</v>
      </c>
      <c r="G29">
        <v>0</v>
      </c>
      <c r="H29">
        <v>0</v>
      </c>
      <c r="I29">
        <v>0</v>
      </c>
      <c r="J29">
        <v>0</v>
      </c>
      <c r="K29">
        <v>0</v>
      </c>
      <c r="L29">
        <v>0</v>
      </c>
      <c r="M29">
        <v>0</v>
      </c>
      <c r="N29">
        <v>0</v>
      </c>
      <c r="O29" s="4">
        <v>26</v>
      </c>
      <c r="R29" t="s">
        <v>66</v>
      </c>
      <c r="S29">
        <v>-104.33333333333339</v>
      </c>
      <c r="T29">
        <v>10.581255264048933</v>
      </c>
      <c r="U29">
        <v>-9.8602037971636722</v>
      </c>
      <c r="V29">
        <v>6.4665148025715785E-10</v>
      </c>
      <c r="W29">
        <v>-126.17197085302294</v>
      </c>
      <c r="X29">
        <v>-82.49469581364383</v>
      </c>
      <c r="Y29">
        <v>-126.17197085302294</v>
      </c>
      <c r="Z29">
        <v>-82.49469581364383</v>
      </c>
    </row>
    <row r="30" spans="1:26" x14ac:dyDescent="0.2">
      <c r="A30">
        <v>3</v>
      </c>
      <c r="B30" s="4">
        <v>27</v>
      </c>
      <c r="C30" s="4">
        <v>265</v>
      </c>
      <c r="D30">
        <v>0</v>
      </c>
      <c r="E30">
        <v>0</v>
      </c>
      <c r="F30">
        <v>1</v>
      </c>
      <c r="G30">
        <v>0</v>
      </c>
      <c r="H30">
        <v>0</v>
      </c>
      <c r="I30">
        <v>0</v>
      </c>
      <c r="J30">
        <v>0</v>
      </c>
      <c r="K30">
        <v>0</v>
      </c>
      <c r="L30">
        <v>0</v>
      </c>
      <c r="M30">
        <v>0</v>
      </c>
      <c r="N30">
        <v>0</v>
      </c>
      <c r="O30" s="4">
        <v>27</v>
      </c>
      <c r="R30" t="s">
        <v>67</v>
      </c>
      <c r="S30">
        <v>-87.666666666666629</v>
      </c>
      <c r="T30">
        <v>10.581255264048927</v>
      </c>
      <c r="U30">
        <v>-8.2850913695017407</v>
      </c>
      <c r="V30">
        <v>1.6886839314289268E-8</v>
      </c>
      <c r="W30">
        <v>-109.50530418635618</v>
      </c>
      <c r="X30">
        <v>-65.828029146977073</v>
      </c>
      <c r="Y30">
        <v>-109.50530418635618</v>
      </c>
      <c r="Z30">
        <v>-65.828029146977073</v>
      </c>
    </row>
    <row r="31" spans="1:26" ht="17" thickBot="1" x14ac:dyDescent="0.25">
      <c r="A31">
        <v>3</v>
      </c>
      <c r="B31" s="4">
        <v>28</v>
      </c>
      <c r="C31" s="4">
        <v>205</v>
      </c>
      <c r="D31">
        <v>0</v>
      </c>
      <c r="E31">
        <v>0</v>
      </c>
      <c r="F31">
        <v>0</v>
      </c>
      <c r="G31">
        <v>1</v>
      </c>
      <c r="H31">
        <v>0</v>
      </c>
      <c r="I31">
        <v>0</v>
      </c>
      <c r="J31">
        <v>0</v>
      </c>
      <c r="K31">
        <v>0</v>
      </c>
      <c r="L31">
        <v>0</v>
      </c>
      <c r="M31">
        <v>0</v>
      </c>
      <c r="N31">
        <v>0</v>
      </c>
      <c r="O31" s="4">
        <v>28</v>
      </c>
      <c r="R31" s="25" t="s">
        <v>68</v>
      </c>
      <c r="S31" s="25">
        <v>-59.666666666666671</v>
      </c>
      <c r="T31" s="25">
        <v>10.581255264048927</v>
      </c>
      <c r="U31" s="25">
        <v>-5.6389024910297048</v>
      </c>
      <c r="V31" s="25">
        <v>8.3319865069504446E-6</v>
      </c>
      <c r="W31" s="25">
        <v>-81.505304186356227</v>
      </c>
      <c r="X31" s="25">
        <v>-37.828029146977116</v>
      </c>
      <c r="Y31" s="25">
        <v>-81.505304186356227</v>
      </c>
      <c r="Z31" s="25">
        <v>-37.828029146977116</v>
      </c>
    </row>
    <row r="32" spans="1:26" x14ac:dyDescent="0.2">
      <c r="A32">
        <v>3</v>
      </c>
      <c r="B32" s="4">
        <v>29</v>
      </c>
      <c r="C32" s="4">
        <v>210</v>
      </c>
      <c r="D32">
        <v>0</v>
      </c>
      <c r="E32">
        <v>0</v>
      </c>
      <c r="F32">
        <v>0</v>
      </c>
      <c r="G32">
        <v>0</v>
      </c>
      <c r="H32">
        <v>1</v>
      </c>
      <c r="I32">
        <v>0</v>
      </c>
      <c r="J32">
        <v>0</v>
      </c>
      <c r="K32">
        <v>0</v>
      </c>
      <c r="L32">
        <v>0</v>
      </c>
      <c r="M32">
        <v>0</v>
      </c>
      <c r="N32">
        <v>0</v>
      </c>
      <c r="O32" s="4">
        <v>29</v>
      </c>
    </row>
    <row r="33" spans="1:21" x14ac:dyDescent="0.2">
      <c r="A33">
        <v>3</v>
      </c>
      <c r="B33" s="4">
        <v>30</v>
      </c>
      <c r="C33" s="4">
        <v>160</v>
      </c>
      <c r="D33">
        <v>0</v>
      </c>
      <c r="E33">
        <v>0</v>
      </c>
      <c r="F33">
        <v>0</v>
      </c>
      <c r="G33">
        <v>0</v>
      </c>
      <c r="H33">
        <v>0</v>
      </c>
      <c r="I33">
        <v>1</v>
      </c>
      <c r="J33">
        <v>0</v>
      </c>
      <c r="K33">
        <v>0</v>
      </c>
      <c r="L33">
        <v>0</v>
      </c>
      <c r="M33">
        <v>0</v>
      </c>
      <c r="N33">
        <v>0</v>
      </c>
      <c r="O33" s="4">
        <v>30</v>
      </c>
    </row>
    <row r="34" spans="1:21" x14ac:dyDescent="0.2">
      <c r="A34">
        <v>3</v>
      </c>
      <c r="B34" s="4">
        <v>31</v>
      </c>
      <c r="C34" s="4">
        <v>166</v>
      </c>
      <c r="D34">
        <v>0</v>
      </c>
      <c r="E34">
        <v>0</v>
      </c>
      <c r="F34">
        <v>0</v>
      </c>
      <c r="G34">
        <v>0</v>
      </c>
      <c r="H34">
        <v>0</v>
      </c>
      <c r="I34">
        <v>0</v>
      </c>
      <c r="J34">
        <v>1</v>
      </c>
      <c r="K34">
        <v>0</v>
      </c>
      <c r="L34">
        <v>0</v>
      </c>
      <c r="M34">
        <v>0</v>
      </c>
      <c r="N34">
        <v>0</v>
      </c>
      <c r="O34" s="4">
        <v>31</v>
      </c>
      <c r="U34">
        <f>S20+S21+B40</f>
        <v>299.3333333333336</v>
      </c>
    </row>
    <row r="35" spans="1:21" x14ac:dyDescent="0.2">
      <c r="A35">
        <v>3</v>
      </c>
      <c r="B35" s="4">
        <v>32</v>
      </c>
      <c r="C35" s="4">
        <v>174</v>
      </c>
      <c r="D35">
        <v>0</v>
      </c>
      <c r="E35">
        <v>0</v>
      </c>
      <c r="F35">
        <v>0</v>
      </c>
      <c r="G35">
        <v>0</v>
      </c>
      <c r="H35">
        <v>0</v>
      </c>
      <c r="I35">
        <v>0</v>
      </c>
      <c r="J35">
        <v>0</v>
      </c>
      <c r="K35">
        <v>1</v>
      </c>
      <c r="L35">
        <v>0</v>
      </c>
      <c r="M35">
        <v>0</v>
      </c>
      <c r="N35">
        <v>0</v>
      </c>
      <c r="O35" s="4">
        <v>32</v>
      </c>
      <c r="R35" t="s">
        <v>69</v>
      </c>
    </row>
    <row r="36" spans="1:21" ht="17" thickBot="1" x14ac:dyDescent="0.25">
      <c r="A36">
        <v>3</v>
      </c>
      <c r="B36" s="4">
        <v>33</v>
      </c>
      <c r="C36" s="4">
        <v>126</v>
      </c>
      <c r="D36">
        <v>0</v>
      </c>
      <c r="E36">
        <v>0</v>
      </c>
      <c r="F36">
        <v>0</v>
      </c>
      <c r="G36">
        <v>0</v>
      </c>
      <c r="H36">
        <v>0</v>
      </c>
      <c r="I36">
        <v>0</v>
      </c>
      <c r="J36">
        <v>0</v>
      </c>
      <c r="K36">
        <v>0</v>
      </c>
      <c r="L36">
        <v>1</v>
      </c>
      <c r="M36">
        <v>0</v>
      </c>
      <c r="N36">
        <v>0</v>
      </c>
      <c r="O36" s="4">
        <v>33</v>
      </c>
    </row>
    <row r="37" spans="1:21" x14ac:dyDescent="0.2">
      <c r="A37">
        <v>3</v>
      </c>
      <c r="B37" s="4">
        <v>34</v>
      </c>
      <c r="C37" s="4">
        <v>148</v>
      </c>
      <c r="D37">
        <v>0</v>
      </c>
      <c r="E37">
        <v>0</v>
      </c>
      <c r="F37">
        <v>0</v>
      </c>
      <c r="G37">
        <v>0</v>
      </c>
      <c r="H37">
        <v>0</v>
      </c>
      <c r="I37">
        <v>0</v>
      </c>
      <c r="J37">
        <v>0</v>
      </c>
      <c r="K37">
        <v>0</v>
      </c>
      <c r="L37">
        <v>0</v>
      </c>
      <c r="M37">
        <v>1</v>
      </c>
      <c r="N37">
        <v>0</v>
      </c>
      <c r="O37" s="4">
        <v>34</v>
      </c>
      <c r="R37" s="26" t="s">
        <v>70</v>
      </c>
      <c r="S37" s="26" t="s">
        <v>71</v>
      </c>
      <c r="T37" s="26" t="s">
        <v>72</v>
      </c>
      <c r="U37" s="26" t="s">
        <v>73</v>
      </c>
    </row>
    <row r="38" spans="1:21" x14ac:dyDescent="0.2">
      <c r="A38">
        <v>3</v>
      </c>
      <c r="B38" s="4">
        <v>35</v>
      </c>
      <c r="C38" s="4">
        <v>173</v>
      </c>
      <c r="D38">
        <v>0</v>
      </c>
      <c r="E38">
        <v>0</v>
      </c>
      <c r="F38">
        <v>0</v>
      </c>
      <c r="G38">
        <v>0</v>
      </c>
      <c r="H38">
        <v>0</v>
      </c>
      <c r="I38">
        <v>0</v>
      </c>
      <c r="J38">
        <v>0</v>
      </c>
      <c r="K38">
        <v>0</v>
      </c>
      <c r="L38">
        <v>0</v>
      </c>
      <c r="M38">
        <v>0</v>
      </c>
      <c r="N38">
        <v>1</v>
      </c>
      <c r="O38" s="4">
        <v>35</v>
      </c>
      <c r="R38">
        <v>1</v>
      </c>
      <c r="S38">
        <v>262.33333333333326</v>
      </c>
      <c r="T38">
        <v>-20.333333333333258</v>
      </c>
      <c r="U38">
        <v>-1.8947597938445984</v>
      </c>
    </row>
    <row r="39" spans="1:21" ht="17" thickBot="1" x14ac:dyDescent="0.25">
      <c r="A39">
        <v>3</v>
      </c>
      <c r="B39" s="4">
        <v>36</v>
      </c>
      <c r="C39" s="4">
        <v>235</v>
      </c>
      <c r="D39">
        <v>0</v>
      </c>
      <c r="E39">
        <v>0</v>
      </c>
      <c r="F39">
        <v>0</v>
      </c>
      <c r="G39">
        <v>0</v>
      </c>
      <c r="H39">
        <v>0</v>
      </c>
      <c r="I39">
        <v>0</v>
      </c>
      <c r="J39">
        <v>0</v>
      </c>
      <c r="K39">
        <v>0</v>
      </c>
      <c r="L39">
        <v>0</v>
      </c>
      <c r="M39">
        <v>0</v>
      </c>
      <c r="N39">
        <v>0</v>
      </c>
      <c r="O39" s="4">
        <v>36</v>
      </c>
      <c r="P39" s="25"/>
      <c r="R39">
        <v>2</v>
      </c>
      <c r="S39">
        <v>242.6666666666666</v>
      </c>
      <c r="T39">
        <v>-7.6666666666666003</v>
      </c>
      <c r="U39">
        <v>-0.71441762718730406</v>
      </c>
    </row>
    <row r="40" spans="1:21" x14ac:dyDescent="0.2">
      <c r="A40">
        <v>4</v>
      </c>
      <c r="B40" s="28">
        <f>B39+1</f>
        <v>37</v>
      </c>
      <c r="P40" s="7">
        <f t="shared" ref="P40:P51" si="0">$S$20 + S21 * 1</f>
        <v>262.3333333333336</v>
      </c>
      <c r="R40">
        <v>3</v>
      </c>
      <c r="S40">
        <v>248</v>
      </c>
      <c r="T40">
        <v>-16</v>
      </c>
      <c r="U40">
        <v>-1.4909585263039518</v>
      </c>
    </row>
    <row r="41" spans="1:21" x14ac:dyDescent="0.2">
      <c r="A41">
        <v>4</v>
      </c>
      <c r="B41" s="28">
        <f>B40+1</f>
        <v>38</v>
      </c>
      <c r="P41" s="7">
        <f t="shared" si="0"/>
        <v>242.66666666666694</v>
      </c>
      <c r="R41">
        <v>4</v>
      </c>
      <c r="S41">
        <v>192</v>
      </c>
      <c r="T41">
        <v>-14</v>
      </c>
      <c r="U41">
        <v>-1.3045887105159577</v>
      </c>
    </row>
    <row r="42" spans="1:21" x14ac:dyDescent="0.2">
      <c r="A42">
        <v>4</v>
      </c>
      <c r="B42" s="28">
        <f t="shared" ref="B42:B51" si="1">B41+1</f>
        <v>39</v>
      </c>
      <c r="P42" s="7">
        <f t="shared" si="0"/>
        <v>248.00000000000034</v>
      </c>
      <c r="R42">
        <v>5</v>
      </c>
      <c r="S42">
        <v>195.66666666666669</v>
      </c>
      <c r="T42">
        <v>-11.666666666666686</v>
      </c>
      <c r="U42">
        <v>-1.0871572587633</v>
      </c>
    </row>
    <row r="43" spans="1:21" ht="306" x14ac:dyDescent="0.2">
      <c r="A43">
        <v>4</v>
      </c>
      <c r="B43" s="28">
        <f t="shared" si="1"/>
        <v>40</v>
      </c>
      <c r="H43" s="8" t="s">
        <v>86</v>
      </c>
      <c r="J43" s="23"/>
      <c r="K43" s="8" t="s">
        <v>81</v>
      </c>
      <c r="P43" s="7">
        <f t="shared" si="0"/>
        <v>192.00000000000034</v>
      </c>
      <c r="R43">
        <v>6</v>
      </c>
      <c r="S43">
        <v>149.66666666666663</v>
      </c>
      <c r="T43">
        <v>-9.6666666666666288</v>
      </c>
      <c r="U43">
        <v>-0.90078744297530067</v>
      </c>
    </row>
    <row r="44" spans="1:21" ht="178" customHeight="1" x14ac:dyDescent="0.2">
      <c r="A44">
        <v>4</v>
      </c>
      <c r="B44" s="28">
        <f t="shared" si="1"/>
        <v>41</v>
      </c>
      <c r="H44" s="23"/>
      <c r="P44" s="7">
        <f t="shared" si="0"/>
        <v>195.66666666666703</v>
      </c>
      <c r="R44">
        <v>7</v>
      </c>
      <c r="S44">
        <v>156</v>
      </c>
      <c r="T44">
        <v>-11</v>
      </c>
      <c r="U44">
        <v>-1.0250339868339668</v>
      </c>
    </row>
    <row r="45" spans="1:21" x14ac:dyDescent="0.2">
      <c r="A45">
        <v>4</v>
      </c>
      <c r="B45" s="28">
        <f t="shared" si="1"/>
        <v>42</v>
      </c>
      <c r="P45" s="7">
        <f t="shared" si="0"/>
        <v>149.66666666666697</v>
      </c>
      <c r="R45">
        <v>8</v>
      </c>
      <c r="S45">
        <v>162.33333333333331</v>
      </c>
      <c r="T45">
        <v>-10.333333333333314</v>
      </c>
      <c r="U45">
        <v>-0.96291071490463376</v>
      </c>
    </row>
    <row r="46" spans="1:21" x14ac:dyDescent="0.2">
      <c r="A46">
        <v>4</v>
      </c>
      <c r="B46" s="28">
        <f t="shared" si="1"/>
        <v>43</v>
      </c>
      <c r="P46" s="7">
        <f t="shared" si="0"/>
        <v>156.00000000000034</v>
      </c>
      <c r="R46">
        <v>9</v>
      </c>
      <c r="S46">
        <v>119.33333333333327</v>
      </c>
      <c r="T46">
        <v>-9.3333333333332718</v>
      </c>
      <c r="U46">
        <v>-0.86972580701063285</v>
      </c>
    </row>
    <row r="47" spans="1:21" x14ac:dyDescent="0.2">
      <c r="A47">
        <v>4</v>
      </c>
      <c r="B47" s="28">
        <f t="shared" si="1"/>
        <v>44</v>
      </c>
      <c r="P47" s="7">
        <f t="shared" si="0"/>
        <v>162.33333333333366</v>
      </c>
      <c r="R47">
        <v>10</v>
      </c>
      <c r="S47">
        <v>136.00000000000003</v>
      </c>
      <c r="T47">
        <v>-6.0000000000000284</v>
      </c>
      <c r="U47">
        <v>-0.5591094473639846</v>
      </c>
    </row>
    <row r="48" spans="1:21" x14ac:dyDescent="0.2">
      <c r="A48">
        <v>4</v>
      </c>
      <c r="B48" s="28">
        <f t="shared" si="1"/>
        <v>45</v>
      </c>
      <c r="P48" s="7">
        <f t="shared" si="0"/>
        <v>119.33333333333361</v>
      </c>
      <c r="R48">
        <v>11</v>
      </c>
      <c r="S48">
        <v>164</v>
      </c>
      <c r="T48">
        <v>-12</v>
      </c>
      <c r="U48">
        <v>-1.1182188947279639</v>
      </c>
    </row>
    <row r="49" spans="1:21" x14ac:dyDescent="0.2">
      <c r="A49">
        <v>4</v>
      </c>
      <c r="B49" s="28">
        <f t="shared" si="1"/>
        <v>46</v>
      </c>
      <c r="P49" s="7">
        <f t="shared" si="0"/>
        <v>136.00000000000037</v>
      </c>
      <c r="R49">
        <v>12</v>
      </c>
      <c r="S49">
        <v>223.66666666666666</v>
      </c>
      <c r="T49">
        <v>-17.666666666666657</v>
      </c>
      <c r="U49">
        <v>-1.6462667061272791</v>
      </c>
    </row>
    <row r="50" spans="1:21" x14ac:dyDescent="0.2">
      <c r="A50">
        <v>4</v>
      </c>
      <c r="B50" s="28">
        <f t="shared" si="1"/>
        <v>47</v>
      </c>
      <c r="P50" s="7">
        <f t="shared" si="0"/>
        <v>164.00000000000034</v>
      </c>
      <c r="R50">
        <v>13</v>
      </c>
      <c r="S50">
        <v>262.33333333333326</v>
      </c>
      <c r="T50">
        <v>0.66666666666674246</v>
      </c>
      <c r="U50">
        <v>6.2123271929338385E-2</v>
      </c>
    </row>
    <row r="51" spans="1:21" x14ac:dyDescent="0.2">
      <c r="A51">
        <v>4</v>
      </c>
      <c r="B51" s="28">
        <f t="shared" si="1"/>
        <v>48</v>
      </c>
      <c r="P51" s="7">
        <f t="shared" si="0"/>
        <v>223.666666666667</v>
      </c>
      <c r="R51">
        <v>14</v>
      </c>
      <c r="S51">
        <v>242.6666666666666</v>
      </c>
      <c r="T51">
        <v>-4.6666666666666003</v>
      </c>
      <c r="U51">
        <v>-0.43486290350531309</v>
      </c>
    </row>
    <row r="52" spans="1:21" x14ac:dyDescent="0.2">
      <c r="B52" s="5"/>
      <c r="R52">
        <v>15</v>
      </c>
      <c r="S52">
        <v>248</v>
      </c>
      <c r="T52">
        <v>-1</v>
      </c>
      <c r="U52">
        <v>-9.3184907893996985E-2</v>
      </c>
    </row>
    <row r="53" spans="1:21" x14ac:dyDescent="0.2">
      <c r="B53" s="5"/>
      <c r="R53">
        <v>16</v>
      </c>
      <c r="S53">
        <v>192</v>
      </c>
      <c r="T53">
        <v>1</v>
      </c>
      <c r="U53">
        <v>9.3184907893996985E-2</v>
      </c>
    </row>
    <row r="54" spans="1:21" ht="102" x14ac:dyDescent="0.2">
      <c r="B54" s="5"/>
      <c r="F54" s="23" t="s">
        <v>79</v>
      </c>
      <c r="R54">
        <v>17</v>
      </c>
      <c r="S54">
        <v>195.66666666666669</v>
      </c>
      <c r="T54">
        <v>-2.6666666666666856</v>
      </c>
      <c r="U54">
        <v>-0.24849308771732706</v>
      </c>
    </row>
    <row r="55" spans="1:21" x14ac:dyDescent="0.2">
      <c r="B55" s="5"/>
      <c r="R55">
        <v>18</v>
      </c>
      <c r="S55">
        <v>149.66666666666663</v>
      </c>
      <c r="T55">
        <v>-0.66666666666662877</v>
      </c>
      <c r="U55">
        <v>-6.2123271929327796E-2</v>
      </c>
    </row>
    <row r="56" spans="1:21" x14ac:dyDescent="0.2">
      <c r="B56" s="5"/>
      <c r="R56">
        <v>19</v>
      </c>
      <c r="S56">
        <v>156</v>
      </c>
      <c r="T56">
        <v>1</v>
      </c>
      <c r="U56">
        <v>9.3184907893996985E-2</v>
      </c>
    </row>
    <row r="57" spans="1:21" x14ac:dyDescent="0.2">
      <c r="B57" s="5"/>
      <c r="R57">
        <v>20</v>
      </c>
      <c r="S57">
        <v>162.33333333333331</v>
      </c>
      <c r="T57">
        <v>-1.3333333333333144</v>
      </c>
      <c r="U57">
        <v>-0.12424654385866088</v>
      </c>
    </row>
    <row r="58" spans="1:21" x14ac:dyDescent="0.2">
      <c r="B58" s="5"/>
      <c r="R58">
        <v>21</v>
      </c>
      <c r="S58">
        <v>119.33333333333327</v>
      </c>
      <c r="T58">
        <v>2.6666666666667282</v>
      </c>
      <c r="U58">
        <v>0.24849308771733103</v>
      </c>
    </row>
    <row r="59" spans="1:21" x14ac:dyDescent="0.2">
      <c r="B59" s="5"/>
      <c r="R59">
        <v>22</v>
      </c>
      <c r="S59">
        <v>136.00000000000003</v>
      </c>
      <c r="T59">
        <v>-6.0000000000000284</v>
      </c>
      <c r="U59">
        <v>-0.5591094473639846</v>
      </c>
    </row>
    <row r="60" spans="1:21" x14ac:dyDescent="0.2">
      <c r="R60">
        <v>23</v>
      </c>
      <c r="S60">
        <v>164</v>
      </c>
      <c r="T60">
        <v>3</v>
      </c>
      <c r="U60">
        <v>0.27955472368199097</v>
      </c>
    </row>
    <row r="61" spans="1:21" x14ac:dyDescent="0.2">
      <c r="R61">
        <v>24</v>
      </c>
      <c r="S61">
        <v>223.66666666666666</v>
      </c>
      <c r="T61">
        <v>6.3333333333333428</v>
      </c>
      <c r="U61">
        <v>0.59017108332864843</v>
      </c>
    </row>
    <row r="62" spans="1:21" x14ac:dyDescent="0.2">
      <c r="R62">
        <v>25</v>
      </c>
      <c r="S62">
        <v>262.33333333333326</v>
      </c>
      <c r="T62">
        <v>19.666666666666742</v>
      </c>
      <c r="U62">
        <v>1.8326365219152811</v>
      </c>
    </row>
    <row r="63" spans="1:21" x14ac:dyDescent="0.2">
      <c r="R63">
        <v>26</v>
      </c>
      <c r="S63">
        <v>242.6666666666666</v>
      </c>
      <c r="T63">
        <v>12.3333333333334</v>
      </c>
      <c r="U63">
        <v>1.1492805306926357</v>
      </c>
    </row>
    <row r="64" spans="1:21" x14ac:dyDescent="0.2">
      <c r="A64" t="s">
        <v>34</v>
      </c>
      <c r="R64">
        <v>27</v>
      </c>
      <c r="S64">
        <v>248</v>
      </c>
      <c r="T64">
        <v>17</v>
      </c>
      <c r="U64">
        <v>1.5841434341979488</v>
      </c>
    </row>
    <row r="65" spans="1:21" ht="17" thickBot="1" x14ac:dyDescent="0.25">
      <c r="R65">
        <v>28</v>
      </c>
      <c r="S65">
        <v>192</v>
      </c>
      <c r="T65">
        <v>13</v>
      </c>
      <c r="U65">
        <v>1.2114038026219609</v>
      </c>
    </row>
    <row r="66" spans="1:21" x14ac:dyDescent="0.2">
      <c r="A66" s="27" t="s">
        <v>35</v>
      </c>
      <c r="B66" s="27"/>
      <c r="R66">
        <v>29</v>
      </c>
      <c r="S66">
        <v>195.66666666666669</v>
      </c>
      <c r="T66">
        <v>14.333333333333314</v>
      </c>
      <c r="U66">
        <v>1.3356503464806218</v>
      </c>
    </row>
    <row r="67" spans="1:21" x14ac:dyDescent="0.2">
      <c r="A67" t="s">
        <v>36</v>
      </c>
      <c r="B67">
        <v>0.99708229958431915</v>
      </c>
      <c r="R67">
        <v>30</v>
      </c>
      <c r="S67">
        <v>149.66666666666663</v>
      </c>
      <c r="T67">
        <v>10.333333333333371</v>
      </c>
      <c r="U67">
        <v>0.96291071490463909</v>
      </c>
    </row>
    <row r="68" spans="1:21" x14ac:dyDescent="0.2">
      <c r="A68" t="s">
        <v>37</v>
      </c>
      <c r="B68">
        <v>0.994173112144354</v>
      </c>
      <c r="R68">
        <v>31</v>
      </c>
      <c r="S68">
        <v>156</v>
      </c>
      <c r="T68">
        <v>10</v>
      </c>
      <c r="U68">
        <v>0.93184907893996982</v>
      </c>
    </row>
    <row r="69" spans="1:21" x14ac:dyDescent="0.2">
      <c r="A69" t="s">
        <v>38</v>
      </c>
      <c r="B69">
        <v>0.99113299674140831</v>
      </c>
      <c r="R69">
        <v>32</v>
      </c>
      <c r="S69">
        <v>162.33333333333331</v>
      </c>
      <c r="T69">
        <v>11.666666666666686</v>
      </c>
      <c r="U69">
        <v>1.0871572587633</v>
      </c>
    </row>
    <row r="70" spans="1:21" x14ac:dyDescent="0.2">
      <c r="A70" t="s">
        <v>39</v>
      </c>
      <c r="B70">
        <v>4.4410388522232722</v>
      </c>
      <c r="R70">
        <v>33</v>
      </c>
      <c r="S70">
        <v>119.33333333333327</v>
      </c>
      <c r="T70">
        <v>6.6666666666667282</v>
      </c>
      <c r="U70">
        <v>0.62123271929331902</v>
      </c>
    </row>
    <row r="71" spans="1:21" ht="17" thickBot="1" x14ac:dyDescent="0.25">
      <c r="A71" s="25" t="s">
        <v>40</v>
      </c>
      <c r="B71" s="25">
        <v>36</v>
      </c>
      <c r="R71">
        <v>34</v>
      </c>
      <c r="S71">
        <v>136.00000000000003</v>
      </c>
      <c r="T71">
        <v>11.999999999999972</v>
      </c>
      <c r="U71">
        <v>1.1182188947279612</v>
      </c>
    </row>
    <row r="72" spans="1:21" x14ac:dyDescent="0.2">
      <c r="R72">
        <v>35</v>
      </c>
      <c r="S72">
        <v>164</v>
      </c>
      <c r="T72">
        <v>9</v>
      </c>
      <c r="U72">
        <v>0.83866417104597291</v>
      </c>
    </row>
    <row r="73" spans="1:21" ht="17" thickBot="1" x14ac:dyDescent="0.25">
      <c r="A73" t="s">
        <v>41</v>
      </c>
      <c r="R73" s="25">
        <v>36</v>
      </c>
      <c r="S73" s="25">
        <v>223.66666666666666</v>
      </c>
      <c r="T73" s="25">
        <v>11.333333333333343</v>
      </c>
      <c r="U73" s="25">
        <v>1.0560956227986333</v>
      </c>
    </row>
    <row r="74" spans="1:21" x14ac:dyDescent="0.2">
      <c r="A74" s="26"/>
      <c r="B74" s="26" t="s">
        <v>46</v>
      </c>
      <c r="C74" s="26" t="s">
        <v>47</v>
      </c>
      <c r="D74" s="26" t="s">
        <v>48</v>
      </c>
      <c r="E74" s="26" t="s">
        <v>49</v>
      </c>
      <c r="F74" s="26" t="s">
        <v>50</v>
      </c>
    </row>
    <row r="75" spans="1:21" x14ac:dyDescent="0.2">
      <c r="A75" t="s">
        <v>42</v>
      </c>
      <c r="B75">
        <v>12</v>
      </c>
      <c r="C75">
        <v>77396.680555555547</v>
      </c>
      <c r="D75">
        <v>6449.7233796296287</v>
      </c>
      <c r="E75">
        <v>327.01821489441915</v>
      </c>
      <c r="F75">
        <v>1.0188179189817924E-22</v>
      </c>
    </row>
    <row r="76" spans="1:21" x14ac:dyDescent="0.2">
      <c r="A76" t="s">
        <v>43</v>
      </c>
      <c r="B76">
        <v>23</v>
      </c>
      <c r="C76">
        <v>453.62500000000176</v>
      </c>
      <c r="D76">
        <v>19.722826086956598</v>
      </c>
    </row>
    <row r="77" spans="1:21" ht="17" thickBot="1" x14ac:dyDescent="0.25">
      <c r="A77" s="25" t="s">
        <v>44</v>
      </c>
      <c r="B77" s="25">
        <v>35</v>
      </c>
      <c r="C77" s="25">
        <v>77850.305555555547</v>
      </c>
      <c r="D77" s="25"/>
      <c r="E77" s="25"/>
      <c r="F77" s="25"/>
    </row>
    <row r="78" spans="1:21" ht="17" thickBot="1" x14ac:dyDescent="0.25"/>
    <row r="79" spans="1:21" x14ac:dyDescent="0.2">
      <c r="A79" s="26"/>
      <c r="B79" s="26" t="s">
        <v>51</v>
      </c>
      <c r="C79" s="26" t="s">
        <v>39</v>
      </c>
      <c r="D79" s="26" t="s">
        <v>52</v>
      </c>
      <c r="E79" s="26" t="s">
        <v>53</v>
      </c>
      <c r="F79" s="26" t="s">
        <v>54</v>
      </c>
      <c r="G79" s="26" t="s">
        <v>55</v>
      </c>
      <c r="H79" s="26" t="s">
        <v>56</v>
      </c>
      <c r="I79" s="26" t="s">
        <v>57</v>
      </c>
    </row>
    <row r="80" spans="1:21" x14ac:dyDescent="0.2">
      <c r="A80" t="s">
        <v>45</v>
      </c>
      <c r="B80">
        <v>199.24999999999997</v>
      </c>
      <c r="C80">
        <v>3.1402886879199987</v>
      </c>
      <c r="D80">
        <v>63.449580532665991</v>
      </c>
      <c r="E80">
        <v>2.472017257200327E-27</v>
      </c>
      <c r="F80">
        <v>192.75381790682141</v>
      </c>
      <c r="G80">
        <v>205.74618209317853</v>
      </c>
      <c r="H80">
        <v>192.75381790682141</v>
      </c>
      <c r="I80">
        <v>205.74618209317853</v>
      </c>
    </row>
    <row r="81" spans="1:9" x14ac:dyDescent="0.2">
      <c r="A81" t="s">
        <v>23</v>
      </c>
      <c r="B81">
        <v>49.857638888888843</v>
      </c>
      <c r="C81">
        <v>3.7200911159716612</v>
      </c>
      <c r="D81">
        <v>13.402262830292635</v>
      </c>
      <c r="E81">
        <v>2.3622686813614214E-12</v>
      </c>
      <c r="F81">
        <v>42.162044090381769</v>
      </c>
      <c r="G81">
        <v>57.553233687395917</v>
      </c>
      <c r="H81">
        <v>42.162044090381769</v>
      </c>
      <c r="I81">
        <v>57.553233687395917</v>
      </c>
    </row>
    <row r="82" spans="1:9" x14ac:dyDescent="0.2">
      <c r="A82" t="s">
        <v>24</v>
      </c>
      <c r="B82">
        <v>29.173611111111121</v>
      </c>
      <c r="C82">
        <v>3.7039484809914711</v>
      </c>
      <c r="D82">
        <v>7.8763544527762823</v>
      </c>
      <c r="E82">
        <v>5.5973376205363643E-8</v>
      </c>
      <c r="F82">
        <v>21.511409897308038</v>
      </c>
      <c r="G82">
        <v>36.835812324914201</v>
      </c>
      <c r="H82">
        <v>21.511409897308038</v>
      </c>
      <c r="I82">
        <v>36.835812324914201</v>
      </c>
    </row>
    <row r="83" spans="1:9" x14ac:dyDescent="0.2">
      <c r="A83" t="s">
        <v>25</v>
      </c>
      <c r="B83">
        <v>33.489583333333307</v>
      </c>
      <c r="C83">
        <v>3.6892823775160908</v>
      </c>
      <c r="D83">
        <v>9.0775332182301192</v>
      </c>
      <c r="E83">
        <v>4.5941874167709742E-9</v>
      </c>
      <c r="F83">
        <v>25.857721266099762</v>
      </c>
      <c r="G83">
        <v>41.121445400566849</v>
      </c>
      <c r="H83">
        <v>25.857721266099762</v>
      </c>
      <c r="I83">
        <v>41.121445400566849</v>
      </c>
    </row>
    <row r="84" spans="1:9" x14ac:dyDescent="0.2">
      <c r="A84" t="s">
        <v>26</v>
      </c>
      <c r="B84">
        <v>-23.527777777777782</v>
      </c>
      <c r="C84">
        <v>3.6761104777694822</v>
      </c>
      <c r="D84">
        <v>-6.400182453725793</v>
      </c>
      <c r="E84">
        <v>1.5688108029570591E-6</v>
      </c>
      <c r="F84">
        <v>-31.132391694356826</v>
      </c>
      <c r="G84">
        <v>-15.923163861198736</v>
      </c>
      <c r="H84">
        <v>-31.132391694356826</v>
      </c>
      <c r="I84">
        <v>-15.923163861198736</v>
      </c>
    </row>
    <row r="85" spans="1:9" x14ac:dyDescent="0.2">
      <c r="A85" t="s">
        <v>27</v>
      </c>
      <c r="B85">
        <v>-20.878472222222221</v>
      </c>
      <c r="C85">
        <v>3.6644488945796976</v>
      </c>
      <c r="D85">
        <v>-5.6975749486109084</v>
      </c>
      <c r="E85">
        <v>8.4131811625011761E-6</v>
      </c>
      <c r="F85">
        <v>-28.458962315986184</v>
      </c>
      <c r="G85">
        <v>-13.297982128458258</v>
      </c>
      <c r="H85">
        <v>-28.458962315986184</v>
      </c>
      <c r="I85">
        <v>-13.297982128458258</v>
      </c>
    </row>
    <row r="86" spans="1:9" x14ac:dyDescent="0.2">
      <c r="A86" t="s">
        <v>28</v>
      </c>
      <c r="B86">
        <v>-67.895833333333343</v>
      </c>
      <c r="C86">
        <v>3.6543120870705885</v>
      </c>
      <c r="D86">
        <v>-18.579648293739677</v>
      </c>
      <c r="E86">
        <v>2.3937254265292167E-15</v>
      </c>
      <c r="F86">
        <v>-75.455353843098237</v>
      </c>
      <c r="G86">
        <v>-60.336312823568448</v>
      </c>
      <c r="H86">
        <v>-75.455353843098237</v>
      </c>
      <c r="I86">
        <v>-60.336312823568448</v>
      </c>
    </row>
    <row r="87" spans="1:9" x14ac:dyDescent="0.2">
      <c r="A87" t="s">
        <v>29</v>
      </c>
      <c r="B87">
        <v>-62.5798611111111</v>
      </c>
      <c r="C87">
        <v>3.6457127740591484</v>
      </c>
      <c r="D87">
        <v>-17.165329522499515</v>
      </c>
      <c r="E87">
        <v>1.3146587497069986E-14</v>
      </c>
      <c r="F87">
        <v>-70.1215925865705</v>
      </c>
      <c r="G87">
        <v>-55.0381296356517</v>
      </c>
      <c r="H87">
        <v>-70.1215925865705</v>
      </c>
      <c r="I87">
        <v>-55.0381296356517</v>
      </c>
    </row>
    <row r="88" spans="1:9" x14ac:dyDescent="0.2">
      <c r="A88" t="s">
        <v>30</v>
      </c>
      <c r="B88">
        <v>-57.263888888888893</v>
      </c>
      <c r="C88">
        <v>3.638661856324374</v>
      </c>
      <c r="D88">
        <v>-15.737623101569133</v>
      </c>
      <c r="E88">
        <v>8.3329311978198504E-14</v>
      </c>
      <c r="F88">
        <v>-64.791034429715808</v>
      </c>
      <c r="G88">
        <v>-49.736743348061971</v>
      </c>
      <c r="H88">
        <v>-64.791034429715808</v>
      </c>
      <c r="I88">
        <v>-49.736743348061971</v>
      </c>
    </row>
    <row r="89" spans="1:9" x14ac:dyDescent="0.2">
      <c r="A89" t="s">
        <v>31</v>
      </c>
      <c r="B89">
        <v>-101.28124999999997</v>
      </c>
      <c r="C89">
        <v>3.6331683488252846</v>
      </c>
      <c r="D89">
        <v>-27.87683924218577</v>
      </c>
      <c r="E89">
        <v>3.1316658346077679E-19</v>
      </c>
      <c r="F89">
        <v>-108.797031354731</v>
      </c>
      <c r="G89">
        <v>-93.765468645268939</v>
      </c>
      <c r="H89">
        <v>-108.797031354731</v>
      </c>
      <c r="I89">
        <v>-93.765468645268939</v>
      </c>
    </row>
    <row r="90" spans="1:9" x14ac:dyDescent="0.2">
      <c r="A90" t="s">
        <v>32</v>
      </c>
      <c r="B90">
        <v>-85.631944444444485</v>
      </c>
      <c r="C90">
        <v>3.6292393238316194</v>
      </c>
      <c r="D90">
        <v>-23.595011737621476</v>
      </c>
      <c r="E90">
        <v>1.2801271292340549E-17</v>
      </c>
      <c r="F90">
        <v>-93.139597991720848</v>
      </c>
      <c r="G90">
        <v>-78.124290897168123</v>
      </c>
      <c r="H90">
        <v>-93.139597991720848</v>
      </c>
      <c r="I90">
        <v>-78.124290897168123</v>
      </c>
    </row>
    <row r="91" spans="1:9" x14ac:dyDescent="0.2">
      <c r="A91" t="s">
        <v>33</v>
      </c>
      <c r="B91">
        <v>-58.649305555555593</v>
      </c>
      <c r="C91">
        <v>3.6268798657923242</v>
      </c>
      <c r="D91">
        <v>-16.170732895985548</v>
      </c>
      <c r="E91">
        <v>4.6903018512724601E-14</v>
      </c>
      <c r="F91">
        <v>-66.152078192002506</v>
      </c>
      <c r="G91">
        <v>-51.146532919108679</v>
      </c>
      <c r="H91">
        <v>-66.152078192002506</v>
      </c>
      <c r="I91">
        <v>-51.146532919108679</v>
      </c>
    </row>
    <row r="92" spans="1:9" ht="17" thickBot="1" x14ac:dyDescent="0.25">
      <c r="A92" s="25" t="s">
        <v>84</v>
      </c>
      <c r="B92" s="25">
        <v>1.0173611111111118</v>
      </c>
      <c r="C92" s="25">
        <v>7.5543604970989484E-2</v>
      </c>
      <c r="D92" s="25">
        <v>13.467203630298055</v>
      </c>
      <c r="E92" s="25">
        <v>2.1393730127150388E-12</v>
      </c>
      <c r="F92" s="25">
        <v>0.86108725776938411</v>
      </c>
      <c r="G92" s="25">
        <v>1.1736349644528394</v>
      </c>
      <c r="H92" s="25">
        <v>0.86108725776938411</v>
      </c>
      <c r="I92" s="25">
        <v>1.1736349644528394</v>
      </c>
    </row>
    <row r="96" spans="1:9" x14ac:dyDescent="0.2">
      <c r="A96" t="s">
        <v>69</v>
      </c>
    </row>
    <row r="97" spans="1:4" ht="17" thickBot="1" x14ac:dyDescent="0.25"/>
    <row r="98" spans="1:4" x14ac:dyDescent="0.2">
      <c r="A98" s="26" t="s">
        <v>70</v>
      </c>
      <c r="B98" s="26" t="s">
        <v>85</v>
      </c>
      <c r="C98" s="26" t="s">
        <v>72</v>
      </c>
      <c r="D98" s="26" t="s">
        <v>73</v>
      </c>
    </row>
    <row r="99" spans="1:4" x14ac:dyDescent="0.2">
      <c r="A99">
        <v>1</v>
      </c>
      <c r="B99">
        <v>250.12499999999991</v>
      </c>
      <c r="C99">
        <v>-8.1249999999999147</v>
      </c>
      <c r="D99">
        <v>-2.2568822516766809</v>
      </c>
    </row>
    <row r="100" spans="1:4" x14ac:dyDescent="0.2">
      <c r="A100">
        <v>2</v>
      </c>
      <c r="B100">
        <v>230.45833333333331</v>
      </c>
      <c r="C100">
        <v>4.5416666666666856</v>
      </c>
      <c r="D100">
        <v>1.2615393099115992</v>
      </c>
    </row>
    <row r="101" spans="1:4" x14ac:dyDescent="0.2">
      <c r="A101">
        <v>3</v>
      </c>
      <c r="B101">
        <v>235.79166666666663</v>
      </c>
      <c r="C101">
        <v>-3.7916666666666288</v>
      </c>
      <c r="D101">
        <v>-1.0532117174491182</v>
      </c>
    </row>
    <row r="102" spans="1:4" x14ac:dyDescent="0.2">
      <c r="A102">
        <v>4</v>
      </c>
      <c r="B102">
        <v>179.79166666666666</v>
      </c>
      <c r="C102">
        <v>-1.7916666666666572</v>
      </c>
      <c r="D102">
        <v>-0.49767147088255276</v>
      </c>
    </row>
    <row r="103" spans="1:4" x14ac:dyDescent="0.2">
      <c r="A103">
        <v>5</v>
      </c>
      <c r="B103">
        <v>183.45833333333331</v>
      </c>
      <c r="C103">
        <v>0.54166666666668561</v>
      </c>
      <c r="D103">
        <v>0.15045881677845224</v>
      </c>
    </row>
    <row r="104" spans="1:4" x14ac:dyDescent="0.2">
      <c r="A104">
        <v>6</v>
      </c>
      <c r="B104">
        <v>137.45833333333331</v>
      </c>
      <c r="C104">
        <v>2.5416666666666856</v>
      </c>
      <c r="D104">
        <v>0.70599906334502571</v>
      </c>
    </row>
    <row r="105" spans="1:4" x14ac:dyDescent="0.2">
      <c r="A105">
        <v>7</v>
      </c>
      <c r="B105">
        <v>143.79166666666663</v>
      </c>
      <c r="C105">
        <v>1.2083333333333712</v>
      </c>
      <c r="D105">
        <v>0.3356388989673153</v>
      </c>
    </row>
    <row r="106" spans="1:4" x14ac:dyDescent="0.2">
      <c r="A106">
        <v>8</v>
      </c>
      <c r="B106">
        <v>150.12499999999997</v>
      </c>
      <c r="C106">
        <v>1.8750000000000284</v>
      </c>
      <c r="D106">
        <v>0.52081898115617054</v>
      </c>
    </row>
    <row r="107" spans="1:4" x14ac:dyDescent="0.2">
      <c r="A107">
        <v>9</v>
      </c>
      <c r="B107">
        <v>107.125</v>
      </c>
      <c r="C107">
        <v>2.875</v>
      </c>
      <c r="D107">
        <v>0.7985891044394493</v>
      </c>
    </row>
    <row r="108" spans="1:4" x14ac:dyDescent="0.2">
      <c r="A108">
        <v>10</v>
      </c>
      <c r="B108">
        <v>123.7916666666666</v>
      </c>
      <c r="C108">
        <v>6.2083333333333997</v>
      </c>
      <c r="D108">
        <v>1.7244895153837569</v>
      </c>
    </row>
    <row r="109" spans="1:4" x14ac:dyDescent="0.2">
      <c r="A109">
        <v>11</v>
      </c>
      <c r="B109">
        <v>151.7916666666666</v>
      </c>
      <c r="C109">
        <v>0.20833333333339965</v>
      </c>
      <c r="D109">
        <v>5.7868775684036491E-2</v>
      </c>
    </row>
    <row r="110" spans="1:4" x14ac:dyDescent="0.2">
      <c r="A110">
        <v>12</v>
      </c>
      <c r="B110">
        <v>211.45833333333331</v>
      </c>
      <c r="C110">
        <v>-5.4583333333333144</v>
      </c>
      <c r="D110">
        <v>-1.5161619229212682</v>
      </c>
    </row>
    <row r="111" spans="1:4" x14ac:dyDescent="0.2">
      <c r="A111">
        <v>13</v>
      </c>
      <c r="B111">
        <v>262.33333333333326</v>
      </c>
      <c r="C111">
        <v>0.66666666666674246</v>
      </c>
      <c r="D111">
        <v>0.18518008218887888</v>
      </c>
    </row>
    <row r="112" spans="1:4" x14ac:dyDescent="0.2">
      <c r="A112">
        <v>14</v>
      </c>
      <c r="B112">
        <v>242.66666666666666</v>
      </c>
      <c r="C112">
        <v>-4.6666666666666572</v>
      </c>
      <c r="D112">
        <v>-1.296260575322002</v>
      </c>
    </row>
    <row r="113" spans="1:4" x14ac:dyDescent="0.2">
      <c r="A113">
        <v>15</v>
      </c>
      <c r="B113">
        <v>247.99999999999997</v>
      </c>
      <c r="C113">
        <v>-0.99999999999997158</v>
      </c>
      <c r="D113">
        <v>-0.27777012328327882</v>
      </c>
    </row>
    <row r="114" spans="1:4" x14ac:dyDescent="0.2">
      <c r="A114">
        <v>16</v>
      </c>
      <c r="B114">
        <v>192</v>
      </c>
      <c r="C114">
        <v>1</v>
      </c>
      <c r="D114">
        <v>0.27777012328328671</v>
      </c>
    </row>
    <row r="115" spans="1:4" x14ac:dyDescent="0.2">
      <c r="A115">
        <v>17</v>
      </c>
      <c r="B115">
        <v>195.66666666666663</v>
      </c>
      <c r="C115">
        <v>-2.6666666666666288</v>
      </c>
      <c r="D115">
        <v>-0.74072032875542071</v>
      </c>
    </row>
    <row r="116" spans="1:4" x14ac:dyDescent="0.2">
      <c r="A116">
        <v>18</v>
      </c>
      <c r="B116">
        <v>149.66666666666663</v>
      </c>
      <c r="C116">
        <v>-0.66666666666662877</v>
      </c>
      <c r="D116">
        <v>-0.18518008218884729</v>
      </c>
    </row>
    <row r="117" spans="1:4" x14ac:dyDescent="0.2">
      <c r="A117">
        <v>19</v>
      </c>
      <c r="B117">
        <v>155.99999999999997</v>
      </c>
      <c r="C117">
        <v>1.0000000000000284</v>
      </c>
      <c r="D117">
        <v>0.27777012328329465</v>
      </c>
    </row>
    <row r="118" spans="1:4" x14ac:dyDescent="0.2">
      <c r="A118">
        <v>20</v>
      </c>
      <c r="B118">
        <v>162.33333333333331</v>
      </c>
      <c r="C118">
        <v>-1.3333333333333144</v>
      </c>
      <c r="D118">
        <v>-0.37036016437771035</v>
      </c>
    </row>
    <row r="119" spans="1:4" x14ac:dyDescent="0.2">
      <c r="A119">
        <v>21</v>
      </c>
      <c r="B119">
        <v>119.33333333333334</v>
      </c>
      <c r="C119">
        <v>2.6666666666666572</v>
      </c>
      <c r="D119">
        <v>0.74072032875542859</v>
      </c>
    </row>
    <row r="120" spans="1:4" x14ac:dyDescent="0.2">
      <c r="A120">
        <v>22</v>
      </c>
      <c r="B120">
        <v>135.99999999999994</v>
      </c>
      <c r="C120">
        <v>-5.9999999999999432</v>
      </c>
      <c r="D120">
        <v>-1.6666207396997046</v>
      </c>
    </row>
    <row r="121" spans="1:4" x14ac:dyDescent="0.2">
      <c r="A121">
        <v>23</v>
      </c>
      <c r="B121">
        <v>163.99999999999994</v>
      </c>
      <c r="C121">
        <v>3.0000000000000568</v>
      </c>
      <c r="D121">
        <v>0.83331036984987594</v>
      </c>
    </row>
    <row r="122" spans="1:4" x14ac:dyDescent="0.2">
      <c r="A122">
        <v>24</v>
      </c>
      <c r="B122">
        <v>223.66666666666666</v>
      </c>
      <c r="C122">
        <v>6.3333333333333428</v>
      </c>
      <c r="D122">
        <v>1.7592107807941519</v>
      </c>
    </row>
    <row r="123" spans="1:4" x14ac:dyDescent="0.2">
      <c r="A123">
        <v>25</v>
      </c>
      <c r="B123">
        <v>274.54166666666657</v>
      </c>
      <c r="C123">
        <v>7.4583333333334281</v>
      </c>
      <c r="D123">
        <v>2.0717021694878732</v>
      </c>
    </row>
    <row r="124" spans="1:4" x14ac:dyDescent="0.2">
      <c r="A124">
        <v>26</v>
      </c>
      <c r="B124">
        <v>254.875</v>
      </c>
      <c r="C124">
        <v>0.125</v>
      </c>
      <c r="D124">
        <v>3.4721265410410838E-2</v>
      </c>
    </row>
    <row r="125" spans="1:4" x14ac:dyDescent="0.2">
      <c r="A125">
        <v>27</v>
      </c>
      <c r="B125">
        <v>260.20833333333331</v>
      </c>
      <c r="C125">
        <v>4.7916666666666856</v>
      </c>
      <c r="D125">
        <v>1.3309818407324208</v>
      </c>
    </row>
    <row r="126" spans="1:4" x14ac:dyDescent="0.2">
      <c r="A126">
        <v>28</v>
      </c>
      <c r="B126">
        <v>204.20833333333334</v>
      </c>
      <c r="C126">
        <v>0.79166666666665719</v>
      </c>
      <c r="D126">
        <v>0.21990134759926602</v>
      </c>
    </row>
    <row r="127" spans="1:4" x14ac:dyDescent="0.2">
      <c r="A127">
        <v>29</v>
      </c>
      <c r="B127">
        <v>207.875</v>
      </c>
      <c r="C127">
        <v>2.125</v>
      </c>
      <c r="D127">
        <v>0.59026151197698429</v>
      </c>
    </row>
    <row r="128" spans="1:4" x14ac:dyDescent="0.2">
      <c r="A128">
        <v>30</v>
      </c>
      <c r="B128">
        <v>161.87499999999997</v>
      </c>
      <c r="C128">
        <v>-1.8749999999999716</v>
      </c>
      <c r="D128">
        <v>-0.52081898115615477</v>
      </c>
    </row>
    <row r="129" spans="1:4" x14ac:dyDescent="0.2">
      <c r="A129">
        <v>31</v>
      </c>
      <c r="B129">
        <v>168.20833333333331</v>
      </c>
      <c r="C129">
        <v>-2.2083333333333144</v>
      </c>
      <c r="D129">
        <v>-0.61340902225058624</v>
      </c>
    </row>
    <row r="130" spans="1:4" x14ac:dyDescent="0.2">
      <c r="A130">
        <v>32</v>
      </c>
      <c r="B130">
        <v>174.54166666666666</v>
      </c>
      <c r="C130">
        <v>-0.54166666666665719</v>
      </c>
      <c r="D130">
        <v>-0.15045881677844433</v>
      </c>
    </row>
    <row r="131" spans="1:4" x14ac:dyDescent="0.2">
      <c r="A131">
        <v>33</v>
      </c>
      <c r="B131">
        <v>131.54166666666669</v>
      </c>
      <c r="C131">
        <v>-5.5416666666666856</v>
      </c>
      <c r="D131">
        <v>-1.5393094331948858</v>
      </c>
    </row>
    <row r="132" spans="1:4" x14ac:dyDescent="0.2">
      <c r="A132">
        <v>34</v>
      </c>
      <c r="B132">
        <v>148.20833333333329</v>
      </c>
      <c r="C132">
        <v>-0.20833333333328596</v>
      </c>
      <c r="D132">
        <v>-5.7868775684004913E-2</v>
      </c>
    </row>
    <row r="133" spans="1:4" x14ac:dyDescent="0.2">
      <c r="A133">
        <v>35</v>
      </c>
      <c r="B133">
        <v>176.20833333333329</v>
      </c>
      <c r="C133">
        <v>-3.208333333333286</v>
      </c>
      <c r="D133">
        <v>-0.89117914553386512</v>
      </c>
    </row>
    <row r="134" spans="1:4" ht="17" thickBot="1" x14ac:dyDescent="0.25">
      <c r="A134" s="25">
        <v>36</v>
      </c>
      <c r="B134" s="25">
        <v>235.875</v>
      </c>
      <c r="C134" s="25">
        <v>-0.875</v>
      </c>
      <c r="D134" s="25">
        <v>-0.24304885787287589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85C8A-1E80-2648-A4B0-30A71955E480}">
  <dimension ref="A1:A3"/>
  <sheetViews>
    <sheetView workbookViewId="0">
      <selection activeCell="H23" sqref="H23"/>
    </sheetView>
  </sheetViews>
  <sheetFormatPr baseColWidth="10" defaultRowHeight="16" x14ac:dyDescent="0.2"/>
  <sheetData>
    <row r="1" spans="1:1" s="7" customFormat="1" x14ac:dyDescent="0.2">
      <c r="A1" s="6" t="s">
        <v>76</v>
      </c>
    </row>
    <row r="3" spans="1:1" s="7" customFormat="1" x14ac:dyDescent="0.2">
      <c r="A3" s="6"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Q1_TimeSeriesPlot</vt:lpstr>
      <vt:lpstr>Q2_Q3_Q4_SI_Deseason_Forecast</vt:lpstr>
      <vt:lpstr>Q5_Q7_DummyVRegression_Forecast</vt:lpstr>
      <vt:lpstr>Q6_Summary</vt:lpstr>
    </vt:vector>
  </TitlesOfParts>
  <Company> Rochester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 Williams</dc:creator>
  <cp:lastModifiedBy>Damarla, Krishna</cp:lastModifiedBy>
  <dcterms:created xsi:type="dcterms:W3CDTF">2006-08-12T12:33:48Z</dcterms:created>
  <dcterms:modified xsi:type="dcterms:W3CDTF">2024-04-01T21:28:01Z</dcterms:modified>
</cp:coreProperties>
</file>