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ir\Documents\3D model files\"/>
    </mc:Choice>
  </mc:AlternateContent>
  <xr:revisionPtr revIDLastSave="0" documentId="13_ncr:1_{20DD11B7-1CDC-4111-9F79-CAF9EF63EFAC}" xr6:coauthVersionLast="47" xr6:coauthVersionMax="47" xr10:uidLastSave="{00000000-0000-0000-0000-000000000000}"/>
  <bookViews>
    <workbookView xWindow="-103" yWindow="-103" windowWidth="23657" windowHeight="15240" activeTab="1" xr2:uid="{CBA2A75E-A390-4F6C-97EA-15EC144FF318}"/>
  </bookViews>
  <sheets>
    <sheet name="計算" sheetId="3" r:id="rId1"/>
    <sheet name="出力" sheetId="4" r:id="rId2"/>
    <sheet name="文献トレース" sheetId="6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3" l="1"/>
  <c r="D13" i="3"/>
  <c r="H89" i="6"/>
  <c r="I89" i="6" s="1"/>
  <c r="S67" i="6"/>
  <c r="S64" i="6"/>
  <c r="S63" i="6"/>
  <c r="S60" i="6"/>
  <c r="S59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3" i="6"/>
  <c r="H23" i="6"/>
  <c r="I23" i="6" s="1"/>
  <c r="U22" i="6"/>
  <c r="H22" i="6"/>
  <c r="I22" i="6" s="1"/>
  <c r="U21" i="6"/>
  <c r="H21" i="6"/>
  <c r="I21" i="6" s="1"/>
  <c r="U20" i="6"/>
  <c r="H20" i="6"/>
  <c r="I20" i="6" s="1"/>
  <c r="V19" i="6"/>
  <c r="V18" i="6"/>
  <c r="S18" i="6"/>
  <c r="R18" i="6"/>
  <c r="T17" i="6"/>
  <c r="S17" i="6"/>
  <c r="U16" i="6"/>
  <c r="T16" i="6"/>
  <c r="V15" i="6"/>
  <c r="U15" i="6"/>
  <c r="V14" i="6"/>
  <c r="U11" i="6"/>
  <c r="Q11" i="6"/>
  <c r="H11" i="6"/>
  <c r="I11" i="6" s="1"/>
  <c r="D11" i="6"/>
  <c r="D12" i="6" s="1"/>
  <c r="V10" i="6"/>
  <c r="U10" i="6"/>
  <c r="R10" i="6"/>
  <c r="Q10" i="6"/>
  <c r="H10" i="6"/>
  <c r="I10" i="6" s="1"/>
  <c r="D10" i="6"/>
  <c r="V55" i="6" s="1"/>
  <c r="V9" i="6"/>
  <c r="U9" i="6"/>
  <c r="R9" i="6"/>
  <c r="D9" i="6"/>
  <c r="W18" i="6" s="1"/>
  <c r="V8" i="6"/>
  <c r="U8" i="6"/>
  <c r="T8" i="6"/>
  <c r="D8" i="6"/>
  <c r="W7" i="6"/>
  <c r="V7" i="6"/>
  <c r="U7" i="6"/>
  <c r="T7" i="6"/>
  <c r="Q7" i="6"/>
  <c r="H7" i="6"/>
  <c r="I7" i="6" s="1"/>
  <c r="D7" i="6"/>
  <c r="Q23" i="6" s="1"/>
  <c r="V6" i="6"/>
  <c r="U6" i="6"/>
  <c r="R6" i="6"/>
  <c r="Q6" i="6"/>
  <c r="H6" i="6"/>
  <c r="I6" i="6" s="1"/>
  <c r="D6" i="6"/>
  <c r="D14" i="6" s="1"/>
  <c r="D15" i="6" s="1"/>
  <c r="D16" i="6" s="1"/>
  <c r="D18" i="6" s="1"/>
  <c r="D19" i="6" s="1"/>
  <c r="V5" i="6"/>
  <c r="U5" i="6"/>
  <c r="R5" i="6"/>
  <c r="V4" i="6"/>
  <c r="U4" i="6"/>
  <c r="S4" i="6"/>
  <c r="R4" i="6"/>
  <c r="P3" i="6"/>
  <c r="O3" i="6"/>
  <c r="A106" i="4"/>
  <c r="B3" i="4"/>
  <c r="B106" i="4" s="1"/>
  <c r="C3" i="4"/>
  <c r="C106" i="4" s="1"/>
  <c r="O3" i="3"/>
  <c r="P3" i="3"/>
  <c r="D9" i="3"/>
  <c r="W6" i="3" s="1"/>
  <c r="D8" i="3"/>
  <c r="D10" i="3"/>
  <c r="W6" i="6" l="1"/>
  <c r="X4" i="6"/>
  <c r="W5" i="6"/>
  <c r="W4" i="6"/>
  <c r="X8" i="6"/>
  <c r="X11" i="6"/>
  <c r="X13" i="6"/>
  <c r="W9" i="6"/>
  <c r="W12" i="6"/>
  <c r="W24" i="6"/>
  <c r="W56" i="6"/>
  <c r="X5" i="6"/>
  <c r="X6" i="6"/>
  <c r="X7" i="6"/>
  <c r="X12" i="6"/>
  <c r="W14" i="6"/>
  <c r="W17" i="6"/>
  <c r="W25" i="6"/>
  <c r="W8" i="6"/>
  <c r="W13" i="6"/>
  <c r="X16" i="6"/>
  <c r="X17" i="6"/>
  <c r="D20" i="6"/>
  <c r="K6" i="6" s="1"/>
  <c r="C24" i="6"/>
  <c r="K23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H83" i="6"/>
  <c r="I83" i="6" s="1"/>
  <c r="H82" i="6"/>
  <c r="I82" i="6" s="1"/>
  <c r="K82" i="6" s="1"/>
  <c r="H81" i="6"/>
  <c r="I81" i="6" s="1"/>
  <c r="H80" i="6"/>
  <c r="I80" i="6" s="1"/>
  <c r="H79" i="6"/>
  <c r="I79" i="6" s="1"/>
  <c r="H78" i="6"/>
  <c r="I78" i="6" s="1"/>
  <c r="K78" i="6" s="1"/>
  <c r="H77" i="6"/>
  <c r="I77" i="6" s="1"/>
  <c r="H76" i="6"/>
  <c r="I76" i="6" s="1"/>
  <c r="H75" i="6"/>
  <c r="I75" i="6" s="1"/>
  <c r="H74" i="6"/>
  <c r="I74" i="6" s="1"/>
  <c r="K74" i="6" s="1"/>
  <c r="H73" i="6"/>
  <c r="I73" i="6" s="1"/>
  <c r="H72" i="6"/>
  <c r="I72" i="6" s="1"/>
  <c r="H71" i="6"/>
  <c r="I71" i="6" s="1"/>
  <c r="H70" i="6"/>
  <c r="I70" i="6" s="1"/>
  <c r="K70" i="6" s="1"/>
  <c r="H69" i="6"/>
  <c r="I69" i="6" s="1"/>
  <c r="H68" i="6"/>
  <c r="I68" i="6" s="1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H104" i="6"/>
  <c r="I104" i="6" s="1"/>
  <c r="H102" i="6"/>
  <c r="I102" i="6" s="1"/>
  <c r="K102" i="6" s="1"/>
  <c r="H100" i="6"/>
  <c r="I100" i="6" s="1"/>
  <c r="H98" i="6"/>
  <c r="I98" i="6" s="1"/>
  <c r="H96" i="6"/>
  <c r="I96" i="6" s="1"/>
  <c r="H94" i="6"/>
  <c r="I94" i="6" s="1"/>
  <c r="K94" i="6" s="1"/>
  <c r="H92" i="6"/>
  <c r="I92" i="6" s="1"/>
  <c r="H90" i="6"/>
  <c r="I90" i="6" s="1"/>
  <c r="H88" i="6"/>
  <c r="I88" i="6" s="1"/>
  <c r="H86" i="6"/>
  <c r="I86" i="6" s="1"/>
  <c r="K86" i="6" s="1"/>
  <c r="H84" i="6"/>
  <c r="I84" i="6" s="1"/>
  <c r="H67" i="6"/>
  <c r="I67" i="6" s="1"/>
  <c r="H66" i="6"/>
  <c r="I66" i="6" s="1"/>
  <c r="H65" i="6"/>
  <c r="I65" i="6" s="1"/>
  <c r="K65" i="6" s="1"/>
  <c r="H64" i="6"/>
  <c r="I64" i="6" s="1"/>
  <c r="H63" i="6"/>
  <c r="I63" i="6" s="1"/>
  <c r="H62" i="6"/>
  <c r="I62" i="6" s="1"/>
  <c r="H61" i="6"/>
  <c r="I61" i="6" s="1"/>
  <c r="K61" i="6" s="1"/>
  <c r="H60" i="6"/>
  <c r="I60" i="6" s="1"/>
  <c r="H59" i="6"/>
  <c r="I59" i="6" s="1"/>
  <c r="H58" i="6"/>
  <c r="I58" i="6" s="1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H103" i="6"/>
  <c r="I103" i="6" s="1"/>
  <c r="H99" i="6"/>
  <c r="I99" i="6" s="1"/>
  <c r="K99" i="6" s="1"/>
  <c r="H95" i="6"/>
  <c r="I95" i="6" s="1"/>
  <c r="H91" i="6"/>
  <c r="I91" i="6" s="1"/>
  <c r="H87" i="6"/>
  <c r="I87" i="6" s="1"/>
  <c r="H57" i="6"/>
  <c r="I57" i="6" s="1"/>
  <c r="K57" i="6" s="1"/>
  <c r="T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C26" i="6"/>
  <c r="S56" i="6"/>
  <c r="T25" i="6"/>
  <c r="T23" i="6"/>
  <c r="T22" i="6"/>
  <c r="T21" i="6"/>
  <c r="T20" i="6"/>
  <c r="H19" i="6"/>
  <c r="I19" i="6" s="1"/>
  <c r="H101" i="6"/>
  <c r="I101" i="6" s="1"/>
  <c r="K101" i="6" s="1"/>
  <c r="H93" i="6"/>
  <c r="I93" i="6" s="1"/>
  <c r="H85" i="6"/>
  <c r="I85" i="6" s="1"/>
  <c r="H56" i="6"/>
  <c r="I56" i="6" s="1"/>
  <c r="H55" i="6"/>
  <c r="I55" i="6" s="1"/>
  <c r="K55" i="6" s="1"/>
  <c r="H54" i="6"/>
  <c r="I54" i="6" s="1"/>
  <c r="H53" i="6"/>
  <c r="I53" i="6" s="1"/>
  <c r="H52" i="6"/>
  <c r="I52" i="6" s="1"/>
  <c r="H51" i="6"/>
  <c r="I51" i="6" s="1"/>
  <c r="K51" i="6" s="1"/>
  <c r="H50" i="6"/>
  <c r="I50" i="6" s="1"/>
  <c r="H49" i="6"/>
  <c r="I49" i="6" s="1"/>
  <c r="H48" i="6"/>
  <c r="I48" i="6" s="1"/>
  <c r="H47" i="6"/>
  <c r="I47" i="6" s="1"/>
  <c r="K47" i="6" s="1"/>
  <c r="H46" i="6"/>
  <c r="I46" i="6" s="1"/>
  <c r="H45" i="6"/>
  <c r="I45" i="6" s="1"/>
  <c r="H44" i="6"/>
  <c r="I44" i="6" s="1"/>
  <c r="H43" i="6"/>
  <c r="I43" i="6" s="1"/>
  <c r="K43" i="6" s="1"/>
  <c r="H42" i="6"/>
  <c r="I42" i="6" s="1"/>
  <c r="H41" i="6"/>
  <c r="I41" i="6" s="1"/>
  <c r="H40" i="6"/>
  <c r="I40" i="6" s="1"/>
  <c r="H39" i="6"/>
  <c r="I39" i="6" s="1"/>
  <c r="K39" i="6" s="1"/>
  <c r="H38" i="6"/>
  <c r="I38" i="6" s="1"/>
  <c r="H37" i="6"/>
  <c r="I37" i="6" s="1"/>
  <c r="H36" i="6"/>
  <c r="I36" i="6" s="1"/>
  <c r="H35" i="6"/>
  <c r="I35" i="6" s="1"/>
  <c r="K35" i="6" s="1"/>
  <c r="H34" i="6"/>
  <c r="I34" i="6" s="1"/>
  <c r="H33" i="6"/>
  <c r="I33" i="6" s="1"/>
  <c r="H32" i="6"/>
  <c r="I32" i="6" s="1"/>
  <c r="H31" i="6"/>
  <c r="I31" i="6" s="1"/>
  <c r="K31" i="6" s="1"/>
  <c r="H30" i="6"/>
  <c r="I30" i="6" s="1"/>
  <c r="H29" i="6"/>
  <c r="I29" i="6" s="1"/>
  <c r="H28" i="6"/>
  <c r="I28" i="6" s="1"/>
  <c r="H27" i="6"/>
  <c r="I27" i="6" s="1"/>
  <c r="K27" i="6" s="1"/>
  <c r="H26" i="6"/>
  <c r="I26" i="6" s="1"/>
  <c r="S25" i="6"/>
  <c r="H25" i="6"/>
  <c r="H24" i="6"/>
  <c r="S23" i="6"/>
  <c r="S22" i="6"/>
  <c r="S21" i="6"/>
  <c r="S20" i="6"/>
  <c r="T19" i="6"/>
  <c r="H18" i="6"/>
  <c r="S16" i="6"/>
  <c r="T15" i="6"/>
  <c r="H14" i="6"/>
  <c r="I14" i="6" s="1"/>
  <c r="S11" i="6"/>
  <c r="T10" i="6"/>
  <c r="H9" i="6"/>
  <c r="I9" i="6" s="1"/>
  <c r="K9" i="6" s="1"/>
  <c r="S7" i="6"/>
  <c r="T6" i="6"/>
  <c r="H5" i="6"/>
  <c r="H4" i="6"/>
  <c r="T67" i="6"/>
  <c r="T66" i="6"/>
  <c r="T65" i="6"/>
  <c r="T64" i="6"/>
  <c r="T63" i="6"/>
  <c r="T62" i="6"/>
  <c r="T61" i="6"/>
  <c r="T60" i="6"/>
  <c r="T59" i="6"/>
  <c r="T58" i="6"/>
  <c r="T57" i="6"/>
  <c r="T24" i="6"/>
  <c r="D24" i="6"/>
  <c r="S19" i="6"/>
  <c r="T18" i="6"/>
  <c r="H17" i="6"/>
  <c r="S15" i="6"/>
  <c r="T14" i="6"/>
  <c r="H13" i="6"/>
  <c r="I13" i="6" s="1"/>
  <c r="H12" i="6"/>
  <c r="I12" i="6" s="1"/>
  <c r="K12" i="6" s="1"/>
  <c r="S10" i="6"/>
  <c r="T9" i="6"/>
  <c r="H8" i="6"/>
  <c r="I8" i="6" s="1"/>
  <c r="S6" i="6"/>
  <c r="T5" i="6"/>
  <c r="T4" i="6"/>
  <c r="H97" i="6"/>
  <c r="I97" i="6" s="1"/>
  <c r="T11" i="6"/>
  <c r="S12" i="6"/>
  <c r="J13" i="6"/>
  <c r="S13" i="6"/>
  <c r="R14" i="6"/>
  <c r="H15" i="6"/>
  <c r="I15" i="6" s="1"/>
  <c r="Q15" i="6"/>
  <c r="R19" i="6"/>
  <c r="Q20" i="6"/>
  <c r="Q21" i="6"/>
  <c r="Q22" i="6"/>
  <c r="S57" i="6"/>
  <c r="S61" i="6"/>
  <c r="S65" i="6"/>
  <c r="K22" i="6"/>
  <c r="S5" i="6"/>
  <c r="J104" i="6"/>
  <c r="J103" i="6"/>
  <c r="J100" i="6"/>
  <c r="J99" i="6"/>
  <c r="J98" i="6"/>
  <c r="J96" i="6"/>
  <c r="J95" i="6"/>
  <c r="J93" i="6"/>
  <c r="J92" i="6"/>
  <c r="J91" i="6"/>
  <c r="J90" i="6"/>
  <c r="J89" i="6"/>
  <c r="J88" i="6"/>
  <c r="J87" i="6"/>
  <c r="J85" i="6"/>
  <c r="J84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J68" i="6"/>
  <c r="R67" i="6"/>
  <c r="R66" i="6"/>
  <c r="R65" i="6"/>
  <c r="R64" i="6"/>
  <c r="R63" i="6"/>
  <c r="R62" i="6"/>
  <c r="R61" i="6"/>
  <c r="R60" i="6"/>
  <c r="R59" i="6"/>
  <c r="R58" i="6"/>
  <c r="R57" i="6"/>
  <c r="R56" i="6"/>
  <c r="Q67" i="6"/>
  <c r="Q66" i="6"/>
  <c r="Q65" i="6"/>
  <c r="Q64" i="6"/>
  <c r="Q63" i="6"/>
  <c r="Q62" i="6"/>
  <c r="Q61" i="6"/>
  <c r="Q60" i="6"/>
  <c r="Q59" i="6"/>
  <c r="Q58" i="6"/>
  <c r="Q57" i="6"/>
  <c r="R25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J56" i="6"/>
  <c r="J54" i="6"/>
  <c r="J53" i="6"/>
  <c r="J52" i="6"/>
  <c r="J50" i="6"/>
  <c r="J49" i="6"/>
  <c r="J48" i="6"/>
  <c r="J46" i="6"/>
  <c r="J45" i="6"/>
  <c r="J44" i="6"/>
  <c r="J42" i="6"/>
  <c r="J41" i="6"/>
  <c r="J40" i="6"/>
  <c r="J38" i="6"/>
  <c r="J37" i="6"/>
  <c r="J36" i="6"/>
  <c r="J34" i="6"/>
  <c r="J33" i="6"/>
  <c r="J32" i="6"/>
  <c r="J30" i="6"/>
  <c r="J29" i="6"/>
  <c r="J28" i="6"/>
  <c r="J26" i="6"/>
  <c r="Q25" i="6"/>
  <c r="J82" i="6"/>
  <c r="J80" i="6"/>
  <c r="J76" i="6"/>
  <c r="J74" i="6"/>
  <c r="J72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4" i="6"/>
  <c r="Q19" i="6"/>
  <c r="J67" i="6"/>
  <c r="J66" i="6"/>
  <c r="J64" i="6"/>
  <c r="J63" i="6"/>
  <c r="J62" i="6"/>
  <c r="J60" i="6"/>
  <c r="J59" i="6"/>
  <c r="J58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4" i="6"/>
  <c r="J23" i="6"/>
  <c r="J22" i="6"/>
  <c r="J21" i="6"/>
  <c r="J20" i="6"/>
  <c r="Q18" i="6"/>
  <c r="R17" i="6"/>
  <c r="J16" i="6"/>
  <c r="Q14" i="6"/>
  <c r="R13" i="6"/>
  <c r="R12" i="6"/>
  <c r="J11" i="6"/>
  <c r="Q9" i="6"/>
  <c r="R8" i="6"/>
  <c r="J7" i="6"/>
  <c r="Q5" i="6"/>
  <c r="Q4" i="6"/>
  <c r="J81" i="6"/>
  <c r="J79" i="6"/>
  <c r="J77" i="6"/>
  <c r="J73" i="6"/>
  <c r="J71" i="6"/>
  <c r="J69" i="6"/>
  <c r="R23" i="6"/>
  <c r="R22" i="6"/>
  <c r="R21" i="6"/>
  <c r="R20" i="6"/>
  <c r="Q17" i="6"/>
  <c r="R16" i="6"/>
  <c r="J15" i="6"/>
  <c r="Q13" i="6"/>
  <c r="Q12" i="6"/>
  <c r="R11" i="6"/>
  <c r="J10" i="6"/>
  <c r="Q8" i="6"/>
  <c r="R7" i="6"/>
  <c r="J6" i="6"/>
  <c r="J8" i="6"/>
  <c r="S8" i="6"/>
  <c r="S9" i="6"/>
  <c r="T12" i="6"/>
  <c r="T13" i="6"/>
  <c r="J14" i="6"/>
  <c r="S14" i="6"/>
  <c r="R15" i="6"/>
  <c r="H16" i="6"/>
  <c r="I16" i="6" s="1"/>
  <c r="Q16" i="6"/>
  <c r="D17" i="6"/>
  <c r="S24" i="6"/>
  <c r="S58" i="6"/>
  <c r="S62" i="6"/>
  <c r="S66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X84" i="6"/>
  <c r="X83" i="6"/>
  <c r="W104" i="6"/>
  <c r="W103" i="6"/>
  <c r="W102" i="6"/>
  <c r="W101" i="6"/>
  <c r="W100" i="6"/>
  <c r="W99" i="6"/>
  <c r="W98" i="6"/>
  <c r="W97" i="6"/>
  <c r="W96" i="6"/>
  <c r="W95" i="6"/>
  <c r="W94" i="6"/>
  <c r="W93" i="6"/>
  <c r="W92" i="6"/>
  <c r="W91" i="6"/>
  <c r="W90" i="6"/>
  <c r="W89" i="6"/>
  <c r="W88" i="6"/>
  <c r="W87" i="6"/>
  <c r="W86" i="6"/>
  <c r="W85" i="6"/>
  <c r="W84" i="6"/>
  <c r="W83" i="6"/>
  <c r="X82" i="6"/>
  <c r="X81" i="6"/>
  <c r="X80" i="6"/>
  <c r="X79" i="6"/>
  <c r="X78" i="6"/>
  <c r="X77" i="6"/>
  <c r="X76" i="6"/>
  <c r="X75" i="6"/>
  <c r="X74" i="6"/>
  <c r="X73" i="6"/>
  <c r="X72" i="6"/>
  <c r="X71" i="6"/>
  <c r="X70" i="6"/>
  <c r="X69" i="6"/>
  <c r="X68" i="6"/>
  <c r="W82" i="6"/>
  <c r="W81" i="6"/>
  <c r="W80" i="6"/>
  <c r="W79" i="6"/>
  <c r="W78" i="6"/>
  <c r="W77" i="6"/>
  <c r="W76" i="6"/>
  <c r="W75" i="6"/>
  <c r="W74" i="6"/>
  <c r="W73" i="6"/>
  <c r="W72" i="6"/>
  <c r="W71" i="6"/>
  <c r="W70" i="6"/>
  <c r="W69" i="6"/>
  <c r="W68" i="6"/>
  <c r="X67" i="6"/>
  <c r="X66" i="6"/>
  <c r="X65" i="6"/>
  <c r="X64" i="6"/>
  <c r="X63" i="6"/>
  <c r="X62" i="6"/>
  <c r="X61" i="6"/>
  <c r="X60" i="6"/>
  <c r="X59" i="6"/>
  <c r="X58" i="6"/>
  <c r="X57" i="6"/>
  <c r="X55" i="6"/>
  <c r="X54" i="6"/>
  <c r="X53" i="6"/>
  <c r="X52" i="6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8" i="6"/>
  <c r="X37" i="6"/>
  <c r="X36" i="6"/>
  <c r="X35" i="6"/>
  <c r="X34" i="6"/>
  <c r="X33" i="6"/>
  <c r="X32" i="6"/>
  <c r="X31" i="6"/>
  <c r="X30" i="6"/>
  <c r="X29" i="6"/>
  <c r="X28" i="6"/>
  <c r="X27" i="6"/>
  <c r="X26" i="6"/>
  <c r="W67" i="6"/>
  <c r="W66" i="6"/>
  <c r="W65" i="6"/>
  <c r="W64" i="6"/>
  <c r="W63" i="6"/>
  <c r="W62" i="6"/>
  <c r="W61" i="6"/>
  <c r="W60" i="6"/>
  <c r="W59" i="6"/>
  <c r="W58" i="6"/>
  <c r="W57" i="6"/>
  <c r="W55" i="6"/>
  <c r="W54" i="6"/>
  <c r="W53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33" i="6"/>
  <c r="W32" i="6"/>
  <c r="W31" i="6"/>
  <c r="W30" i="6"/>
  <c r="W29" i="6"/>
  <c r="W28" i="6"/>
  <c r="W27" i="6"/>
  <c r="W26" i="6"/>
  <c r="X9" i="6"/>
  <c r="W10" i="6"/>
  <c r="V11" i="6"/>
  <c r="U12" i="6"/>
  <c r="U13" i="6"/>
  <c r="X14" i="6"/>
  <c r="W15" i="6"/>
  <c r="V16" i="6"/>
  <c r="U17" i="6"/>
  <c r="X18" i="6"/>
  <c r="W19" i="6"/>
  <c r="V20" i="6"/>
  <c r="V21" i="6"/>
  <c r="V22" i="6"/>
  <c r="V23" i="6"/>
  <c r="X24" i="6"/>
  <c r="X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X56" i="6"/>
  <c r="V104" i="6"/>
  <c r="V103" i="6"/>
  <c r="V102" i="6"/>
  <c r="V101" i="6"/>
  <c r="V100" i="6"/>
  <c r="V99" i="6"/>
  <c r="V98" i="6"/>
  <c r="V97" i="6"/>
  <c r="V96" i="6"/>
  <c r="V95" i="6"/>
  <c r="V94" i="6"/>
  <c r="V93" i="6"/>
  <c r="V92" i="6"/>
  <c r="V91" i="6"/>
  <c r="V90" i="6"/>
  <c r="V89" i="6"/>
  <c r="V88" i="6"/>
  <c r="V87" i="6"/>
  <c r="V86" i="6"/>
  <c r="V85" i="6"/>
  <c r="V84" i="6"/>
  <c r="V83" i="6"/>
  <c r="U104" i="6"/>
  <c r="U103" i="6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V67" i="6"/>
  <c r="V66" i="6"/>
  <c r="V65" i="6"/>
  <c r="V64" i="6"/>
  <c r="V63" i="6"/>
  <c r="V62" i="6"/>
  <c r="V61" i="6"/>
  <c r="V60" i="6"/>
  <c r="V59" i="6"/>
  <c r="V58" i="6"/>
  <c r="V57" i="6"/>
  <c r="V56" i="6"/>
  <c r="V82" i="6"/>
  <c r="V81" i="6"/>
  <c r="V80" i="6"/>
  <c r="V79" i="6"/>
  <c r="V78" i="6"/>
  <c r="V77" i="6"/>
  <c r="V76" i="6"/>
  <c r="V75" i="6"/>
  <c r="V74" i="6"/>
  <c r="V73" i="6"/>
  <c r="V72" i="6"/>
  <c r="V71" i="6"/>
  <c r="V70" i="6"/>
  <c r="V69" i="6"/>
  <c r="V68" i="6"/>
  <c r="U67" i="6"/>
  <c r="U66" i="6"/>
  <c r="U65" i="6"/>
  <c r="U64" i="6"/>
  <c r="U63" i="6"/>
  <c r="U62" i="6"/>
  <c r="U61" i="6"/>
  <c r="U60" i="6"/>
  <c r="U59" i="6"/>
  <c r="U58" i="6"/>
  <c r="U57" i="6"/>
  <c r="U56" i="6"/>
  <c r="V25" i="6"/>
  <c r="U25" i="6"/>
  <c r="X10" i="6"/>
  <c r="W11" i="6"/>
  <c r="V12" i="6"/>
  <c r="V13" i="6"/>
  <c r="U14" i="6"/>
  <c r="X15" i="6"/>
  <c r="W16" i="6"/>
  <c r="V17" i="6"/>
  <c r="U18" i="6"/>
  <c r="X19" i="6"/>
  <c r="W20" i="6"/>
  <c r="W21" i="6"/>
  <c r="W22" i="6"/>
  <c r="W23" i="6"/>
  <c r="U24" i="6"/>
  <c r="U19" i="6"/>
  <c r="X20" i="6"/>
  <c r="X21" i="6"/>
  <c r="X22" i="6"/>
  <c r="X23" i="6"/>
  <c r="V24" i="6"/>
  <c r="X25" i="3"/>
  <c r="W4" i="3"/>
  <c r="X84" i="3"/>
  <c r="W63" i="3"/>
  <c r="X41" i="3"/>
  <c r="X20" i="3"/>
  <c r="X68" i="3"/>
  <c r="X100" i="3"/>
  <c r="W79" i="3"/>
  <c r="X57" i="3"/>
  <c r="X36" i="3"/>
  <c r="W15" i="3"/>
  <c r="X89" i="3"/>
  <c r="W47" i="3"/>
  <c r="W95" i="3"/>
  <c r="X73" i="3"/>
  <c r="X52" i="3"/>
  <c r="W31" i="3"/>
  <c r="X9" i="3"/>
  <c r="X104" i="3"/>
  <c r="W99" i="3"/>
  <c r="X93" i="3"/>
  <c r="X88" i="3"/>
  <c r="W83" i="3"/>
  <c r="X77" i="3"/>
  <c r="X72" i="3"/>
  <c r="W67" i="3"/>
  <c r="X61" i="3"/>
  <c r="X56" i="3"/>
  <c r="W51" i="3"/>
  <c r="X45" i="3"/>
  <c r="X40" i="3"/>
  <c r="W35" i="3"/>
  <c r="X29" i="3"/>
  <c r="X24" i="3"/>
  <c r="W19" i="3"/>
  <c r="X13" i="3"/>
  <c r="X8" i="3"/>
  <c r="W103" i="3"/>
  <c r="X97" i="3"/>
  <c r="X92" i="3"/>
  <c r="W87" i="3"/>
  <c r="X81" i="3"/>
  <c r="X76" i="3"/>
  <c r="W71" i="3"/>
  <c r="X65" i="3"/>
  <c r="X60" i="3"/>
  <c r="W55" i="3"/>
  <c r="X49" i="3"/>
  <c r="X44" i="3"/>
  <c r="W39" i="3"/>
  <c r="X33" i="3"/>
  <c r="X28" i="3"/>
  <c r="W23" i="3"/>
  <c r="X17" i="3"/>
  <c r="X12" i="3"/>
  <c r="W7" i="3"/>
  <c r="X101" i="3"/>
  <c r="X96" i="3"/>
  <c r="W91" i="3"/>
  <c r="X85" i="3"/>
  <c r="X80" i="3"/>
  <c r="W75" i="3"/>
  <c r="X69" i="3"/>
  <c r="X64" i="3"/>
  <c r="W59" i="3"/>
  <c r="X53" i="3"/>
  <c r="X48" i="3"/>
  <c r="W43" i="3"/>
  <c r="X37" i="3"/>
  <c r="X32" i="3"/>
  <c r="W27" i="3"/>
  <c r="X21" i="3"/>
  <c r="X16" i="3"/>
  <c r="W11" i="3"/>
  <c r="W5" i="3"/>
  <c r="X103" i="3"/>
  <c r="W101" i="3"/>
  <c r="X98" i="3"/>
  <c r="X95" i="3"/>
  <c r="W93" i="3"/>
  <c r="X90" i="3"/>
  <c r="X87" i="3"/>
  <c r="W85" i="3"/>
  <c r="X82" i="3"/>
  <c r="X79" i="3"/>
  <c r="W77" i="3"/>
  <c r="X74" i="3"/>
  <c r="X71" i="3"/>
  <c r="W69" i="3"/>
  <c r="X66" i="3"/>
  <c r="X63" i="3"/>
  <c r="W61" i="3"/>
  <c r="X58" i="3"/>
  <c r="X55" i="3"/>
  <c r="W53" i="3"/>
  <c r="X50" i="3"/>
  <c r="X47" i="3"/>
  <c r="W45" i="3"/>
  <c r="X42" i="3"/>
  <c r="X39" i="3"/>
  <c r="W37" i="3"/>
  <c r="X34" i="3"/>
  <c r="X31" i="3"/>
  <c r="W29" i="3"/>
  <c r="X26" i="3"/>
  <c r="X23" i="3"/>
  <c r="W21" i="3"/>
  <c r="X18" i="3"/>
  <c r="X15" i="3"/>
  <c r="W13" i="3"/>
  <c r="X10" i="3"/>
  <c r="X7" i="3"/>
  <c r="X4" i="3"/>
  <c r="X102" i="3"/>
  <c r="X99" i="3"/>
  <c r="W97" i="3"/>
  <c r="X94" i="3"/>
  <c r="X91" i="3"/>
  <c r="W89" i="3"/>
  <c r="X86" i="3"/>
  <c r="X83" i="3"/>
  <c r="W81" i="3"/>
  <c r="X78" i="3"/>
  <c r="X75" i="3"/>
  <c r="W73" i="3"/>
  <c r="X70" i="3"/>
  <c r="X67" i="3"/>
  <c r="W65" i="3"/>
  <c r="X62" i="3"/>
  <c r="X59" i="3"/>
  <c r="W57" i="3"/>
  <c r="X54" i="3"/>
  <c r="X51" i="3"/>
  <c r="W49" i="3"/>
  <c r="X46" i="3"/>
  <c r="X43" i="3"/>
  <c r="W41" i="3"/>
  <c r="X38" i="3"/>
  <c r="X35" i="3"/>
  <c r="W33" i="3"/>
  <c r="X30" i="3"/>
  <c r="X27" i="3"/>
  <c r="W25" i="3"/>
  <c r="X22" i="3"/>
  <c r="X19" i="3"/>
  <c r="W17" i="3"/>
  <c r="X14" i="3"/>
  <c r="X11" i="3"/>
  <c r="W9" i="3"/>
  <c r="X5" i="3"/>
  <c r="X6" i="3"/>
  <c r="W104" i="3"/>
  <c r="W102" i="3"/>
  <c r="W100" i="3"/>
  <c r="W98" i="3"/>
  <c r="W96" i="3"/>
  <c r="W94" i="3"/>
  <c r="W92" i="3"/>
  <c r="W90" i="3"/>
  <c r="W88" i="3"/>
  <c r="W86" i="3"/>
  <c r="W84" i="3"/>
  <c r="W82" i="3"/>
  <c r="W80" i="3"/>
  <c r="W78" i="3"/>
  <c r="W76" i="3"/>
  <c r="W74" i="3"/>
  <c r="W72" i="3"/>
  <c r="W70" i="3"/>
  <c r="W68" i="3"/>
  <c r="W66" i="3"/>
  <c r="W64" i="3"/>
  <c r="W62" i="3"/>
  <c r="W60" i="3"/>
  <c r="W58" i="3"/>
  <c r="W56" i="3"/>
  <c r="W54" i="3"/>
  <c r="W52" i="3"/>
  <c r="W50" i="3"/>
  <c r="W48" i="3"/>
  <c r="W46" i="3"/>
  <c r="W44" i="3"/>
  <c r="W42" i="3"/>
  <c r="W40" i="3"/>
  <c r="W38" i="3"/>
  <c r="W36" i="3"/>
  <c r="W34" i="3"/>
  <c r="W32" i="3"/>
  <c r="W30" i="3"/>
  <c r="W28" i="3"/>
  <c r="W26" i="3"/>
  <c r="W24" i="3"/>
  <c r="W22" i="3"/>
  <c r="W20" i="3"/>
  <c r="W18" i="3"/>
  <c r="W16" i="3"/>
  <c r="W14" i="3"/>
  <c r="W12" i="3"/>
  <c r="W10" i="3"/>
  <c r="W8" i="3"/>
  <c r="L77" i="6" l="1"/>
  <c r="O77" i="6" s="1"/>
  <c r="M77" i="6"/>
  <c r="P77" i="6" s="1"/>
  <c r="L66" i="6"/>
  <c r="O66" i="6" s="1"/>
  <c r="L74" i="6"/>
  <c r="O74" i="6" s="1"/>
  <c r="M74" i="6"/>
  <c r="P74" i="6" s="1"/>
  <c r="L82" i="6"/>
  <c r="O82" i="6" s="1"/>
  <c r="M82" i="6"/>
  <c r="P82" i="6" s="1"/>
  <c r="M40" i="6"/>
  <c r="P40" i="6" s="1"/>
  <c r="L40" i="6"/>
  <c r="O40" i="6" s="1"/>
  <c r="M99" i="6"/>
  <c r="P99" i="6" s="1"/>
  <c r="L99" i="6"/>
  <c r="O99" i="6" s="1"/>
  <c r="I17" i="6"/>
  <c r="K17" i="6" s="1"/>
  <c r="J17" i="6"/>
  <c r="I4" i="6"/>
  <c r="K4" i="6" s="1"/>
  <c r="J4" i="6"/>
  <c r="M71" i="6"/>
  <c r="P71" i="6" s="1"/>
  <c r="L63" i="6"/>
  <c r="O63" i="6" s="1"/>
  <c r="L41" i="6"/>
  <c r="O41" i="6" s="1"/>
  <c r="M53" i="6"/>
  <c r="P53" i="6" s="1"/>
  <c r="L53" i="6"/>
  <c r="O53" i="6" s="1"/>
  <c r="M96" i="6"/>
  <c r="P96" i="6" s="1"/>
  <c r="L96" i="6"/>
  <c r="O96" i="6" s="1"/>
  <c r="K21" i="6"/>
  <c r="K8" i="6"/>
  <c r="K28" i="6"/>
  <c r="K32" i="6"/>
  <c r="M32" i="6" s="1"/>
  <c r="P32" i="6" s="1"/>
  <c r="K40" i="6"/>
  <c r="K44" i="6"/>
  <c r="M44" i="6" s="1"/>
  <c r="P44" i="6" s="1"/>
  <c r="K48" i="6"/>
  <c r="K52" i="6"/>
  <c r="M52" i="6" s="1"/>
  <c r="P52" i="6" s="1"/>
  <c r="K56" i="6"/>
  <c r="K19" i="6"/>
  <c r="K87" i="6"/>
  <c r="K103" i="6"/>
  <c r="M103" i="6" s="1"/>
  <c r="P103" i="6" s="1"/>
  <c r="K58" i="6"/>
  <c r="K62" i="6"/>
  <c r="M62" i="6" s="1"/>
  <c r="P62" i="6" s="1"/>
  <c r="K66" i="6"/>
  <c r="M66" i="6" s="1"/>
  <c r="P66" i="6" s="1"/>
  <c r="K88" i="6"/>
  <c r="M88" i="6" s="1"/>
  <c r="P88" i="6" s="1"/>
  <c r="K96" i="6"/>
  <c r="K104" i="6"/>
  <c r="M104" i="6" s="1"/>
  <c r="P104" i="6" s="1"/>
  <c r="K71" i="6"/>
  <c r="L71" i="6" s="1"/>
  <c r="O71" i="6" s="1"/>
  <c r="K75" i="6"/>
  <c r="K79" i="6"/>
  <c r="K83" i="6"/>
  <c r="K20" i="6"/>
  <c r="K11" i="6"/>
  <c r="M11" i="6" s="1"/>
  <c r="P11" i="6" s="1"/>
  <c r="J9" i="6"/>
  <c r="M81" i="6"/>
  <c r="P81" i="6" s="1"/>
  <c r="M22" i="6"/>
  <c r="P22" i="6" s="1"/>
  <c r="L22" i="6"/>
  <c r="O22" i="6" s="1"/>
  <c r="M60" i="6"/>
  <c r="P60" i="6" s="1"/>
  <c r="J70" i="6"/>
  <c r="J78" i="6"/>
  <c r="M30" i="6"/>
  <c r="P30" i="6" s="1"/>
  <c r="L34" i="6"/>
  <c r="O34" i="6" s="1"/>
  <c r="M38" i="6"/>
  <c r="P38" i="6" s="1"/>
  <c r="M46" i="6"/>
  <c r="P46" i="6" s="1"/>
  <c r="L50" i="6"/>
  <c r="O50" i="6" s="1"/>
  <c r="M54" i="6"/>
  <c r="P54" i="6" s="1"/>
  <c r="J57" i="6"/>
  <c r="M68" i="6"/>
  <c r="P68" i="6" s="1"/>
  <c r="M89" i="6"/>
  <c r="P89" i="6" s="1"/>
  <c r="L89" i="6"/>
  <c r="O89" i="6" s="1"/>
  <c r="J97" i="6"/>
  <c r="J101" i="6"/>
  <c r="K15" i="6"/>
  <c r="J18" i="6"/>
  <c r="I18" i="6"/>
  <c r="K18" i="6" s="1"/>
  <c r="K29" i="6"/>
  <c r="M29" i="6" s="1"/>
  <c r="P29" i="6" s="1"/>
  <c r="K33" i="6"/>
  <c r="M33" i="6" s="1"/>
  <c r="P33" i="6" s="1"/>
  <c r="K37" i="6"/>
  <c r="K41" i="6"/>
  <c r="M41" i="6" s="1"/>
  <c r="P41" i="6" s="1"/>
  <c r="K45" i="6"/>
  <c r="M45" i="6" s="1"/>
  <c r="P45" i="6" s="1"/>
  <c r="K49" i="6"/>
  <c r="M49" i="6" s="1"/>
  <c r="P49" i="6" s="1"/>
  <c r="K53" i="6"/>
  <c r="K85" i="6"/>
  <c r="M85" i="6" s="1"/>
  <c r="P85" i="6" s="1"/>
  <c r="K91" i="6"/>
  <c r="M91" i="6" s="1"/>
  <c r="P91" i="6" s="1"/>
  <c r="D26" i="6"/>
  <c r="K59" i="6"/>
  <c r="K63" i="6"/>
  <c r="M63" i="6" s="1"/>
  <c r="P63" i="6" s="1"/>
  <c r="K67" i="6"/>
  <c r="M67" i="6" s="1"/>
  <c r="P67" i="6" s="1"/>
  <c r="K90" i="6"/>
  <c r="K98" i="6"/>
  <c r="K68" i="6"/>
  <c r="L68" i="6" s="1"/>
  <c r="O68" i="6" s="1"/>
  <c r="K72" i="6"/>
  <c r="L72" i="6" s="1"/>
  <c r="O72" i="6" s="1"/>
  <c r="K76" i="6"/>
  <c r="K80" i="6"/>
  <c r="K10" i="6"/>
  <c r="M10" i="6" s="1"/>
  <c r="P10" i="6" s="1"/>
  <c r="K7" i="6"/>
  <c r="L7" i="6" s="1"/>
  <c r="O7" i="6" s="1"/>
  <c r="M8" i="6"/>
  <c r="P8" i="6" s="1"/>
  <c r="L8" i="6"/>
  <c r="O8" i="6" s="1"/>
  <c r="M15" i="6"/>
  <c r="P15" i="6" s="1"/>
  <c r="L15" i="6"/>
  <c r="O15" i="6" s="1"/>
  <c r="M20" i="6"/>
  <c r="P20" i="6" s="1"/>
  <c r="L20" i="6"/>
  <c r="O20" i="6" s="1"/>
  <c r="M58" i="6"/>
  <c r="P58" i="6" s="1"/>
  <c r="L58" i="6"/>
  <c r="O58" i="6" s="1"/>
  <c r="M28" i="6"/>
  <c r="P28" i="6" s="1"/>
  <c r="L28" i="6"/>
  <c r="O28" i="6" s="1"/>
  <c r="M48" i="6"/>
  <c r="P48" i="6" s="1"/>
  <c r="L48" i="6"/>
  <c r="O48" i="6" s="1"/>
  <c r="M56" i="6"/>
  <c r="P56" i="6" s="1"/>
  <c r="L56" i="6"/>
  <c r="O56" i="6" s="1"/>
  <c r="M87" i="6"/>
  <c r="P87" i="6" s="1"/>
  <c r="L87" i="6"/>
  <c r="O87" i="6" s="1"/>
  <c r="I24" i="6"/>
  <c r="K24" i="6" s="1"/>
  <c r="J24" i="6"/>
  <c r="L6" i="6"/>
  <c r="O6" i="6" s="1"/>
  <c r="M6" i="6"/>
  <c r="P6" i="6" s="1"/>
  <c r="L79" i="6"/>
  <c r="O79" i="6" s="1"/>
  <c r="M79" i="6"/>
  <c r="P79" i="6" s="1"/>
  <c r="M21" i="6"/>
  <c r="P21" i="6" s="1"/>
  <c r="L21" i="6"/>
  <c r="O21" i="6" s="1"/>
  <c r="M59" i="6"/>
  <c r="P59" i="6" s="1"/>
  <c r="L59" i="6"/>
  <c r="O59" i="6" s="1"/>
  <c r="L67" i="6"/>
  <c r="O67" i="6" s="1"/>
  <c r="L76" i="6"/>
  <c r="O76" i="6" s="1"/>
  <c r="M76" i="6"/>
  <c r="P76" i="6" s="1"/>
  <c r="L29" i="6"/>
  <c r="O29" i="6" s="1"/>
  <c r="M37" i="6"/>
  <c r="P37" i="6" s="1"/>
  <c r="L37" i="6"/>
  <c r="O37" i="6" s="1"/>
  <c r="L45" i="6"/>
  <c r="O45" i="6" s="1"/>
  <c r="M92" i="6"/>
  <c r="P92" i="6" s="1"/>
  <c r="L92" i="6"/>
  <c r="O92" i="6" s="1"/>
  <c r="K97" i="6"/>
  <c r="K13" i="6"/>
  <c r="L13" i="6" s="1"/>
  <c r="O13" i="6" s="1"/>
  <c r="J5" i="6"/>
  <c r="I5" i="6"/>
  <c r="K5" i="6" s="1"/>
  <c r="I25" i="6"/>
  <c r="K25" i="6" s="1"/>
  <c r="J25" i="6"/>
  <c r="K36" i="6"/>
  <c r="M36" i="6" s="1"/>
  <c r="P36" i="6" s="1"/>
  <c r="K16" i="6"/>
  <c r="M16" i="6" s="1"/>
  <c r="P16" i="6" s="1"/>
  <c r="J19" i="6"/>
  <c r="J75" i="6"/>
  <c r="J83" i="6"/>
  <c r="M23" i="6"/>
  <c r="P23" i="6" s="1"/>
  <c r="L23" i="6"/>
  <c r="O23" i="6" s="1"/>
  <c r="J61" i="6"/>
  <c r="J65" i="6"/>
  <c r="L80" i="6"/>
  <c r="O80" i="6" s="1"/>
  <c r="M80" i="6"/>
  <c r="P80" i="6" s="1"/>
  <c r="J27" i="6"/>
  <c r="J31" i="6"/>
  <c r="J35" i="6"/>
  <c r="J39" i="6"/>
  <c r="J43" i="6"/>
  <c r="J47" i="6"/>
  <c r="J51" i="6"/>
  <c r="J55" i="6"/>
  <c r="J86" i="6"/>
  <c r="M90" i="6"/>
  <c r="P90" i="6" s="1"/>
  <c r="L90" i="6"/>
  <c r="O90" i="6" s="1"/>
  <c r="J94" i="6"/>
  <c r="M98" i="6"/>
  <c r="P98" i="6" s="1"/>
  <c r="L98" i="6"/>
  <c r="O98" i="6" s="1"/>
  <c r="J102" i="6"/>
  <c r="K89" i="6"/>
  <c r="J12" i="6"/>
  <c r="K14" i="6"/>
  <c r="L14" i="6" s="1"/>
  <c r="O14" i="6" s="1"/>
  <c r="K26" i="6"/>
  <c r="L26" i="6" s="1"/>
  <c r="O26" i="6" s="1"/>
  <c r="K30" i="6"/>
  <c r="L30" i="6" s="1"/>
  <c r="O30" i="6" s="1"/>
  <c r="K34" i="6"/>
  <c r="M34" i="6" s="1"/>
  <c r="P34" i="6" s="1"/>
  <c r="K38" i="6"/>
  <c r="L38" i="6" s="1"/>
  <c r="O38" i="6" s="1"/>
  <c r="K42" i="6"/>
  <c r="L42" i="6" s="1"/>
  <c r="O42" i="6" s="1"/>
  <c r="K46" i="6"/>
  <c r="L46" i="6" s="1"/>
  <c r="O46" i="6" s="1"/>
  <c r="K50" i="6"/>
  <c r="M50" i="6" s="1"/>
  <c r="P50" i="6" s="1"/>
  <c r="K54" i="6"/>
  <c r="L54" i="6" s="1"/>
  <c r="O54" i="6" s="1"/>
  <c r="K93" i="6"/>
  <c r="M93" i="6" s="1"/>
  <c r="P93" i="6" s="1"/>
  <c r="K95" i="6"/>
  <c r="M95" i="6" s="1"/>
  <c r="P95" i="6" s="1"/>
  <c r="K60" i="6"/>
  <c r="L60" i="6" s="1"/>
  <c r="O60" i="6" s="1"/>
  <c r="K64" i="6"/>
  <c r="M64" i="6" s="1"/>
  <c r="P64" i="6" s="1"/>
  <c r="K84" i="6"/>
  <c r="M84" i="6" s="1"/>
  <c r="P84" i="6" s="1"/>
  <c r="K92" i="6"/>
  <c r="K100" i="6"/>
  <c r="M100" i="6" s="1"/>
  <c r="P100" i="6" s="1"/>
  <c r="K69" i="6"/>
  <c r="L69" i="6" s="1"/>
  <c r="O69" i="6" s="1"/>
  <c r="K73" i="6"/>
  <c r="M73" i="6" s="1"/>
  <c r="P73" i="6" s="1"/>
  <c r="K77" i="6"/>
  <c r="K81" i="6"/>
  <c r="L81" i="6" s="1"/>
  <c r="O81" i="6" s="1"/>
  <c r="M102" i="6" l="1"/>
  <c r="P102" i="6" s="1"/>
  <c r="L102" i="6"/>
  <c r="O102" i="6" s="1"/>
  <c r="M51" i="6"/>
  <c r="P51" i="6" s="1"/>
  <c r="L51" i="6"/>
  <c r="O51" i="6" s="1"/>
  <c r="L75" i="6"/>
  <c r="O75" i="6" s="1"/>
  <c r="M75" i="6"/>
  <c r="P75" i="6" s="1"/>
  <c r="M101" i="6"/>
  <c r="P101" i="6" s="1"/>
  <c r="L101" i="6"/>
  <c r="O101" i="6" s="1"/>
  <c r="M7" i="6"/>
  <c r="P7" i="6" s="1"/>
  <c r="L73" i="6"/>
  <c r="O73" i="6" s="1"/>
  <c r="M31" i="6"/>
  <c r="P31" i="6" s="1"/>
  <c r="L31" i="6"/>
  <c r="O31" i="6" s="1"/>
  <c r="M72" i="6"/>
  <c r="P72" i="6" s="1"/>
  <c r="L64" i="6"/>
  <c r="O64" i="6" s="1"/>
  <c r="L9" i="6"/>
  <c r="O9" i="6" s="1"/>
  <c r="M9" i="6"/>
  <c r="P9" i="6" s="1"/>
  <c r="M12" i="6"/>
  <c r="P12" i="6" s="1"/>
  <c r="L12" i="6"/>
  <c r="O12" i="6" s="1"/>
  <c r="M86" i="6"/>
  <c r="P86" i="6" s="1"/>
  <c r="L86" i="6"/>
  <c r="O86" i="6" s="1"/>
  <c r="M43" i="6"/>
  <c r="P43" i="6" s="1"/>
  <c r="L43" i="6"/>
  <c r="O43" i="6" s="1"/>
  <c r="M27" i="6"/>
  <c r="P27" i="6" s="1"/>
  <c r="L27" i="6"/>
  <c r="O27" i="6" s="1"/>
  <c r="L100" i="6"/>
  <c r="O100" i="6" s="1"/>
  <c r="L84" i="6"/>
  <c r="O84" i="6" s="1"/>
  <c r="L11" i="6"/>
  <c r="O11" i="6" s="1"/>
  <c r="L95" i="6"/>
  <c r="O95" i="6" s="1"/>
  <c r="L36" i="6"/>
  <c r="O36" i="6" s="1"/>
  <c r="M69" i="6"/>
  <c r="P69" i="6" s="1"/>
  <c r="L18" i="6"/>
  <c r="O18" i="6" s="1"/>
  <c r="M18" i="6"/>
  <c r="P18" i="6" s="1"/>
  <c r="L93" i="6"/>
  <c r="O93" i="6" s="1"/>
  <c r="L85" i="6"/>
  <c r="O85" i="6" s="1"/>
  <c r="M57" i="6"/>
  <c r="P57" i="6" s="1"/>
  <c r="L57" i="6"/>
  <c r="O57" i="6" s="1"/>
  <c r="M42" i="6"/>
  <c r="P42" i="6" s="1"/>
  <c r="M26" i="6"/>
  <c r="P26" i="6" s="1"/>
  <c r="M14" i="6"/>
  <c r="P14" i="6" s="1"/>
  <c r="L104" i="6"/>
  <c r="O104" i="6" s="1"/>
  <c r="L88" i="6"/>
  <c r="O88" i="6" s="1"/>
  <c r="L49" i="6"/>
  <c r="O49" i="6" s="1"/>
  <c r="L33" i="6"/>
  <c r="O33" i="6" s="1"/>
  <c r="L16" i="6"/>
  <c r="O16" i="6" s="1"/>
  <c r="L4" i="6"/>
  <c r="O4" i="6" s="1"/>
  <c r="M4" i="6"/>
  <c r="P4" i="6" s="1"/>
  <c r="L103" i="6"/>
  <c r="O103" i="6" s="1"/>
  <c r="L91" i="6"/>
  <c r="O91" i="6" s="1"/>
  <c r="L44" i="6"/>
  <c r="O44" i="6" s="1"/>
  <c r="L32" i="6"/>
  <c r="O32" i="6" s="1"/>
  <c r="L62" i="6"/>
  <c r="O62" i="6" s="1"/>
  <c r="L10" i="6"/>
  <c r="O10" i="6" s="1"/>
  <c r="M35" i="6"/>
  <c r="P35" i="6" s="1"/>
  <c r="L35" i="6"/>
  <c r="O35" i="6" s="1"/>
  <c r="M61" i="6"/>
  <c r="P61" i="6" s="1"/>
  <c r="L61" i="6"/>
  <c r="O61" i="6" s="1"/>
  <c r="M25" i="6"/>
  <c r="P25" i="6" s="1"/>
  <c r="L25" i="6"/>
  <c r="O25" i="6" s="1"/>
  <c r="M24" i="6"/>
  <c r="P24" i="6" s="1"/>
  <c r="L24" i="6"/>
  <c r="O24" i="6" s="1"/>
  <c r="L70" i="6"/>
  <c r="O70" i="6" s="1"/>
  <c r="M70" i="6"/>
  <c r="P70" i="6" s="1"/>
  <c r="M13" i="6"/>
  <c r="P13" i="6" s="1"/>
  <c r="M17" i="6"/>
  <c r="P17" i="6" s="1"/>
  <c r="L17" i="6"/>
  <c r="O17" i="6" s="1"/>
  <c r="L52" i="6"/>
  <c r="O52" i="6" s="1"/>
  <c r="M47" i="6"/>
  <c r="P47" i="6" s="1"/>
  <c r="L47" i="6"/>
  <c r="O47" i="6" s="1"/>
  <c r="L19" i="6"/>
  <c r="O19" i="6" s="1"/>
  <c r="M19" i="6"/>
  <c r="P19" i="6" s="1"/>
  <c r="M97" i="6"/>
  <c r="P97" i="6" s="1"/>
  <c r="L97" i="6"/>
  <c r="O97" i="6" s="1"/>
  <c r="M94" i="6"/>
  <c r="P94" i="6" s="1"/>
  <c r="L94" i="6"/>
  <c r="O94" i="6" s="1"/>
  <c r="M55" i="6"/>
  <c r="P55" i="6" s="1"/>
  <c r="L55" i="6"/>
  <c r="O55" i="6" s="1"/>
  <c r="M39" i="6"/>
  <c r="P39" i="6" s="1"/>
  <c r="L39" i="6"/>
  <c r="O39" i="6" s="1"/>
  <c r="M65" i="6"/>
  <c r="P65" i="6" s="1"/>
  <c r="L65" i="6"/>
  <c r="O65" i="6" s="1"/>
  <c r="L83" i="6"/>
  <c r="O83" i="6" s="1"/>
  <c r="M83" i="6"/>
  <c r="P83" i="6" s="1"/>
  <c r="L5" i="6"/>
  <c r="O5" i="6" s="1"/>
  <c r="M5" i="6"/>
  <c r="P5" i="6" s="1"/>
  <c r="L78" i="6"/>
  <c r="O78" i="6" s="1"/>
  <c r="M78" i="6"/>
  <c r="P78" i="6" s="1"/>
  <c r="A108" i="4" l="1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107" i="4"/>
  <c r="S37" i="3"/>
  <c r="V56" i="3"/>
  <c r="D6" i="3"/>
  <c r="D14" i="3" l="1"/>
  <c r="D7" i="3"/>
  <c r="I4" i="3"/>
  <c r="V7" i="3"/>
  <c r="S4" i="3"/>
  <c r="U10" i="3"/>
  <c r="U13" i="3"/>
  <c r="S25" i="3"/>
  <c r="T4" i="3"/>
  <c r="U26" i="3"/>
  <c r="T43" i="3"/>
  <c r="S86" i="3"/>
  <c r="T5" i="3"/>
  <c r="V14" i="3"/>
  <c r="S31" i="3"/>
  <c r="T9" i="3"/>
  <c r="U17" i="3"/>
  <c r="S19" i="3"/>
  <c r="S33" i="3"/>
  <c r="S39" i="3"/>
  <c r="T47" i="3"/>
  <c r="V4" i="3"/>
  <c r="U6" i="3"/>
  <c r="S8" i="3"/>
  <c r="V11" i="3"/>
  <c r="S15" i="3"/>
  <c r="S21" i="3"/>
  <c r="S27" i="3"/>
  <c r="U34" i="3"/>
  <c r="S41" i="3"/>
  <c r="T55" i="3"/>
  <c r="S5" i="3"/>
  <c r="S7" i="3"/>
  <c r="T12" i="3"/>
  <c r="T16" i="3"/>
  <c r="S24" i="3"/>
  <c r="S29" i="3"/>
  <c r="S35" i="3"/>
  <c r="U42" i="3"/>
  <c r="V68" i="3"/>
  <c r="U22" i="3"/>
  <c r="U23" i="3"/>
  <c r="U32" i="3"/>
  <c r="U40" i="3"/>
  <c r="V104" i="3"/>
  <c r="V102" i="3"/>
  <c r="V100" i="3"/>
  <c r="V98" i="3"/>
  <c r="V96" i="3"/>
  <c r="V94" i="3"/>
  <c r="V92" i="3"/>
  <c r="V90" i="3"/>
  <c r="V88" i="3"/>
  <c r="V86" i="3"/>
  <c r="V84" i="3"/>
  <c r="V82" i="3"/>
  <c r="U104" i="3"/>
  <c r="U102" i="3"/>
  <c r="U100" i="3"/>
  <c r="U98" i="3"/>
  <c r="U96" i="3"/>
  <c r="U94" i="3"/>
  <c r="U92" i="3"/>
  <c r="U90" i="3"/>
  <c r="U88" i="3"/>
  <c r="U86" i="3"/>
  <c r="U84" i="3"/>
  <c r="U82" i="3"/>
  <c r="U80" i="3"/>
  <c r="V103" i="3"/>
  <c r="V101" i="3"/>
  <c r="V99" i="3"/>
  <c r="V97" i="3"/>
  <c r="V95" i="3"/>
  <c r="V93" i="3"/>
  <c r="V91" i="3"/>
  <c r="V89" i="3"/>
  <c r="V87" i="3"/>
  <c r="V85" i="3"/>
  <c r="V83" i="3"/>
  <c r="V81" i="3"/>
  <c r="U97" i="3"/>
  <c r="U89" i="3"/>
  <c r="U78" i="3"/>
  <c r="U76" i="3"/>
  <c r="U74" i="3"/>
  <c r="U72" i="3"/>
  <c r="U70" i="3"/>
  <c r="U68" i="3"/>
  <c r="U66" i="3"/>
  <c r="U64" i="3"/>
  <c r="U99" i="3"/>
  <c r="U91" i="3"/>
  <c r="U83" i="3"/>
  <c r="V80" i="3"/>
  <c r="V79" i="3"/>
  <c r="V77" i="3"/>
  <c r="V75" i="3"/>
  <c r="V73" i="3"/>
  <c r="V71" i="3"/>
  <c r="V69" i="3"/>
  <c r="V67" i="3"/>
  <c r="V65" i="3"/>
  <c r="U101" i="3"/>
  <c r="U93" i="3"/>
  <c r="U85" i="3"/>
  <c r="U81" i="3"/>
  <c r="U79" i="3"/>
  <c r="U77" i="3"/>
  <c r="U75" i="3"/>
  <c r="U73" i="3"/>
  <c r="U71" i="3"/>
  <c r="U69" i="3"/>
  <c r="U67" i="3"/>
  <c r="U65" i="3"/>
  <c r="U63" i="3"/>
  <c r="U103" i="3"/>
  <c r="V78" i="3"/>
  <c r="V70" i="3"/>
  <c r="U62" i="3"/>
  <c r="U60" i="3"/>
  <c r="U58" i="3"/>
  <c r="U56" i="3"/>
  <c r="U54" i="3"/>
  <c r="U52" i="3"/>
  <c r="U50" i="3"/>
  <c r="U48" i="3"/>
  <c r="U46" i="3"/>
  <c r="U44" i="3"/>
  <c r="V72" i="3"/>
  <c r="V64" i="3"/>
  <c r="V63" i="3"/>
  <c r="V61" i="3"/>
  <c r="V59" i="3"/>
  <c r="V57" i="3"/>
  <c r="V55" i="3"/>
  <c r="V53" i="3"/>
  <c r="V51" i="3"/>
  <c r="V49" i="3"/>
  <c r="V47" i="3"/>
  <c r="V45" i="3"/>
  <c r="U87" i="3"/>
  <c r="V74" i="3"/>
  <c r="V66" i="3"/>
  <c r="U61" i="3"/>
  <c r="U59" i="3"/>
  <c r="U57" i="3"/>
  <c r="U55" i="3"/>
  <c r="U53" i="3"/>
  <c r="U51" i="3"/>
  <c r="U49" i="3"/>
  <c r="U47" i="3"/>
  <c r="U45" i="3"/>
  <c r="V76" i="3"/>
  <c r="V58" i="3"/>
  <c r="V50" i="3"/>
  <c r="V41" i="3"/>
  <c r="V39" i="3"/>
  <c r="V37" i="3"/>
  <c r="V35" i="3"/>
  <c r="V33" i="3"/>
  <c r="V31" i="3"/>
  <c r="V29" i="3"/>
  <c r="V27" i="3"/>
  <c r="V25" i="3"/>
  <c r="V24" i="3"/>
  <c r="V21" i="3"/>
  <c r="V19" i="3"/>
  <c r="U18" i="3"/>
  <c r="V15" i="3"/>
  <c r="U14" i="3"/>
  <c r="U11" i="3"/>
  <c r="V8" i="3"/>
  <c r="U7" i="3"/>
  <c r="U4" i="3"/>
  <c r="U95" i="3"/>
  <c r="V60" i="3"/>
  <c r="V52" i="3"/>
  <c r="V43" i="3"/>
  <c r="U41" i="3"/>
  <c r="U39" i="3"/>
  <c r="U37" i="3"/>
  <c r="U35" i="3"/>
  <c r="U33" i="3"/>
  <c r="U31" i="3"/>
  <c r="U29" i="3"/>
  <c r="U27" i="3"/>
  <c r="U25" i="3"/>
  <c r="U24" i="3"/>
  <c r="U21" i="3"/>
  <c r="U19" i="3"/>
  <c r="V16" i="3"/>
  <c r="U15" i="3"/>
  <c r="V12" i="3"/>
  <c r="V9" i="3"/>
  <c r="U8" i="3"/>
  <c r="V5" i="3"/>
  <c r="V62" i="3"/>
  <c r="V54" i="3"/>
  <c r="V46" i="3"/>
  <c r="U43" i="3"/>
  <c r="V42" i="3"/>
  <c r="V40" i="3"/>
  <c r="V38" i="3"/>
  <c r="V36" i="3"/>
  <c r="V34" i="3"/>
  <c r="V32" i="3"/>
  <c r="V30" i="3"/>
  <c r="V28" i="3"/>
  <c r="V26" i="3"/>
  <c r="V23" i="3"/>
  <c r="V22" i="3"/>
  <c r="V20" i="3"/>
  <c r="V17" i="3"/>
  <c r="U16" i="3"/>
  <c r="V13" i="3"/>
  <c r="U12" i="3"/>
  <c r="V10" i="3"/>
  <c r="U9" i="3"/>
  <c r="V6" i="3"/>
  <c r="U5" i="3"/>
  <c r="U20" i="3"/>
  <c r="U30" i="3"/>
  <c r="U38" i="3"/>
  <c r="V44" i="3"/>
  <c r="V48" i="3"/>
  <c r="V18" i="3"/>
  <c r="U28" i="3"/>
  <c r="U36" i="3"/>
  <c r="T103" i="3"/>
  <c r="T101" i="3"/>
  <c r="T99" i="3"/>
  <c r="T97" i="3"/>
  <c r="T95" i="3"/>
  <c r="T93" i="3"/>
  <c r="T91" i="3"/>
  <c r="T89" i="3"/>
  <c r="T87" i="3"/>
  <c r="T85" i="3"/>
  <c r="T83" i="3"/>
  <c r="S103" i="3"/>
  <c r="S101" i="3"/>
  <c r="S99" i="3"/>
  <c r="S97" i="3"/>
  <c r="S95" i="3"/>
  <c r="S93" i="3"/>
  <c r="S91" i="3"/>
  <c r="S89" i="3"/>
  <c r="S87" i="3"/>
  <c r="S85" i="3"/>
  <c r="S83" i="3"/>
  <c r="S81" i="3"/>
  <c r="T104" i="3"/>
  <c r="T102" i="3"/>
  <c r="T100" i="3"/>
  <c r="T98" i="3"/>
  <c r="T96" i="3"/>
  <c r="T94" i="3"/>
  <c r="T92" i="3"/>
  <c r="T90" i="3"/>
  <c r="T88" i="3"/>
  <c r="T86" i="3"/>
  <c r="T84" i="3"/>
  <c r="T82" i="3"/>
  <c r="T80" i="3"/>
  <c r="S104" i="3"/>
  <c r="S96" i="3"/>
  <c r="S88" i="3"/>
  <c r="S79" i="3"/>
  <c r="S77" i="3"/>
  <c r="S75" i="3"/>
  <c r="S73" i="3"/>
  <c r="S71" i="3"/>
  <c r="S69" i="3"/>
  <c r="S67" i="3"/>
  <c r="S65" i="3"/>
  <c r="S63" i="3"/>
  <c r="S98" i="3"/>
  <c r="S90" i="3"/>
  <c r="S82" i="3"/>
  <c r="T78" i="3"/>
  <c r="T76" i="3"/>
  <c r="T74" i="3"/>
  <c r="T72" i="3"/>
  <c r="T70" i="3"/>
  <c r="T68" i="3"/>
  <c r="T66" i="3"/>
  <c r="T64" i="3"/>
  <c r="S100" i="3"/>
  <c r="S92" i="3"/>
  <c r="S84" i="3"/>
  <c r="S80" i="3"/>
  <c r="S78" i="3"/>
  <c r="S76" i="3"/>
  <c r="S74" i="3"/>
  <c r="S72" i="3"/>
  <c r="S70" i="3"/>
  <c r="S68" i="3"/>
  <c r="S66" i="3"/>
  <c r="S64" i="3"/>
  <c r="S94" i="3"/>
  <c r="T81" i="3"/>
  <c r="T77" i="3"/>
  <c r="T69" i="3"/>
  <c r="S61" i="3"/>
  <c r="S59" i="3"/>
  <c r="S57" i="3"/>
  <c r="S55" i="3"/>
  <c r="S53" i="3"/>
  <c r="S51" i="3"/>
  <c r="S49" i="3"/>
  <c r="S47" i="3"/>
  <c r="S45" i="3"/>
  <c r="S43" i="3"/>
  <c r="S102" i="3"/>
  <c r="T79" i="3"/>
  <c r="T71" i="3"/>
  <c r="T62" i="3"/>
  <c r="T60" i="3"/>
  <c r="T58" i="3"/>
  <c r="T56" i="3"/>
  <c r="T54" i="3"/>
  <c r="T52" i="3"/>
  <c r="T50" i="3"/>
  <c r="T48" i="3"/>
  <c r="T46" i="3"/>
  <c r="T73" i="3"/>
  <c r="T65" i="3"/>
  <c r="T63" i="3"/>
  <c r="S62" i="3"/>
  <c r="S60" i="3"/>
  <c r="S58" i="3"/>
  <c r="S56" i="3"/>
  <c r="S54" i="3"/>
  <c r="S52" i="3"/>
  <c r="S50" i="3"/>
  <c r="S48" i="3"/>
  <c r="S46" i="3"/>
  <c r="T8" i="3"/>
  <c r="S11" i="3"/>
  <c r="S14" i="3"/>
  <c r="T15" i="3"/>
  <c r="S18" i="3"/>
  <c r="T19" i="3"/>
  <c r="T21" i="3"/>
  <c r="T24" i="3"/>
  <c r="T25" i="3"/>
  <c r="T27" i="3"/>
  <c r="T29" i="3"/>
  <c r="T31" i="3"/>
  <c r="T33" i="3"/>
  <c r="T35" i="3"/>
  <c r="T37" i="3"/>
  <c r="T39" i="3"/>
  <c r="T41" i="3"/>
  <c r="T45" i="3"/>
  <c r="T53" i="3"/>
  <c r="T61" i="3"/>
  <c r="S6" i="3"/>
  <c r="H90" i="3"/>
  <c r="I90" i="3" s="1"/>
  <c r="T7" i="3"/>
  <c r="S10" i="3"/>
  <c r="T11" i="3"/>
  <c r="S13" i="3"/>
  <c r="T14" i="3"/>
  <c r="S17" i="3"/>
  <c r="T18" i="3"/>
  <c r="S20" i="3"/>
  <c r="S22" i="3"/>
  <c r="S23" i="3"/>
  <c r="S26" i="3"/>
  <c r="S28" i="3"/>
  <c r="S30" i="3"/>
  <c r="S32" i="3"/>
  <c r="S34" i="3"/>
  <c r="S36" i="3"/>
  <c r="S38" i="3"/>
  <c r="S40" i="3"/>
  <c r="S42" i="3"/>
  <c r="S44" i="3"/>
  <c r="T51" i="3"/>
  <c r="T59" i="3"/>
  <c r="T75" i="3"/>
  <c r="T6" i="3"/>
  <c r="S9" i="3"/>
  <c r="D11" i="3"/>
  <c r="D12" i="3" s="1"/>
  <c r="T10" i="3"/>
  <c r="S12" i="3"/>
  <c r="T13" i="3"/>
  <c r="S16" i="3"/>
  <c r="T17" i="3"/>
  <c r="T20" i="3"/>
  <c r="T22" i="3"/>
  <c r="T23" i="3"/>
  <c r="T26" i="3"/>
  <c r="T28" i="3"/>
  <c r="T30" i="3"/>
  <c r="T32" i="3"/>
  <c r="T34" i="3"/>
  <c r="T36" i="3"/>
  <c r="T38" i="3"/>
  <c r="T40" i="3"/>
  <c r="T42" i="3"/>
  <c r="T44" i="3"/>
  <c r="T49" i="3"/>
  <c r="T57" i="3"/>
  <c r="T67" i="3"/>
  <c r="J4" i="3" l="1"/>
  <c r="H31" i="3"/>
  <c r="I31" i="3" s="1"/>
  <c r="H18" i="3"/>
  <c r="I18" i="3" s="1"/>
  <c r="H69" i="3"/>
  <c r="I69" i="3" s="1"/>
  <c r="H43" i="3"/>
  <c r="I43" i="3" s="1"/>
  <c r="H61" i="3"/>
  <c r="I61" i="3" s="1"/>
  <c r="H27" i="3"/>
  <c r="I27" i="3" s="1"/>
  <c r="H21" i="3"/>
  <c r="I21" i="3" s="1"/>
  <c r="C23" i="3"/>
  <c r="H104" i="3"/>
  <c r="I104" i="3" s="1"/>
  <c r="H52" i="3"/>
  <c r="I52" i="3" s="1"/>
  <c r="H66" i="3"/>
  <c r="I66" i="3" s="1"/>
  <c r="H57" i="3"/>
  <c r="I57" i="3" s="1"/>
  <c r="H48" i="3"/>
  <c r="I48" i="3" s="1"/>
  <c r="H78" i="3"/>
  <c r="I78" i="3" s="1"/>
  <c r="H86" i="3"/>
  <c r="I86" i="3" s="1"/>
  <c r="H11" i="3"/>
  <c r="I11" i="3" s="1"/>
  <c r="H7" i="3"/>
  <c r="I7" i="3" s="1"/>
  <c r="H35" i="3"/>
  <c r="I35" i="3" s="1"/>
  <c r="H24" i="3"/>
  <c r="I24" i="3" s="1"/>
  <c r="H15" i="3"/>
  <c r="I15" i="3" s="1"/>
  <c r="H45" i="3"/>
  <c r="I45" i="3" s="1"/>
  <c r="H12" i="3"/>
  <c r="I12" i="3" s="1"/>
  <c r="H53" i="3"/>
  <c r="I53" i="3" s="1"/>
  <c r="H44" i="3"/>
  <c r="I44" i="3" s="1"/>
  <c r="H60" i="3"/>
  <c r="I60" i="3" s="1"/>
  <c r="H77" i="3"/>
  <c r="I77" i="3" s="1"/>
  <c r="H85" i="3"/>
  <c r="I85" i="3" s="1"/>
  <c r="H74" i="3"/>
  <c r="I74" i="3" s="1"/>
  <c r="H99" i="3"/>
  <c r="I99" i="3" s="1"/>
  <c r="H82" i="3"/>
  <c r="I82" i="3" s="1"/>
  <c r="H98" i="3"/>
  <c r="I98" i="3" s="1"/>
  <c r="H65" i="3"/>
  <c r="I65" i="3" s="1"/>
  <c r="H101" i="3"/>
  <c r="I101" i="3" s="1"/>
  <c r="H102" i="3"/>
  <c r="I102" i="3" s="1"/>
  <c r="H14" i="3"/>
  <c r="I14" i="3" s="1"/>
  <c r="H39" i="3"/>
  <c r="I39" i="3" s="1"/>
  <c r="H19" i="3"/>
  <c r="I19" i="3" s="1"/>
  <c r="H8" i="3"/>
  <c r="I8" i="3" s="1"/>
  <c r="H49" i="3"/>
  <c r="I49" i="3" s="1"/>
  <c r="H56" i="3"/>
  <c r="I56" i="3" s="1"/>
  <c r="H73" i="3"/>
  <c r="I73" i="3" s="1"/>
  <c r="H95" i="3"/>
  <c r="I95" i="3" s="1"/>
  <c r="H70" i="3"/>
  <c r="I70" i="3" s="1"/>
  <c r="H83" i="3"/>
  <c r="I83" i="3" s="1"/>
  <c r="H94" i="3"/>
  <c r="I94" i="3" s="1"/>
  <c r="D23" i="3"/>
  <c r="H41" i="3"/>
  <c r="I41" i="3" s="1"/>
  <c r="H37" i="3"/>
  <c r="I37" i="3" s="1"/>
  <c r="H33" i="3"/>
  <c r="I33" i="3" s="1"/>
  <c r="H29" i="3"/>
  <c r="I29" i="3" s="1"/>
  <c r="H25" i="3"/>
  <c r="I25" i="3" s="1"/>
  <c r="H16" i="3"/>
  <c r="I16" i="3" s="1"/>
  <c r="H47" i="3"/>
  <c r="I47" i="3" s="1"/>
  <c r="H51" i="3"/>
  <c r="I51" i="3" s="1"/>
  <c r="H55" i="3"/>
  <c r="I55" i="3" s="1"/>
  <c r="H59" i="3"/>
  <c r="I59" i="3" s="1"/>
  <c r="H63" i="3"/>
  <c r="I63" i="3" s="1"/>
  <c r="H97" i="3"/>
  <c r="I97" i="3" s="1"/>
  <c r="H89" i="3"/>
  <c r="I89" i="3" s="1"/>
  <c r="H87" i="3"/>
  <c r="I87" i="3" s="1"/>
  <c r="H103" i="3"/>
  <c r="I103" i="3" s="1"/>
  <c r="H93" i="3"/>
  <c r="I93" i="3" s="1"/>
  <c r="H64" i="3"/>
  <c r="I64" i="3" s="1"/>
  <c r="H68" i="3"/>
  <c r="I68" i="3" s="1"/>
  <c r="H72" i="3"/>
  <c r="I72" i="3" s="1"/>
  <c r="H76" i="3"/>
  <c r="I76" i="3" s="1"/>
  <c r="H80" i="3"/>
  <c r="I80" i="3" s="1"/>
  <c r="H91" i="3"/>
  <c r="I91" i="3" s="1"/>
  <c r="H84" i="3"/>
  <c r="I84" i="3" s="1"/>
  <c r="H88" i="3"/>
  <c r="I88" i="3" s="1"/>
  <c r="H92" i="3"/>
  <c r="I92" i="3" s="1"/>
  <c r="H96" i="3"/>
  <c r="I96" i="3" s="1"/>
  <c r="H100" i="3"/>
  <c r="I100" i="3" s="1"/>
  <c r="R104" i="3"/>
  <c r="J104" i="3"/>
  <c r="R102" i="3"/>
  <c r="R100" i="3"/>
  <c r="R98" i="3"/>
  <c r="R96" i="3"/>
  <c r="R94" i="3"/>
  <c r="J94" i="3"/>
  <c r="R92" i="3"/>
  <c r="R90" i="3"/>
  <c r="J90" i="3"/>
  <c r="R88" i="3"/>
  <c r="R86" i="3"/>
  <c r="R84" i="3"/>
  <c r="R82" i="3"/>
  <c r="Q104" i="3"/>
  <c r="Q102" i="3"/>
  <c r="Q100" i="3"/>
  <c r="Q98" i="3"/>
  <c r="Q96" i="3"/>
  <c r="Q94" i="3"/>
  <c r="Q92" i="3"/>
  <c r="Q90" i="3"/>
  <c r="Q88" i="3"/>
  <c r="Q86" i="3"/>
  <c r="Q84" i="3"/>
  <c r="Q82" i="3"/>
  <c r="R103" i="3"/>
  <c r="R101" i="3"/>
  <c r="R99" i="3"/>
  <c r="J99" i="3"/>
  <c r="R97" i="3"/>
  <c r="R95" i="3"/>
  <c r="R93" i="3"/>
  <c r="R91" i="3"/>
  <c r="R89" i="3"/>
  <c r="R87" i="3"/>
  <c r="R85" i="3"/>
  <c r="R83" i="3"/>
  <c r="R81" i="3"/>
  <c r="Q103" i="3"/>
  <c r="Q95" i="3"/>
  <c r="Q87" i="3"/>
  <c r="Q81" i="3"/>
  <c r="Q80" i="3"/>
  <c r="Q78" i="3"/>
  <c r="Q76" i="3"/>
  <c r="Q74" i="3"/>
  <c r="Q72" i="3"/>
  <c r="Q70" i="3"/>
  <c r="Q68" i="3"/>
  <c r="Q66" i="3"/>
  <c r="Q64" i="3"/>
  <c r="Q97" i="3"/>
  <c r="Q89" i="3"/>
  <c r="R79" i="3"/>
  <c r="R77" i="3"/>
  <c r="J77" i="3"/>
  <c r="R75" i="3"/>
  <c r="R73" i="3"/>
  <c r="J73" i="3"/>
  <c r="R71" i="3"/>
  <c r="R69" i="3"/>
  <c r="R67" i="3"/>
  <c r="R65" i="3"/>
  <c r="Q99" i="3"/>
  <c r="Q91" i="3"/>
  <c r="Q83" i="3"/>
  <c r="Q79" i="3"/>
  <c r="Q77" i="3"/>
  <c r="Q75" i="3"/>
  <c r="Q73" i="3"/>
  <c r="Q71" i="3"/>
  <c r="Q69" i="3"/>
  <c r="Q67" i="3"/>
  <c r="Q65" i="3"/>
  <c r="Q85" i="3"/>
  <c r="R76" i="3"/>
  <c r="J72" i="3"/>
  <c r="R68" i="3"/>
  <c r="Q63" i="3"/>
  <c r="Q62" i="3"/>
  <c r="Q60" i="3"/>
  <c r="Q58" i="3"/>
  <c r="Q56" i="3"/>
  <c r="Q54" i="3"/>
  <c r="Q52" i="3"/>
  <c r="Q50" i="3"/>
  <c r="Q48" i="3"/>
  <c r="Q46" i="3"/>
  <c r="Q44" i="3"/>
  <c r="Q93" i="3"/>
  <c r="R78" i="3"/>
  <c r="R70" i="3"/>
  <c r="J63" i="3"/>
  <c r="R61" i="3"/>
  <c r="J61" i="3"/>
  <c r="R59" i="3"/>
  <c r="R57" i="3"/>
  <c r="R55" i="3"/>
  <c r="R53" i="3"/>
  <c r="R51" i="3"/>
  <c r="R49" i="3"/>
  <c r="R47" i="3"/>
  <c r="J47" i="3"/>
  <c r="R45" i="3"/>
  <c r="Q101" i="3"/>
  <c r="R80" i="3"/>
  <c r="J76" i="3"/>
  <c r="R72" i="3"/>
  <c r="R64" i="3"/>
  <c r="Q61" i="3"/>
  <c r="Q59" i="3"/>
  <c r="Q57" i="3"/>
  <c r="Q55" i="3"/>
  <c r="Q53" i="3"/>
  <c r="Q51" i="3"/>
  <c r="Q49" i="3"/>
  <c r="Q47" i="3"/>
  <c r="Q45" i="3"/>
  <c r="R63" i="3"/>
  <c r="J60" i="3"/>
  <c r="R56" i="3"/>
  <c r="J52" i="3"/>
  <c r="R48" i="3"/>
  <c r="R43" i="3"/>
  <c r="R41" i="3"/>
  <c r="R39" i="3"/>
  <c r="R37" i="3"/>
  <c r="R35" i="3"/>
  <c r="R33" i="3"/>
  <c r="J33" i="3"/>
  <c r="R31" i="3"/>
  <c r="J31" i="3"/>
  <c r="R29" i="3"/>
  <c r="R27" i="3"/>
  <c r="R25" i="3"/>
  <c r="R24" i="3"/>
  <c r="R21" i="3"/>
  <c r="R19" i="3"/>
  <c r="J19" i="3"/>
  <c r="Q18" i="3"/>
  <c r="R15" i="3"/>
  <c r="Q14" i="3"/>
  <c r="Q11" i="3"/>
  <c r="R8" i="3"/>
  <c r="J8" i="3"/>
  <c r="Q7" i="3"/>
  <c r="R66" i="3"/>
  <c r="R58" i="3"/>
  <c r="R50" i="3"/>
  <c r="J45" i="3"/>
  <c r="Q43" i="3"/>
  <c r="Q41" i="3"/>
  <c r="Q39" i="3"/>
  <c r="Q37" i="3"/>
  <c r="Q35" i="3"/>
  <c r="Q33" i="3"/>
  <c r="Q31" i="3"/>
  <c r="Q29" i="3"/>
  <c r="Q27" i="3"/>
  <c r="Q25" i="3"/>
  <c r="Q24" i="3"/>
  <c r="Q21" i="3"/>
  <c r="Q19" i="3"/>
  <c r="R16" i="3"/>
  <c r="Q15" i="3"/>
  <c r="R12" i="3"/>
  <c r="R9" i="3"/>
  <c r="Q8" i="3"/>
  <c r="R5" i="3"/>
  <c r="H5" i="3"/>
  <c r="I5" i="3" s="1"/>
  <c r="R74" i="3"/>
  <c r="R60" i="3"/>
  <c r="R52" i="3"/>
  <c r="J48" i="3"/>
  <c r="R44" i="3"/>
  <c r="R42" i="3"/>
  <c r="R40" i="3"/>
  <c r="R38" i="3"/>
  <c r="R36" i="3"/>
  <c r="R34" i="3"/>
  <c r="R32" i="3"/>
  <c r="R30" i="3"/>
  <c r="R28" i="3"/>
  <c r="R26" i="3"/>
  <c r="R23" i="3"/>
  <c r="R22" i="3"/>
  <c r="R20" i="3"/>
  <c r="R17" i="3"/>
  <c r="Q16" i="3"/>
  <c r="R13" i="3"/>
  <c r="Q12" i="3"/>
  <c r="R10" i="3"/>
  <c r="Q9" i="3"/>
  <c r="R6" i="3"/>
  <c r="Q5" i="3"/>
  <c r="R54" i="3"/>
  <c r="Q42" i="3"/>
  <c r="H38" i="3"/>
  <c r="I38" i="3" s="1"/>
  <c r="Q34" i="3"/>
  <c r="H30" i="3"/>
  <c r="I30" i="3" s="1"/>
  <c r="Q26" i="3"/>
  <c r="H20" i="3"/>
  <c r="I20" i="3" s="1"/>
  <c r="R14" i="3"/>
  <c r="Q13" i="3"/>
  <c r="R7" i="3"/>
  <c r="Q6" i="3"/>
  <c r="Q4" i="3"/>
  <c r="Q23" i="3"/>
  <c r="R4" i="3"/>
  <c r="J78" i="3"/>
  <c r="R62" i="3"/>
  <c r="H40" i="3"/>
  <c r="I40" i="3" s="1"/>
  <c r="Q36" i="3"/>
  <c r="H32" i="3"/>
  <c r="I32" i="3" s="1"/>
  <c r="Q28" i="3"/>
  <c r="H23" i="3"/>
  <c r="I23" i="3" s="1"/>
  <c r="H22" i="3"/>
  <c r="I22" i="3" s="1"/>
  <c r="R18" i="3"/>
  <c r="Q17" i="3"/>
  <c r="H10" i="3"/>
  <c r="I10" i="3" s="1"/>
  <c r="R46" i="3"/>
  <c r="Q32" i="3"/>
  <c r="J18" i="3"/>
  <c r="R11" i="3"/>
  <c r="H42" i="3"/>
  <c r="I42" i="3" s="1"/>
  <c r="Q38" i="3"/>
  <c r="H34" i="3"/>
  <c r="I34" i="3" s="1"/>
  <c r="Q30" i="3"/>
  <c r="H26" i="3"/>
  <c r="I26" i="3" s="1"/>
  <c r="Q20" i="3"/>
  <c r="H13" i="3"/>
  <c r="I13" i="3" s="1"/>
  <c r="J7" i="3"/>
  <c r="H6" i="3"/>
  <c r="I6" i="3" s="1"/>
  <c r="Q40" i="3"/>
  <c r="H36" i="3"/>
  <c r="I36" i="3" s="1"/>
  <c r="H28" i="3"/>
  <c r="I28" i="3" s="1"/>
  <c r="Q22" i="3"/>
  <c r="H17" i="3"/>
  <c r="I17" i="3" s="1"/>
  <c r="Q10" i="3"/>
  <c r="H9" i="3"/>
  <c r="I9" i="3" s="1"/>
  <c r="H46" i="3"/>
  <c r="I46" i="3" s="1"/>
  <c r="H50" i="3"/>
  <c r="I50" i="3" s="1"/>
  <c r="H54" i="3"/>
  <c r="I54" i="3" s="1"/>
  <c r="H58" i="3"/>
  <c r="I58" i="3" s="1"/>
  <c r="H62" i="3"/>
  <c r="I62" i="3" s="1"/>
  <c r="H67" i="3"/>
  <c r="I67" i="3" s="1"/>
  <c r="H71" i="3"/>
  <c r="I71" i="3" s="1"/>
  <c r="H75" i="3"/>
  <c r="I75" i="3" s="1"/>
  <c r="H79" i="3"/>
  <c r="I79" i="3" s="1"/>
  <c r="H81" i="3"/>
  <c r="I81" i="3" s="1"/>
  <c r="D15" i="3"/>
  <c r="D17" i="3" s="1"/>
  <c r="D18" i="3" s="1"/>
  <c r="D19" i="3" s="1"/>
  <c r="K4" i="3" s="1"/>
  <c r="L4" i="3" s="1"/>
  <c r="B4" i="4" s="1"/>
  <c r="B107" i="4" s="1"/>
  <c r="J82" i="3" l="1"/>
  <c r="J103" i="3"/>
  <c r="J66" i="3"/>
  <c r="J69" i="3"/>
  <c r="J101" i="3"/>
  <c r="M4" i="3"/>
  <c r="C4" i="4" s="1"/>
  <c r="C107" i="4" s="1"/>
  <c r="J84" i="3"/>
  <c r="K31" i="3"/>
  <c r="M31" i="3" s="1"/>
  <c r="D25" i="3"/>
  <c r="J100" i="3"/>
  <c r="J43" i="3"/>
  <c r="J16" i="3"/>
  <c r="J15" i="3"/>
  <c r="J55" i="3"/>
  <c r="K27" i="3"/>
  <c r="J11" i="3"/>
  <c r="J21" i="3"/>
  <c r="J44" i="3"/>
  <c r="J68" i="3"/>
  <c r="J83" i="3"/>
  <c r="J27" i="3"/>
  <c r="J37" i="3"/>
  <c r="J57" i="3"/>
  <c r="K79" i="3"/>
  <c r="K62" i="3"/>
  <c r="K6" i="3"/>
  <c r="K42" i="3"/>
  <c r="K32" i="3"/>
  <c r="J74" i="3"/>
  <c r="J91" i="3"/>
  <c r="K88" i="3"/>
  <c r="K76" i="3"/>
  <c r="M76" i="3" s="1"/>
  <c r="C76" i="4" s="1"/>
  <c r="C179" i="4" s="1"/>
  <c r="K93" i="3"/>
  <c r="K97" i="3"/>
  <c r="K51" i="3"/>
  <c r="K29" i="3"/>
  <c r="K95" i="3"/>
  <c r="K8" i="3"/>
  <c r="M8" i="3" s="1"/>
  <c r="C8" i="4" s="1"/>
  <c r="C111" i="4" s="1"/>
  <c r="K102" i="3"/>
  <c r="K82" i="3"/>
  <c r="M82" i="3" s="1"/>
  <c r="C82" i="4" s="1"/>
  <c r="C185" i="4" s="1"/>
  <c r="K77" i="3"/>
  <c r="M77" i="3" s="1"/>
  <c r="K12" i="3"/>
  <c r="K35" i="3"/>
  <c r="K78" i="3"/>
  <c r="L78" i="3" s="1"/>
  <c r="B78" i="4" s="1"/>
  <c r="B181" i="4" s="1"/>
  <c r="K52" i="3"/>
  <c r="M52" i="3" s="1"/>
  <c r="C52" i="4" s="1"/>
  <c r="C155" i="4" s="1"/>
  <c r="K46" i="3"/>
  <c r="K26" i="3"/>
  <c r="K81" i="3"/>
  <c r="K67" i="3"/>
  <c r="K50" i="3"/>
  <c r="K17" i="3"/>
  <c r="J56" i="3"/>
  <c r="J39" i="3"/>
  <c r="J59" i="3"/>
  <c r="J65" i="3"/>
  <c r="J87" i="3"/>
  <c r="J96" i="3"/>
  <c r="K75" i="3"/>
  <c r="K58" i="3"/>
  <c r="K9" i="3"/>
  <c r="K28" i="3"/>
  <c r="K10" i="3"/>
  <c r="K22" i="3"/>
  <c r="K20" i="3"/>
  <c r="K38" i="3"/>
  <c r="J6" i="3"/>
  <c r="J42" i="3"/>
  <c r="J12" i="3"/>
  <c r="J35" i="3"/>
  <c r="J93" i="3"/>
  <c r="J97" i="3"/>
  <c r="J88" i="3"/>
  <c r="J102" i="3"/>
  <c r="K100" i="3"/>
  <c r="K84" i="3"/>
  <c r="K72" i="3"/>
  <c r="L72" i="3" s="1"/>
  <c r="B72" i="4" s="1"/>
  <c r="B175" i="4" s="1"/>
  <c r="K103" i="3"/>
  <c r="K63" i="3"/>
  <c r="K47" i="3"/>
  <c r="L47" i="3" s="1"/>
  <c r="B47" i="4" s="1"/>
  <c r="B150" i="4" s="1"/>
  <c r="K33" i="3"/>
  <c r="M33" i="3" s="1"/>
  <c r="C33" i="4" s="1"/>
  <c r="C136" i="4" s="1"/>
  <c r="K94" i="3"/>
  <c r="L94" i="3" s="1"/>
  <c r="B94" i="4" s="1"/>
  <c r="B197" i="4" s="1"/>
  <c r="K73" i="3"/>
  <c r="M73" i="3" s="1"/>
  <c r="C73" i="4" s="1"/>
  <c r="C176" i="4" s="1"/>
  <c r="K19" i="3"/>
  <c r="L19" i="3" s="1"/>
  <c r="K101" i="3"/>
  <c r="K99" i="3"/>
  <c r="K60" i="3"/>
  <c r="K45" i="3"/>
  <c r="M45" i="3" s="1"/>
  <c r="K7" i="3"/>
  <c r="L7" i="3" s="1"/>
  <c r="B7" i="4" s="1"/>
  <c r="B110" i="4" s="1"/>
  <c r="K48" i="3"/>
  <c r="M48" i="3" s="1"/>
  <c r="C48" i="4" s="1"/>
  <c r="C151" i="4" s="1"/>
  <c r="J26" i="3"/>
  <c r="K5" i="3"/>
  <c r="K61" i="3"/>
  <c r="M61" i="3" s="1"/>
  <c r="C61" i="4" s="1"/>
  <c r="C164" i="4" s="1"/>
  <c r="K71" i="3"/>
  <c r="K54" i="3"/>
  <c r="K36" i="3"/>
  <c r="K13" i="3"/>
  <c r="K34" i="3"/>
  <c r="K23" i="3"/>
  <c r="K40" i="3"/>
  <c r="J75" i="3"/>
  <c r="J79" i="3"/>
  <c r="K96" i="3"/>
  <c r="K91" i="3"/>
  <c r="K68" i="3"/>
  <c r="K87" i="3"/>
  <c r="K59" i="3"/>
  <c r="K16" i="3"/>
  <c r="K37" i="3"/>
  <c r="K83" i="3"/>
  <c r="K56" i="3"/>
  <c r="K39" i="3"/>
  <c r="K65" i="3"/>
  <c r="K74" i="3"/>
  <c r="K44" i="3"/>
  <c r="K15" i="3"/>
  <c r="K11" i="3"/>
  <c r="K57" i="3"/>
  <c r="K104" i="3"/>
  <c r="M104" i="3" s="1"/>
  <c r="K90" i="3"/>
  <c r="K43" i="3"/>
  <c r="K30" i="3"/>
  <c r="J29" i="3"/>
  <c r="J51" i="3"/>
  <c r="J95" i="3"/>
  <c r="K92" i="3"/>
  <c r="K80" i="3"/>
  <c r="K64" i="3"/>
  <c r="K89" i="3"/>
  <c r="K55" i="3"/>
  <c r="K25" i="3"/>
  <c r="K41" i="3"/>
  <c r="K70" i="3"/>
  <c r="K49" i="3"/>
  <c r="K14" i="3"/>
  <c r="K98" i="3"/>
  <c r="K85" i="3"/>
  <c r="K53" i="3"/>
  <c r="K24" i="3"/>
  <c r="K86" i="3"/>
  <c r="K66" i="3"/>
  <c r="K18" i="3"/>
  <c r="L18" i="3" s="1"/>
  <c r="K21" i="3"/>
  <c r="K69" i="3"/>
  <c r="J22" i="3"/>
  <c r="J34" i="3"/>
  <c r="J85" i="3"/>
  <c r="J14" i="3"/>
  <c r="J70" i="3"/>
  <c r="J24" i="3"/>
  <c r="J49" i="3"/>
  <c r="J53" i="3"/>
  <c r="J98" i="3"/>
  <c r="J38" i="3"/>
  <c r="C25" i="3"/>
  <c r="J86" i="3"/>
  <c r="J17" i="3"/>
  <c r="J30" i="3"/>
  <c r="J58" i="3"/>
  <c r="J13" i="3"/>
  <c r="J9" i="3"/>
  <c r="J64" i="3"/>
  <c r="J80" i="3"/>
  <c r="J50" i="3"/>
  <c r="J54" i="3"/>
  <c r="J67" i="3"/>
  <c r="J71" i="3"/>
  <c r="D16" i="3"/>
  <c r="J10" i="3"/>
  <c r="J20" i="3"/>
  <c r="J23" i="3"/>
  <c r="J28" i="3"/>
  <c r="J32" i="3"/>
  <c r="J36" i="3"/>
  <c r="J40" i="3"/>
  <c r="J5" i="3"/>
  <c r="J46" i="3"/>
  <c r="J62" i="3"/>
  <c r="J25" i="3"/>
  <c r="J41" i="3"/>
  <c r="J81" i="3"/>
  <c r="J89" i="3"/>
  <c r="J92" i="3"/>
  <c r="P31" i="3" l="1"/>
  <c r="C31" i="4"/>
  <c r="C134" i="4" s="1"/>
  <c r="O18" i="3"/>
  <c r="B18" i="4"/>
  <c r="B121" i="4" s="1"/>
  <c r="P77" i="3"/>
  <c r="C77" i="4"/>
  <c r="C180" i="4" s="1"/>
  <c r="P45" i="3"/>
  <c r="C45" i="4"/>
  <c r="C148" i="4" s="1"/>
  <c r="O19" i="3"/>
  <c r="B19" i="4"/>
  <c r="B122" i="4" s="1"/>
  <c r="P104" i="3"/>
  <c r="C104" i="4"/>
  <c r="C207" i="4" s="1"/>
  <c r="M89" i="3"/>
  <c r="C89" i="4" s="1"/>
  <c r="C192" i="4" s="1"/>
  <c r="L89" i="3"/>
  <c r="B89" i="4" s="1"/>
  <c r="B192" i="4" s="1"/>
  <c r="M50" i="3"/>
  <c r="C50" i="4" s="1"/>
  <c r="C153" i="4" s="1"/>
  <c r="L50" i="3"/>
  <c r="B50" i="4" s="1"/>
  <c r="B153" i="4" s="1"/>
  <c r="M30" i="3"/>
  <c r="C30" i="4" s="1"/>
  <c r="C133" i="4" s="1"/>
  <c r="L30" i="3"/>
  <c r="B30" i="4" s="1"/>
  <c r="B133" i="4" s="1"/>
  <c r="M86" i="3"/>
  <c r="C86" i="4" s="1"/>
  <c r="C189" i="4" s="1"/>
  <c r="L86" i="3"/>
  <c r="B86" i="4" s="1"/>
  <c r="B189" i="4" s="1"/>
  <c r="M53" i="3"/>
  <c r="C53" i="4" s="1"/>
  <c r="C156" i="4" s="1"/>
  <c r="L53" i="3"/>
  <c r="B53" i="4" s="1"/>
  <c r="B156" i="4" s="1"/>
  <c r="M14" i="3"/>
  <c r="C14" i="4" s="1"/>
  <c r="C117" i="4" s="1"/>
  <c r="L14" i="3"/>
  <c r="B14" i="4" s="1"/>
  <c r="B117" i="4" s="1"/>
  <c r="L51" i="3"/>
  <c r="B51" i="4" s="1"/>
  <c r="B154" i="4" s="1"/>
  <c r="M51" i="3"/>
  <c r="L97" i="3"/>
  <c r="B97" i="4" s="1"/>
  <c r="B200" i="4" s="1"/>
  <c r="M97" i="3"/>
  <c r="M42" i="3"/>
  <c r="L42" i="3"/>
  <c r="M65" i="3"/>
  <c r="C65" i="4" s="1"/>
  <c r="C168" i="4" s="1"/>
  <c r="L65" i="3"/>
  <c r="B65" i="4" s="1"/>
  <c r="B168" i="4" s="1"/>
  <c r="M57" i="3"/>
  <c r="C57" i="4" s="1"/>
  <c r="C160" i="4" s="1"/>
  <c r="L57" i="3"/>
  <c r="B57" i="4" s="1"/>
  <c r="B160" i="4" s="1"/>
  <c r="M68" i="3"/>
  <c r="C68" i="4" s="1"/>
  <c r="C171" i="4" s="1"/>
  <c r="L68" i="3"/>
  <c r="B68" i="4" s="1"/>
  <c r="B171" i="4" s="1"/>
  <c r="L43" i="3"/>
  <c r="B43" i="4" s="1"/>
  <c r="B146" i="4" s="1"/>
  <c r="M43" i="3"/>
  <c r="C43" i="4" s="1"/>
  <c r="C146" i="4" s="1"/>
  <c r="M84" i="3"/>
  <c r="L84" i="3"/>
  <c r="L101" i="3"/>
  <c r="M101" i="3"/>
  <c r="C101" i="4" s="1"/>
  <c r="C204" i="4" s="1"/>
  <c r="M66" i="3"/>
  <c r="C66" i="4" s="1"/>
  <c r="C169" i="4" s="1"/>
  <c r="L66" i="3"/>
  <c r="B66" i="4" s="1"/>
  <c r="B169" i="4" s="1"/>
  <c r="L31" i="3"/>
  <c r="M18" i="3"/>
  <c r="C18" i="4" s="1"/>
  <c r="C121" i="4" s="1"/>
  <c r="L77" i="3"/>
  <c r="B77" i="4" s="1"/>
  <c r="B180" i="4" s="1"/>
  <c r="L33" i="3"/>
  <c r="B33" i="4" s="1"/>
  <c r="B136" i="4" s="1"/>
  <c r="L48" i="3"/>
  <c r="B48" i="4" s="1"/>
  <c r="B151" i="4" s="1"/>
  <c r="L82" i="3"/>
  <c r="M47" i="3"/>
  <c r="M5" i="3"/>
  <c r="C5" i="4" s="1"/>
  <c r="C108" i="4" s="1"/>
  <c r="L5" i="3"/>
  <c r="B5" i="4" s="1"/>
  <c r="B108" i="4" s="1"/>
  <c r="M25" i="3"/>
  <c r="C25" i="4" s="1"/>
  <c r="C128" i="4" s="1"/>
  <c r="L25" i="3"/>
  <c r="B25" i="4" s="1"/>
  <c r="B128" i="4" s="1"/>
  <c r="M40" i="3"/>
  <c r="C40" i="4" s="1"/>
  <c r="C143" i="4" s="1"/>
  <c r="L40" i="3"/>
  <c r="B40" i="4" s="1"/>
  <c r="B143" i="4" s="1"/>
  <c r="L23" i="3"/>
  <c r="B23" i="4" s="1"/>
  <c r="B126" i="4" s="1"/>
  <c r="M23" i="3"/>
  <c r="C23" i="4" s="1"/>
  <c r="C126" i="4" s="1"/>
  <c r="L71" i="3"/>
  <c r="B71" i="4" s="1"/>
  <c r="B174" i="4" s="1"/>
  <c r="M71" i="3"/>
  <c r="C71" i="4" s="1"/>
  <c r="C174" i="4" s="1"/>
  <c r="M9" i="3"/>
  <c r="C9" i="4" s="1"/>
  <c r="C112" i="4" s="1"/>
  <c r="L9" i="3"/>
  <c r="B9" i="4" s="1"/>
  <c r="B112" i="4" s="1"/>
  <c r="M17" i="3"/>
  <c r="C17" i="4" s="1"/>
  <c r="C120" i="4" s="1"/>
  <c r="L17" i="3"/>
  <c r="B17" i="4" s="1"/>
  <c r="B120" i="4" s="1"/>
  <c r="M49" i="3"/>
  <c r="C49" i="4" s="1"/>
  <c r="C152" i="4" s="1"/>
  <c r="L49" i="3"/>
  <c r="B49" i="4" s="1"/>
  <c r="B152" i="4" s="1"/>
  <c r="M85" i="3"/>
  <c r="C85" i="4" s="1"/>
  <c r="C188" i="4" s="1"/>
  <c r="L85" i="3"/>
  <c r="B85" i="4" s="1"/>
  <c r="B188" i="4" s="1"/>
  <c r="M29" i="3"/>
  <c r="L29" i="3"/>
  <c r="M26" i="3"/>
  <c r="L26" i="3"/>
  <c r="B26" i="4" s="1"/>
  <c r="B129" i="4" s="1"/>
  <c r="P73" i="3"/>
  <c r="L93" i="3"/>
  <c r="B93" i="4" s="1"/>
  <c r="B196" i="4" s="1"/>
  <c r="M93" i="3"/>
  <c r="L6" i="3"/>
  <c r="B6" i="4" s="1"/>
  <c r="B109" i="4" s="1"/>
  <c r="M6" i="3"/>
  <c r="L59" i="3"/>
  <c r="B59" i="4" s="1"/>
  <c r="B162" i="4" s="1"/>
  <c r="M59" i="3"/>
  <c r="C59" i="4" s="1"/>
  <c r="C162" i="4" s="1"/>
  <c r="P8" i="3"/>
  <c r="L91" i="3"/>
  <c r="B91" i="4" s="1"/>
  <c r="B194" i="4" s="1"/>
  <c r="M91" i="3"/>
  <c r="C91" i="4" s="1"/>
  <c r="C194" i="4" s="1"/>
  <c r="M37" i="3"/>
  <c r="C37" i="4" s="1"/>
  <c r="C140" i="4" s="1"/>
  <c r="L37" i="3"/>
  <c r="B37" i="4" s="1"/>
  <c r="B140" i="4" s="1"/>
  <c r="M44" i="3"/>
  <c r="L44" i="3"/>
  <c r="B44" i="4" s="1"/>
  <c r="B147" i="4" s="1"/>
  <c r="L55" i="3"/>
  <c r="B55" i="4" s="1"/>
  <c r="B158" i="4" s="1"/>
  <c r="M55" i="3"/>
  <c r="C55" i="4" s="1"/>
  <c r="C158" i="4" s="1"/>
  <c r="M100" i="3"/>
  <c r="L100" i="3"/>
  <c r="M69" i="3"/>
  <c r="L69" i="3"/>
  <c r="B69" i="4" s="1"/>
  <c r="B172" i="4" s="1"/>
  <c r="L60" i="3"/>
  <c r="M7" i="3"/>
  <c r="C7" i="4" s="1"/>
  <c r="C110" i="4" s="1"/>
  <c r="M63" i="3"/>
  <c r="L61" i="3"/>
  <c r="B61" i="4" s="1"/>
  <c r="B164" i="4" s="1"/>
  <c r="L103" i="3"/>
  <c r="B103" i="4" s="1"/>
  <c r="B206" i="4" s="1"/>
  <c r="M103" i="3"/>
  <c r="C103" i="4" s="1"/>
  <c r="C206" i="4" s="1"/>
  <c r="M28" i="3"/>
  <c r="C28" i="4" s="1"/>
  <c r="C131" i="4" s="1"/>
  <c r="L28" i="3"/>
  <c r="B28" i="4" s="1"/>
  <c r="B131" i="4" s="1"/>
  <c r="M81" i="3"/>
  <c r="C81" i="4" s="1"/>
  <c r="C184" i="4" s="1"/>
  <c r="L81" i="3"/>
  <c r="B81" i="4" s="1"/>
  <c r="B184" i="4" s="1"/>
  <c r="M62" i="3"/>
  <c r="C62" i="4" s="1"/>
  <c r="C165" i="4" s="1"/>
  <c r="L62" i="3"/>
  <c r="B62" i="4" s="1"/>
  <c r="B165" i="4" s="1"/>
  <c r="M36" i="3"/>
  <c r="C36" i="4" s="1"/>
  <c r="C139" i="4" s="1"/>
  <c r="L36" i="3"/>
  <c r="B36" i="4" s="1"/>
  <c r="B139" i="4" s="1"/>
  <c r="M20" i="3"/>
  <c r="C20" i="4" s="1"/>
  <c r="C123" i="4" s="1"/>
  <c r="L20" i="3"/>
  <c r="B20" i="4" s="1"/>
  <c r="B123" i="4" s="1"/>
  <c r="L67" i="3"/>
  <c r="B67" i="4" s="1"/>
  <c r="B170" i="4" s="1"/>
  <c r="M67" i="3"/>
  <c r="C67" i="4" s="1"/>
  <c r="C170" i="4" s="1"/>
  <c r="M54" i="3"/>
  <c r="C54" i="4" s="1"/>
  <c r="C157" i="4" s="1"/>
  <c r="L54" i="3"/>
  <c r="B54" i="4" s="1"/>
  <c r="B157" i="4" s="1"/>
  <c r="M80" i="3"/>
  <c r="C80" i="4" s="1"/>
  <c r="C183" i="4" s="1"/>
  <c r="L80" i="3"/>
  <c r="B80" i="4" s="1"/>
  <c r="B183" i="4" s="1"/>
  <c r="M13" i="3"/>
  <c r="C13" i="4" s="1"/>
  <c r="C116" i="4" s="1"/>
  <c r="L13" i="3"/>
  <c r="B13" i="4" s="1"/>
  <c r="B116" i="4" s="1"/>
  <c r="M38" i="3"/>
  <c r="C38" i="4" s="1"/>
  <c r="C141" i="4" s="1"/>
  <c r="L38" i="3"/>
  <c r="B38" i="4" s="1"/>
  <c r="B141" i="4" s="1"/>
  <c r="M24" i="3"/>
  <c r="L24" i="3"/>
  <c r="B24" i="4" s="1"/>
  <c r="B127" i="4" s="1"/>
  <c r="M34" i="3"/>
  <c r="L34" i="3"/>
  <c r="B34" i="4" s="1"/>
  <c r="B137" i="4" s="1"/>
  <c r="P57" i="3"/>
  <c r="L79" i="3"/>
  <c r="B79" i="4" s="1"/>
  <c r="B182" i="4" s="1"/>
  <c r="M79" i="3"/>
  <c r="C79" i="4" s="1"/>
  <c r="C182" i="4" s="1"/>
  <c r="O48" i="3"/>
  <c r="M102" i="3"/>
  <c r="C102" i="4" s="1"/>
  <c r="C205" i="4" s="1"/>
  <c r="L102" i="3"/>
  <c r="B102" i="4" s="1"/>
  <c r="B205" i="4" s="1"/>
  <c r="L35" i="3"/>
  <c r="B35" i="4" s="1"/>
  <c r="B138" i="4" s="1"/>
  <c r="M35" i="3"/>
  <c r="C35" i="4" s="1"/>
  <c r="C138" i="4" s="1"/>
  <c r="M96" i="3"/>
  <c r="L96" i="3"/>
  <c r="B96" i="4" s="1"/>
  <c r="B199" i="4" s="1"/>
  <c r="L39" i="3"/>
  <c r="M39" i="3"/>
  <c r="C39" i="4" s="1"/>
  <c r="C142" i="4" s="1"/>
  <c r="M74" i="3"/>
  <c r="C74" i="4" s="1"/>
  <c r="C177" i="4" s="1"/>
  <c r="L74" i="3"/>
  <c r="B74" i="4" s="1"/>
  <c r="B177" i="4" s="1"/>
  <c r="L27" i="3"/>
  <c r="B27" i="4" s="1"/>
  <c r="B130" i="4" s="1"/>
  <c r="M27" i="3"/>
  <c r="M21" i="3"/>
  <c r="C21" i="4" s="1"/>
  <c r="C124" i="4" s="1"/>
  <c r="L21" i="3"/>
  <c r="B21" i="4" s="1"/>
  <c r="B124" i="4" s="1"/>
  <c r="L15" i="3"/>
  <c r="B15" i="4" s="1"/>
  <c r="B118" i="4" s="1"/>
  <c r="M15" i="3"/>
  <c r="C15" i="4" s="1"/>
  <c r="C118" i="4" s="1"/>
  <c r="L90" i="3"/>
  <c r="B90" i="4" s="1"/>
  <c r="B193" i="4" s="1"/>
  <c r="M60" i="3"/>
  <c r="C60" i="4" s="1"/>
  <c r="C163" i="4" s="1"/>
  <c r="M94" i="3"/>
  <c r="L63" i="3"/>
  <c r="B63" i="4" s="1"/>
  <c r="B166" i="4" s="1"/>
  <c r="M99" i="3"/>
  <c r="L52" i="3"/>
  <c r="L45" i="3"/>
  <c r="L104" i="3"/>
  <c r="M19" i="3"/>
  <c r="M92" i="3"/>
  <c r="C92" i="4" s="1"/>
  <c r="C195" i="4" s="1"/>
  <c r="L92" i="3"/>
  <c r="B92" i="4" s="1"/>
  <c r="B195" i="4" s="1"/>
  <c r="M41" i="3"/>
  <c r="C41" i="4" s="1"/>
  <c r="C144" i="4" s="1"/>
  <c r="L41" i="3"/>
  <c r="B41" i="4" s="1"/>
  <c r="B144" i="4" s="1"/>
  <c r="M46" i="3"/>
  <c r="C46" i="4" s="1"/>
  <c r="C149" i="4" s="1"/>
  <c r="L46" i="3"/>
  <c r="B46" i="4" s="1"/>
  <c r="B149" i="4" s="1"/>
  <c r="M32" i="3"/>
  <c r="C32" i="4" s="1"/>
  <c r="C135" i="4" s="1"/>
  <c r="L32" i="3"/>
  <c r="B32" i="4" s="1"/>
  <c r="B135" i="4" s="1"/>
  <c r="M10" i="3"/>
  <c r="C10" i="4" s="1"/>
  <c r="C113" i="4" s="1"/>
  <c r="L10" i="3"/>
  <c r="B10" i="4" s="1"/>
  <c r="B113" i="4" s="1"/>
  <c r="M64" i="3"/>
  <c r="C64" i="4" s="1"/>
  <c r="C167" i="4" s="1"/>
  <c r="L64" i="3"/>
  <c r="B64" i="4" s="1"/>
  <c r="B167" i="4" s="1"/>
  <c r="M58" i="3"/>
  <c r="C58" i="4" s="1"/>
  <c r="C161" i="4" s="1"/>
  <c r="L58" i="3"/>
  <c r="B58" i="4" s="1"/>
  <c r="B161" i="4" s="1"/>
  <c r="M98" i="3"/>
  <c r="C98" i="4" s="1"/>
  <c r="C201" i="4" s="1"/>
  <c r="L98" i="3"/>
  <c r="B98" i="4" s="1"/>
  <c r="B201" i="4" s="1"/>
  <c r="M70" i="3"/>
  <c r="L70" i="3"/>
  <c r="B70" i="4" s="1"/>
  <c r="B173" i="4" s="1"/>
  <c r="M22" i="3"/>
  <c r="C22" i="4" s="1"/>
  <c r="C125" i="4" s="1"/>
  <c r="L22" i="3"/>
  <c r="L95" i="3"/>
  <c r="M95" i="3"/>
  <c r="P43" i="3"/>
  <c r="L75" i="3"/>
  <c r="B75" i="4" s="1"/>
  <c r="B178" i="4" s="1"/>
  <c r="M75" i="3"/>
  <c r="C75" i="4" s="1"/>
  <c r="C178" i="4" s="1"/>
  <c r="O61" i="3"/>
  <c r="O7" i="3"/>
  <c r="P101" i="3"/>
  <c r="P33" i="3"/>
  <c r="O72" i="3"/>
  <c r="M88" i="3"/>
  <c r="L88" i="3"/>
  <c r="M12" i="3"/>
  <c r="C12" i="4" s="1"/>
  <c r="C115" i="4" s="1"/>
  <c r="L12" i="3"/>
  <c r="B12" i="4" s="1"/>
  <c r="B115" i="4" s="1"/>
  <c r="L87" i="3"/>
  <c r="B87" i="4" s="1"/>
  <c r="B190" i="4" s="1"/>
  <c r="M87" i="3"/>
  <c r="M56" i="3"/>
  <c r="C56" i="4" s="1"/>
  <c r="C159" i="4" s="1"/>
  <c r="L56" i="3"/>
  <c r="B56" i="4" s="1"/>
  <c r="B159" i="4" s="1"/>
  <c r="O78" i="3"/>
  <c r="L83" i="3"/>
  <c r="M83" i="3"/>
  <c r="L11" i="3"/>
  <c r="B11" i="4" s="1"/>
  <c r="B114" i="4" s="1"/>
  <c r="M11" i="3"/>
  <c r="M16" i="3"/>
  <c r="L16" i="3"/>
  <c r="B16" i="4" s="1"/>
  <c r="B119" i="4" s="1"/>
  <c r="M90" i="3"/>
  <c r="M72" i="3"/>
  <c r="L73" i="3"/>
  <c r="L8" i="3"/>
  <c r="B8" i="4" s="1"/>
  <c r="B111" i="4" s="1"/>
  <c r="L76" i="3"/>
  <c r="L99" i="3"/>
  <c r="M78" i="3"/>
  <c r="C78" i="4" s="1"/>
  <c r="C181" i="4" s="1"/>
  <c r="O57" i="3"/>
  <c r="P4" i="3"/>
  <c r="P55" i="3"/>
  <c r="O74" i="3"/>
  <c r="P60" i="3"/>
  <c r="P79" i="3"/>
  <c r="O94" i="3"/>
  <c r="O15" i="3"/>
  <c r="O79" i="3"/>
  <c r="P76" i="3"/>
  <c r="P53" i="3"/>
  <c r="O51" i="3"/>
  <c r="O102" i="3"/>
  <c r="P38" i="3"/>
  <c r="P48" i="3"/>
  <c r="O53" i="3"/>
  <c r="O69" i="3"/>
  <c r="P61" i="3"/>
  <c r="P14" i="3"/>
  <c r="P52" i="3"/>
  <c r="O47" i="3"/>
  <c r="O77" i="3"/>
  <c r="P18" i="3"/>
  <c r="O85" i="3"/>
  <c r="O24" i="3"/>
  <c r="P49" i="3"/>
  <c r="P81" i="3"/>
  <c r="O23" i="3"/>
  <c r="O13" i="3"/>
  <c r="P30" i="3"/>
  <c r="O30" i="3"/>
  <c r="O96" i="3"/>
  <c r="P89" i="3"/>
  <c r="O89" i="3"/>
  <c r="P82" i="3"/>
  <c r="O21" i="3"/>
  <c r="O16" i="3"/>
  <c r="P36" i="3"/>
  <c r="O20" i="3"/>
  <c r="O34" i="3"/>
  <c r="P58" i="3"/>
  <c r="O26" i="3"/>
  <c r="O4" i="3"/>
  <c r="P25" i="3"/>
  <c r="O25" i="3"/>
  <c r="O40" i="3"/>
  <c r="P9" i="3"/>
  <c r="P74" i="3"/>
  <c r="O6" i="3"/>
  <c r="O37" i="3"/>
  <c r="P10" i="3"/>
  <c r="O10" i="3"/>
  <c r="O103" i="3"/>
  <c r="P71" i="3"/>
  <c r="O54" i="3"/>
  <c r="P80" i="3"/>
  <c r="O91" i="3"/>
  <c r="O43" i="3"/>
  <c r="O46" i="3"/>
  <c r="P46" i="3"/>
  <c r="P92" i="3"/>
  <c r="O62" i="3"/>
  <c r="O5" i="3"/>
  <c r="O28" i="3"/>
  <c r="O67" i="3"/>
  <c r="O17" i="3"/>
  <c r="O41" i="3" l="1"/>
  <c r="O90" i="3"/>
  <c r="O32" i="3"/>
  <c r="P102" i="3"/>
  <c r="P21" i="3"/>
  <c r="P56" i="3"/>
  <c r="P12" i="3"/>
  <c r="P103" i="3"/>
  <c r="O64" i="3"/>
  <c r="O35" i="3"/>
  <c r="O70" i="3"/>
  <c r="P23" i="3"/>
  <c r="P86" i="3"/>
  <c r="P7" i="3"/>
  <c r="O98" i="3"/>
  <c r="O87" i="3"/>
  <c r="P67" i="3"/>
  <c r="O92" i="3"/>
  <c r="O38" i="3"/>
  <c r="O9" i="3"/>
  <c r="O58" i="3"/>
  <c r="O36" i="3"/>
  <c r="O81" i="3"/>
  <c r="P65" i="3"/>
  <c r="O27" i="3"/>
  <c r="P91" i="3"/>
  <c r="P66" i="3"/>
  <c r="O44" i="3"/>
  <c r="O80" i="3"/>
  <c r="P50" i="3"/>
  <c r="O49" i="3"/>
  <c r="O97" i="3"/>
  <c r="O93" i="3"/>
  <c r="O59" i="3"/>
  <c r="P68" i="3"/>
  <c r="P78" i="3"/>
  <c r="P75" i="3"/>
  <c r="O12" i="3"/>
  <c r="O8" i="3"/>
  <c r="P17" i="3"/>
  <c r="P39" i="3"/>
  <c r="P32" i="3"/>
  <c r="P98" i="3"/>
  <c r="O11" i="3"/>
  <c r="O56" i="3"/>
  <c r="P5" i="3"/>
  <c r="P16" i="3"/>
  <c r="C16" i="4"/>
  <c r="C119" i="4" s="1"/>
  <c r="O88" i="3"/>
  <c r="B88" i="4"/>
  <c r="B191" i="4" s="1"/>
  <c r="P95" i="3"/>
  <c r="C95" i="4"/>
  <c r="C198" i="4" s="1"/>
  <c r="P24" i="3"/>
  <c r="C24" i="4"/>
  <c r="C127" i="4" s="1"/>
  <c r="P69" i="3"/>
  <c r="C69" i="4"/>
  <c r="C172" i="4" s="1"/>
  <c r="P26" i="3"/>
  <c r="C26" i="4"/>
  <c r="C129" i="4" s="1"/>
  <c r="P22" i="3"/>
  <c r="P15" i="3"/>
  <c r="O99" i="3"/>
  <c r="B99" i="4"/>
  <c r="B202" i="4" s="1"/>
  <c r="P72" i="3"/>
  <c r="C72" i="4"/>
  <c r="C175" i="4" s="1"/>
  <c r="P11" i="3"/>
  <c r="C11" i="4"/>
  <c r="C114" i="4" s="1"/>
  <c r="P88" i="3"/>
  <c r="C88" i="4"/>
  <c r="C191" i="4" s="1"/>
  <c r="O95" i="3"/>
  <c r="B95" i="4"/>
  <c r="B198" i="4" s="1"/>
  <c r="O45" i="3"/>
  <c r="B45" i="4"/>
  <c r="B148" i="4" s="1"/>
  <c r="P94" i="3"/>
  <c r="C94" i="4"/>
  <c r="C197" i="4" s="1"/>
  <c r="O39" i="3"/>
  <c r="B39" i="4"/>
  <c r="B142" i="4" s="1"/>
  <c r="O100" i="3"/>
  <c r="B100" i="4"/>
  <c r="B203" i="4" s="1"/>
  <c r="O29" i="3"/>
  <c r="B29" i="4"/>
  <c r="B132" i="4" s="1"/>
  <c r="P47" i="3"/>
  <c r="C47" i="4"/>
  <c r="C150" i="4" s="1"/>
  <c r="P84" i="3"/>
  <c r="C84" i="4"/>
  <c r="C187" i="4" s="1"/>
  <c r="O83" i="3"/>
  <c r="B83" i="4"/>
  <c r="B186" i="4" s="1"/>
  <c r="P27" i="3"/>
  <c r="C27" i="4"/>
  <c r="C130" i="4" s="1"/>
  <c r="P93" i="3"/>
  <c r="C93" i="4"/>
  <c r="C196" i="4" s="1"/>
  <c r="O84" i="3"/>
  <c r="B84" i="4"/>
  <c r="B187" i="4" s="1"/>
  <c r="P97" i="3"/>
  <c r="C97" i="4"/>
  <c r="C200" i="4" s="1"/>
  <c r="P62" i="3"/>
  <c r="P41" i="3"/>
  <c r="P28" i="3"/>
  <c r="O75" i="3"/>
  <c r="O33" i="3"/>
  <c r="O63" i="3"/>
  <c r="O14" i="3"/>
  <c r="O76" i="3"/>
  <c r="B76" i="4"/>
  <c r="B179" i="4" s="1"/>
  <c r="P90" i="3"/>
  <c r="C90" i="4"/>
  <c r="C193" i="4" s="1"/>
  <c r="O65" i="3"/>
  <c r="O66" i="3"/>
  <c r="P70" i="3"/>
  <c r="C70" i="4"/>
  <c r="C173" i="4" s="1"/>
  <c r="O52" i="3"/>
  <c r="B52" i="4"/>
  <c r="B155" i="4" s="1"/>
  <c r="P34" i="3"/>
  <c r="C34" i="4"/>
  <c r="C137" i="4" s="1"/>
  <c r="O60" i="3"/>
  <c r="B60" i="4"/>
  <c r="B163" i="4" s="1"/>
  <c r="P100" i="3"/>
  <c r="C100" i="4"/>
  <c r="C203" i="4" s="1"/>
  <c r="P44" i="3"/>
  <c r="C44" i="4"/>
  <c r="C147" i="4" s="1"/>
  <c r="P6" i="3"/>
  <c r="C6" i="4"/>
  <c r="C109" i="4" s="1"/>
  <c r="P29" i="3"/>
  <c r="C29" i="4"/>
  <c r="C132" i="4" s="1"/>
  <c r="O82" i="3"/>
  <c r="B82" i="4"/>
  <c r="B185" i="4" s="1"/>
  <c r="O42" i="3"/>
  <c r="B42" i="4"/>
  <c r="B145" i="4" s="1"/>
  <c r="P51" i="3"/>
  <c r="C51" i="4"/>
  <c r="C154" i="4" s="1"/>
  <c r="O73" i="3"/>
  <c r="B73" i="4"/>
  <c r="B176" i="4" s="1"/>
  <c r="P87" i="3"/>
  <c r="C87" i="4"/>
  <c r="C190" i="4" s="1"/>
  <c r="O104" i="3"/>
  <c r="B104" i="4"/>
  <c r="B207" i="4" s="1"/>
  <c r="P63" i="3"/>
  <c r="C63" i="4"/>
  <c r="C166" i="4" s="1"/>
  <c r="P64" i="3"/>
  <c r="O55" i="3"/>
  <c r="O71" i="3"/>
  <c r="P59" i="3"/>
  <c r="O68" i="3"/>
  <c r="P54" i="3"/>
  <c r="P40" i="3"/>
  <c r="O50" i="3"/>
  <c r="P20" i="3"/>
  <c r="P13" i="3"/>
  <c r="O86" i="3"/>
  <c r="P35" i="3"/>
  <c r="P85" i="3"/>
  <c r="P37" i="3"/>
  <c r="P83" i="3"/>
  <c r="C83" i="4"/>
  <c r="C186" i="4" s="1"/>
  <c r="O22" i="3"/>
  <c r="B22" i="4"/>
  <c r="B125" i="4" s="1"/>
  <c r="P19" i="3"/>
  <c r="C19" i="4"/>
  <c r="C122" i="4" s="1"/>
  <c r="P99" i="3"/>
  <c r="C99" i="4"/>
  <c r="C202" i="4" s="1"/>
  <c r="P96" i="3"/>
  <c r="C96" i="4"/>
  <c r="C199" i="4" s="1"/>
  <c r="O31" i="3"/>
  <c r="B31" i="4"/>
  <c r="B134" i="4" s="1"/>
  <c r="O101" i="3"/>
  <c r="B101" i="4"/>
  <c r="B204" i="4" s="1"/>
  <c r="P42" i="3"/>
  <c r="C42" i="4"/>
  <c r="C145" i="4" s="1"/>
</calcChain>
</file>

<file path=xl/sharedStrings.xml><?xml version="1.0" encoding="utf-8"?>
<sst xmlns="http://schemas.openxmlformats.org/spreadsheetml/2006/main" count="165" uniqueCount="51">
  <si>
    <t>歯数</t>
    <rPh sb="0" eb="1">
      <t>ハ</t>
    </rPh>
    <rPh sb="1" eb="2">
      <t>カズ</t>
    </rPh>
    <phoneticPr fontId="3"/>
  </si>
  <si>
    <t>モジュール</t>
    <phoneticPr fontId="3"/>
  </si>
  <si>
    <t>Z</t>
    <phoneticPr fontId="3"/>
  </si>
  <si>
    <t>m</t>
    <phoneticPr fontId="3"/>
  </si>
  <si>
    <t>圧力角</t>
    <rPh sb="0" eb="3">
      <t>アツリョクカク</t>
    </rPh>
    <phoneticPr fontId="3"/>
  </si>
  <si>
    <t>deg</t>
    <phoneticPr fontId="3"/>
  </si>
  <si>
    <t>k</t>
    <phoneticPr fontId="3"/>
  </si>
  <si>
    <t>-</t>
    <phoneticPr fontId="3"/>
  </si>
  <si>
    <t>mm</t>
    <phoneticPr fontId="3"/>
  </si>
  <si>
    <t>Ri</t>
    <phoneticPr fontId="3"/>
  </si>
  <si>
    <t>Ro</t>
    <phoneticPr fontId="3"/>
  </si>
  <si>
    <t>gamma</t>
    <phoneticPr fontId="3"/>
  </si>
  <si>
    <t>R</t>
    <phoneticPr fontId="3"/>
  </si>
  <si>
    <t>t</t>
    <phoneticPr fontId="3"/>
  </si>
  <si>
    <t>x</t>
    <phoneticPr fontId="3"/>
  </si>
  <si>
    <t>y</t>
    <phoneticPr fontId="3"/>
  </si>
  <si>
    <t>gamma/Ri</t>
    <phoneticPr fontId="3"/>
  </si>
  <si>
    <t>基礎円</t>
    <rPh sb="0" eb="3">
      <t>キソエン</t>
    </rPh>
    <phoneticPr fontId="3"/>
  </si>
  <si>
    <t>基礎円半径</t>
    <rPh sb="0" eb="2">
      <t>キソ</t>
    </rPh>
    <rPh sb="2" eb="3">
      <t>エン</t>
    </rPh>
    <rPh sb="3" eb="5">
      <t>ハンケイ</t>
    </rPh>
    <phoneticPr fontId="3"/>
  </si>
  <si>
    <t>deg/rad</t>
    <phoneticPr fontId="3"/>
  </si>
  <si>
    <t>単位変換係数</t>
    <rPh sb="0" eb="4">
      <t>タンイヘンカン</t>
    </rPh>
    <rPh sb="4" eb="6">
      <t>ケイスウ</t>
    </rPh>
    <phoneticPr fontId="3"/>
  </si>
  <si>
    <t>ピッチ円半径</t>
    <rPh sb="3" eb="4">
      <t>エン</t>
    </rPh>
    <rPh sb="4" eb="6">
      <t>ハンケイ</t>
    </rPh>
    <phoneticPr fontId="3"/>
  </si>
  <si>
    <t>Rp</t>
    <phoneticPr fontId="3"/>
  </si>
  <si>
    <t>歯厚</t>
    <rPh sb="0" eb="2">
      <t>ハアツ</t>
    </rPh>
    <phoneticPr fontId="3"/>
  </si>
  <si>
    <t>s</t>
    <phoneticPr fontId="3"/>
  </si>
  <si>
    <t>ピッチ円</t>
    <rPh sb="3" eb="4">
      <t>エン</t>
    </rPh>
    <phoneticPr fontId="3"/>
  </si>
  <si>
    <t>歯厚の占める角</t>
    <rPh sb="0" eb="2">
      <t>ハアツ</t>
    </rPh>
    <rPh sb="3" eb="4">
      <t>シ</t>
    </rPh>
    <rPh sb="6" eb="7">
      <t>カク</t>
    </rPh>
    <phoneticPr fontId="3"/>
  </si>
  <si>
    <t>theta_s</t>
    <phoneticPr fontId="3"/>
  </si>
  <si>
    <t>theta_i1</t>
    <phoneticPr fontId="3"/>
  </si>
  <si>
    <t>オフセット角度</t>
    <rPh sb="5" eb="7">
      <t>カクド</t>
    </rPh>
    <phoneticPr fontId="3"/>
  </si>
  <si>
    <t>theta_off</t>
    <phoneticPr fontId="3"/>
  </si>
  <si>
    <t>Zsin(theta)</t>
    <phoneticPr fontId="3"/>
  </si>
  <si>
    <t>theta_p</t>
    <phoneticPr fontId="3"/>
  </si>
  <si>
    <t>Rp (検算)</t>
    <rPh sb="4" eb="6">
      <t>ケンザン</t>
    </rPh>
    <phoneticPr fontId="3"/>
  </si>
  <si>
    <t>作図線3</t>
    <rPh sb="0" eb="3">
      <t>サクズセン</t>
    </rPh>
    <phoneticPr fontId="3"/>
  </si>
  <si>
    <t>作図線 (オフセット)</t>
    <rPh sb="0" eb="3">
      <t>サクズセン</t>
    </rPh>
    <phoneticPr fontId="3"/>
  </si>
  <si>
    <t>作図線 (交点)</t>
    <rPh sb="0" eb="3">
      <t>サクズセン</t>
    </rPh>
    <phoneticPr fontId="3"/>
  </si>
  <si>
    <t>インボリュート曲線</t>
    <rPh sb="7" eb="9">
      <t>キョクセン</t>
    </rPh>
    <phoneticPr fontId="3"/>
  </si>
  <si>
    <t>インボリュート曲線 (対称移動)</t>
    <rPh sb="7" eb="9">
      <t>キョクセン</t>
    </rPh>
    <rPh sb="11" eb="15">
      <t>タイショウイドウ</t>
    </rPh>
    <phoneticPr fontId="3"/>
  </si>
  <si>
    <t>3d=true</t>
    <phoneticPr fontId="3"/>
  </si>
  <si>
    <t>polyline=false</t>
    <phoneticPr fontId="3"/>
  </si>
  <si>
    <t>歯先円半径</t>
    <rPh sb="0" eb="1">
      <t>ハ</t>
    </rPh>
    <rPh sb="1" eb="2">
      <t>サキ</t>
    </rPh>
    <rPh sb="2" eb="3">
      <t>エン</t>
    </rPh>
    <rPh sb="3" eb="5">
      <t>ハンケイ</t>
    </rPh>
    <phoneticPr fontId="3"/>
  </si>
  <si>
    <t>Rb</t>
    <phoneticPr fontId="3"/>
  </si>
  <si>
    <t>gamma/Rb</t>
    <phoneticPr fontId="3"/>
  </si>
  <si>
    <t>歯先円</t>
    <rPh sb="0" eb="1">
      <t>ハ</t>
    </rPh>
    <rPh sb="1" eb="2">
      <t>サキ</t>
    </rPh>
    <rPh sb="2" eb="3">
      <t>エン</t>
    </rPh>
    <phoneticPr fontId="3"/>
  </si>
  <si>
    <t>歯底円</t>
    <rPh sb="0" eb="2">
      <t>ハソコ</t>
    </rPh>
    <rPh sb="2" eb="3">
      <t>エン</t>
    </rPh>
    <phoneticPr fontId="3"/>
  </si>
  <si>
    <t>歯底円半径</t>
    <rPh sb="0" eb="1">
      <t>ハ</t>
    </rPh>
    <rPh sb="1" eb="3">
      <t>ソコエン</t>
    </rPh>
    <rPh sb="3" eb="5">
      <t>ハンケイ</t>
    </rPh>
    <phoneticPr fontId="3"/>
  </si>
  <si>
    <t>余裕係数</t>
    <rPh sb="0" eb="4">
      <t>ヨユウケイスウ</t>
    </rPh>
    <phoneticPr fontId="3"/>
  </si>
  <si>
    <t>j</t>
    <phoneticPr fontId="3"/>
  </si>
  <si>
    <t>インボリュート曲線
と
基礎円
の
交点</t>
    <rPh sb="7" eb="9">
      <t>キョクセン</t>
    </rPh>
    <rPh sb="12" eb="15">
      <t>キソエン</t>
    </rPh>
    <rPh sb="18" eb="20">
      <t>コウテン</t>
    </rPh>
    <phoneticPr fontId="3"/>
  </si>
  <si>
    <t>theta_cross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</si>
</sst>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5" x14ac:knownFonts="1">
    <font>
      <sz val="11"/>
      <color theme="1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2" fillId="3" borderId="0" xfId="2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2" fillId="3" borderId="0" xfId="2" applyNumberFormat="1" applyAlignment="1">
      <alignment horizontal="center" vertical="center"/>
    </xf>
    <xf numFmtId="2" fontId="0" fillId="0" borderId="0" xfId="0" applyNumberFormat="1">
      <alignment vertical="center"/>
    </xf>
    <xf numFmtId="2" fontId="1" fillId="2" borderId="0" xfId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3" borderId="0" xfId="2" applyAlignment="1">
      <alignment horizontal="center" vertical="center"/>
    </xf>
    <xf numFmtId="2" fontId="4" fillId="4" borderId="0" xfId="3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">
    <cellStyle name="どちらでもない" xfId="2" builtinId="28"/>
    <cellStyle name="悪い" xfId="1" builtinId="27"/>
    <cellStyle name="標準" xfId="0" builtinId="0"/>
    <cellStyle name="良い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240026286782659E-2"/>
          <c:y val="2.3800227554604994E-2"/>
          <c:w val="0.89406902486896522"/>
          <c:h val="0.71344605294896468"/>
        </c:manualLayout>
      </c:layout>
      <c:scatterChart>
        <c:scatterStyle val="lineMarker"/>
        <c:varyColors val="0"/>
        <c:ser>
          <c:idx val="1"/>
          <c:order val="0"/>
          <c:tx>
            <c:strRef>
              <c:f>計算!$L$1</c:f>
              <c:strCache>
                <c:ptCount val="1"/>
                <c:pt idx="0">
                  <c:v>インボリュート曲線</c:v>
                </c:pt>
              </c:strCache>
            </c:strRef>
          </c:tx>
          <c:spPr>
            <a:ln w="2222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計算!$L$3:$L$116</c:f>
              <c:numCache>
                <c:formatCode>0.00</c:formatCode>
                <c:ptCount val="114"/>
                <c:pt idx="0" formatCode="General">
                  <c:v>0</c:v>
                </c:pt>
                <c:pt idx="1">
                  <c:v>26.04394375679809</c:v>
                </c:pt>
                <c:pt idx="2">
                  <c:v>26.044568110998252</c:v>
                </c:pt>
                <c:pt idx="3">
                  <c:v>26.046442738663163</c:v>
                </c:pt>
                <c:pt idx="4">
                  <c:v>26.049569852650173</c:v>
                </c:pt>
                <c:pt idx="5">
                  <c:v>26.0539514859931</c:v>
                </c:pt>
                <c:pt idx="6">
                  <c:v>26.05958949170024</c:v>
                </c:pt>
                <c:pt idx="7">
                  <c:v>26.066485542566699</c:v>
                </c:pt>
                <c:pt idx="8">
                  <c:v>26.074641131001183</c:v>
                </c:pt>
                <c:pt idx="9">
                  <c:v>26.084057568867099</c:v>
                </c:pt>
                <c:pt idx="10">
                  <c:v>26.094735987338179</c:v>
                </c:pt>
                <c:pt idx="11">
                  <c:v>26.106677336768414</c:v>
                </c:pt>
                <c:pt idx="12">
                  <c:v>26.119882386576489</c:v>
                </c:pt>
                <c:pt idx="13">
                  <c:v>26.134351725144626</c:v>
                </c:pt>
                <c:pt idx="14">
                  <c:v>26.150085759731873</c:v>
                </c:pt>
                <c:pt idx="15">
                  <c:v>26.167084716401884</c:v>
                </c:pt>
                <c:pt idx="16">
                  <c:v>26.185348639965113</c:v>
                </c:pt>
                <c:pt idx="17">
                  <c:v>26.204877393935487</c:v>
                </c:pt>
                <c:pt idx="18">
                  <c:v>26.225670660501578</c:v>
                </c:pt>
                <c:pt idx="19">
                  <c:v>26.247727940512206</c:v>
                </c:pt>
                <c:pt idx="20">
                  <c:v>26.27104855347654</c:v>
                </c:pt>
                <c:pt idx="21">
                  <c:v>26.295631637578666</c:v>
                </c:pt>
                <c:pt idx="22">
                  <c:v>26.321476149706641</c:v>
                </c:pt>
                <c:pt idx="23">
                  <c:v>26.348580865496015</c:v>
                </c:pt>
                <c:pt idx="24">
                  <c:v>26.376944379387819</c:v>
                </c:pt>
                <c:pt idx="25">
                  <c:v>26.406565104701034</c:v>
                </c:pt>
                <c:pt idx="26">
                  <c:v>26.437441273719536</c:v>
                </c:pt>
                <c:pt idx="27">
                  <c:v>26.469570937793467</c:v>
                </c:pt>
                <c:pt idx="28">
                  <c:v>26.502951967455118</c:v>
                </c:pt>
                <c:pt idx="29">
                  <c:v>26.537582052549201</c:v>
                </c:pt>
                <c:pt idx="30">
                  <c:v>26.573458702377618</c:v>
                </c:pt>
                <c:pt idx="31">
                  <c:v>26.610579245858617</c:v>
                </c:pt>
                <c:pt idx="32">
                  <c:v>26.648940831700415</c:v>
                </c:pt>
                <c:pt idx="33">
                  <c:v>26.688540428589196</c:v>
                </c:pt>
                <c:pt idx="34">
                  <c:v>26.729374825391542</c:v>
                </c:pt>
                <c:pt idx="35">
                  <c:v>26.771440631371238</c:v>
                </c:pt>
                <c:pt idx="36">
                  <c:v>26.814734276420435</c:v>
                </c:pt>
                <c:pt idx="37">
                  <c:v>26.859252011305248</c:v>
                </c:pt>
                <c:pt idx="38">
                  <c:v>26.904989907925586</c:v>
                </c:pt>
                <c:pt idx="39">
                  <c:v>26.95194385958942</c:v>
                </c:pt>
                <c:pt idx="40">
                  <c:v>27.000109581301299</c:v>
                </c:pt>
                <c:pt idx="41">
                  <c:v>27.049482610065194</c:v>
                </c:pt>
                <c:pt idx="42">
                  <c:v>27.100058305201586</c:v>
                </c:pt>
                <c:pt idx="43">
                  <c:v>27.151831848678857</c:v>
                </c:pt>
                <c:pt idx="44">
                  <c:v>27.204798245458854</c:v>
                </c:pt>
                <c:pt idx="45">
                  <c:v>27.258952323856725</c:v>
                </c:pt>
                <c:pt idx="46">
                  <c:v>27.314288735914907</c:v>
                </c:pt>
                <c:pt idx="47">
                  <c:v>27.370801957791283</c:v>
                </c:pt>
                <c:pt idx="48">
                  <c:v>27.428486290161505</c:v>
                </c:pt>
                <c:pt idx="49">
                  <c:v>27.487335858635401</c:v>
                </c:pt>
                <c:pt idx="50">
                  <c:v>27.547344614187484</c:v>
                </c:pt>
                <c:pt idx="51">
                  <c:v>27.608506333601522</c:v>
                </c:pt>
                <c:pt idx="52">
                  <c:v>27.670814619929128</c:v>
                </c:pt>
                <c:pt idx="53">
                  <c:v>27.734262902962371</c:v>
                </c:pt>
                <c:pt idx="54">
                  <c:v>27.798844439720348</c:v>
                </c:pt>
                <c:pt idx="55">
                  <c:v>27.864552314949687</c:v>
                </c:pt>
                <c:pt idx="56">
                  <c:v>27.93137944163897</c:v>
                </c:pt>
                <c:pt idx="57">
                  <c:v>27.999318561547017</c:v>
                </c:pt>
                <c:pt idx="58">
                  <c:v>28.068362245745039</c:v>
                </c:pt>
                <c:pt idx="59">
                  <c:v>28.13850289517254</c:v>
                </c:pt>
                <c:pt idx="60">
                  <c:v>28.209732741207041</c:v>
                </c:pt>
                <c:pt idx="61">
                  <c:v>28.282043846247522</c:v>
                </c:pt>
                <c:pt idx="62">
                  <c:v>28.355428104311514</c:v>
                </c:pt>
                <c:pt idx="63">
                  <c:v>28.429877241645919</c:v>
                </c:pt>
                <c:pt idx="64">
                  <c:v>28.505382817351371</c:v>
                </c:pt>
                <c:pt idx="65">
                  <c:v>28.581936224020229</c:v>
                </c:pt>
                <c:pt idx="66">
                  <c:v>28.659528688388036</c:v>
                </c:pt>
                <c:pt idx="67">
                  <c:v>28.738151271998547</c:v>
                </c:pt>
                <c:pt idx="68">
                  <c:v>28.817794871882139</c:v>
                </c:pt>
                <c:pt idx="69">
                  <c:v>28.898450221247625</c:v>
                </c:pt>
                <c:pt idx="70">
                  <c:v>28.980107890187462</c:v>
                </c:pt>
                <c:pt idx="71">
                  <c:v>29.062758286396264</c:v>
                </c:pt>
                <c:pt idx="72">
                  <c:v>29.146391655902498</c:v>
                </c:pt>
                <c:pt idx="73">
                  <c:v>29.230998083813496</c:v>
                </c:pt>
                <c:pt idx="74">
                  <c:v>29.316567495073588</c:v>
                </c:pt>
                <c:pt idx="75">
                  <c:v>29.403089655235327</c:v>
                </c:pt>
                <c:pt idx="76">
                  <c:v>29.490554171243815</c:v>
                </c:pt>
                <c:pt idx="77">
                  <c:v>29.578950492234025</c:v>
                </c:pt>
                <c:pt idx="78">
                  <c:v>29.668267910341076</c:v>
                </c:pt>
                <c:pt idx="79">
                  <c:v>29.758495561523421</c:v>
                </c:pt>
                <c:pt idx="80">
                  <c:v>29.849622426398906</c:v>
                </c:pt>
                <c:pt idx="81">
                  <c:v>29.94163733109357</c:v>
                </c:pt>
                <c:pt idx="82">
                  <c:v>30.034528948103262</c:v>
                </c:pt>
                <c:pt idx="83">
                  <c:v>30.128285797167855</c:v>
                </c:pt>
                <c:pt idx="84">
                  <c:v>30.222896246158189</c:v>
                </c:pt>
                <c:pt idx="85">
                  <c:v>30.318348511975476</c:v>
                </c:pt>
                <c:pt idx="86">
                  <c:v>30.414630661463281</c:v>
                </c:pt>
                <c:pt idx="87">
                  <c:v>30.51173061233192</c:v>
                </c:pt>
                <c:pt idx="88">
                  <c:v>30.609636134095275</c:v>
                </c:pt>
                <c:pt idx="89">
                  <c:v>30.708334849019884</c:v>
                </c:pt>
                <c:pt idx="90">
                  <c:v>30.807814233086344</c:v>
                </c:pt>
                <c:pt idx="91">
                  <c:v>30.908061616962868</c:v>
                </c:pt>
                <c:pt idx="92">
                  <c:v>31.009064186991026</c:v>
                </c:pt>
                <c:pt idx="93">
                  <c:v>31.110808986183478</c:v>
                </c:pt>
                <c:pt idx="94">
                  <c:v>31.213282915233783</c:v>
                </c:pt>
                <c:pt idx="95">
                  <c:v>31.316472733538106</c:v>
                </c:pt>
                <c:pt idx="96">
                  <c:v>31.420365060228811</c:v>
                </c:pt>
                <c:pt idx="97">
                  <c:v>31.524946375219802</c:v>
                </c:pt>
                <c:pt idx="98">
                  <c:v>31.630203020263661</c:v>
                </c:pt>
                <c:pt idx="99">
                  <c:v>31.736121200020406</c:v>
                </c:pt>
                <c:pt idx="100">
                  <c:v>31.842686983137838</c:v>
                </c:pt>
                <c:pt idx="101">
                  <c:v>31.949886303343398</c:v>
                </c:pt>
              </c:numCache>
            </c:numRef>
          </c:xVal>
          <c:yVal>
            <c:numRef>
              <c:f>計算!$M$3:$M$116</c:f>
              <c:numCache>
                <c:formatCode>0.00</c:formatCode>
                <c:ptCount val="114"/>
                <c:pt idx="0" formatCode="0">
                  <c:v>0</c:v>
                </c:pt>
                <c:pt idx="1">
                  <c:v>-3.74198013027556</c:v>
                </c:pt>
                <c:pt idx="2">
                  <c:v>-3.7420668983921055</c:v>
                </c:pt>
                <c:pt idx="3">
                  <c:v>-3.7423156728821492</c:v>
                </c:pt>
                <c:pt idx="4">
                  <c:v>-3.7427091411177558</c:v>
                </c:pt>
                <c:pt idx="5">
                  <c:v>-3.7432299680133205</c:v>
                </c:pt>
                <c:pt idx="6">
                  <c:v>-3.743860797685878</c:v>
                </c:pt>
                <c:pt idx="7">
                  <c:v>-3.7445842551171138</c:v>
                </c:pt>
                <c:pt idx="8">
                  <c:v>-3.7453829478169598</c:v>
                </c:pt>
                <c:pt idx="9">
                  <c:v>-3.7462394674886483</c:v>
                </c:pt>
                <c:pt idx="10">
                  <c:v>-3.7471363916951086</c:v>
                </c:pt>
                <c:pt idx="11">
                  <c:v>-3.7480562855265918</c:v>
                </c:pt>
                <c:pt idx="12">
                  <c:v>-3.7489817032693811</c:v>
                </c:pt>
                <c:pt idx="13">
                  <c:v>-3.7498951900755126</c:v>
                </c:pt>
                <c:pt idx="14">
                  <c:v>-3.7507792836333276</c:v>
                </c:pt>
                <c:pt idx="15">
                  <c:v>-3.7516165158387942</c:v>
                </c:pt>
                <c:pt idx="16">
                  <c:v>-3.7523894144674284</c:v>
                </c:pt>
                <c:pt idx="17">
                  <c:v>-3.7530805048467415</c:v>
                </c:pt>
                <c:pt idx="18">
                  <c:v>-3.7536723115290456</c:v>
                </c:pt>
                <c:pt idx="19">
                  <c:v>-3.7541473599645432</c:v>
                </c:pt>
                <c:pt idx="20">
                  <c:v>-3.7544881781745425</c:v>
                </c:pt>
                <c:pt idx="21">
                  <c:v>-3.7546772984246992</c:v>
                </c:pt>
                <c:pt idx="22">
                  <c:v>-3.7546972588981626</c:v>
                </c:pt>
                <c:pt idx="23">
                  <c:v>-3.7545306053685095</c:v>
                </c:pt>
                <c:pt idx="24">
                  <c:v>-3.7541598928723121</c:v>
                </c:pt>
                <c:pt idx="25">
                  <c:v>-3.7535676873812847</c:v>
                </c:pt>
                <c:pt idx="26">
                  <c:v>-3.7527365674738169</c:v>
                </c:pt>
                <c:pt idx="27">
                  <c:v>-3.7516491260058338</c:v>
                </c:pt>
                <c:pt idx="28">
                  <c:v>-3.7502879717808146</c:v>
                </c:pt>
                <c:pt idx="29">
                  <c:v>-3.7486357312188856</c:v>
                </c:pt>
                <c:pt idx="30">
                  <c:v>-3.7466750500248511</c:v>
                </c:pt>
                <c:pt idx="31">
                  <c:v>-3.7443885948550406</c:v>
                </c:pt>
                <c:pt idx="32">
                  <c:v>-3.7417590549828579</c:v>
                </c:pt>
                <c:pt idx="33">
                  <c:v>-3.7387691439629114</c:v>
                </c:pt>
                <c:pt idx="34">
                  <c:v>-3.7354016012936069</c:v>
                </c:pt>
                <c:pt idx="35">
                  <c:v>-3.7316391940780771</c:v>
                </c:pt>
                <c:pt idx="36">
                  <c:v>-3.7274647186833354</c:v>
                </c:pt>
                <c:pt idx="37">
                  <c:v>-3.7228610023975359</c:v>
                </c:pt>
                <c:pt idx="38">
                  <c:v>-3.7178109050852086</c:v>
                </c:pt>
                <c:pt idx="39">
                  <c:v>-3.7122973208403574</c:v>
                </c:pt>
                <c:pt idx="40">
                  <c:v>-3.7063031796373194</c:v>
                </c:pt>
                <c:pt idx="41">
                  <c:v>-3.6998114489792289</c:v>
                </c:pt>
                <c:pt idx="42">
                  <c:v>-3.6928051355439941</c:v>
                </c:pt>
                <c:pt idx="43">
                  <c:v>-3.6852672868276777</c:v>
                </c:pt>
                <c:pt idx="44">
                  <c:v>-3.6771809927851162</c:v>
                </c:pt>
                <c:pt idx="45">
                  <c:v>-3.6685293874677334</c:v>
                </c:pt>
                <c:pt idx="46">
                  <c:v>-3.6592956506583345</c:v>
                </c:pt>
                <c:pt idx="47">
                  <c:v>-3.6494630095028713</c:v>
                </c:pt>
                <c:pt idx="48">
                  <c:v>-3.6390147401389563</c:v>
                </c:pt>
                <c:pt idx="49">
                  <c:v>-3.627934169321096</c:v>
                </c:pt>
                <c:pt idx="50">
                  <c:v>-3.616204676042456</c:v>
                </c:pt>
                <c:pt idx="51">
                  <c:v>-3.6038096931530932</c:v>
                </c:pt>
                <c:pt idx="52">
                  <c:v>-3.5907327089745071</c:v>
                </c:pt>
                <c:pt idx="53">
                  <c:v>-3.5769572689103994</c:v>
                </c:pt>
                <c:pt idx="54">
                  <c:v>-3.5624669770535511</c:v>
                </c:pt>
                <c:pt idx="55">
                  <c:v>-3.5472454977886354</c:v>
                </c:pt>
                <c:pt idx="56">
                  <c:v>-3.531276557390953</c:v>
                </c:pt>
                <c:pt idx="57">
                  <c:v>-3.5145439456208525</c:v>
                </c:pt>
                <c:pt idx="58">
                  <c:v>-3.4970315173138427</c:v>
                </c:pt>
                <c:pt idx="59">
                  <c:v>-3.4787231939661662</c:v>
                </c:pt>
                <c:pt idx="60">
                  <c:v>-3.4596029653158236</c:v>
                </c:pt>
                <c:pt idx="61">
                  <c:v>-3.4396548909188538</c:v>
                </c:pt>
                <c:pt idx="62">
                  <c:v>-3.4188631017208011</c:v>
                </c:pt>
                <c:pt idx="63">
                  <c:v>-3.3972118016232318</c:v>
                </c:pt>
                <c:pt idx="64">
                  <c:v>-3.3746852690452149</c:v>
                </c:pt>
                <c:pt idx="65">
                  <c:v>-3.3512678584796136</c:v>
                </c:pt>
                <c:pt idx="66">
                  <c:v>-3.3269440020441134</c:v>
                </c:pt>
                <c:pt idx="67">
                  <c:v>-3.3016982110268387</c:v>
                </c:pt>
                <c:pt idx="68">
                  <c:v>-3.2755150774264852</c:v>
                </c:pt>
                <c:pt idx="69">
                  <c:v>-3.248379275486815</c:v>
                </c:pt>
                <c:pt idx="70">
                  <c:v>-3.2202755632254418</c:v>
                </c:pt>
                <c:pt idx="71">
                  <c:v>-3.1911887839567403</c:v>
                </c:pt>
                <c:pt idx="72">
                  <c:v>-3.1611038678088623</c:v>
                </c:pt>
                <c:pt idx="73">
                  <c:v>-3.1300058332346214</c:v>
                </c:pt>
                <c:pt idx="74">
                  <c:v>-3.0978797885162619</c:v>
                </c:pt>
                <c:pt idx="75">
                  <c:v>-3.0647109332639095</c:v>
                </c:pt>
                <c:pt idx="76">
                  <c:v>-3.0304845599076544</c:v>
                </c:pt>
                <c:pt idx="77">
                  <c:v>-2.9951860551831158</c:v>
                </c:pt>
                <c:pt idx="78">
                  <c:v>-2.9588009016104007</c:v>
                </c:pt>
                <c:pt idx="79">
                  <c:v>-2.9213146789663553</c:v>
                </c:pt>
                <c:pt idx="80">
                  <c:v>-2.88271306574998</c:v>
                </c:pt>
                <c:pt idx="81">
                  <c:v>-2.8429818406409235</c:v>
                </c:pt>
                <c:pt idx="82">
                  <c:v>-2.8021068839509162</c:v>
                </c:pt>
                <c:pt idx="83">
                  <c:v>-2.7600741790680714</c:v>
                </c:pt>
                <c:pt idx="84">
                  <c:v>-2.716869813893962</c:v>
                </c:pt>
                <c:pt idx="85">
                  <c:v>-2.6724799822732717</c:v>
                </c:pt>
                <c:pt idx="86">
                  <c:v>-2.6268909854160509</c:v>
                </c:pt>
                <c:pt idx="87">
                  <c:v>-2.5800892333123659</c:v>
                </c:pt>
                <c:pt idx="88">
                  <c:v>-2.5320612461393006</c:v>
                </c:pt>
                <c:pt idx="89">
                  <c:v>-2.4827936556601631</c:v>
                </c:pt>
                <c:pt idx="90">
                  <c:v>-2.4322732066158195</c:v>
                </c:pt>
                <c:pt idx="91">
                  <c:v>-2.3804867581080638</c:v>
                </c:pt>
                <c:pt idx="92">
                  <c:v>-2.327421284974883</c:v>
                </c:pt>
                <c:pt idx="93">
                  <c:v>-2.2730638791575548</c:v>
                </c:pt>
                <c:pt idx="94">
                  <c:v>-2.2174017510594322</c:v>
                </c:pt>
                <c:pt idx="95">
                  <c:v>-2.1604222308963807</c:v>
                </c:pt>
                <c:pt idx="96">
                  <c:v>-2.1021127700387088</c:v>
                </c:pt>
                <c:pt idx="97">
                  <c:v>-2.0424609423445044</c:v>
                </c:pt>
                <c:pt idx="98">
                  <c:v>-1.9814544454842937</c:v>
                </c:pt>
                <c:pt idx="99">
                  <c:v>-1.9190811022569494</c:v>
                </c:pt>
                <c:pt idx="100">
                  <c:v>-1.8553288618966379</c:v>
                </c:pt>
                <c:pt idx="101">
                  <c:v>-1.7901858013708902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B-42F8-AAAC-6B912F328968}"/>
            </c:ext>
          </c:extLst>
        </c:ser>
        <c:ser>
          <c:idx val="4"/>
          <c:order val="1"/>
          <c:tx>
            <c:strRef>
              <c:f>計算!$O$1</c:f>
              <c:strCache>
                <c:ptCount val="1"/>
                <c:pt idx="0">
                  <c:v>インボリュート曲線 (対称移動)</c:v>
                </c:pt>
              </c:strCache>
            </c:strRef>
          </c:tx>
          <c:spPr>
            <a:ln w="2222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計算!$O$3:$O$116</c:f>
              <c:numCache>
                <c:formatCode>0.00</c:formatCode>
                <c:ptCount val="114"/>
                <c:pt idx="0">
                  <c:v>0</c:v>
                </c:pt>
                <c:pt idx="1">
                  <c:v>26.04394375679809</c:v>
                </c:pt>
                <c:pt idx="2">
                  <c:v>26.044568110998252</c:v>
                </c:pt>
                <c:pt idx="3">
                  <c:v>26.046442738663163</c:v>
                </c:pt>
                <c:pt idx="4">
                  <c:v>26.049569852650173</c:v>
                </c:pt>
                <c:pt idx="5">
                  <c:v>26.0539514859931</c:v>
                </c:pt>
                <c:pt idx="6">
                  <c:v>26.05958949170024</c:v>
                </c:pt>
                <c:pt idx="7">
                  <c:v>26.066485542566699</c:v>
                </c:pt>
                <c:pt idx="8">
                  <c:v>26.074641131001183</c:v>
                </c:pt>
                <c:pt idx="9">
                  <c:v>26.084057568867099</c:v>
                </c:pt>
                <c:pt idx="10">
                  <c:v>26.094735987338179</c:v>
                </c:pt>
                <c:pt idx="11">
                  <c:v>26.106677336768414</c:v>
                </c:pt>
                <c:pt idx="12">
                  <c:v>26.119882386576489</c:v>
                </c:pt>
                <c:pt idx="13">
                  <c:v>26.134351725144626</c:v>
                </c:pt>
                <c:pt idx="14">
                  <c:v>26.150085759731873</c:v>
                </c:pt>
                <c:pt idx="15">
                  <c:v>26.167084716401884</c:v>
                </c:pt>
                <c:pt idx="16">
                  <c:v>26.185348639965113</c:v>
                </c:pt>
                <c:pt idx="17">
                  <c:v>26.204877393935487</c:v>
                </c:pt>
                <c:pt idx="18">
                  <c:v>26.225670660501578</c:v>
                </c:pt>
                <c:pt idx="19">
                  <c:v>26.247727940512206</c:v>
                </c:pt>
                <c:pt idx="20">
                  <c:v>26.27104855347654</c:v>
                </c:pt>
                <c:pt idx="21">
                  <c:v>26.295631637578666</c:v>
                </c:pt>
                <c:pt idx="22">
                  <c:v>26.321476149706641</c:v>
                </c:pt>
                <c:pt idx="23">
                  <c:v>26.348580865496015</c:v>
                </c:pt>
                <c:pt idx="24">
                  <c:v>26.376944379387819</c:v>
                </c:pt>
                <c:pt idx="25">
                  <c:v>26.406565104701034</c:v>
                </c:pt>
                <c:pt idx="26">
                  <c:v>26.437441273719536</c:v>
                </c:pt>
                <c:pt idx="27">
                  <c:v>26.469570937793467</c:v>
                </c:pt>
                <c:pt idx="28">
                  <c:v>26.502951967455118</c:v>
                </c:pt>
                <c:pt idx="29">
                  <c:v>26.537582052549201</c:v>
                </c:pt>
                <c:pt idx="30">
                  <c:v>26.573458702377618</c:v>
                </c:pt>
                <c:pt idx="31">
                  <c:v>26.610579245858617</c:v>
                </c:pt>
                <c:pt idx="32">
                  <c:v>26.648940831700415</c:v>
                </c:pt>
                <c:pt idx="33">
                  <c:v>26.688540428589196</c:v>
                </c:pt>
                <c:pt idx="34">
                  <c:v>26.729374825391542</c:v>
                </c:pt>
                <c:pt idx="35">
                  <c:v>26.771440631371238</c:v>
                </c:pt>
                <c:pt idx="36">
                  <c:v>26.814734276420435</c:v>
                </c:pt>
                <c:pt idx="37">
                  <c:v>26.859252011305248</c:v>
                </c:pt>
                <c:pt idx="38">
                  <c:v>26.904989907925586</c:v>
                </c:pt>
                <c:pt idx="39">
                  <c:v>26.95194385958942</c:v>
                </c:pt>
                <c:pt idx="40">
                  <c:v>27.000109581301299</c:v>
                </c:pt>
                <c:pt idx="41">
                  <c:v>27.049482610065194</c:v>
                </c:pt>
                <c:pt idx="42">
                  <c:v>27.100058305201586</c:v>
                </c:pt>
                <c:pt idx="43">
                  <c:v>27.151831848678857</c:v>
                </c:pt>
                <c:pt idx="44">
                  <c:v>27.204798245458854</c:v>
                </c:pt>
                <c:pt idx="45">
                  <c:v>27.258952323856725</c:v>
                </c:pt>
                <c:pt idx="46">
                  <c:v>27.314288735914907</c:v>
                </c:pt>
                <c:pt idx="47">
                  <c:v>27.370801957791283</c:v>
                </c:pt>
                <c:pt idx="48">
                  <c:v>27.428486290161505</c:v>
                </c:pt>
                <c:pt idx="49">
                  <c:v>27.487335858635401</c:v>
                </c:pt>
                <c:pt idx="50">
                  <c:v>27.547344614187484</c:v>
                </c:pt>
                <c:pt idx="51">
                  <c:v>27.608506333601522</c:v>
                </c:pt>
                <c:pt idx="52">
                  <c:v>27.670814619929128</c:v>
                </c:pt>
                <c:pt idx="53">
                  <c:v>27.734262902962371</c:v>
                </c:pt>
                <c:pt idx="54">
                  <c:v>27.798844439720348</c:v>
                </c:pt>
                <c:pt idx="55">
                  <c:v>27.864552314949687</c:v>
                </c:pt>
                <c:pt idx="56">
                  <c:v>27.93137944163897</c:v>
                </c:pt>
                <c:pt idx="57">
                  <c:v>27.999318561547017</c:v>
                </c:pt>
                <c:pt idx="58">
                  <c:v>28.068362245745039</c:v>
                </c:pt>
                <c:pt idx="59">
                  <c:v>28.13850289517254</c:v>
                </c:pt>
                <c:pt idx="60">
                  <c:v>28.209732741207041</c:v>
                </c:pt>
                <c:pt idx="61">
                  <c:v>28.282043846247522</c:v>
                </c:pt>
                <c:pt idx="62">
                  <c:v>28.355428104311514</c:v>
                </c:pt>
                <c:pt idx="63">
                  <c:v>28.429877241645919</c:v>
                </c:pt>
                <c:pt idx="64">
                  <c:v>28.505382817351371</c:v>
                </c:pt>
                <c:pt idx="65">
                  <c:v>28.581936224020229</c:v>
                </c:pt>
                <c:pt idx="66">
                  <c:v>28.659528688388036</c:v>
                </c:pt>
                <c:pt idx="67">
                  <c:v>28.738151271998547</c:v>
                </c:pt>
                <c:pt idx="68">
                  <c:v>28.817794871882139</c:v>
                </c:pt>
                <c:pt idx="69">
                  <c:v>28.898450221247625</c:v>
                </c:pt>
                <c:pt idx="70">
                  <c:v>28.980107890187462</c:v>
                </c:pt>
                <c:pt idx="71">
                  <c:v>29.062758286396264</c:v>
                </c:pt>
                <c:pt idx="72">
                  <c:v>29.146391655902498</c:v>
                </c:pt>
                <c:pt idx="73">
                  <c:v>29.230998083813496</c:v>
                </c:pt>
                <c:pt idx="74">
                  <c:v>29.316567495073588</c:v>
                </c:pt>
                <c:pt idx="75">
                  <c:v>29.403089655235327</c:v>
                </c:pt>
                <c:pt idx="76">
                  <c:v>29.490554171243815</c:v>
                </c:pt>
                <c:pt idx="77">
                  <c:v>29.578950492234025</c:v>
                </c:pt>
                <c:pt idx="78">
                  <c:v>29.668267910341076</c:v>
                </c:pt>
                <c:pt idx="79">
                  <c:v>29.758495561523421</c:v>
                </c:pt>
                <c:pt idx="80">
                  <c:v>29.849622426398906</c:v>
                </c:pt>
                <c:pt idx="81">
                  <c:v>29.94163733109357</c:v>
                </c:pt>
                <c:pt idx="82">
                  <c:v>30.034528948103262</c:v>
                </c:pt>
                <c:pt idx="83">
                  <c:v>30.128285797167855</c:v>
                </c:pt>
                <c:pt idx="84">
                  <c:v>30.222896246158189</c:v>
                </c:pt>
                <c:pt idx="85">
                  <c:v>30.318348511975476</c:v>
                </c:pt>
                <c:pt idx="86">
                  <c:v>30.414630661463281</c:v>
                </c:pt>
                <c:pt idx="87">
                  <c:v>30.51173061233192</c:v>
                </c:pt>
                <c:pt idx="88">
                  <c:v>30.609636134095275</c:v>
                </c:pt>
                <c:pt idx="89">
                  <c:v>30.708334849019884</c:v>
                </c:pt>
                <c:pt idx="90">
                  <c:v>30.807814233086344</c:v>
                </c:pt>
                <c:pt idx="91">
                  <c:v>30.908061616962868</c:v>
                </c:pt>
                <c:pt idx="92">
                  <c:v>31.009064186991026</c:v>
                </c:pt>
                <c:pt idx="93">
                  <c:v>31.110808986183478</c:v>
                </c:pt>
                <c:pt idx="94">
                  <c:v>31.213282915233783</c:v>
                </c:pt>
                <c:pt idx="95">
                  <c:v>31.316472733538106</c:v>
                </c:pt>
                <c:pt idx="96">
                  <c:v>31.420365060228811</c:v>
                </c:pt>
                <c:pt idx="97">
                  <c:v>31.524946375219802</c:v>
                </c:pt>
                <c:pt idx="98">
                  <c:v>31.630203020263661</c:v>
                </c:pt>
                <c:pt idx="99">
                  <c:v>31.736121200020406</c:v>
                </c:pt>
                <c:pt idx="100">
                  <c:v>31.842686983137838</c:v>
                </c:pt>
                <c:pt idx="101">
                  <c:v>31.949886303343398</c:v>
                </c:pt>
              </c:numCache>
            </c:numRef>
          </c:xVal>
          <c:yVal>
            <c:numRef>
              <c:f>計算!$P$3:$P$116</c:f>
              <c:numCache>
                <c:formatCode>0.00</c:formatCode>
                <c:ptCount val="114"/>
                <c:pt idx="0">
                  <c:v>0</c:v>
                </c:pt>
                <c:pt idx="1">
                  <c:v>3.74198013027556</c:v>
                </c:pt>
                <c:pt idx="2">
                  <c:v>3.7420668983921055</c:v>
                </c:pt>
                <c:pt idx="3">
                  <c:v>3.7423156728821492</c:v>
                </c:pt>
                <c:pt idx="4">
                  <c:v>3.7427091411177558</c:v>
                </c:pt>
                <c:pt idx="5">
                  <c:v>3.7432299680133205</c:v>
                </c:pt>
                <c:pt idx="6">
                  <c:v>3.743860797685878</c:v>
                </c:pt>
                <c:pt idx="7">
                  <c:v>3.7445842551171138</c:v>
                </c:pt>
                <c:pt idx="8">
                  <c:v>3.7453829478169598</c:v>
                </c:pt>
                <c:pt idx="9">
                  <c:v>3.7462394674886483</c:v>
                </c:pt>
                <c:pt idx="10">
                  <c:v>3.7471363916951086</c:v>
                </c:pt>
                <c:pt idx="11">
                  <c:v>3.7480562855265918</c:v>
                </c:pt>
                <c:pt idx="12">
                  <c:v>3.7489817032693811</c:v>
                </c:pt>
                <c:pt idx="13">
                  <c:v>3.7498951900755126</c:v>
                </c:pt>
                <c:pt idx="14">
                  <c:v>3.7507792836333276</c:v>
                </c:pt>
                <c:pt idx="15">
                  <c:v>3.7516165158387942</c:v>
                </c:pt>
                <c:pt idx="16">
                  <c:v>3.7523894144674284</c:v>
                </c:pt>
                <c:pt idx="17">
                  <c:v>3.7530805048467415</c:v>
                </c:pt>
                <c:pt idx="18">
                  <c:v>3.7536723115290456</c:v>
                </c:pt>
                <c:pt idx="19">
                  <c:v>3.7541473599645432</c:v>
                </c:pt>
                <c:pt idx="20">
                  <c:v>3.7544881781745425</c:v>
                </c:pt>
                <c:pt idx="21">
                  <c:v>3.7546772984246992</c:v>
                </c:pt>
                <c:pt idx="22">
                  <c:v>3.7546972588981626</c:v>
                </c:pt>
                <c:pt idx="23">
                  <c:v>3.7545306053685095</c:v>
                </c:pt>
                <c:pt idx="24">
                  <c:v>3.7541598928723121</c:v>
                </c:pt>
                <c:pt idx="25">
                  <c:v>3.7535676873812847</c:v>
                </c:pt>
                <c:pt idx="26">
                  <c:v>3.7527365674738169</c:v>
                </c:pt>
                <c:pt idx="27">
                  <c:v>3.7516491260058338</c:v>
                </c:pt>
                <c:pt idx="28">
                  <c:v>3.7502879717808146</c:v>
                </c:pt>
                <c:pt idx="29">
                  <c:v>3.7486357312188856</c:v>
                </c:pt>
                <c:pt idx="30">
                  <c:v>3.7466750500248511</c:v>
                </c:pt>
                <c:pt idx="31">
                  <c:v>3.7443885948550406</c:v>
                </c:pt>
                <c:pt idx="32">
                  <c:v>3.7417590549828579</c:v>
                </c:pt>
                <c:pt idx="33">
                  <c:v>3.7387691439629114</c:v>
                </c:pt>
                <c:pt idx="34">
                  <c:v>3.7354016012936069</c:v>
                </c:pt>
                <c:pt idx="35">
                  <c:v>3.7316391940780771</c:v>
                </c:pt>
                <c:pt idx="36">
                  <c:v>3.7274647186833354</c:v>
                </c:pt>
                <c:pt idx="37">
                  <c:v>3.7228610023975359</c:v>
                </c:pt>
                <c:pt idx="38">
                  <c:v>3.7178109050852086</c:v>
                </c:pt>
                <c:pt idx="39">
                  <c:v>3.7122973208403574</c:v>
                </c:pt>
                <c:pt idx="40">
                  <c:v>3.7063031796373194</c:v>
                </c:pt>
                <c:pt idx="41">
                  <c:v>3.6998114489792289</c:v>
                </c:pt>
                <c:pt idx="42">
                  <c:v>3.6928051355439941</c:v>
                </c:pt>
                <c:pt idx="43">
                  <c:v>3.6852672868276777</c:v>
                </c:pt>
                <c:pt idx="44">
                  <c:v>3.6771809927851162</c:v>
                </c:pt>
                <c:pt idx="45">
                  <c:v>3.6685293874677334</c:v>
                </c:pt>
                <c:pt idx="46">
                  <c:v>3.6592956506583345</c:v>
                </c:pt>
                <c:pt idx="47">
                  <c:v>3.6494630095028713</c:v>
                </c:pt>
                <c:pt idx="48">
                  <c:v>3.6390147401389563</c:v>
                </c:pt>
                <c:pt idx="49">
                  <c:v>3.627934169321096</c:v>
                </c:pt>
                <c:pt idx="50">
                  <c:v>3.616204676042456</c:v>
                </c:pt>
                <c:pt idx="51">
                  <c:v>3.6038096931530932</c:v>
                </c:pt>
                <c:pt idx="52">
                  <c:v>3.5907327089745071</c:v>
                </c:pt>
                <c:pt idx="53">
                  <c:v>3.5769572689103994</c:v>
                </c:pt>
                <c:pt idx="54">
                  <c:v>3.5624669770535511</c:v>
                </c:pt>
                <c:pt idx="55">
                  <c:v>3.5472454977886354</c:v>
                </c:pt>
                <c:pt idx="56">
                  <c:v>3.531276557390953</c:v>
                </c:pt>
                <c:pt idx="57">
                  <c:v>3.5145439456208525</c:v>
                </c:pt>
                <c:pt idx="58">
                  <c:v>3.4970315173138427</c:v>
                </c:pt>
                <c:pt idx="59">
                  <c:v>3.4787231939661662</c:v>
                </c:pt>
                <c:pt idx="60">
                  <c:v>3.4596029653158236</c:v>
                </c:pt>
                <c:pt idx="61">
                  <c:v>3.4396548909188538</c:v>
                </c:pt>
                <c:pt idx="62">
                  <c:v>3.4188631017208011</c:v>
                </c:pt>
                <c:pt idx="63">
                  <c:v>3.3972118016232318</c:v>
                </c:pt>
                <c:pt idx="64">
                  <c:v>3.3746852690452149</c:v>
                </c:pt>
                <c:pt idx="65">
                  <c:v>3.3512678584796136</c:v>
                </c:pt>
                <c:pt idx="66">
                  <c:v>3.3269440020441134</c:v>
                </c:pt>
                <c:pt idx="67">
                  <c:v>3.3016982110268387</c:v>
                </c:pt>
                <c:pt idx="68">
                  <c:v>3.2755150774264852</c:v>
                </c:pt>
                <c:pt idx="69">
                  <c:v>3.248379275486815</c:v>
                </c:pt>
                <c:pt idx="70">
                  <c:v>3.2202755632254418</c:v>
                </c:pt>
                <c:pt idx="71">
                  <c:v>3.1911887839567403</c:v>
                </c:pt>
                <c:pt idx="72">
                  <c:v>3.1611038678088623</c:v>
                </c:pt>
                <c:pt idx="73">
                  <c:v>3.1300058332346214</c:v>
                </c:pt>
                <c:pt idx="74">
                  <c:v>3.0978797885162619</c:v>
                </c:pt>
                <c:pt idx="75">
                  <c:v>3.0647109332639095</c:v>
                </c:pt>
                <c:pt idx="76">
                  <c:v>3.0304845599076544</c:v>
                </c:pt>
                <c:pt idx="77">
                  <c:v>2.9951860551831158</c:v>
                </c:pt>
                <c:pt idx="78">
                  <c:v>2.9588009016104007</c:v>
                </c:pt>
                <c:pt idx="79">
                  <c:v>2.9213146789663553</c:v>
                </c:pt>
                <c:pt idx="80">
                  <c:v>2.88271306574998</c:v>
                </c:pt>
                <c:pt idx="81">
                  <c:v>2.8429818406409235</c:v>
                </c:pt>
                <c:pt idx="82">
                  <c:v>2.8021068839509162</c:v>
                </c:pt>
                <c:pt idx="83">
                  <c:v>2.7600741790680714</c:v>
                </c:pt>
                <c:pt idx="84">
                  <c:v>2.716869813893962</c:v>
                </c:pt>
                <c:pt idx="85">
                  <c:v>2.6724799822732717</c:v>
                </c:pt>
                <c:pt idx="86">
                  <c:v>2.6268909854160509</c:v>
                </c:pt>
                <c:pt idx="87">
                  <c:v>2.5800892333123659</c:v>
                </c:pt>
                <c:pt idx="88">
                  <c:v>2.5320612461393006</c:v>
                </c:pt>
                <c:pt idx="89">
                  <c:v>2.4827936556601631</c:v>
                </c:pt>
                <c:pt idx="90">
                  <c:v>2.4322732066158195</c:v>
                </c:pt>
                <c:pt idx="91">
                  <c:v>2.3804867581080638</c:v>
                </c:pt>
                <c:pt idx="92">
                  <c:v>2.327421284974883</c:v>
                </c:pt>
                <c:pt idx="93">
                  <c:v>2.2730638791575548</c:v>
                </c:pt>
                <c:pt idx="94">
                  <c:v>2.2174017510594322</c:v>
                </c:pt>
                <c:pt idx="95">
                  <c:v>2.1604222308963807</c:v>
                </c:pt>
                <c:pt idx="96">
                  <c:v>2.1021127700387088</c:v>
                </c:pt>
                <c:pt idx="97">
                  <c:v>2.0424609423445044</c:v>
                </c:pt>
                <c:pt idx="98">
                  <c:v>1.9814544454842937</c:v>
                </c:pt>
                <c:pt idx="99">
                  <c:v>1.9190811022569494</c:v>
                </c:pt>
                <c:pt idx="100">
                  <c:v>1.8553288618966379</c:v>
                </c:pt>
                <c:pt idx="101">
                  <c:v>1.7901858013708902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5B-42F8-AAAC-6B912F328968}"/>
            </c:ext>
          </c:extLst>
        </c:ser>
        <c:ser>
          <c:idx val="3"/>
          <c:order val="2"/>
          <c:tx>
            <c:strRef>
              <c:f>計算!$Q$2</c:f>
              <c:strCache>
                <c:ptCount val="1"/>
                <c:pt idx="0">
                  <c:v>基礎円</c:v>
                </c:pt>
              </c:strCache>
            </c:strRef>
          </c:tx>
          <c:spPr>
            <a:ln w="1905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計算!$Q$4:$Q$116</c:f>
              <c:numCache>
                <c:formatCode>0.00</c:formatCode>
                <c:ptCount val="113"/>
                <c:pt idx="0">
                  <c:v>1.6117681474228424E-15</c:v>
                </c:pt>
                <c:pt idx="1">
                  <c:v>0.82646083853203456</c:v>
                </c:pt>
                <c:pt idx="2">
                  <c:v>1.6521060599962629</c:v>
                </c:pt>
                <c:pt idx="3">
                  <c:v>2.4761208522404563</c:v>
                </c:pt>
                <c:pt idx="4">
                  <c:v>3.2976920121491764</c:v>
                </c:pt>
                <c:pt idx="5">
                  <c:v>4.1160087481770926</c:v>
                </c:pt>
                <c:pt idx="6">
                  <c:v>4.9302634805023162</c:v>
                </c:pt>
                <c:pt idx="7">
                  <c:v>5.7396526380102078</c:v>
                </c:pt>
                <c:pt idx="8">
                  <c:v>6.5433774513210432</c:v>
                </c:pt>
                <c:pt idx="9">
                  <c:v>7.340644741078953</c:v>
                </c:pt>
                <c:pt idx="10">
                  <c:v>8.130667700724203</c:v>
                </c:pt>
                <c:pt idx="11">
                  <c:v>8.9126666729762469</c:v>
                </c:pt>
                <c:pt idx="12">
                  <c:v>9.68586991926135</c:v>
                </c:pt>
                <c:pt idx="13">
                  <c:v>10.449514381325383</c:v>
                </c:pt>
                <c:pt idx="14">
                  <c:v>11.202846434280215</c:v>
                </c:pt>
                <c:pt idx="15">
                  <c:v>11.945122630340451</c:v>
                </c:pt>
                <c:pt idx="16">
                  <c:v>12.675610432516676</c:v>
                </c:pt>
                <c:pt idx="17">
                  <c:v>13.393588937540999</c:v>
                </c:pt>
                <c:pt idx="18">
                  <c:v>14.098349587311553</c:v>
                </c:pt>
                <c:pt idx="19">
                  <c:v>14.789196868153809</c:v>
                </c:pt>
                <c:pt idx="20">
                  <c:v>15.465448997208572</c:v>
                </c:pt>
                <c:pt idx="21">
                  <c:v>16.126438595269374</c:v>
                </c:pt>
                <c:pt idx="22">
                  <c:v>16.771513345405172</c:v>
                </c:pt>
                <c:pt idx="23">
                  <c:v>17.400036636718401</c:v>
                </c:pt>
                <c:pt idx="24">
                  <c:v>18.011388192603071</c:v>
                </c:pt>
                <c:pt idx="25">
                  <c:v>18.604964682882894</c:v>
                </c:pt>
                <c:pt idx="26">
                  <c:v>19.180180319225315</c:v>
                </c:pt>
                <c:pt idx="27">
                  <c:v>19.736467433243892</c:v>
                </c:pt>
                <c:pt idx="28">
                  <c:v>20.273277036718451</c:v>
                </c:pt>
                <c:pt idx="29">
                  <c:v>20.790079363380158</c:v>
                </c:pt>
                <c:pt idx="30">
                  <c:v>21.28636439172692</c:v>
                </c:pt>
                <c:pt idx="31">
                  <c:v>21.761642348352961</c:v>
                </c:pt>
                <c:pt idx="32">
                  <c:v>22.215444191296097</c:v>
                </c:pt>
                <c:pt idx="33">
                  <c:v>22.647322072925505</c:v>
                </c:pt>
                <c:pt idx="34">
                  <c:v>23.056849781913265</c:v>
                </c:pt>
                <c:pt idx="35">
                  <c:v>23.443623163853488</c:v>
                </c:pt>
                <c:pt idx="36">
                  <c:v>23.807260520113907</c:v>
                </c:pt>
                <c:pt idx="37">
                  <c:v>24.147402984526376</c:v>
                </c:pt>
                <c:pt idx="38">
                  <c:v>24.463714877544408</c:v>
                </c:pt>
                <c:pt idx="39">
                  <c:v>24.755884037518392</c:v>
                </c:pt>
                <c:pt idx="40">
                  <c:v>25.023622128761449</c:v>
                </c:pt>
                <c:pt idx="41">
                  <c:v>25.266664926101928</c:v>
                </c:pt>
                <c:pt idx="42">
                  <c:v>25.484772575641767</c:v>
                </c:pt>
                <c:pt idx="43">
                  <c:v>25.677729831463331</c:v>
                </c:pt>
                <c:pt idx="44">
                  <c:v>25.845346268051134</c:v>
                </c:pt>
                <c:pt idx="45">
                  <c:v>25.987456468218838</c:v>
                </c:pt>
                <c:pt idx="46">
                  <c:v>26.103920186356053</c:v>
                </c:pt>
                <c:pt idx="47">
                  <c:v>26.194622486833808</c:v>
                </c:pt>
                <c:pt idx="48">
                  <c:v>26.259473857432159</c:v>
                </c:pt>
                <c:pt idx="49">
                  <c:v>26.298410297677925</c:v>
                </c:pt>
                <c:pt idx="50">
                  <c:v>26.311393382005434</c:v>
                </c:pt>
                <c:pt idx="51">
                  <c:v>26.298410297677925</c:v>
                </c:pt>
                <c:pt idx="52">
                  <c:v>26.259473857432159</c:v>
                </c:pt>
                <c:pt idx="53">
                  <c:v>26.194622486833808</c:v>
                </c:pt>
                <c:pt idx="54">
                  <c:v>26.103920186356049</c:v>
                </c:pt>
                <c:pt idx="55">
                  <c:v>25.987456468218834</c:v>
                </c:pt>
                <c:pt idx="56">
                  <c:v>25.845346268051131</c:v>
                </c:pt>
                <c:pt idx="57">
                  <c:v>25.677729831463331</c:v>
                </c:pt>
                <c:pt idx="58">
                  <c:v>25.48477257564177</c:v>
                </c:pt>
                <c:pt idx="59">
                  <c:v>25.266664926101928</c:v>
                </c:pt>
                <c:pt idx="60">
                  <c:v>25.023622128761449</c:v>
                </c:pt>
                <c:pt idx="61">
                  <c:v>24.755884037518392</c:v>
                </c:pt>
                <c:pt idx="62">
                  <c:v>24.463714877544408</c:v>
                </c:pt>
                <c:pt idx="63">
                  <c:v>24.147402984526376</c:v>
                </c:pt>
                <c:pt idx="64">
                  <c:v>23.807260520113907</c:v>
                </c:pt>
                <c:pt idx="65">
                  <c:v>23.443623163853488</c:v>
                </c:pt>
                <c:pt idx="66">
                  <c:v>23.056849781913265</c:v>
                </c:pt>
                <c:pt idx="67">
                  <c:v>22.647322072925505</c:v>
                </c:pt>
                <c:pt idx="68">
                  <c:v>22.215444191296093</c:v>
                </c:pt>
                <c:pt idx="69">
                  <c:v>21.761642348352964</c:v>
                </c:pt>
                <c:pt idx="70">
                  <c:v>21.28636439172692</c:v>
                </c:pt>
                <c:pt idx="71">
                  <c:v>20.790079363380162</c:v>
                </c:pt>
                <c:pt idx="72">
                  <c:v>20.273277036718451</c:v>
                </c:pt>
                <c:pt idx="73">
                  <c:v>19.736467433243892</c:v>
                </c:pt>
                <c:pt idx="74">
                  <c:v>19.180180319225315</c:v>
                </c:pt>
                <c:pt idx="75">
                  <c:v>18.604964682882894</c:v>
                </c:pt>
                <c:pt idx="76">
                  <c:v>18.011388192603071</c:v>
                </c:pt>
                <c:pt idx="77">
                  <c:v>17.400036636718401</c:v>
                </c:pt>
                <c:pt idx="78">
                  <c:v>16.771513345405172</c:v>
                </c:pt>
                <c:pt idx="79">
                  <c:v>16.126438595269374</c:v>
                </c:pt>
                <c:pt idx="80">
                  <c:v>15.465448997208568</c:v>
                </c:pt>
                <c:pt idx="81">
                  <c:v>14.789196868153805</c:v>
                </c:pt>
                <c:pt idx="82">
                  <c:v>14.098349587311558</c:v>
                </c:pt>
                <c:pt idx="83">
                  <c:v>13.393588937540999</c:v>
                </c:pt>
                <c:pt idx="84">
                  <c:v>12.675610432516676</c:v>
                </c:pt>
                <c:pt idx="85">
                  <c:v>11.945122630340451</c:v>
                </c:pt>
                <c:pt idx="86">
                  <c:v>11.202846434280215</c:v>
                </c:pt>
                <c:pt idx="87">
                  <c:v>10.449514381325383</c:v>
                </c:pt>
                <c:pt idx="88">
                  <c:v>9.68586991926135</c:v>
                </c:pt>
                <c:pt idx="89">
                  <c:v>8.9126666729762469</c:v>
                </c:pt>
                <c:pt idx="90">
                  <c:v>8.130667700724203</c:v>
                </c:pt>
                <c:pt idx="91">
                  <c:v>7.340644741078953</c:v>
                </c:pt>
                <c:pt idx="92">
                  <c:v>6.543377451321037</c:v>
                </c:pt>
                <c:pt idx="93">
                  <c:v>5.7396526380102015</c:v>
                </c:pt>
                <c:pt idx="94">
                  <c:v>4.9302634805023215</c:v>
                </c:pt>
                <c:pt idx="95">
                  <c:v>4.1160087481770979</c:v>
                </c:pt>
                <c:pt idx="96">
                  <c:v>3.2976920121491822</c:v>
                </c:pt>
                <c:pt idx="97">
                  <c:v>2.4761208522404563</c:v>
                </c:pt>
                <c:pt idx="98">
                  <c:v>1.6521060599962629</c:v>
                </c:pt>
                <c:pt idx="99">
                  <c:v>0.82646083853203456</c:v>
                </c:pt>
                <c:pt idx="100">
                  <c:v>1.6117681474228424E-15</c:v>
                </c:pt>
              </c:numCache>
            </c:numRef>
          </c:xVal>
          <c:yVal>
            <c:numRef>
              <c:f>計算!$R$4:$R$116</c:f>
              <c:numCache>
                <c:formatCode>0.00</c:formatCode>
                <c:ptCount val="113"/>
                <c:pt idx="0">
                  <c:v>-26.311393382005434</c:v>
                </c:pt>
                <c:pt idx="1">
                  <c:v>-26.298410297677925</c:v>
                </c:pt>
                <c:pt idx="2">
                  <c:v>-26.259473857432159</c:v>
                </c:pt>
                <c:pt idx="3">
                  <c:v>-26.194622486833808</c:v>
                </c:pt>
                <c:pt idx="4">
                  <c:v>-26.103920186356053</c:v>
                </c:pt>
                <c:pt idx="5">
                  <c:v>-25.987456468218838</c:v>
                </c:pt>
                <c:pt idx="6">
                  <c:v>-25.845346268051131</c:v>
                </c:pt>
                <c:pt idx="7">
                  <c:v>-25.677729831463328</c:v>
                </c:pt>
                <c:pt idx="8">
                  <c:v>-25.484772575641767</c:v>
                </c:pt>
                <c:pt idx="9">
                  <c:v>-25.266664926101928</c:v>
                </c:pt>
                <c:pt idx="10">
                  <c:v>-25.023622128761446</c:v>
                </c:pt>
                <c:pt idx="11">
                  <c:v>-24.755884037518392</c:v>
                </c:pt>
                <c:pt idx="12">
                  <c:v>-24.463714877544405</c:v>
                </c:pt>
                <c:pt idx="13">
                  <c:v>-24.147402984526376</c:v>
                </c:pt>
                <c:pt idx="14">
                  <c:v>-23.80726052011391</c:v>
                </c:pt>
                <c:pt idx="15">
                  <c:v>-23.443623163853484</c:v>
                </c:pt>
                <c:pt idx="16">
                  <c:v>-23.056849781913265</c:v>
                </c:pt>
                <c:pt idx="17">
                  <c:v>-22.647322072925501</c:v>
                </c:pt>
                <c:pt idx="18">
                  <c:v>-22.215444191296097</c:v>
                </c:pt>
                <c:pt idx="19">
                  <c:v>-21.761642348352961</c:v>
                </c:pt>
                <c:pt idx="20">
                  <c:v>-21.28636439172692</c:v>
                </c:pt>
                <c:pt idx="21">
                  <c:v>-20.790079363380162</c:v>
                </c:pt>
                <c:pt idx="22">
                  <c:v>-20.273277036718447</c:v>
                </c:pt>
                <c:pt idx="23">
                  <c:v>-19.736467433243892</c:v>
                </c:pt>
                <c:pt idx="24">
                  <c:v>-19.180180319225315</c:v>
                </c:pt>
                <c:pt idx="25">
                  <c:v>-18.604964682882891</c:v>
                </c:pt>
                <c:pt idx="26">
                  <c:v>-18.011388192603071</c:v>
                </c:pt>
                <c:pt idx="27">
                  <c:v>-17.400036636718401</c:v>
                </c:pt>
                <c:pt idx="28">
                  <c:v>-16.771513345405172</c:v>
                </c:pt>
                <c:pt idx="29">
                  <c:v>-16.126438595269374</c:v>
                </c:pt>
                <c:pt idx="30">
                  <c:v>-15.465448997208572</c:v>
                </c:pt>
                <c:pt idx="31">
                  <c:v>-14.789196868153809</c:v>
                </c:pt>
                <c:pt idx="32">
                  <c:v>-14.098349587311555</c:v>
                </c:pt>
                <c:pt idx="33">
                  <c:v>-13.393588937540997</c:v>
                </c:pt>
                <c:pt idx="34">
                  <c:v>-12.675610432516672</c:v>
                </c:pt>
                <c:pt idx="35">
                  <c:v>-11.945122630340451</c:v>
                </c:pt>
                <c:pt idx="36">
                  <c:v>-11.202846434280216</c:v>
                </c:pt>
                <c:pt idx="37">
                  <c:v>-10.449514381325384</c:v>
                </c:pt>
                <c:pt idx="38">
                  <c:v>-9.6858699192613447</c:v>
                </c:pt>
                <c:pt idx="39">
                  <c:v>-8.9126666729762416</c:v>
                </c:pt>
                <c:pt idx="40">
                  <c:v>-8.1306677007241994</c:v>
                </c:pt>
                <c:pt idx="41">
                  <c:v>-7.3406447410789548</c:v>
                </c:pt>
                <c:pt idx="42">
                  <c:v>-6.5433774513210388</c:v>
                </c:pt>
                <c:pt idx="43">
                  <c:v>-5.7396526380102042</c:v>
                </c:pt>
                <c:pt idx="44">
                  <c:v>-4.9302634805023127</c:v>
                </c:pt>
                <c:pt idx="45">
                  <c:v>-4.1160087481770899</c:v>
                </c:pt>
                <c:pt idx="46">
                  <c:v>-3.2976920121491742</c:v>
                </c:pt>
                <c:pt idx="47">
                  <c:v>-2.4761208522404536</c:v>
                </c:pt>
                <c:pt idx="48">
                  <c:v>-1.6521060599962603</c:v>
                </c:pt>
                <c:pt idx="49">
                  <c:v>-0.82646083853203256</c:v>
                </c:pt>
                <c:pt idx="50">
                  <c:v>0</c:v>
                </c:pt>
                <c:pt idx="51">
                  <c:v>0.82646083853203256</c:v>
                </c:pt>
                <c:pt idx="52">
                  <c:v>1.6521060599962603</c:v>
                </c:pt>
                <c:pt idx="53">
                  <c:v>2.4761208522404536</c:v>
                </c:pt>
                <c:pt idx="54">
                  <c:v>3.2976920121491795</c:v>
                </c:pt>
                <c:pt idx="55">
                  <c:v>4.1160087481770944</c:v>
                </c:pt>
                <c:pt idx="56">
                  <c:v>4.9302634805023171</c:v>
                </c:pt>
                <c:pt idx="57">
                  <c:v>5.7396526380101998</c:v>
                </c:pt>
                <c:pt idx="58">
                  <c:v>6.5433774513210343</c:v>
                </c:pt>
                <c:pt idx="59">
                  <c:v>7.3406447410789504</c:v>
                </c:pt>
                <c:pt idx="60">
                  <c:v>8.1306677007241994</c:v>
                </c:pt>
                <c:pt idx="61">
                  <c:v>8.9126666729762416</c:v>
                </c:pt>
                <c:pt idx="62">
                  <c:v>9.6858699192613447</c:v>
                </c:pt>
                <c:pt idx="63">
                  <c:v>10.449514381325384</c:v>
                </c:pt>
                <c:pt idx="64">
                  <c:v>11.202846434280216</c:v>
                </c:pt>
                <c:pt idx="65">
                  <c:v>11.945122630340451</c:v>
                </c:pt>
                <c:pt idx="66">
                  <c:v>12.675610432516676</c:v>
                </c:pt>
                <c:pt idx="67">
                  <c:v>13.393588937540997</c:v>
                </c:pt>
                <c:pt idx="68">
                  <c:v>14.098349587311558</c:v>
                </c:pt>
                <c:pt idx="69">
                  <c:v>14.789196868153805</c:v>
                </c:pt>
                <c:pt idx="70">
                  <c:v>15.465448997208568</c:v>
                </c:pt>
                <c:pt idx="71">
                  <c:v>16.126438595269374</c:v>
                </c:pt>
                <c:pt idx="72">
                  <c:v>16.771513345405172</c:v>
                </c:pt>
                <c:pt idx="73">
                  <c:v>17.400036636718401</c:v>
                </c:pt>
                <c:pt idx="74">
                  <c:v>18.011388192603071</c:v>
                </c:pt>
                <c:pt idx="75">
                  <c:v>18.604964682882891</c:v>
                </c:pt>
                <c:pt idx="76">
                  <c:v>19.180180319225315</c:v>
                </c:pt>
                <c:pt idx="77">
                  <c:v>19.736467433243892</c:v>
                </c:pt>
                <c:pt idx="78">
                  <c:v>20.273277036718447</c:v>
                </c:pt>
                <c:pt idx="79">
                  <c:v>20.790079363380162</c:v>
                </c:pt>
                <c:pt idx="80">
                  <c:v>21.28636439172692</c:v>
                </c:pt>
                <c:pt idx="81">
                  <c:v>21.761642348352964</c:v>
                </c:pt>
                <c:pt idx="82">
                  <c:v>22.215444191296093</c:v>
                </c:pt>
                <c:pt idx="83">
                  <c:v>22.647322072925501</c:v>
                </c:pt>
                <c:pt idx="84">
                  <c:v>23.056849781913265</c:v>
                </c:pt>
                <c:pt idx="85">
                  <c:v>23.443623163853484</c:v>
                </c:pt>
                <c:pt idx="86">
                  <c:v>23.80726052011391</c:v>
                </c:pt>
                <c:pt idx="87">
                  <c:v>24.147402984526376</c:v>
                </c:pt>
                <c:pt idx="88">
                  <c:v>24.463714877544405</c:v>
                </c:pt>
                <c:pt idx="89">
                  <c:v>24.755884037518392</c:v>
                </c:pt>
                <c:pt idx="90">
                  <c:v>25.023622128761446</c:v>
                </c:pt>
                <c:pt idx="91">
                  <c:v>25.266664926101928</c:v>
                </c:pt>
                <c:pt idx="92">
                  <c:v>25.484772575641767</c:v>
                </c:pt>
                <c:pt idx="93">
                  <c:v>25.677729831463331</c:v>
                </c:pt>
                <c:pt idx="94">
                  <c:v>25.845346268051131</c:v>
                </c:pt>
                <c:pt idx="95">
                  <c:v>25.987456468218834</c:v>
                </c:pt>
                <c:pt idx="96">
                  <c:v>26.103920186356049</c:v>
                </c:pt>
                <c:pt idx="97">
                  <c:v>26.194622486833808</c:v>
                </c:pt>
                <c:pt idx="98">
                  <c:v>26.259473857432159</c:v>
                </c:pt>
                <c:pt idx="99">
                  <c:v>26.298410297677925</c:v>
                </c:pt>
                <c:pt idx="100">
                  <c:v>26.311393382005434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5B-42F8-AAAC-6B912F328968}"/>
            </c:ext>
          </c:extLst>
        </c:ser>
        <c:ser>
          <c:idx val="0"/>
          <c:order val="3"/>
          <c:tx>
            <c:strRef>
              <c:f>計算!$S$2</c:f>
              <c:strCache>
                <c:ptCount val="1"/>
                <c:pt idx="0">
                  <c:v>歯先円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計算!$S$4:$S$116</c:f>
              <c:numCache>
                <c:formatCode>0.00</c:formatCode>
                <c:ptCount val="113"/>
                <c:pt idx="0">
                  <c:v>1.960237527853792E-15</c:v>
                </c:pt>
                <c:pt idx="1">
                  <c:v>1.0051442905001087</c:v>
                </c:pt>
                <c:pt idx="2">
                  <c:v>2.0092966249380328</c:v>
                </c:pt>
                <c:pt idx="3">
                  <c:v>3.0114660261924642</c:v>
                </c:pt>
                <c:pt idx="4">
                  <c:v>4.0106634740577363</c:v>
                </c:pt>
                <c:pt idx="5">
                  <c:v>5.0059028812873896</c:v>
                </c:pt>
                <c:pt idx="6">
                  <c:v>5.9962020667431917</c:v>
                </c:pt>
                <c:pt idx="7">
                  <c:v>6.9805837246893665</c:v>
                </c:pt>
                <c:pt idx="8">
                  <c:v>7.9580763892753588</c:v>
                </c:pt>
                <c:pt idx="9">
                  <c:v>8.9277153932553368</c:v>
                </c:pt>
                <c:pt idx="10">
                  <c:v>9.8885438199983184</c:v>
                </c:pt>
                <c:pt idx="11">
                  <c:v>10.839613447849327</c:v>
                </c:pt>
                <c:pt idx="12">
                  <c:v>11.779985685909699</c:v>
                </c:pt>
                <c:pt idx="13">
                  <c:v>12.708732500312978</c:v>
                </c:pt>
                <c:pt idx="14">
                  <c:v>13.624937330082325</c:v>
                </c:pt>
                <c:pt idx="15">
                  <c:v>14.527695991665498</c:v>
                </c:pt>
                <c:pt idx="16">
                  <c:v>15.41611757125489</c:v>
                </c:pt>
                <c:pt idx="17">
                  <c:v>16.289325304011886</c:v>
                </c:pt>
                <c:pt idx="18">
                  <c:v>17.146457439327889</c:v>
                </c:pt>
                <c:pt idx="19">
                  <c:v>17.986668091268179</c:v>
                </c:pt>
                <c:pt idx="20">
                  <c:v>18.80912807335914</c:v>
                </c:pt>
                <c:pt idx="21">
                  <c:v>19.613025716895248</c:v>
                </c:pt>
                <c:pt idx="22">
                  <c:v>20.397567671958068</c:v>
                </c:pt>
                <c:pt idx="23">
                  <c:v>21.161979690356858</c:v>
                </c:pt>
                <c:pt idx="24">
                  <c:v>21.905507389718036</c:v>
                </c:pt>
                <c:pt idx="25">
                  <c:v>22.627416997969522</c:v>
                </c:pt>
                <c:pt idx="26">
                  <c:v>23.32699607748517</c:v>
                </c:pt>
                <c:pt idx="27">
                  <c:v>24.003554228174707</c:v>
                </c:pt>
                <c:pt idx="28">
                  <c:v>24.65642376882526</c:v>
                </c:pt>
                <c:pt idx="29">
                  <c:v>25.28496039602209</c:v>
                </c:pt>
                <c:pt idx="30">
                  <c:v>25.888543819998318</c:v>
                </c:pt>
                <c:pt idx="31">
                  <c:v>26.466578376785979</c:v>
                </c:pt>
                <c:pt idx="32">
                  <c:v>27.018493616064482</c:v>
                </c:pt>
                <c:pt idx="33">
                  <c:v>27.543744864126197</c:v>
                </c:pt>
                <c:pt idx="34">
                  <c:v>28.041813761403635</c:v>
                </c:pt>
                <c:pt idx="35">
                  <c:v>28.512208774027773</c:v>
                </c:pt>
                <c:pt idx="36">
                  <c:v>28.954465678912623</c:v>
                </c:pt>
                <c:pt idx="37">
                  <c:v>29.368148021887396</c:v>
                </c:pt>
                <c:pt idx="38">
                  <c:v>29.752847548424047</c:v>
                </c:pt>
                <c:pt idx="39">
                  <c:v>30.108184606535215</c:v>
                </c:pt>
                <c:pt idx="40">
                  <c:v>30.433808521444917</c:v>
                </c:pt>
                <c:pt idx="41">
                  <c:v>30.729397941662178</c:v>
                </c:pt>
                <c:pt idx="42">
                  <c:v>30.994661156116194</c:v>
                </c:pt>
                <c:pt idx="43">
                  <c:v>31.229336382039918</c:v>
                </c:pt>
                <c:pt idx="44">
                  <c:v>31.433192023318039</c:v>
                </c:pt>
                <c:pt idx="45">
                  <c:v>31.606026899044409</c:v>
                </c:pt>
                <c:pt idx="46">
                  <c:v>31.747670442063292</c:v>
                </c:pt>
                <c:pt idx="47">
                  <c:v>31.85798286729856</c:v>
                </c:pt>
                <c:pt idx="48">
                  <c:v>31.93685530970469</c:v>
                </c:pt>
                <c:pt idx="49">
                  <c:v>31.984209931703411</c:v>
                </c:pt>
                <c:pt idx="50">
                  <c:v>32</c:v>
                </c:pt>
                <c:pt idx="51">
                  <c:v>31.984209931703411</c:v>
                </c:pt>
                <c:pt idx="52">
                  <c:v>31.93685530970469</c:v>
                </c:pt>
                <c:pt idx="53">
                  <c:v>31.85798286729856</c:v>
                </c:pt>
                <c:pt idx="54">
                  <c:v>31.747670442063288</c:v>
                </c:pt>
                <c:pt idx="55">
                  <c:v>31.606026899044405</c:v>
                </c:pt>
                <c:pt idx="56">
                  <c:v>31.433192023318036</c:v>
                </c:pt>
                <c:pt idx="57">
                  <c:v>31.229336382039918</c:v>
                </c:pt>
                <c:pt idx="58">
                  <c:v>30.994661156116198</c:v>
                </c:pt>
                <c:pt idx="59">
                  <c:v>30.729397941662178</c:v>
                </c:pt>
                <c:pt idx="60">
                  <c:v>30.433808521444917</c:v>
                </c:pt>
                <c:pt idx="61">
                  <c:v>30.108184606535215</c:v>
                </c:pt>
                <c:pt idx="62">
                  <c:v>29.752847548424047</c:v>
                </c:pt>
                <c:pt idx="63">
                  <c:v>29.368148021887396</c:v>
                </c:pt>
                <c:pt idx="64">
                  <c:v>28.954465678912623</c:v>
                </c:pt>
                <c:pt idx="65">
                  <c:v>28.512208774027773</c:v>
                </c:pt>
                <c:pt idx="66">
                  <c:v>28.041813761403635</c:v>
                </c:pt>
                <c:pt idx="67">
                  <c:v>27.543744864126197</c:v>
                </c:pt>
                <c:pt idx="68">
                  <c:v>27.018493616064479</c:v>
                </c:pt>
                <c:pt idx="69">
                  <c:v>26.466578376785982</c:v>
                </c:pt>
                <c:pt idx="70">
                  <c:v>25.888543819998318</c:v>
                </c:pt>
                <c:pt idx="71">
                  <c:v>25.284960396022093</c:v>
                </c:pt>
                <c:pt idx="72">
                  <c:v>24.65642376882526</c:v>
                </c:pt>
                <c:pt idx="73">
                  <c:v>24.003554228174707</c:v>
                </c:pt>
                <c:pt idx="74">
                  <c:v>23.32699607748517</c:v>
                </c:pt>
                <c:pt idx="75">
                  <c:v>22.627416997969522</c:v>
                </c:pt>
                <c:pt idx="76">
                  <c:v>21.905507389718036</c:v>
                </c:pt>
                <c:pt idx="77">
                  <c:v>21.161979690356858</c:v>
                </c:pt>
                <c:pt idx="78">
                  <c:v>20.397567671958068</c:v>
                </c:pt>
                <c:pt idx="79">
                  <c:v>19.613025716895248</c:v>
                </c:pt>
                <c:pt idx="80">
                  <c:v>18.809128073359137</c:v>
                </c:pt>
                <c:pt idx="81">
                  <c:v>17.986668091268175</c:v>
                </c:pt>
                <c:pt idx="82">
                  <c:v>17.146457439327897</c:v>
                </c:pt>
                <c:pt idx="83">
                  <c:v>16.289325304011886</c:v>
                </c:pt>
                <c:pt idx="84">
                  <c:v>15.41611757125489</c:v>
                </c:pt>
                <c:pt idx="85">
                  <c:v>14.527695991665498</c:v>
                </c:pt>
                <c:pt idx="86">
                  <c:v>13.624937330082325</c:v>
                </c:pt>
                <c:pt idx="87">
                  <c:v>12.708732500312978</c:v>
                </c:pt>
                <c:pt idx="88">
                  <c:v>11.779985685909699</c:v>
                </c:pt>
                <c:pt idx="89">
                  <c:v>10.839613447849327</c:v>
                </c:pt>
                <c:pt idx="90">
                  <c:v>9.8885438199983184</c:v>
                </c:pt>
                <c:pt idx="91">
                  <c:v>8.9277153932553368</c:v>
                </c:pt>
                <c:pt idx="92">
                  <c:v>7.9580763892753517</c:v>
                </c:pt>
                <c:pt idx="93">
                  <c:v>6.9805837246893594</c:v>
                </c:pt>
                <c:pt idx="94">
                  <c:v>5.9962020667431979</c:v>
                </c:pt>
                <c:pt idx="95">
                  <c:v>5.0059028812873967</c:v>
                </c:pt>
                <c:pt idx="96">
                  <c:v>4.0106634740577434</c:v>
                </c:pt>
                <c:pt idx="97">
                  <c:v>3.0114660261924642</c:v>
                </c:pt>
                <c:pt idx="98">
                  <c:v>2.0092966249380328</c:v>
                </c:pt>
                <c:pt idx="99">
                  <c:v>1.0051442905001087</c:v>
                </c:pt>
                <c:pt idx="100">
                  <c:v>1.960237527853792E-15</c:v>
                </c:pt>
              </c:numCache>
            </c:numRef>
          </c:xVal>
          <c:yVal>
            <c:numRef>
              <c:f>計算!$T$4:$T$116</c:f>
              <c:numCache>
                <c:formatCode>0.00</c:formatCode>
                <c:ptCount val="113"/>
                <c:pt idx="0">
                  <c:v>-32</c:v>
                </c:pt>
                <c:pt idx="1">
                  <c:v>-31.984209931703411</c:v>
                </c:pt>
                <c:pt idx="2">
                  <c:v>-31.93685530970469</c:v>
                </c:pt>
                <c:pt idx="3">
                  <c:v>-31.85798286729856</c:v>
                </c:pt>
                <c:pt idx="4">
                  <c:v>-31.747670442063292</c:v>
                </c:pt>
                <c:pt idx="5">
                  <c:v>-31.606026899044409</c:v>
                </c:pt>
                <c:pt idx="6">
                  <c:v>-31.433192023318036</c:v>
                </c:pt>
                <c:pt idx="7">
                  <c:v>-31.229336382039914</c:v>
                </c:pt>
                <c:pt idx="8">
                  <c:v>-30.994661156116194</c:v>
                </c:pt>
                <c:pt idx="9">
                  <c:v>-30.729397941662178</c:v>
                </c:pt>
                <c:pt idx="10">
                  <c:v>-30.433808521444913</c:v>
                </c:pt>
                <c:pt idx="11">
                  <c:v>-30.108184606535215</c:v>
                </c:pt>
                <c:pt idx="12">
                  <c:v>-29.752847548424043</c:v>
                </c:pt>
                <c:pt idx="13">
                  <c:v>-29.368148021887396</c:v>
                </c:pt>
                <c:pt idx="14">
                  <c:v>-28.954465678912626</c:v>
                </c:pt>
                <c:pt idx="15">
                  <c:v>-28.512208774027769</c:v>
                </c:pt>
                <c:pt idx="16">
                  <c:v>-28.041813761403635</c:v>
                </c:pt>
                <c:pt idx="17">
                  <c:v>-27.543744864126193</c:v>
                </c:pt>
                <c:pt idx="18">
                  <c:v>-27.018493616064482</c:v>
                </c:pt>
                <c:pt idx="19">
                  <c:v>-26.466578376785979</c:v>
                </c:pt>
                <c:pt idx="20">
                  <c:v>-25.888543819998318</c:v>
                </c:pt>
                <c:pt idx="21">
                  <c:v>-25.284960396022093</c:v>
                </c:pt>
                <c:pt idx="22">
                  <c:v>-24.656423768825256</c:v>
                </c:pt>
                <c:pt idx="23">
                  <c:v>-24.003554228174707</c:v>
                </c:pt>
                <c:pt idx="24">
                  <c:v>-23.32699607748517</c:v>
                </c:pt>
                <c:pt idx="25">
                  <c:v>-22.627416997969519</c:v>
                </c:pt>
                <c:pt idx="26">
                  <c:v>-21.905507389718036</c:v>
                </c:pt>
                <c:pt idx="27">
                  <c:v>-21.161979690356858</c:v>
                </c:pt>
                <c:pt idx="28">
                  <c:v>-20.397567671958068</c:v>
                </c:pt>
                <c:pt idx="29">
                  <c:v>-19.613025716895248</c:v>
                </c:pt>
                <c:pt idx="30">
                  <c:v>-18.80912807335914</c:v>
                </c:pt>
                <c:pt idx="31">
                  <c:v>-17.986668091268179</c:v>
                </c:pt>
                <c:pt idx="32">
                  <c:v>-17.146457439327893</c:v>
                </c:pt>
                <c:pt idx="33">
                  <c:v>-16.289325304011882</c:v>
                </c:pt>
                <c:pt idx="34">
                  <c:v>-15.416117571254887</c:v>
                </c:pt>
                <c:pt idx="35">
                  <c:v>-14.527695991665498</c:v>
                </c:pt>
                <c:pt idx="36">
                  <c:v>-13.624937330082327</c:v>
                </c:pt>
                <c:pt idx="37">
                  <c:v>-12.70873250031298</c:v>
                </c:pt>
                <c:pt idx="38">
                  <c:v>-11.779985685909693</c:v>
                </c:pt>
                <c:pt idx="39">
                  <c:v>-10.839613447849322</c:v>
                </c:pt>
                <c:pt idx="40">
                  <c:v>-9.8885438199983149</c:v>
                </c:pt>
                <c:pt idx="41">
                  <c:v>-8.9277153932553386</c:v>
                </c:pt>
                <c:pt idx="42">
                  <c:v>-7.9580763892753534</c:v>
                </c:pt>
                <c:pt idx="43">
                  <c:v>-6.9805837246893621</c:v>
                </c:pt>
                <c:pt idx="44">
                  <c:v>-5.9962020667431872</c:v>
                </c:pt>
                <c:pt idx="45">
                  <c:v>-5.0059028812873869</c:v>
                </c:pt>
                <c:pt idx="46">
                  <c:v>-4.0106634740577336</c:v>
                </c:pt>
                <c:pt idx="47">
                  <c:v>-3.0114660261924606</c:v>
                </c:pt>
                <c:pt idx="48">
                  <c:v>-2.0092966249380297</c:v>
                </c:pt>
                <c:pt idx="49">
                  <c:v>-1.0051442905001062</c:v>
                </c:pt>
                <c:pt idx="50">
                  <c:v>0</c:v>
                </c:pt>
                <c:pt idx="51">
                  <c:v>1.0051442905001062</c:v>
                </c:pt>
                <c:pt idx="52">
                  <c:v>2.0092966249380297</c:v>
                </c:pt>
                <c:pt idx="53">
                  <c:v>3.0114660261924606</c:v>
                </c:pt>
                <c:pt idx="54">
                  <c:v>4.0106634740577398</c:v>
                </c:pt>
                <c:pt idx="55">
                  <c:v>5.0059028812873922</c:v>
                </c:pt>
                <c:pt idx="56">
                  <c:v>5.9962020667431926</c:v>
                </c:pt>
                <c:pt idx="57">
                  <c:v>6.9805837246893567</c:v>
                </c:pt>
                <c:pt idx="58">
                  <c:v>7.9580763892753481</c:v>
                </c:pt>
                <c:pt idx="59">
                  <c:v>8.9277153932553333</c:v>
                </c:pt>
                <c:pt idx="60">
                  <c:v>9.8885438199983149</c:v>
                </c:pt>
                <c:pt idx="61">
                  <c:v>10.839613447849322</c:v>
                </c:pt>
                <c:pt idx="62">
                  <c:v>11.779985685909693</c:v>
                </c:pt>
                <c:pt idx="63">
                  <c:v>12.70873250031298</c:v>
                </c:pt>
                <c:pt idx="64">
                  <c:v>13.624937330082327</c:v>
                </c:pt>
                <c:pt idx="65">
                  <c:v>14.527695991665498</c:v>
                </c:pt>
                <c:pt idx="66">
                  <c:v>15.41611757125489</c:v>
                </c:pt>
                <c:pt idx="67">
                  <c:v>16.289325304011882</c:v>
                </c:pt>
                <c:pt idx="68">
                  <c:v>17.146457439327897</c:v>
                </c:pt>
                <c:pt idx="69">
                  <c:v>17.986668091268175</c:v>
                </c:pt>
                <c:pt idx="70">
                  <c:v>18.809128073359137</c:v>
                </c:pt>
                <c:pt idx="71">
                  <c:v>19.613025716895244</c:v>
                </c:pt>
                <c:pt idx="72">
                  <c:v>20.397567671958068</c:v>
                </c:pt>
                <c:pt idx="73">
                  <c:v>21.161979690356858</c:v>
                </c:pt>
                <c:pt idx="74">
                  <c:v>21.905507389718036</c:v>
                </c:pt>
                <c:pt idx="75">
                  <c:v>22.627416997969519</c:v>
                </c:pt>
                <c:pt idx="76">
                  <c:v>23.32699607748517</c:v>
                </c:pt>
                <c:pt idx="77">
                  <c:v>24.003554228174707</c:v>
                </c:pt>
                <c:pt idx="78">
                  <c:v>24.656423768825256</c:v>
                </c:pt>
                <c:pt idx="79">
                  <c:v>25.284960396022093</c:v>
                </c:pt>
                <c:pt idx="80">
                  <c:v>25.888543819998318</c:v>
                </c:pt>
                <c:pt idx="81">
                  <c:v>26.466578376785982</c:v>
                </c:pt>
                <c:pt idx="82">
                  <c:v>27.018493616064479</c:v>
                </c:pt>
                <c:pt idx="83">
                  <c:v>27.543744864126193</c:v>
                </c:pt>
                <c:pt idx="84">
                  <c:v>28.041813761403635</c:v>
                </c:pt>
                <c:pt idx="85">
                  <c:v>28.512208774027769</c:v>
                </c:pt>
                <c:pt idx="86">
                  <c:v>28.954465678912626</c:v>
                </c:pt>
                <c:pt idx="87">
                  <c:v>29.368148021887396</c:v>
                </c:pt>
                <c:pt idx="88">
                  <c:v>29.752847548424043</c:v>
                </c:pt>
                <c:pt idx="89">
                  <c:v>30.108184606535215</c:v>
                </c:pt>
                <c:pt idx="90">
                  <c:v>30.433808521444913</c:v>
                </c:pt>
                <c:pt idx="91">
                  <c:v>30.729397941662178</c:v>
                </c:pt>
                <c:pt idx="92">
                  <c:v>30.994661156116194</c:v>
                </c:pt>
                <c:pt idx="93">
                  <c:v>31.229336382039918</c:v>
                </c:pt>
                <c:pt idx="94">
                  <c:v>31.433192023318036</c:v>
                </c:pt>
                <c:pt idx="95">
                  <c:v>31.606026899044405</c:v>
                </c:pt>
                <c:pt idx="96">
                  <c:v>31.747670442063288</c:v>
                </c:pt>
                <c:pt idx="97">
                  <c:v>31.85798286729856</c:v>
                </c:pt>
                <c:pt idx="98">
                  <c:v>31.93685530970469</c:v>
                </c:pt>
                <c:pt idx="99">
                  <c:v>31.984209931703411</c:v>
                </c:pt>
                <c:pt idx="10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5B-42F8-AAAC-6B912F328968}"/>
            </c:ext>
          </c:extLst>
        </c:ser>
        <c:ser>
          <c:idx val="7"/>
          <c:order val="4"/>
          <c:tx>
            <c:strRef>
              <c:f>計算!$W$2</c:f>
              <c:strCache>
                <c:ptCount val="1"/>
                <c:pt idx="0">
                  <c:v>歯底円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計算!$W$4:$W$104</c:f>
              <c:numCache>
                <c:formatCode>0.00</c:formatCode>
                <c:ptCount val="101"/>
                <c:pt idx="0">
                  <c:v>1.408920723144913E-15</c:v>
                </c:pt>
                <c:pt idx="1">
                  <c:v>0.72244745879695316</c:v>
                </c:pt>
                <c:pt idx="2">
                  <c:v>1.4441819491742112</c:v>
                </c:pt>
                <c:pt idx="3">
                  <c:v>2.1644912063258337</c:v>
                </c:pt>
                <c:pt idx="4">
                  <c:v>2.8826643719789979</c:v>
                </c:pt>
                <c:pt idx="5">
                  <c:v>3.5979926959253112</c:v>
                </c:pt>
                <c:pt idx="6">
                  <c:v>4.3097702354716692</c:v>
                </c:pt>
                <c:pt idx="7">
                  <c:v>5.0172945521204824</c:v>
                </c:pt>
                <c:pt idx="8">
                  <c:v>5.719867404791664</c:v>
                </c:pt>
                <c:pt idx="9">
                  <c:v>6.4167954389022732</c:v>
                </c:pt>
                <c:pt idx="10">
                  <c:v>7.1073908706237914</c:v>
                </c:pt>
                <c:pt idx="11">
                  <c:v>7.7909721656417039</c:v>
                </c:pt>
                <c:pt idx="12">
                  <c:v>8.4668647117475953</c:v>
                </c:pt>
                <c:pt idx="13">
                  <c:v>9.1344014845999535</c:v>
                </c:pt>
                <c:pt idx="14">
                  <c:v>9.7929237059966709</c:v>
                </c:pt>
                <c:pt idx="15">
                  <c:v>10.441781494009577</c:v>
                </c:pt>
                <c:pt idx="16">
                  <c:v>11.080334504339453</c:v>
                </c:pt>
                <c:pt idx="17">
                  <c:v>11.707952562258543</c:v>
                </c:pt>
                <c:pt idx="18">
                  <c:v>12.324016284516921</c:v>
                </c:pt>
                <c:pt idx="19">
                  <c:v>12.927917690599003</c:v>
                </c:pt>
                <c:pt idx="20">
                  <c:v>13.519060802726882</c:v>
                </c:pt>
                <c:pt idx="21">
                  <c:v>14.09686223401846</c:v>
                </c:pt>
                <c:pt idx="22">
                  <c:v>14.660751764219862</c:v>
                </c:pt>
                <c:pt idx="23">
                  <c:v>15.210172902443992</c:v>
                </c:pt>
                <c:pt idx="24">
                  <c:v>15.744583436359838</c:v>
                </c:pt>
                <c:pt idx="25">
                  <c:v>16.263455967290593</c:v>
                </c:pt>
                <c:pt idx="26">
                  <c:v>16.766278430692466</c:v>
                </c:pt>
                <c:pt idx="27">
                  <c:v>17.25255460150057</c:v>
                </c:pt>
                <c:pt idx="28">
                  <c:v>17.721804583843156</c:v>
                </c:pt>
                <c:pt idx="29">
                  <c:v>18.173565284640876</c:v>
                </c:pt>
                <c:pt idx="30">
                  <c:v>18.607390870623792</c:v>
                </c:pt>
                <c:pt idx="31">
                  <c:v>19.02285320831492</c:v>
                </c:pt>
                <c:pt idx="32">
                  <c:v>19.419542286546346</c:v>
                </c:pt>
                <c:pt idx="33">
                  <c:v>19.797066621090703</c:v>
                </c:pt>
                <c:pt idx="34">
                  <c:v>20.155053641008863</c:v>
                </c:pt>
                <c:pt idx="35">
                  <c:v>20.49315005633246</c:v>
                </c:pt>
                <c:pt idx="36">
                  <c:v>20.811022206718448</c:v>
                </c:pt>
                <c:pt idx="37">
                  <c:v>21.108356390731565</c:v>
                </c:pt>
                <c:pt idx="38">
                  <c:v>21.384859175429785</c:v>
                </c:pt>
                <c:pt idx="39">
                  <c:v>21.640257685947187</c:v>
                </c:pt>
                <c:pt idx="40">
                  <c:v>21.874299874788534</c:v>
                </c:pt>
                <c:pt idx="41">
                  <c:v>22.086754770569691</c:v>
                </c:pt>
                <c:pt idx="42">
                  <c:v>22.277412705958515</c:v>
                </c:pt>
                <c:pt idx="43">
                  <c:v>22.44608552459119</c:v>
                </c:pt>
                <c:pt idx="44">
                  <c:v>22.59260676675984</c:v>
                </c:pt>
                <c:pt idx="45">
                  <c:v>22.716831833688168</c:v>
                </c:pt>
                <c:pt idx="46">
                  <c:v>22.818638130232991</c:v>
                </c:pt>
                <c:pt idx="47">
                  <c:v>22.897925185870839</c:v>
                </c:pt>
                <c:pt idx="48">
                  <c:v>22.954614753850247</c:v>
                </c:pt>
                <c:pt idx="49">
                  <c:v>22.988650888411826</c:v>
                </c:pt>
                <c:pt idx="50">
                  <c:v>23</c:v>
                </c:pt>
                <c:pt idx="51">
                  <c:v>22.988650888411826</c:v>
                </c:pt>
                <c:pt idx="52">
                  <c:v>22.954614753850247</c:v>
                </c:pt>
                <c:pt idx="53">
                  <c:v>22.897925185870839</c:v>
                </c:pt>
                <c:pt idx="54">
                  <c:v>22.818638130232987</c:v>
                </c:pt>
                <c:pt idx="55">
                  <c:v>22.716831833688165</c:v>
                </c:pt>
                <c:pt idx="56">
                  <c:v>22.59260676675984</c:v>
                </c:pt>
                <c:pt idx="57">
                  <c:v>22.44608552459119</c:v>
                </c:pt>
                <c:pt idx="58">
                  <c:v>22.277412705958518</c:v>
                </c:pt>
                <c:pt idx="59">
                  <c:v>22.086754770569691</c:v>
                </c:pt>
                <c:pt idx="60">
                  <c:v>21.874299874788534</c:v>
                </c:pt>
                <c:pt idx="61">
                  <c:v>21.640257685947187</c:v>
                </c:pt>
                <c:pt idx="62">
                  <c:v>21.384859175429785</c:v>
                </c:pt>
                <c:pt idx="63">
                  <c:v>21.108356390731565</c:v>
                </c:pt>
                <c:pt idx="64">
                  <c:v>20.811022206718448</c:v>
                </c:pt>
                <c:pt idx="65">
                  <c:v>20.49315005633246</c:v>
                </c:pt>
                <c:pt idx="66">
                  <c:v>20.155053641008863</c:v>
                </c:pt>
                <c:pt idx="67">
                  <c:v>19.797066621090703</c:v>
                </c:pt>
                <c:pt idx="68">
                  <c:v>19.419542286546346</c:v>
                </c:pt>
                <c:pt idx="69">
                  <c:v>19.022853208314924</c:v>
                </c:pt>
                <c:pt idx="70">
                  <c:v>18.607390870623792</c:v>
                </c:pt>
                <c:pt idx="71">
                  <c:v>18.17356528464088</c:v>
                </c:pt>
                <c:pt idx="72">
                  <c:v>17.721804583843156</c:v>
                </c:pt>
                <c:pt idx="73">
                  <c:v>17.25255460150057</c:v>
                </c:pt>
                <c:pt idx="74">
                  <c:v>16.766278430692466</c:v>
                </c:pt>
                <c:pt idx="75">
                  <c:v>16.263455967290593</c:v>
                </c:pt>
                <c:pt idx="76">
                  <c:v>15.744583436359838</c:v>
                </c:pt>
                <c:pt idx="77">
                  <c:v>15.210172902443992</c:v>
                </c:pt>
                <c:pt idx="78">
                  <c:v>14.660751764219862</c:v>
                </c:pt>
                <c:pt idx="79">
                  <c:v>14.09686223401846</c:v>
                </c:pt>
                <c:pt idx="80">
                  <c:v>13.51906080272688</c:v>
                </c:pt>
                <c:pt idx="81">
                  <c:v>12.927917690599001</c:v>
                </c:pt>
                <c:pt idx="82">
                  <c:v>12.324016284516926</c:v>
                </c:pt>
                <c:pt idx="83">
                  <c:v>11.707952562258543</c:v>
                </c:pt>
                <c:pt idx="84">
                  <c:v>11.080334504339453</c:v>
                </c:pt>
                <c:pt idx="85">
                  <c:v>10.441781494009577</c:v>
                </c:pt>
                <c:pt idx="86">
                  <c:v>9.7929237059966709</c:v>
                </c:pt>
                <c:pt idx="87">
                  <c:v>9.1344014845999535</c:v>
                </c:pt>
                <c:pt idx="88">
                  <c:v>8.4668647117475953</c:v>
                </c:pt>
                <c:pt idx="89">
                  <c:v>7.7909721656417039</c:v>
                </c:pt>
                <c:pt idx="90">
                  <c:v>7.1073908706237914</c:v>
                </c:pt>
                <c:pt idx="91">
                  <c:v>6.4167954389022732</c:v>
                </c:pt>
                <c:pt idx="92">
                  <c:v>5.7198674047916587</c:v>
                </c:pt>
                <c:pt idx="93">
                  <c:v>5.017294552120477</c:v>
                </c:pt>
                <c:pt idx="94">
                  <c:v>4.3097702354716736</c:v>
                </c:pt>
                <c:pt idx="95">
                  <c:v>3.5979926959253166</c:v>
                </c:pt>
                <c:pt idx="96">
                  <c:v>2.8826643719790033</c:v>
                </c:pt>
                <c:pt idx="97">
                  <c:v>2.1644912063258337</c:v>
                </c:pt>
                <c:pt idx="98">
                  <c:v>1.4441819491742112</c:v>
                </c:pt>
                <c:pt idx="99">
                  <c:v>0.72244745879695316</c:v>
                </c:pt>
                <c:pt idx="100">
                  <c:v>1.408920723144913E-15</c:v>
                </c:pt>
              </c:numCache>
            </c:numRef>
          </c:xVal>
          <c:yVal>
            <c:numRef>
              <c:f>計算!$X$4:$X$104</c:f>
              <c:numCache>
                <c:formatCode>0.00</c:formatCode>
                <c:ptCount val="101"/>
                <c:pt idx="0">
                  <c:v>-23</c:v>
                </c:pt>
                <c:pt idx="1">
                  <c:v>-22.988650888411826</c:v>
                </c:pt>
                <c:pt idx="2">
                  <c:v>-22.954614753850247</c:v>
                </c:pt>
                <c:pt idx="3">
                  <c:v>-22.897925185870839</c:v>
                </c:pt>
                <c:pt idx="4">
                  <c:v>-22.818638130232991</c:v>
                </c:pt>
                <c:pt idx="5">
                  <c:v>-22.716831833688168</c:v>
                </c:pt>
                <c:pt idx="6">
                  <c:v>-22.59260676675984</c:v>
                </c:pt>
                <c:pt idx="7">
                  <c:v>-22.44608552459119</c:v>
                </c:pt>
                <c:pt idx="8">
                  <c:v>-22.277412705958515</c:v>
                </c:pt>
                <c:pt idx="9">
                  <c:v>-22.086754770569691</c:v>
                </c:pt>
                <c:pt idx="10">
                  <c:v>-21.87429987478853</c:v>
                </c:pt>
                <c:pt idx="11">
                  <c:v>-21.640257685947187</c:v>
                </c:pt>
                <c:pt idx="12">
                  <c:v>-21.384859175429781</c:v>
                </c:pt>
                <c:pt idx="13">
                  <c:v>-21.108356390731565</c:v>
                </c:pt>
                <c:pt idx="14">
                  <c:v>-20.811022206718452</c:v>
                </c:pt>
                <c:pt idx="15">
                  <c:v>-20.49315005633246</c:v>
                </c:pt>
                <c:pt idx="16">
                  <c:v>-20.155053641008863</c:v>
                </c:pt>
                <c:pt idx="17">
                  <c:v>-19.7970666210907</c:v>
                </c:pt>
                <c:pt idx="18">
                  <c:v>-19.419542286546346</c:v>
                </c:pt>
                <c:pt idx="19">
                  <c:v>-19.02285320831492</c:v>
                </c:pt>
                <c:pt idx="20">
                  <c:v>-18.607390870623792</c:v>
                </c:pt>
                <c:pt idx="21">
                  <c:v>-18.17356528464088</c:v>
                </c:pt>
                <c:pt idx="22">
                  <c:v>-17.721804583843152</c:v>
                </c:pt>
                <c:pt idx="23">
                  <c:v>-17.25255460150057</c:v>
                </c:pt>
                <c:pt idx="24">
                  <c:v>-16.766278430692466</c:v>
                </c:pt>
                <c:pt idx="25">
                  <c:v>-16.263455967290593</c:v>
                </c:pt>
                <c:pt idx="26">
                  <c:v>-15.744583436359838</c:v>
                </c:pt>
                <c:pt idx="27">
                  <c:v>-15.210172902443992</c:v>
                </c:pt>
                <c:pt idx="28">
                  <c:v>-14.660751764219862</c:v>
                </c:pt>
                <c:pt idx="29">
                  <c:v>-14.09686223401846</c:v>
                </c:pt>
                <c:pt idx="30">
                  <c:v>-13.519060802726882</c:v>
                </c:pt>
                <c:pt idx="31">
                  <c:v>-12.927917690599003</c:v>
                </c:pt>
                <c:pt idx="32">
                  <c:v>-12.324016284516922</c:v>
                </c:pt>
                <c:pt idx="33">
                  <c:v>-11.707952562258541</c:v>
                </c:pt>
                <c:pt idx="34">
                  <c:v>-11.080334504339451</c:v>
                </c:pt>
                <c:pt idx="35">
                  <c:v>-10.441781494009577</c:v>
                </c:pt>
                <c:pt idx="36">
                  <c:v>-9.7929237059966727</c:v>
                </c:pt>
                <c:pt idx="37">
                  <c:v>-9.1344014845999535</c:v>
                </c:pt>
                <c:pt idx="38">
                  <c:v>-8.4668647117475917</c:v>
                </c:pt>
                <c:pt idx="39">
                  <c:v>-7.7909721656417004</c:v>
                </c:pt>
                <c:pt idx="40">
                  <c:v>-7.1073908706237887</c:v>
                </c:pt>
                <c:pt idx="41">
                  <c:v>-6.416795438902275</c:v>
                </c:pt>
                <c:pt idx="42">
                  <c:v>-5.7198674047916604</c:v>
                </c:pt>
                <c:pt idx="43">
                  <c:v>-5.0172945521204788</c:v>
                </c:pt>
                <c:pt idx="44">
                  <c:v>-4.3097702354716656</c:v>
                </c:pt>
                <c:pt idx="45">
                  <c:v>-3.5979926959253095</c:v>
                </c:pt>
                <c:pt idx="46">
                  <c:v>-2.8826643719789962</c:v>
                </c:pt>
                <c:pt idx="47">
                  <c:v>-2.164491206325831</c:v>
                </c:pt>
                <c:pt idx="48">
                  <c:v>-1.4441819491742089</c:v>
                </c:pt>
                <c:pt idx="49">
                  <c:v>-0.72244745879695138</c:v>
                </c:pt>
                <c:pt idx="50">
                  <c:v>0</c:v>
                </c:pt>
                <c:pt idx="51">
                  <c:v>0.72244745879695138</c:v>
                </c:pt>
                <c:pt idx="52">
                  <c:v>1.4441819491742089</c:v>
                </c:pt>
                <c:pt idx="53">
                  <c:v>2.164491206325831</c:v>
                </c:pt>
                <c:pt idx="54">
                  <c:v>2.8826643719790006</c:v>
                </c:pt>
                <c:pt idx="55">
                  <c:v>3.597992695925313</c:v>
                </c:pt>
                <c:pt idx="56">
                  <c:v>4.30977023547167</c:v>
                </c:pt>
                <c:pt idx="57">
                  <c:v>5.0172945521204753</c:v>
                </c:pt>
                <c:pt idx="58">
                  <c:v>5.7198674047916569</c:v>
                </c:pt>
                <c:pt idx="59">
                  <c:v>6.4167954389022706</c:v>
                </c:pt>
                <c:pt idx="60">
                  <c:v>7.1073908706237887</c:v>
                </c:pt>
                <c:pt idx="61">
                  <c:v>7.7909721656417004</c:v>
                </c:pt>
                <c:pt idx="62">
                  <c:v>8.4668647117475917</c:v>
                </c:pt>
                <c:pt idx="63">
                  <c:v>9.1344014845999535</c:v>
                </c:pt>
                <c:pt idx="64">
                  <c:v>9.7929237059966727</c:v>
                </c:pt>
                <c:pt idx="65">
                  <c:v>10.441781494009577</c:v>
                </c:pt>
                <c:pt idx="66">
                  <c:v>11.080334504339453</c:v>
                </c:pt>
                <c:pt idx="67">
                  <c:v>11.707952562258541</c:v>
                </c:pt>
                <c:pt idx="68">
                  <c:v>12.324016284516926</c:v>
                </c:pt>
                <c:pt idx="69">
                  <c:v>12.927917690599001</c:v>
                </c:pt>
                <c:pt idx="70">
                  <c:v>13.51906080272688</c:v>
                </c:pt>
                <c:pt idx="71">
                  <c:v>14.096862234018456</c:v>
                </c:pt>
                <c:pt idx="72">
                  <c:v>14.660751764219862</c:v>
                </c:pt>
                <c:pt idx="73">
                  <c:v>15.210172902443992</c:v>
                </c:pt>
                <c:pt idx="74">
                  <c:v>15.744583436359838</c:v>
                </c:pt>
                <c:pt idx="75">
                  <c:v>16.263455967290593</c:v>
                </c:pt>
                <c:pt idx="76">
                  <c:v>16.766278430692466</c:v>
                </c:pt>
                <c:pt idx="77">
                  <c:v>17.25255460150057</c:v>
                </c:pt>
                <c:pt idx="78">
                  <c:v>17.721804583843152</c:v>
                </c:pt>
                <c:pt idx="79">
                  <c:v>18.17356528464088</c:v>
                </c:pt>
                <c:pt idx="80">
                  <c:v>18.607390870623792</c:v>
                </c:pt>
                <c:pt idx="81">
                  <c:v>19.022853208314924</c:v>
                </c:pt>
                <c:pt idx="82">
                  <c:v>19.419542286546346</c:v>
                </c:pt>
                <c:pt idx="83">
                  <c:v>19.7970666210907</c:v>
                </c:pt>
                <c:pt idx="84">
                  <c:v>20.155053641008863</c:v>
                </c:pt>
                <c:pt idx="85">
                  <c:v>20.49315005633246</c:v>
                </c:pt>
                <c:pt idx="86">
                  <c:v>20.811022206718452</c:v>
                </c:pt>
                <c:pt idx="87">
                  <c:v>21.108356390731565</c:v>
                </c:pt>
                <c:pt idx="88">
                  <c:v>21.384859175429781</c:v>
                </c:pt>
                <c:pt idx="89">
                  <c:v>21.640257685947187</c:v>
                </c:pt>
                <c:pt idx="90">
                  <c:v>21.87429987478853</c:v>
                </c:pt>
                <c:pt idx="91">
                  <c:v>22.086754770569691</c:v>
                </c:pt>
                <c:pt idx="92">
                  <c:v>22.277412705958515</c:v>
                </c:pt>
                <c:pt idx="93">
                  <c:v>22.44608552459119</c:v>
                </c:pt>
                <c:pt idx="94">
                  <c:v>22.59260676675984</c:v>
                </c:pt>
                <c:pt idx="95">
                  <c:v>22.716831833688165</c:v>
                </c:pt>
                <c:pt idx="96">
                  <c:v>22.818638130232987</c:v>
                </c:pt>
                <c:pt idx="97">
                  <c:v>22.897925185870839</c:v>
                </c:pt>
                <c:pt idx="98">
                  <c:v>22.954614753850247</c:v>
                </c:pt>
                <c:pt idx="99">
                  <c:v>22.988650888411826</c:v>
                </c:pt>
                <c:pt idx="10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E-461F-BF4F-535AE1A3F7E8}"/>
            </c:ext>
          </c:extLst>
        </c:ser>
        <c:ser>
          <c:idx val="6"/>
          <c:order val="5"/>
          <c:tx>
            <c:strRef>
              <c:f>計算!$U$2</c:f>
              <c:strCache>
                <c:ptCount val="1"/>
                <c:pt idx="0">
                  <c:v>ピッチ円</c:v>
                </c:pt>
              </c:strCache>
            </c:strRef>
          </c:tx>
          <c:spPr>
            <a:ln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計算!$U$4:$U$116</c:f>
              <c:numCache>
                <c:formatCode>0.00</c:formatCode>
                <c:ptCount val="113"/>
                <c:pt idx="0">
                  <c:v>1.715207836872068E-15</c:v>
                </c:pt>
                <c:pt idx="1">
                  <c:v>0.87950125418759506</c:v>
                </c:pt>
                <c:pt idx="2">
                  <c:v>1.7581345468207787</c:v>
                </c:pt>
                <c:pt idx="3">
                  <c:v>2.635032772918406</c:v>
                </c:pt>
                <c:pt idx="4">
                  <c:v>3.5093305398005192</c:v>
                </c:pt>
                <c:pt idx="5">
                  <c:v>4.3801650211264658</c:v>
                </c:pt>
                <c:pt idx="6">
                  <c:v>5.2466768084002924</c:v>
                </c:pt>
                <c:pt idx="7">
                  <c:v>6.1080107591031956</c:v>
                </c:pt>
                <c:pt idx="8">
                  <c:v>6.9633168406159385</c:v>
                </c:pt>
                <c:pt idx="9">
                  <c:v>7.8117509690984193</c:v>
                </c:pt>
                <c:pt idx="10">
                  <c:v>8.6524758424985286</c:v>
                </c:pt>
                <c:pt idx="11">
                  <c:v>9.484661766868161</c:v>
                </c:pt>
                <c:pt idx="12">
                  <c:v>10.307487475170987</c:v>
                </c:pt>
                <c:pt idx="13">
                  <c:v>11.120140937773856</c:v>
                </c:pt>
                <c:pt idx="14">
                  <c:v>11.921820163822034</c:v>
                </c:pt>
                <c:pt idx="15">
                  <c:v>12.711733992707311</c:v>
                </c:pt>
                <c:pt idx="16">
                  <c:v>13.48910287484803</c:v>
                </c:pt>
                <c:pt idx="17">
                  <c:v>14.2531596410104</c:v>
                </c:pt>
                <c:pt idx="18">
                  <c:v>15.003150259411903</c:v>
                </c:pt>
                <c:pt idx="19">
                  <c:v>15.738334579859657</c:v>
                </c:pt>
                <c:pt idx="20">
                  <c:v>16.457987064189247</c:v>
                </c:pt>
                <c:pt idx="21">
                  <c:v>17.161397502283343</c:v>
                </c:pt>
                <c:pt idx="22">
                  <c:v>17.847871712963311</c:v>
                </c:pt>
                <c:pt idx="23">
                  <c:v>18.516732229062249</c:v>
                </c:pt>
                <c:pt idx="24">
                  <c:v>19.167318966003283</c:v>
                </c:pt>
                <c:pt idx="25">
                  <c:v>19.798989873223331</c:v>
                </c:pt>
                <c:pt idx="26">
                  <c:v>20.411121567799523</c:v>
                </c:pt>
                <c:pt idx="27">
                  <c:v>21.003109949652867</c:v>
                </c:pt>
                <c:pt idx="28">
                  <c:v>21.574370797722104</c:v>
                </c:pt>
                <c:pt idx="29">
                  <c:v>22.124340346519329</c:v>
                </c:pt>
                <c:pt idx="30">
                  <c:v>22.652475842498529</c:v>
                </c:pt>
                <c:pt idx="31">
                  <c:v>23.158256079687732</c:v>
                </c:pt>
                <c:pt idx="32">
                  <c:v>23.641181914056421</c:v>
                </c:pt>
                <c:pt idx="33">
                  <c:v>24.10077675611042</c:v>
                </c:pt>
                <c:pt idx="34">
                  <c:v>24.536587041228181</c:v>
                </c:pt>
                <c:pt idx="35">
                  <c:v>24.9481826772743</c:v>
                </c:pt>
                <c:pt idx="36">
                  <c:v>25.335157469048546</c:v>
                </c:pt>
                <c:pt idx="37">
                  <c:v>25.697129519151471</c:v>
                </c:pt>
                <c:pt idx="38">
                  <c:v>26.033741604871039</c:v>
                </c:pt>
                <c:pt idx="39">
                  <c:v>26.344661530718312</c:v>
                </c:pt>
                <c:pt idx="40">
                  <c:v>26.629582456264302</c:v>
                </c:pt>
                <c:pt idx="41">
                  <c:v>26.888223198954407</c:v>
                </c:pt>
                <c:pt idx="42">
                  <c:v>27.12032851160167</c:v>
                </c:pt>
                <c:pt idx="43">
                  <c:v>27.325669334284928</c:v>
                </c:pt>
                <c:pt idx="44">
                  <c:v>27.504043020403284</c:v>
                </c:pt>
                <c:pt idx="45">
                  <c:v>27.655273536663856</c:v>
                </c:pt>
                <c:pt idx="46">
                  <c:v>27.779211636805382</c:v>
                </c:pt>
                <c:pt idx="47">
                  <c:v>27.875735008886238</c:v>
                </c:pt>
                <c:pt idx="48">
                  <c:v>27.944748395991603</c:v>
                </c:pt>
                <c:pt idx="49">
                  <c:v>27.986183690240484</c:v>
                </c:pt>
                <c:pt idx="50">
                  <c:v>28</c:v>
                </c:pt>
                <c:pt idx="51">
                  <c:v>27.986183690240484</c:v>
                </c:pt>
                <c:pt idx="52">
                  <c:v>27.944748395991603</c:v>
                </c:pt>
                <c:pt idx="53">
                  <c:v>27.875735008886238</c:v>
                </c:pt>
                <c:pt idx="54">
                  <c:v>27.779211636805378</c:v>
                </c:pt>
                <c:pt idx="55">
                  <c:v>27.655273536663856</c:v>
                </c:pt>
                <c:pt idx="56">
                  <c:v>27.50404302040328</c:v>
                </c:pt>
                <c:pt idx="57">
                  <c:v>27.325669334284928</c:v>
                </c:pt>
                <c:pt idx="58">
                  <c:v>27.120328511601674</c:v>
                </c:pt>
                <c:pt idx="59">
                  <c:v>26.888223198954407</c:v>
                </c:pt>
                <c:pt idx="60">
                  <c:v>26.629582456264302</c:v>
                </c:pt>
                <c:pt idx="61">
                  <c:v>26.344661530718312</c:v>
                </c:pt>
                <c:pt idx="62">
                  <c:v>26.033741604871039</c:v>
                </c:pt>
                <c:pt idx="63">
                  <c:v>25.697129519151471</c:v>
                </c:pt>
                <c:pt idx="64">
                  <c:v>25.335157469048546</c:v>
                </c:pt>
                <c:pt idx="65">
                  <c:v>24.9481826772743</c:v>
                </c:pt>
                <c:pt idx="66">
                  <c:v>24.536587041228181</c:v>
                </c:pt>
                <c:pt idx="67">
                  <c:v>24.10077675611042</c:v>
                </c:pt>
                <c:pt idx="68">
                  <c:v>23.641181914056418</c:v>
                </c:pt>
                <c:pt idx="69">
                  <c:v>23.158256079687735</c:v>
                </c:pt>
                <c:pt idx="70">
                  <c:v>22.652475842498529</c:v>
                </c:pt>
                <c:pt idx="71">
                  <c:v>22.124340346519332</c:v>
                </c:pt>
                <c:pt idx="72">
                  <c:v>21.574370797722104</c:v>
                </c:pt>
                <c:pt idx="73">
                  <c:v>21.003109949652867</c:v>
                </c:pt>
                <c:pt idx="74">
                  <c:v>20.411121567799523</c:v>
                </c:pt>
                <c:pt idx="75">
                  <c:v>19.798989873223331</c:v>
                </c:pt>
                <c:pt idx="76">
                  <c:v>19.167318966003283</c:v>
                </c:pt>
                <c:pt idx="77">
                  <c:v>18.516732229062249</c:v>
                </c:pt>
                <c:pt idx="78">
                  <c:v>17.847871712963311</c:v>
                </c:pt>
                <c:pt idx="79">
                  <c:v>17.161397502283343</c:v>
                </c:pt>
                <c:pt idx="80">
                  <c:v>16.457987064189243</c:v>
                </c:pt>
                <c:pt idx="81">
                  <c:v>15.738334579859654</c:v>
                </c:pt>
                <c:pt idx="82">
                  <c:v>15.00315025941191</c:v>
                </c:pt>
                <c:pt idx="83">
                  <c:v>14.2531596410104</c:v>
                </c:pt>
                <c:pt idx="84">
                  <c:v>13.48910287484803</c:v>
                </c:pt>
                <c:pt idx="85">
                  <c:v>12.711733992707311</c:v>
                </c:pt>
                <c:pt idx="86">
                  <c:v>11.921820163822034</c:v>
                </c:pt>
                <c:pt idx="87">
                  <c:v>11.120140937773856</c:v>
                </c:pt>
                <c:pt idx="88">
                  <c:v>10.307487475170987</c:v>
                </c:pt>
                <c:pt idx="89">
                  <c:v>9.484661766868161</c:v>
                </c:pt>
                <c:pt idx="90">
                  <c:v>8.6524758424985286</c:v>
                </c:pt>
                <c:pt idx="91">
                  <c:v>7.8117509690984193</c:v>
                </c:pt>
                <c:pt idx="92">
                  <c:v>6.9633168406159331</c:v>
                </c:pt>
                <c:pt idx="93">
                  <c:v>6.1080107591031894</c:v>
                </c:pt>
                <c:pt idx="94">
                  <c:v>5.2466768084002986</c:v>
                </c:pt>
                <c:pt idx="95">
                  <c:v>4.380165021126472</c:v>
                </c:pt>
                <c:pt idx="96">
                  <c:v>3.5093305398005255</c:v>
                </c:pt>
                <c:pt idx="97">
                  <c:v>2.635032772918406</c:v>
                </c:pt>
                <c:pt idx="98">
                  <c:v>1.7581345468207787</c:v>
                </c:pt>
                <c:pt idx="99">
                  <c:v>0.87950125418759506</c:v>
                </c:pt>
                <c:pt idx="100">
                  <c:v>1.715207836872068E-15</c:v>
                </c:pt>
              </c:numCache>
            </c:numRef>
          </c:xVal>
          <c:yVal>
            <c:numRef>
              <c:f>計算!$V$4:$V$116</c:f>
              <c:numCache>
                <c:formatCode>0.00</c:formatCode>
                <c:ptCount val="113"/>
                <c:pt idx="0">
                  <c:v>-28</c:v>
                </c:pt>
                <c:pt idx="1">
                  <c:v>-27.986183690240484</c:v>
                </c:pt>
                <c:pt idx="2">
                  <c:v>-27.944748395991603</c:v>
                </c:pt>
                <c:pt idx="3">
                  <c:v>-27.875735008886238</c:v>
                </c:pt>
                <c:pt idx="4">
                  <c:v>-27.779211636805382</c:v>
                </c:pt>
                <c:pt idx="5">
                  <c:v>-27.655273536663856</c:v>
                </c:pt>
                <c:pt idx="6">
                  <c:v>-27.50404302040328</c:v>
                </c:pt>
                <c:pt idx="7">
                  <c:v>-27.325669334284925</c:v>
                </c:pt>
                <c:pt idx="8">
                  <c:v>-27.12032851160167</c:v>
                </c:pt>
                <c:pt idx="9">
                  <c:v>-26.888223198954407</c:v>
                </c:pt>
                <c:pt idx="10">
                  <c:v>-26.629582456264298</c:v>
                </c:pt>
                <c:pt idx="11">
                  <c:v>-26.344661530718312</c:v>
                </c:pt>
                <c:pt idx="12">
                  <c:v>-26.033741604871039</c:v>
                </c:pt>
                <c:pt idx="13">
                  <c:v>-25.697129519151471</c:v>
                </c:pt>
                <c:pt idx="14">
                  <c:v>-25.335157469048546</c:v>
                </c:pt>
                <c:pt idx="15">
                  <c:v>-24.948182677274296</c:v>
                </c:pt>
                <c:pt idx="16">
                  <c:v>-24.536587041228181</c:v>
                </c:pt>
                <c:pt idx="17">
                  <c:v>-24.10077675611042</c:v>
                </c:pt>
                <c:pt idx="18">
                  <c:v>-23.641181914056421</c:v>
                </c:pt>
                <c:pt idx="19">
                  <c:v>-23.158256079687732</c:v>
                </c:pt>
                <c:pt idx="20">
                  <c:v>-22.652475842498529</c:v>
                </c:pt>
                <c:pt idx="21">
                  <c:v>-22.124340346519332</c:v>
                </c:pt>
                <c:pt idx="22">
                  <c:v>-21.5743707977221</c:v>
                </c:pt>
                <c:pt idx="23">
                  <c:v>-21.003109949652867</c:v>
                </c:pt>
                <c:pt idx="24">
                  <c:v>-20.411121567799523</c:v>
                </c:pt>
                <c:pt idx="25">
                  <c:v>-19.798989873223327</c:v>
                </c:pt>
                <c:pt idx="26">
                  <c:v>-19.167318966003283</c:v>
                </c:pt>
                <c:pt idx="27">
                  <c:v>-18.516732229062249</c:v>
                </c:pt>
                <c:pt idx="28">
                  <c:v>-17.847871712963311</c:v>
                </c:pt>
                <c:pt idx="29">
                  <c:v>-17.161397502283343</c:v>
                </c:pt>
                <c:pt idx="30">
                  <c:v>-16.457987064189247</c:v>
                </c:pt>
                <c:pt idx="31">
                  <c:v>-15.738334579859657</c:v>
                </c:pt>
                <c:pt idx="32">
                  <c:v>-15.003150259411907</c:v>
                </c:pt>
                <c:pt idx="33">
                  <c:v>-14.253159641010397</c:v>
                </c:pt>
                <c:pt idx="34">
                  <c:v>-13.489102874848026</c:v>
                </c:pt>
                <c:pt idx="35">
                  <c:v>-12.711733992707311</c:v>
                </c:pt>
                <c:pt idx="36">
                  <c:v>-11.921820163822035</c:v>
                </c:pt>
                <c:pt idx="37">
                  <c:v>-11.120140937773858</c:v>
                </c:pt>
                <c:pt idx="38">
                  <c:v>-10.307487475170982</c:v>
                </c:pt>
                <c:pt idx="39">
                  <c:v>-9.4846617668681574</c:v>
                </c:pt>
                <c:pt idx="40">
                  <c:v>-8.6524758424985251</c:v>
                </c:pt>
                <c:pt idx="41">
                  <c:v>-7.811750969098421</c:v>
                </c:pt>
                <c:pt idx="42">
                  <c:v>-6.963316840615934</c:v>
                </c:pt>
                <c:pt idx="43">
                  <c:v>-6.108010759103192</c:v>
                </c:pt>
                <c:pt idx="44">
                  <c:v>-5.2466768084002888</c:v>
                </c:pt>
                <c:pt idx="45">
                  <c:v>-4.380165021126464</c:v>
                </c:pt>
                <c:pt idx="46">
                  <c:v>-3.509330539800517</c:v>
                </c:pt>
                <c:pt idx="47">
                  <c:v>-2.6350327729184029</c:v>
                </c:pt>
                <c:pt idx="48">
                  <c:v>-1.7581345468207761</c:v>
                </c:pt>
                <c:pt idx="49">
                  <c:v>-0.87950125418759295</c:v>
                </c:pt>
                <c:pt idx="50">
                  <c:v>0</c:v>
                </c:pt>
                <c:pt idx="51">
                  <c:v>0.87950125418759295</c:v>
                </c:pt>
                <c:pt idx="52">
                  <c:v>1.7581345468207761</c:v>
                </c:pt>
                <c:pt idx="53">
                  <c:v>2.6350327729184029</c:v>
                </c:pt>
                <c:pt idx="54">
                  <c:v>3.5093305398005223</c:v>
                </c:pt>
                <c:pt idx="55">
                  <c:v>4.3801650211264684</c:v>
                </c:pt>
                <c:pt idx="56">
                  <c:v>5.2466768084002933</c:v>
                </c:pt>
                <c:pt idx="57">
                  <c:v>6.1080107591031876</c:v>
                </c:pt>
                <c:pt idx="58">
                  <c:v>6.9633168406159296</c:v>
                </c:pt>
                <c:pt idx="59">
                  <c:v>7.8117509690984166</c:v>
                </c:pt>
                <c:pt idx="60">
                  <c:v>8.6524758424985251</c:v>
                </c:pt>
                <c:pt idx="61">
                  <c:v>9.4846617668681574</c:v>
                </c:pt>
                <c:pt idx="62">
                  <c:v>10.307487475170982</c:v>
                </c:pt>
                <c:pt idx="63">
                  <c:v>11.120140937773858</c:v>
                </c:pt>
                <c:pt idx="64">
                  <c:v>11.921820163822035</c:v>
                </c:pt>
                <c:pt idx="65">
                  <c:v>12.711733992707311</c:v>
                </c:pt>
                <c:pt idx="66">
                  <c:v>13.48910287484803</c:v>
                </c:pt>
                <c:pt idx="67">
                  <c:v>14.253159641010397</c:v>
                </c:pt>
                <c:pt idx="68">
                  <c:v>15.00315025941191</c:v>
                </c:pt>
                <c:pt idx="69">
                  <c:v>15.738334579859654</c:v>
                </c:pt>
                <c:pt idx="70">
                  <c:v>16.457987064189243</c:v>
                </c:pt>
                <c:pt idx="71">
                  <c:v>17.161397502283339</c:v>
                </c:pt>
                <c:pt idx="72">
                  <c:v>17.847871712963311</c:v>
                </c:pt>
                <c:pt idx="73">
                  <c:v>18.516732229062249</c:v>
                </c:pt>
                <c:pt idx="74">
                  <c:v>19.167318966003283</c:v>
                </c:pt>
                <c:pt idx="75">
                  <c:v>19.798989873223327</c:v>
                </c:pt>
                <c:pt idx="76">
                  <c:v>20.411121567799523</c:v>
                </c:pt>
                <c:pt idx="77">
                  <c:v>21.003109949652867</c:v>
                </c:pt>
                <c:pt idx="78">
                  <c:v>21.5743707977221</c:v>
                </c:pt>
                <c:pt idx="79">
                  <c:v>22.124340346519332</c:v>
                </c:pt>
                <c:pt idx="80">
                  <c:v>22.652475842498529</c:v>
                </c:pt>
                <c:pt idx="81">
                  <c:v>23.158256079687735</c:v>
                </c:pt>
                <c:pt idx="82">
                  <c:v>23.641181914056418</c:v>
                </c:pt>
                <c:pt idx="83">
                  <c:v>24.10077675611042</c:v>
                </c:pt>
                <c:pt idx="84">
                  <c:v>24.536587041228181</c:v>
                </c:pt>
                <c:pt idx="85">
                  <c:v>24.948182677274296</c:v>
                </c:pt>
                <c:pt idx="86">
                  <c:v>25.335157469048546</c:v>
                </c:pt>
                <c:pt idx="87">
                  <c:v>25.697129519151471</c:v>
                </c:pt>
                <c:pt idx="88">
                  <c:v>26.033741604871039</c:v>
                </c:pt>
                <c:pt idx="89">
                  <c:v>26.344661530718312</c:v>
                </c:pt>
                <c:pt idx="90">
                  <c:v>26.629582456264298</c:v>
                </c:pt>
                <c:pt idx="91">
                  <c:v>26.888223198954407</c:v>
                </c:pt>
                <c:pt idx="92">
                  <c:v>27.12032851160167</c:v>
                </c:pt>
                <c:pt idx="93">
                  <c:v>27.325669334284928</c:v>
                </c:pt>
                <c:pt idx="94">
                  <c:v>27.50404302040328</c:v>
                </c:pt>
                <c:pt idx="95">
                  <c:v>27.655273536663856</c:v>
                </c:pt>
                <c:pt idx="96">
                  <c:v>27.779211636805378</c:v>
                </c:pt>
                <c:pt idx="97">
                  <c:v>27.875735008886238</c:v>
                </c:pt>
                <c:pt idx="98">
                  <c:v>27.944748395991603</c:v>
                </c:pt>
                <c:pt idx="99">
                  <c:v>27.986183690240484</c:v>
                </c:pt>
                <c:pt idx="100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5B-42F8-AAAC-6B912F328968}"/>
            </c:ext>
          </c:extLst>
        </c:ser>
        <c:ser>
          <c:idx val="8"/>
          <c:order val="6"/>
          <c:tx>
            <c:strRef>
              <c:f>計算!$B$24</c:f>
              <c:strCache>
                <c:ptCount val="1"/>
                <c:pt idx="0">
                  <c:v>作図線 (オフセット)</c:v>
                </c:pt>
              </c:strCache>
            </c:strRef>
          </c:tx>
          <c:spPr>
            <a:ln w="635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計算!$C$24:$C$25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31.674726918396949</c:v>
                </c:pt>
              </c:numCache>
            </c:numRef>
          </c:xVal>
          <c:yVal>
            <c:numRef>
              <c:f>計算!$D$24:$D$25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-4.5510080910694501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5B-42F8-AAAC-6B912F328968}"/>
            </c:ext>
          </c:extLst>
        </c:ser>
        <c:ser>
          <c:idx val="2"/>
          <c:order val="7"/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計算!$C$26:$C$27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計算!$D$26:$D$27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5B-42F8-AAAC-6B912F328968}"/>
            </c:ext>
          </c:extLst>
        </c:ser>
        <c:ser>
          <c:idx val="5"/>
          <c:order val="8"/>
          <c:tx>
            <c:strRef>
              <c:f>計算!$B$22</c:f>
              <c:strCache>
                <c:ptCount val="1"/>
                <c:pt idx="0">
                  <c:v>作図線 (交点)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計算!$C$22:$C$23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31.739036321477251</c:v>
                </c:pt>
              </c:numCache>
            </c:numRef>
          </c:xVal>
          <c:yVal>
            <c:numRef>
              <c:f>計算!$D$22:$D$23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-4.0784278078627176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5B-42F8-AAAC-6B912F328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901695"/>
        <c:axId val="497913343"/>
      </c:scatterChart>
      <c:valAx>
        <c:axId val="497901695"/>
        <c:scaling>
          <c:orientation val="minMax"/>
          <c:max val="100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913343"/>
        <c:crossesAt val="-50"/>
        <c:crossBetween val="midCat"/>
        <c:majorUnit val="5"/>
      </c:valAx>
      <c:valAx>
        <c:axId val="497913343"/>
        <c:scaling>
          <c:orientation val="minMax"/>
          <c:max val="25"/>
          <c:min val="-2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901695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1"/>
        <c:delete val="1"/>
      </c:legendEntry>
      <c:legendEntry>
        <c:idx val="7"/>
        <c:delete val="1"/>
      </c:legendEntry>
      <c:layout>
        <c:manualLayout>
          <c:xMode val="edge"/>
          <c:yMode val="edge"/>
          <c:x val="9.2453116509841407E-2"/>
          <c:y val="0.84636817277024623"/>
          <c:w val="0.84487635267954553"/>
          <c:h val="0.10629819195999542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240026286782659E-2"/>
          <c:y val="2.3800227554604994E-2"/>
          <c:w val="0.89406902486896522"/>
          <c:h val="0.71344605294896468"/>
        </c:manualLayout>
      </c:layout>
      <c:scatterChart>
        <c:scatterStyle val="lineMarker"/>
        <c:varyColors val="0"/>
        <c:ser>
          <c:idx val="1"/>
          <c:order val="0"/>
          <c:tx>
            <c:strRef>
              <c:f>文献トレース!$L$1</c:f>
              <c:strCache>
                <c:ptCount val="1"/>
                <c:pt idx="0">
                  <c:v>インボリュート曲線</c:v>
                </c:pt>
              </c:strCache>
            </c:strRef>
          </c:tx>
          <c:spPr>
            <a:ln w="2222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文献トレース!$L$3:$L$116</c:f>
              <c:numCache>
                <c:formatCode>0.00</c:formatCode>
                <c:ptCount val="114"/>
                <c:pt idx="0" formatCode="General">
                  <c:v>0</c:v>
                </c:pt>
                <c:pt idx="1">
                  <c:v>26.04394375679809</c:v>
                </c:pt>
                <c:pt idx="2">
                  <c:v>26.044568110998252</c:v>
                </c:pt>
                <c:pt idx="3">
                  <c:v>26.046442738663163</c:v>
                </c:pt>
                <c:pt idx="4">
                  <c:v>26.049569852650173</c:v>
                </c:pt>
                <c:pt idx="5">
                  <c:v>26.0539514859931</c:v>
                </c:pt>
                <c:pt idx="6">
                  <c:v>26.05958949170024</c:v>
                </c:pt>
                <c:pt idx="7">
                  <c:v>26.066485542566699</c:v>
                </c:pt>
                <c:pt idx="8">
                  <c:v>26.074641131001183</c:v>
                </c:pt>
                <c:pt idx="9">
                  <c:v>26.084057568867099</c:v>
                </c:pt>
                <c:pt idx="10">
                  <c:v>26.094735987338179</c:v>
                </c:pt>
                <c:pt idx="11">
                  <c:v>26.106677336768414</c:v>
                </c:pt>
                <c:pt idx="12">
                  <c:v>26.119882386576489</c:v>
                </c:pt>
                <c:pt idx="13">
                  <c:v>26.134351725144626</c:v>
                </c:pt>
                <c:pt idx="14">
                  <c:v>26.150085759731873</c:v>
                </c:pt>
                <c:pt idx="15">
                  <c:v>26.167084716401884</c:v>
                </c:pt>
                <c:pt idx="16">
                  <c:v>26.185348639965113</c:v>
                </c:pt>
                <c:pt idx="17">
                  <c:v>26.204877393935487</c:v>
                </c:pt>
                <c:pt idx="18">
                  <c:v>26.225670660501578</c:v>
                </c:pt>
                <c:pt idx="19">
                  <c:v>26.247727940512206</c:v>
                </c:pt>
                <c:pt idx="20">
                  <c:v>26.27104855347654</c:v>
                </c:pt>
                <c:pt idx="21">
                  <c:v>26.295631637578666</c:v>
                </c:pt>
                <c:pt idx="22">
                  <c:v>26.321476149706641</c:v>
                </c:pt>
                <c:pt idx="23">
                  <c:v>26.348580865496015</c:v>
                </c:pt>
                <c:pt idx="24">
                  <c:v>26.376944379387819</c:v>
                </c:pt>
                <c:pt idx="25">
                  <c:v>26.406565104701034</c:v>
                </c:pt>
                <c:pt idx="26">
                  <c:v>26.437441273719536</c:v>
                </c:pt>
                <c:pt idx="27">
                  <c:v>26.469570937793467</c:v>
                </c:pt>
                <c:pt idx="28">
                  <c:v>26.502951967455118</c:v>
                </c:pt>
                <c:pt idx="29">
                  <c:v>26.537582052549201</c:v>
                </c:pt>
                <c:pt idx="30">
                  <c:v>26.573458702377618</c:v>
                </c:pt>
                <c:pt idx="31">
                  <c:v>26.610579245858617</c:v>
                </c:pt>
                <c:pt idx="32">
                  <c:v>26.648940831700415</c:v>
                </c:pt>
                <c:pt idx="33">
                  <c:v>26.688540428589196</c:v>
                </c:pt>
                <c:pt idx="34">
                  <c:v>26.729374825391542</c:v>
                </c:pt>
                <c:pt idx="35">
                  <c:v>26.771440631371238</c:v>
                </c:pt>
                <c:pt idx="36">
                  <c:v>26.814734276420435</c:v>
                </c:pt>
                <c:pt idx="37">
                  <c:v>26.859252011305248</c:v>
                </c:pt>
                <c:pt idx="38">
                  <c:v>26.904989907925586</c:v>
                </c:pt>
                <c:pt idx="39">
                  <c:v>26.95194385958942</c:v>
                </c:pt>
                <c:pt idx="40">
                  <c:v>27.000109581301299</c:v>
                </c:pt>
                <c:pt idx="41">
                  <c:v>27.049482610065194</c:v>
                </c:pt>
                <c:pt idx="42">
                  <c:v>27.100058305201586</c:v>
                </c:pt>
                <c:pt idx="43">
                  <c:v>27.151831848678857</c:v>
                </c:pt>
                <c:pt idx="44">
                  <c:v>27.204798245458854</c:v>
                </c:pt>
                <c:pt idx="45">
                  <c:v>27.258952323856725</c:v>
                </c:pt>
                <c:pt idx="46">
                  <c:v>27.314288735914907</c:v>
                </c:pt>
                <c:pt idx="47">
                  <c:v>27.370801957791283</c:v>
                </c:pt>
                <c:pt idx="48">
                  <c:v>27.428486290161505</c:v>
                </c:pt>
                <c:pt idx="49">
                  <c:v>27.487335858635401</c:v>
                </c:pt>
                <c:pt idx="50">
                  <c:v>27.547344614187484</c:v>
                </c:pt>
                <c:pt idx="51">
                  <c:v>27.608506333601522</c:v>
                </c:pt>
                <c:pt idx="52">
                  <c:v>27.670814619929128</c:v>
                </c:pt>
                <c:pt idx="53">
                  <c:v>27.734262902962371</c:v>
                </c:pt>
                <c:pt idx="54">
                  <c:v>27.798844439720348</c:v>
                </c:pt>
                <c:pt idx="55">
                  <c:v>27.864552314949687</c:v>
                </c:pt>
                <c:pt idx="56">
                  <c:v>27.93137944163897</c:v>
                </c:pt>
                <c:pt idx="57">
                  <c:v>27.999318561547017</c:v>
                </c:pt>
                <c:pt idx="58">
                  <c:v>28.068362245745039</c:v>
                </c:pt>
                <c:pt idx="59">
                  <c:v>28.13850289517254</c:v>
                </c:pt>
                <c:pt idx="60">
                  <c:v>28.209732741207041</c:v>
                </c:pt>
                <c:pt idx="61">
                  <c:v>28.282043846247522</c:v>
                </c:pt>
                <c:pt idx="62">
                  <c:v>28.355428104311514</c:v>
                </c:pt>
                <c:pt idx="63">
                  <c:v>28.429877241645919</c:v>
                </c:pt>
                <c:pt idx="64">
                  <c:v>28.505382817351371</c:v>
                </c:pt>
                <c:pt idx="65">
                  <c:v>28.581936224020229</c:v>
                </c:pt>
                <c:pt idx="66">
                  <c:v>28.659528688388036</c:v>
                </c:pt>
                <c:pt idx="67">
                  <c:v>28.738151271998547</c:v>
                </c:pt>
                <c:pt idx="68">
                  <c:v>28.817794871882139</c:v>
                </c:pt>
                <c:pt idx="69">
                  <c:v>28.898450221247625</c:v>
                </c:pt>
                <c:pt idx="70">
                  <c:v>28.980107890187462</c:v>
                </c:pt>
                <c:pt idx="71">
                  <c:v>29.062758286396264</c:v>
                </c:pt>
                <c:pt idx="72">
                  <c:v>29.146391655902498</c:v>
                </c:pt>
                <c:pt idx="73">
                  <c:v>29.230998083813496</c:v>
                </c:pt>
                <c:pt idx="74">
                  <c:v>29.316567495073588</c:v>
                </c:pt>
                <c:pt idx="75">
                  <c:v>29.403089655235327</c:v>
                </c:pt>
                <c:pt idx="76">
                  <c:v>29.490554171243815</c:v>
                </c:pt>
                <c:pt idx="77">
                  <c:v>29.578950492234025</c:v>
                </c:pt>
                <c:pt idx="78">
                  <c:v>29.668267910341076</c:v>
                </c:pt>
                <c:pt idx="79">
                  <c:v>29.758495561523421</c:v>
                </c:pt>
                <c:pt idx="80">
                  <c:v>29.849622426398906</c:v>
                </c:pt>
                <c:pt idx="81">
                  <c:v>29.94163733109357</c:v>
                </c:pt>
                <c:pt idx="82">
                  <c:v>30.034528948103262</c:v>
                </c:pt>
                <c:pt idx="83">
                  <c:v>30.128285797167855</c:v>
                </c:pt>
                <c:pt idx="84">
                  <c:v>30.222896246158189</c:v>
                </c:pt>
                <c:pt idx="85">
                  <c:v>30.318348511975476</c:v>
                </c:pt>
                <c:pt idx="86">
                  <c:v>30.414630661463281</c:v>
                </c:pt>
                <c:pt idx="87">
                  <c:v>30.51173061233192</c:v>
                </c:pt>
                <c:pt idx="88">
                  <c:v>30.609636134095275</c:v>
                </c:pt>
                <c:pt idx="89">
                  <c:v>30.708334849019884</c:v>
                </c:pt>
                <c:pt idx="90">
                  <c:v>30.807814233086344</c:v>
                </c:pt>
                <c:pt idx="91">
                  <c:v>30.908061616962868</c:v>
                </c:pt>
                <c:pt idx="92">
                  <c:v>31.009064186991026</c:v>
                </c:pt>
                <c:pt idx="93">
                  <c:v>31.110808986183478</c:v>
                </c:pt>
                <c:pt idx="94">
                  <c:v>31.213282915233783</c:v>
                </c:pt>
                <c:pt idx="95">
                  <c:v>31.316472733538106</c:v>
                </c:pt>
                <c:pt idx="96">
                  <c:v>31.420365060228811</c:v>
                </c:pt>
                <c:pt idx="97">
                  <c:v>31.524946375219802</c:v>
                </c:pt>
                <c:pt idx="98">
                  <c:v>31.630203020263661</c:v>
                </c:pt>
                <c:pt idx="99">
                  <c:v>31.736121200020406</c:v>
                </c:pt>
                <c:pt idx="100">
                  <c:v>31.842686983137838</c:v>
                </c:pt>
                <c:pt idx="101">
                  <c:v>31.949886303343398</c:v>
                </c:pt>
              </c:numCache>
            </c:numRef>
          </c:xVal>
          <c:yVal>
            <c:numRef>
              <c:f>文献トレース!$M$3:$M$116</c:f>
              <c:numCache>
                <c:formatCode>0.00</c:formatCode>
                <c:ptCount val="114"/>
                <c:pt idx="0" formatCode="0">
                  <c:v>0</c:v>
                </c:pt>
                <c:pt idx="1">
                  <c:v>-3.74198013027556</c:v>
                </c:pt>
                <c:pt idx="2">
                  <c:v>-3.7420668983921055</c:v>
                </c:pt>
                <c:pt idx="3">
                  <c:v>-3.7423156728821492</c:v>
                </c:pt>
                <c:pt idx="4">
                  <c:v>-3.7427091411177558</c:v>
                </c:pt>
                <c:pt idx="5">
                  <c:v>-3.7432299680133205</c:v>
                </c:pt>
                <c:pt idx="6">
                  <c:v>-3.743860797685878</c:v>
                </c:pt>
                <c:pt idx="7">
                  <c:v>-3.7445842551171138</c:v>
                </c:pt>
                <c:pt idx="8">
                  <c:v>-3.7453829478169598</c:v>
                </c:pt>
                <c:pt idx="9">
                  <c:v>-3.7462394674886483</c:v>
                </c:pt>
                <c:pt idx="10">
                  <c:v>-3.7471363916951086</c:v>
                </c:pt>
                <c:pt idx="11">
                  <c:v>-3.7480562855265918</c:v>
                </c:pt>
                <c:pt idx="12">
                  <c:v>-3.7489817032693811</c:v>
                </c:pt>
                <c:pt idx="13">
                  <c:v>-3.7498951900755126</c:v>
                </c:pt>
                <c:pt idx="14">
                  <c:v>-3.7507792836333276</c:v>
                </c:pt>
                <c:pt idx="15">
                  <c:v>-3.7516165158387942</c:v>
                </c:pt>
                <c:pt idx="16">
                  <c:v>-3.7523894144674284</c:v>
                </c:pt>
                <c:pt idx="17">
                  <c:v>-3.7530805048467415</c:v>
                </c:pt>
                <c:pt idx="18">
                  <c:v>-3.7536723115290456</c:v>
                </c:pt>
                <c:pt idx="19">
                  <c:v>-3.7541473599645432</c:v>
                </c:pt>
                <c:pt idx="20">
                  <c:v>-3.7544881781745425</c:v>
                </c:pt>
                <c:pt idx="21">
                  <c:v>-3.7546772984246992</c:v>
                </c:pt>
                <c:pt idx="22">
                  <c:v>-3.7546972588981626</c:v>
                </c:pt>
                <c:pt idx="23">
                  <c:v>-3.7545306053685095</c:v>
                </c:pt>
                <c:pt idx="24">
                  <c:v>-3.7541598928723121</c:v>
                </c:pt>
                <c:pt idx="25">
                  <c:v>-3.7535676873812847</c:v>
                </c:pt>
                <c:pt idx="26">
                  <c:v>-3.7527365674738169</c:v>
                </c:pt>
                <c:pt idx="27">
                  <c:v>-3.7516491260058338</c:v>
                </c:pt>
                <c:pt idx="28">
                  <c:v>-3.7502879717808146</c:v>
                </c:pt>
                <c:pt idx="29">
                  <c:v>-3.7486357312188856</c:v>
                </c:pt>
                <c:pt idx="30">
                  <c:v>-3.7466750500248511</c:v>
                </c:pt>
                <c:pt idx="31">
                  <c:v>-3.7443885948550406</c:v>
                </c:pt>
                <c:pt idx="32">
                  <c:v>-3.7417590549828579</c:v>
                </c:pt>
                <c:pt idx="33">
                  <c:v>-3.7387691439629114</c:v>
                </c:pt>
                <c:pt idx="34">
                  <c:v>-3.7354016012936069</c:v>
                </c:pt>
                <c:pt idx="35">
                  <c:v>-3.7316391940780771</c:v>
                </c:pt>
                <c:pt idx="36">
                  <c:v>-3.7274647186833354</c:v>
                </c:pt>
                <c:pt idx="37">
                  <c:v>-3.7228610023975359</c:v>
                </c:pt>
                <c:pt idx="38">
                  <c:v>-3.7178109050852086</c:v>
                </c:pt>
                <c:pt idx="39">
                  <c:v>-3.7122973208403574</c:v>
                </c:pt>
                <c:pt idx="40">
                  <c:v>-3.7063031796373194</c:v>
                </c:pt>
                <c:pt idx="41">
                  <c:v>-3.6998114489792289</c:v>
                </c:pt>
                <c:pt idx="42">
                  <c:v>-3.6928051355439941</c:v>
                </c:pt>
                <c:pt idx="43">
                  <c:v>-3.6852672868276777</c:v>
                </c:pt>
                <c:pt idx="44">
                  <c:v>-3.6771809927851162</c:v>
                </c:pt>
                <c:pt idx="45">
                  <c:v>-3.6685293874677334</c:v>
                </c:pt>
                <c:pt idx="46">
                  <c:v>-3.6592956506583345</c:v>
                </c:pt>
                <c:pt idx="47">
                  <c:v>-3.6494630095028713</c:v>
                </c:pt>
                <c:pt idx="48">
                  <c:v>-3.6390147401389563</c:v>
                </c:pt>
                <c:pt idx="49">
                  <c:v>-3.627934169321096</c:v>
                </c:pt>
                <c:pt idx="50">
                  <c:v>-3.616204676042456</c:v>
                </c:pt>
                <c:pt idx="51">
                  <c:v>-3.6038096931530932</c:v>
                </c:pt>
                <c:pt idx="52">
                  <c:v>-3.5907327089745071</c:v>
                </c:pt>
                <c:pt idx="53">
                  <c:v>-3.5769572689103994</c:v>
                </c:pt>
                <c:pt idx="54">
                  <c:v>-3.5624669770535511</c:v>
                </c:pt>
                <c:pt idx="55">
                  <c:v>-3.5472454977886354</c:v>
                </c:pt>
                <c:pt idx="56">
                  <c:v>-3.531276557390953</c:v>
                </c:pt>
                <c:pt idx="57">
                  <c:v>-3.5145439456208525</c:v>
                </c:pt>
                <c:pt idx="58">
                  <c:v>-3.4970315173138427</c:v>
                </c:pt>
                <c:pt idx="59">
                  <c:v>-3.4787231939661662</c:v>
                </c:pt>
                <c:pt idx="60">
                  <c:v>-3.4596029653158236</c:v>
                </c:pt>
                <c:pt idx="61">
                  <c:v>-3.4396548909188538</c:v>
                </c:pt>
                <c:pt idx="62">
                  <c:v>-3.4188631017208011</c:v>
                </c:pt>
                <c:pt idx="63">
                  <c:v>-3.3972118016232318</c:v>
                </c:pt>
                <c:pt idx="64">
                  <c:v>-3.3746852690452149</c:v>
                </c:pt>
                <c:pt idx="65">
                  <c:v>-3.3512678584796136</c:v>
                </c:pt>
                <c:pt idx="66">
                  <c:v>-3.3269440020441134</c:v>
                </c:pt>
                <c:pt idx="67">
                  <c:v>-3.3016982110268387</c:v>
                </c:pt>
                <c:pt idx="68">
                  <c:v>-3.2755150774264852</c:v>
                </c:pt>
                <c:pt idx="69">
                  <c:v>-3.248379275486815</c:v>
                </c:pt>
                <c:pt idx="70">
                  <c:v>-3.2202755632254418</c:v>
                </c:pt>
                <c:pt idx="71">
                  <c:v>-3.1911887839567403</c:v>
                </c:pt>
                <c:pt idx="72">
                  <c:v>-3.1611038678088623</c:v>
                </c:pt>
                <c:pt idx="73">
                  <c:v>-3.1300058332346214</c:v>
                </c:pt>
                <c:pt idx="74">
                  <c:v>-3.0978797885162619</c:v>
                </c:pt>
                <c:pt idx="75">
                  <c:v>-3.0647109332639095</c:v>
                </c:pt>
                <c:pt idx="76">
                  <c:v>-3.0304845599076544</c:v>
                </c:pt>
                <c:pt idx="77">
                  <c:v>-2.9951860551831158</c:v>
                </c:pt>
                <c:pt idx="78">
                  <c:v>-2.9588009016104007</c:v>
                </c:pt>
                <c:pt idx="79">
                  <c:v>-2.9213146789663553</c:v>
                </c:pt>
                <c:pt idx="80">
                  <c:v>-2.88271306574998</c:v>
                </c:pt>
                <c:pt idx="81">
                  <c:v>-2.8429818406409235</c:v>
                </c:pt>
                <c:pt idx="82">
                  <c:v>-2.8021068839509162</c:v>
                </c:pt>
                <c:pt idx="83">
                  <c:v>-2.7600741790680714</c:v>
                </c:pt>
                <c:pt idx="84">
                  <c:v>-2.716869813893962</c:v>
                </c:pt>
                <c:pt idx="85">
                  <c:v>-2.6724799822732717</c:v>
                </c:pt>
                <c:pt idx="86">
                  <c:v>-2.6268909854160509</c:v>
                </c:pt>
                <c:pt idx="87">
                  <c:v>-2.5800892333123659</c:v>
                </c:pt>
                <c:pt idx="88">
                  <c:v>-2.5320612461393006</c:v>
                </c:pt>
                <c:pt idx="89">
                  <c:v>-2.4827936556601631</c:v>
                </c:pt>
                <c:pt idx="90">
                  <c:v>-2.4322732066158195</c:v>
                </c:pt>
                <c:pt idx="91">
                  <c:v>-2.3804867581080638</c:v>
                </c:pt>
                <c:pt idx="92">
                  <c:v>-2.327421284974883</c:v>
                </c:pt>
                <c:pt idx="93">
                  <c:v>-2.2730638791575548</c:v>
                </c:pt>
                <c:pt idx="94">
                  <c:v>-2.2174017510594322</c:v>
                </c:pt>
                <c:pt idx="95">
                  <c:v>-2.1604222308963807</c:v>
                </c:pt>
                <c:pt idx="96">
                  <c:v>-2.1021127700387088</c:v>
                </c:pt>
                <c:pt idx="97">
                  <c:v>-2.0424609423445044</c:v>
                </c:pt>
                <c:pt idx="98">
                  <c:v>-1.9814544454842937</c:v>
                </c:pt>
                <c:pt idx="99">
                  <c:v>-1.9190811022569494</c:v>
                </c:pt>
                <c:pt idx="100">
                  <c:v>-1.8553288618966379</c:v>
                </c:pt>
                <c:pt idx="101">
                  <c:v>-1.7901858013708902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C-4585-8DD8-8872C41DD5B5}"/>
            </c:ext>
          </c:extLst>
        </c:ser>
        <c:ser>
          <c:idx val="4"/>
          <c:order val="1"/>
          <c:tx>
            <c:strRef>
              <c:f>文献トレース!$O$1</c:f>
              <c:strCache>
                <c:ptCount val="1"/>
                <c:pt idx="0">
                  <c:v>インボリュート曲線 (対称移動)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文献トレース!$O$3:$O$116</c:f>
              <c:numCache>
                <c:formatCode>0.00</c:formatCode>
                <c:ptCount val="114"/>
                <c:pt idx="0">
                  <c:v>0</c:v>
                </c:pt>
                <c:pt idx="1">
                  <c:v>26.04394375679809</c:v>
                </c:pt>
                <c:pt idx="2">
                  <c:v>26.044568110998252</c:v>
                </c:pt>
                <c:pt idx="3">
                  <c:v>26.046442738663163</c:v>
                </c:pt>
                <c:pt idx="4">
                  <c:v>26.049569852650173</c:v>
                </c:pt>
                <c:pt idx="5">
                  <c:v>26.0539514859931</c:v>
                </c:pt>
                <c:pt idx="6">
                  <c:v>26.05958949170024</c:v>
                </c:pt>
                <c:pt idx="7">
                  <c:v>26.066485542566699</c:v>
                </c:pt>
                <c:pt idx="8">
                  <c:v>26.074641131001183</c:v>
                </c:pt>
                <c:pt idx="9">
                  <c:v>26.084057568867099</c:v>
                </c:pt>
                <c:pt idx="10">
                  <c:v>26.094735987338179</c:v>
                </c:pt>
                <c:pt idx="11">
                  <c:v>26.106677336768414</c:v>
                </c:pt>
                <c:pt idx="12">
                  <c:v>26.119882386576489</c:v>
                </c:pt>
                <c:pt idx="13">
                  <c:v>26.134351725144626</c:v>
                </c:pt>
                <c:pt idx="14">
                  <c:v>26.150085759731873</c:v>
                </c:pt>
                <c:pt idx="15">
                  <c:v>26.167084716401884</c:v>
                </c:pt>
                <c:pt idx="16">
                  <c:v>26.185348639965113</c:v>
                </c:pt>
                <c:pt idx="17">
                  <c:v>26.204877393935487</c:v>
                </c:pt>
                <c:pt idx="18">
                  <c:v>26.225670660501578</c:v>
                </c:pt>
                <c:pt idx="19">
                  <c:v>26.247727940512206</c:v>
                </c:pt>
                <c:pt idx="20">
                  <c:v>26.27104855347654</c:v>
                </c:pt>
                <c:pt idx="21">
                  <c:v>26.295631637578666</c:v>
                </c:pt>
                <c:pt idx="22">
                  <c:v>26.321476149706641</c:v>
                </c:pt>
                <c:pt idx="23">
                  <c:v>26.348580865496015</c:v>
                </c:pt>
                <c:pt idx="24">
                  <c:v>26.376944379387819</c:v>
                </c:pt>
                <c:pt idx="25">
                  <c:v>26.406565104701034</c:v>
                </c:pt>
                <c:pt idx="26">
                  <c:v>26.437441273719536</c:v>
                </c:pt>
                <c:pt idx="27">
                  <c:v>26.469570937793467</c:v>
                </c:pt>
                <c:pt idx="28">
                  <c:v>26.502951967455118</c:v>
                </c:pt>
                <c:pt idx="29">
                  <c:v>26.537582052549201</c:v>
                </c:pt>
                <c:pt idx="30">
                  <c:v>26.573458702377618</c:v>
                </c:pt>
                <c:pt idx="31">
                  <c:v>26.610579245858617</c:v>
                </c:pt>
                <c:pt idx="32">
                  <c:v>26.648940831700415</c:v>
                </c:pt>
                <c:pt idx="33">
                  <c:v>26.688540428589196</c:v>
                </c:pt>
                <c:pt idx="34">
                  <c:v>26.729374825391542</c:v>
                </c:pt>
                <c:pt idx="35">
                  <c:v>26.771440631371238</c:v>
                </c:pt>
                <c:pt idx="36">
                  <c:v>26.814734276420435</c:v>
                </c:pt>
                <c:pt idx="37">
                  <c:v>26.859252011305248</c:v>
                </c:pt>
                <c:pt idx="38">
                  <c:v>26.904989907925586</c:v>
                </c:pt>
                <c:pt idx="39">
                  <c:v>26.95194385958942</c:v>
                </c:pt>
                <c:pt idx="40">
                  <c:v>27.000109581301299</c:v>
                </c:pt>
                <c:pt idx="41">
                  <c:v>27.049482610065194</c:v>
                </c:pt>
                <c:pt idx="42">
                  <c:v>27.100058305201586</c:v>
                </c:pt>
                <c:pt idx="43">
                  <c:v>27.151831848678857</c:v>
                </c:pt>
                <c:pt idx="44">
                  <c:v>27.204798245458854</c:v>
                </c:pt>
                <c:pt idx="45">
                  <c:v>27.258952323856725</c:v>
                </c:pt>
                <c:pt idx="46">
                  <c:v>27.314288735914907</c:v>
                </c:pt>
                <c:pt idx="47">
                  <c:v>27.370801957791283</c:v>
                </c:pt>
                <c:pt idx="48">
                  <c:v>27.428486290161505</c:v>
                </c:pt>
                <c:pt idx="49">
                  <c:v>27.487335858635401</c:v>
                </c:pt>
                <c:pt idx="50">
                  <c:v>27.547344614187484</c:v>
                </c:pt>
                <c:pt idx="51">
                  <c:v>27.608506333601522</c:v>
                </c:pt>
                <c:pt idx="52">
                  <c:v>27.670814619929128</c:v>
                </c:pt>
                <c:pt idx="53">
                  <c:v>27.734262902962371</c:v>
                </c:pt>
                <c:pt idx="54">
                  <c:v>27.798844439720348</c:v>
                </c:pt>
                <c:pt idx="55">
                  <c:v>27.864552314949687</c:v>
                </c:pt>
                <c:pt idx="56">
                  <c:v>27.93137944163897</c:v>
                </c:pt>
                <c:pt idx="57">
                  <c:v>27.999318561547017</c:v>
                </c:pt>
                <c:pt idx="58">
                  <c:v>28.068362245745039</c:v>
                </c:pt>
                <c:pt idx="59">
                  <c:v>28.13850289517254</c:v>
                </c:pt>
                <c:pt idx="60">
                  <c:v>28.209732741207041</c:v>
                </c:pt>
                <c:pt idx="61">
                  <c:v>28.282043846247522</c:v>
                </c:pt>
                <c:pt idx="62">
                  <c:v>28.355428104311514</c:v>
                </c:pt>
                <c:pt idx="63">
                  <c:v>28.429877241645919</c:v>
                </c:pt>
                <c:pt idx="64">
                  <c:v>28.505382817351371</c:v>
                </c:pt>
                <c:pt idx="65">
                  <c:v>28.581936224020229</c:v>
                </c:pt>
                <c:pt idx="66">
                  <c:v>28.659528688388036</c:v>
                </c:pt>
                <c:pt idx="67">
                  <c:v>28.738151271998547</c:v>
                </c:pt>
                <c:pt idx="68">
                  <c:v>28.817794871882139</c:v>
                </c:pt>
                <c:pt idx="69">
                  <c:v>28.898450221247625</c:v>
                </c:pt>
                <c:pt idx="70">
                  <c:v>28.980107890187462</c:v>
                </c:pt>
                <c:pt idx="71">
                  <c:v>29.062758286396264</c:v>
                </c:pt>
                <c:pt idx="72">
                  <c:v>29.146391655902498</c:v>
                </c:pt>
                <c:pt idx="73">
                  <c:v>29.230998083813496</c:v>
                </c:pt>
                <c:pt idx="74">
                  <c:v>29.316567495073588</c:v>
                </c:pt>
                <c:pt idx="75">
                  <c:v>29.403089655235327</c:v>
                </c:pt>
                <c:pt idx="76">
                  <c:v>29.490554171243815</c:v>
                </c:pt>
                <c:pt idx="77">
                  <c:v>29.578950492234025</c:v>
                </c:pt>
                <c:pt idx="78">
                  <c:v>29.668267910341076</c:v>
                </c:pt>
                <c:pt idx="79">
                  <c:v>29.758495561523421</c:v>
                </c:pt>
                <c:pt idx="80">
                  <c:v>29.849622426398906</c:v>
                </c:pt>
                <c:pt idx="81">
                  <c:v>29.94163733109357</c:v>
                </c:pt>
                <c:pt idx="82">
                  <c:v>30.034528948103262</c:v>
                </c:pt>
                <c:pt idx="83">
                  <c:v>30.128285797167855</c:v>
                </c:pt>
                <c:pt idx="84">
                  <c:v>30.222896246158189</c:v>
                </c:pt>
                <c:pt idx="85">
                  <c:v>30.318348511975476</c:v>
                </c:pt>
                <c:pt idx="86">
                  <c:v>30.414630661463281</c:v>
                </c:pt>
                <c:pt idx="87">
                  <c:v>30.51173061233192</c:v>
                </c:pt>
                <c:pt idx="88">
                  <c:v>30.609636134095275</c:v>
                </c:pt>
                <c:pt idx="89">
                  <c:v>30.708334849019884</c:v>
                </c:pt>
                <c:pt idx="90">
                  <c:v>30.807814233086344</c:v>
                </c:pt>
                <c:pt idx="91">
                  <c:v>30.908061616962868</c:v>
                </c:pt>
                <c:pt idx="92">
                  <c:v>31.009064186991026</c:v>
                </c:pt>
                <c:pt idx="93">
                  <c:v>31.110808986183478</c:v>
                </c:pt>
                <c:pt idx="94">
                  <c:v>31.213282915233783</c:v>
                </c:pt>
                <c:pt idx="95">
                  <c:v>31.316472733538106</c:v>
                </c:pt>
                <c:pt idx="96">
                  <c:v>31.420365060228811</c:v>
                </c:pt>
                <c:pt idx="97">
                  <c:v>31.524946375219802</c:v>
                </c:pt>
                <c:pt idx="98">
                  <c:v>31.630203020263661</c:v>
                </c:pt>
                <c:pt idx="99">
                  <c:v>31.736121200020406</c:v>
                </c:pt>
                <c:pt idx="100">
                  <c:v>31.842686983137838</c:v>
                </c:pt>
                <c:pt idx="101">
                  <c:v>31.949886303343398</c:v>
                </c:pt>
              </c:numCache>
            </c:numRef>
          </c:xVal>
          <c:yVal>
            <c:numRef>
              <c:f>文献トレース!$P$3:$P$116</c:f>
              <c:numCache>
                <c:formatCode>0.00</c:formatCode>
                <c:ptCount val="114"/>
                <c:pt idx="0">
                  <c:v>0</c:v>
                </c:pt>
                <c:pt idx="1">
                  <c:v>3.74198013027556</c:v>
                </c:pt>
                <c:pt idx="2">
                  <c:v>3.7420668983921055</c:v>
                </c:pt>
                <c:pt idx="3">
                  <c:v>3.7423156728821492</c:v>
                </c:pt>
                <c:pt idx="4">
                  <c:v>3.7427091411177558</c:v>
                </c:pt>
                <c:pt idx="5">
                  <c:v>3.7432299680133205</c:v>
                </c:pt>
                <c:pt idx="6">
                  <c:v>3.743860797685878</c:v>
                </c:pt>
                <c:pt idx="7">
                  <c:v>3.7445842551171138</c:v>
                </c:pt>
                <c:pt idx="8">
                  <c:v>3.7453829478169598</c:v>
                </c:pt>
                <c:pt idx="9">
                  <c:v>3.7462394674886483</c:v>
                </c:pt>
                <c:pt idx="10">
                  <c:v>3.7471363916951086</c:v>
                </c:pt>
                <c:pt idx="11">
                  <c:v>3.7480562855265918</c:v>
                </c:pt>
                <c:pt idx="12">
                  <c:v>3.7489817032693811</c:v>
                </c:pt>
                <c:pt idx="13">
                  <c:v>3.7498951900755126</c:v>
                </c:pt>
                <c:pt idx="14">
                  <c:v>3.7507792836333276</c:v>
                </c:pt>
                <c:pt idx="15">
                  <c:v>3.7516165158387942</c:v>
                </c:pt>
                <c:pt idx="16">
                  <c:v>3.7523894144674284</c:v>
                </c:pt>
                <c:pt idx="17">
                  <c:v>3.7530805048467415</c:v>
                </c:pt>
                <c:pt idx="18">
                  <c:v>3.7536723115290456</c:v>
                </c:pt>
                <c:pt idx="19">
                  <c:v>3.7541473599645432</c:v>
                </c:pt>
                <c:pt idx="20">
                  <c:v>3.7544881781745425</c:v>
                </c:pt>
                <c:pt idx="21">
                  <c:v>3.7546772984246992</c:v>
                </c:pt>
                <c:pt idx="22">
                  <c:v>3.7546972588981626</c:v>
                </c:pt>
                <c:pt idx="23">
                  <c:v>3.7545306053685095</c:v>
                </c:pt>
                <c:pt idx="24">
                  <c:v>3.7541598928723121</c:v>
                </c:pt>
                <c:pt idx="25">
                  <c:v>3.7535676873812847</c:v>
                </c:pt>
                <c:pt idx="26">
                  <c:v>3.7527365674738169</c:v>
                </c:pt>
                <c:pt idx="27">
                  <c:v>3.7516491260058338</c:v>
                </c:pt>
                <c:pt idx="28">
                  <c:v>3.7502879717808146</c:v>
                </c:pt>
                <c:pt idx="29">
                  <c:v>3.7486357312188856</c:v>
                </c:pt>
                <c:pt idx="30">
                  <c:v>3.7466750500248511</c:v>
                </c:pt>
                <c:pt idx="31">
                  <c:v>3.7443885948550406</c:v>
                </c:pt>
                <c:pt idx="32">
                  <c:v>3.7417590549828579</c:v>
                </c:pt>
                <c:pt idx="33">
                  <c:v>3.7387691439629114</c:v>
                </c:pt>
                <c:pt idx="34">
                  <c:v>3.7354016012936069</c:v>
                </c:pt>
                <c:pt idx="35">
                  <c:v>3.7316391940780771</c:v>
                </c:pt>
                <c:pt idx="36">
                  <c:v>3.7274647186833354</c:v>
                </c:pt>
                <c:pt idx="37">
                  <c:v>3.7228610023975359</c:v>
                </c:pt>
                <c:pt idx="38">
                  <c:v>3.7178109050852086</c:v>
                </c:pt>
                <c:pt idx="39">
                  <c:v>3.7122973208403574</c:v>
                </c:pt>
                <c:pt idx="40">
                  <c:v>3.7063031796373194</c:v>
                </c:pt>
                <c:pt idx="41">
                  <c:v>3.6998114489792289</c:v>
                </c:pt>
                <c:pt idx="42">
                  <c:v>3.6928051355439941</c:v>
                </c:pt>
                <c:pt idx="43">
                  <c:v>3.6852672868276777</c:v>
                </c:pt>
                <c:pt idx="44">
                  <c:v>3.6771809927851162</c:v>
                </c:pt>
                <c:pt idx="45">
                  <c:v>3.6685293874677334</c:v>
                </c:pt>
                <c:pt idx="46">
                  <c:v>3.6592956506583345</c:v>
                </c:pt>
                <c:pt idx="47">
                  <c:v>3.6494630095028713</c:v>
                </c:pt>
                <c:pt idx="48">
                  <c:v>3.6390147401389563</c:v>
                </c:pt>
                <c:pt idx="49">
                  <c:v>3.627934169321096</c:v>
                </c:pt>
                <c:pt idx="50">
                  <c:v>3.616204676042456</c:v>
                </c:pt>
                <c:pt idx="51">
                  <c:v>3.6038096931530932</c:v>
                </c:pt>
                <c:pt idx="52">
                  <c:v>3.5907327089745071</c:v>
                </c:pt>
                <c:pt idx="53">
                  <c:v>3.5769572689103994</c:v>
                </c:pt>
                <c:pt idx="54">
                  <c:v>3.5624669770535511</c:v>
                </c:pt>
                <c:pt idx="55">
                  <c:v>3.5472454977886354</c:v>
                </c:pt>
                <c:pt idx="56">
                  <c:v>3.531276557390953</c:v>
                </c:pt>
                <c:pt idx="57">
                  <c:v>3.5145439456208525</c:v>
                </c:pt>
                <c:pt idx="58">
                  <c:v>3.4970315173138427</c:v>
                </c:pt>
                <c:pt idx="59">
                  <c:v>3.4787231939661662</c:v>
                </c:pt>
                <c:pt idx="60">
                  <c:v>3.4596029653158236</c:v>
                </c:pt>
                <c:pt idx="61">
                  <c:v>3.4396548909188538</c:v>
                </c:pt>
                <c:pt idx="62">
                  <c:v>3.4188631017208011</c:v>
                </c:pt>
                <c:pt idx="63">
                  <c:v>3.3972118016232318</c:v>
                </c:pt>
                <c:pt idx="64">
                  <c:v>3.3746852690452149</c:v>
                </c:pt>
                <c:pt idx="65">
                  <c:v>3.3512678584796136</c:v>
                </c:pt>
                <c:pt idx="66">
                  <c:v>3.3269440020441134</c:v>
                </c:pt>
                <c:pt idx="67">
                  <c:v>3.3016982110268387</c:v>
                </c:pt>
                <c:pt idx="68">
                  <c:v>3.2755150774264852</c:v>
                </c:pt>
                <c:pt idx="69">
                  <c:v>3.248379275486815</c:v>
                </c:pt>
                <c:pt idx="70">
                  <c:v>3.2202755632254418</c:v>
                </c:pt>
                <c:pt idx="71">
                  <c:v>3.1911887839567403</c:v>
                </c:pt>
                <c:pt idx="72">
                  <c:v>3.1611038678088623</c:v>
                </c:pt>
                <c:pt idx="73">
                  <c:v>3.1300058332346214</c:v>
                </c:pt>
                <c:pt idx="74">
                  <c:v>3.0978797885162619</c:v>
                </c:pt>
                <c:pt idx="75">
                  <c:v>3.0647109332639095</c:v>
                </c:pt>
                <c:pt idx="76">
                  <c:v>3.0304845599076544</c:v>
                </c:pt>
                <c:pt idx="77">
                  <c:v>2.9951860551831158</c:v>
                </c:pt>
                <c:pt idx="78">
                  <c:v>2.9588009016104007</c:v>
                </c:pt>
                <c:pt idx="79">
                  <c:v>2.9213146789663553</c:v>
                </c:pt>
                <c:pt idx="80">
                  <c:v>2.88271306574998</c:v>
                </c:pt>
                <c:pt idx="81">
                  <c:v>2.8429818406409235</c:v>
                </c:pt>
                <c:pt idx="82">
                  <c:v>2.8021068839509162</c:v>
                </c:pt>
                <c:pt idx="83">
                  <c:v>2.7600741790680714</c:v>
                </c:pt>
                <c:pt idx="84">
                  <c:v>2.716869813893962</c:v>
                </c:pt>
                <c:pt idx="85">
                  <c:v>2.6724799822732717</c:v>
                </c:pt>
                <c:pt idx="86">
                  <c:v>2.6268909854160509</c:v>
                </c:pt>
                <c:pt idx="87">
                  <c:v>2.5800892333123659</c:v>
                </c:pt>
                <c:pt idx="88">
                  <c:v>2.5320612461393006</c:v>
                </c:pt>
                <c:pt idx="89">
                  <c:v>2.4827936556601631</c:v>
                </c:pt>
                <c:pt idx="90">
                  <c:v>2.4322732066158195</c:v>
                </c:pt>
                <c:pt idx="91">
                  <c:v>2.3804867581080638</c:v>
                </c:pt>
                <c:pt idx="92">
                  <c:v>2.327421284974883</c:v>
                </c:pt>
                <c:pt idx="93">
                  <c:v>2.2730638791575548</c:v>
                </c:pt>
                <c:pt idx="94">
                  <c:v>2.2174017510594322</c:v>
                </c:pt>
                <c:pt idx="95">
                  <c:v>2.1604222308963807</c:v>
                </c:pt>
                <c:pt idx="96">
                  <c:v>2.1021127700387088</c:v>
                </c:pt>
                <c:pt idx="97">
                  <c:v>2.0424609423445044</c:v>
                </c:pt>
                <c:pt idx="98">
                  <c:v>1.9814544454842937</c:v>
                </c:pt>
                <c:pt idx="99">
                  <c:v>1.9190811022569494</c:v>
                </c:pt>
                <c:pt idx="100">
                  <c:v>1.8553288618966379</c:v>
                </c:pt>
                <c:pt idx="101">
                  <c:v>1.7901858013708902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9C-4585-8DD8-8872C41DD5B5}"/>
            </c:ext>
          </c:extLst>
        </c:ser>
        <c:ser>
          <c:idx val="3"/>
          <c:order val="2"/>
          <c:tx>
            <c:strRef>
              <c:f>文献トレース!$Q$2</c:f>
              <c:strCache>
                <c:ptCount val="1"/>
                <c:pt idx="0">
                  <c:v>基礎円</c:v>
                </c:pt>
              </c:strCache>
            </c:strRef>
          </c:tx>
          <c:spPr>
            <a:ln w="1905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文献トレース!$Q$4:$Q$116</c:f>
              <c:numCache>
                <c:formatCode>0.00</c:formatCode>
                <c:ptCount val="113"/>
                <c:pt idx="0">
                  <c:v>1.6117681474228424E-15</c:v>
                </c:pt>
                <c:pt idx="1">
                  <c:v>0.82646083853203456</c:v>
                </c:pt>
                <c:pt idx="2">
                  <c:v>1.6521060599962629</c:v>
                </c:pt>
                <c:pt idx="3">
                  <c:v>2.4761208522404563</c:v>
                </c:pt>
                <c:pt idx="4">
                  <c:v>3.2976920121491764</c:v>
                </c:pt>
                <c:pt idx="5">
                  <c:v>4.1160087481770926</c:v>
                </c:pt>
                <c:pt idx="6">
                  <c:v>4.9302634805023162</c:v>
                </c:pt>
                <c:pt idx="7">
                  <c:v>5.7396526380102078</c:v>
                </c:pt>
                <c:pt idx="8">
                  <c:v>6.5433774513210432</c:v>
                </c:pt>
                <c:pt idx="9">
                  <c:v>7.340644741078953</c:v>
                </c:pt>
                <c:pt idx="10">
                  <c:v>8.130667700724203</c:v>
                </c:pt>
                <c:pt idx="11">
                  <c:v>8.9126666729762469</c:v>
                </c:pt>
                <c:pt idx="12">
                  <c:v>9.68586991926135</c:v>
                </c:pt>
                <c:pt idx="13">
                  <c:v>10.449514381325383</c:v>
                </c:pt>
                <c:pt idx="14">
                  <c:v>11.202846434280215</c:v>
                </c:pt>
                <c:pt idx="15">
                  <c:v>11.945122630340451</c:v>
                </c:pt>
                <c:pt idx="16">
                  <c:v>12.675610432516676</c:v>
                </c:pt>
                <c:pt idx="17">
                  <c:v>13.393588937540999</c:v>
                </c:pt>
                <c:pt idx="18">
                  <c:v>14.098349587311553</c:v>
                </c:pt>
                <c:pt idx="19">
                  <c:v>14.789196868153809</c:v>
                </c:pt>
                <c:pt idx="20">
                  <c:v>15.465448997208572</c:v>
                </c:pt>
                <c:pt idx="21">
                  <c:v>16.126438595269374</c:v>
                </c:pt>
                <c:pt idx="22">
                  <c:v>16.771513345405172</c:v>
                </c:pt>
                <c:pt idx="23">
                  <c:v>17.400036636718401</c:v>
                </c:pt>
                <c:pt idx="24">
                  <c:v>18.011388192603071</c:v>
                </c:pt>
                <c:pt idx="25">
                  <c:v>18.604964682882894</c:v>
                </c:pt>
                <c:pt idx="26">
                  <c:v>19.180180319225315</c:v>
                </c:pt>
                <c:pt idx="27">
                  <c:v>19.736467433243892</c:v>
                </c:pt>
                <c:pt idx="28">
                  <c:v>20.273277036718451</c:v>
                </c:pt>
                <c:pt idx="29">
                  <c:v>20.790079363380158</c:v>
                </c:pt>
                <c:pt idx="30">
                  <c:v>21.28636439172692</c:v>
                </c:pt>
                <c:pt idx="31">
                  <c:v>21.761642348352961</c:v>
                </c:pt>
                <c:pt idx="32">
                  <c:v>22.215444191296097</c:v>
                </c:pt>
                <c:pt idx="33">
                  <c:v>22.647322072925505</c:v>
                </c:pt>
                <c:pt idx="34">
                  <c:v>23.056849781913265</c:v>
                </c:pt>
                <c:pt idx="35">
                  <c:v>23.443623163853488</c:v>
                </c:pt>
                <c:pt idx="36">
                  <c:v>23.807260520113907</c:v>
                </c:pt>
                <c:pt idx="37">
                  <c:v>24.147402984526376</c:v>
                </c:pt>
                <c:pt idx="38">
                  <c:v>24.463714877544408</c:v>
                </c:pt>
                <c:pt idx="39">
                  <c:v>24.755884037518392</c:v>
                </c:pt>
                <c:pt idx="40">
                  <c:v>25.023622128761449</c:v>
                </c:pt>
                <c:pt idx="41">
                  <c:v>25.266664926101928</c:v>
                </c:pt>
                <c:pt idx="42">
                  <c:v>25.484772575641767</c:v>
                </c:pt>
                <c:pt idx="43">
                  <c:v>25.677729831463331</c:v>
                </c:pt>
                <c:pt idx="44">
                  <c:v>25.845346268051134</c:v>
                </c:pt>
                <c:pt idx="45">
                  <c:v>25.987456468218838</c:v>
                </c:pt>
                <c:pt idx="46">
                  <c:v>26.103920186356053</c:v>
                </c:pt>
                <c:pt idx="47">
                  <c:v>26.194622486833808</c:v>
                </c:pt>
                <c:pt idx="48">
                  <c:v>26.259473857432159</c:v>
                </c:pt>
                <c:pt idx="49">
                  <c:v>26.298410297677925</c:v>
                </c:pt>
                <c:pt idx="50">
                  <c:v>26.311393382005434</c:v>
                </c:pt>
                <c:pt idx="51">
                  <c:v>26.298410297677925</c:v>
                </c:pt>
                <c:pt idx="52">
                  <c:v>26.259473857432159</c:v>
                </c:pt>
                <c:pt idx="53">
                  <c:v>26.194622486833808</c:v>
                </c:pt>
                <c:pt idx="54">
                  <c:v>26.103920186356049</c:v>
                </c:pt>
                <c:pt idx="55">
                  <c:v>25.987456468218834</c:v>
                </c:pt>
                <c:pt idx="56">
                  <c:v>25.845346268051131</c:v>
                </c:pt>
                <c:pt idx="57">
                  <c:v>25.677729831463331</c:v>
                </c:pt>
                <c:pt idx="58">
                  <c:v>25.48477257564177</c:v>
                </c:pt>
                <c:pt idx="59">
                  <c:v>25.266664926101928</c:v>
                </c:pt>
                <c:pt idx="60">
                  <c:v>25.023622128761449</c:v>
                </c:pt>
                <c:pt idx="61">
                  <c:v>24.755884037518392</c:v>
                </c:pt>
                <c:pt idx="62">
                  <c:v>24.463714877544408</c:v>
                </c:pt>
                <c:pt idx="63">
                  <c:v>24.147402984526376</c:v>
                </c:pt>
                <c:pt idx="64">
                  <c:v>23.807260520113907</c:v>
                </c:pt>
                <c:pt idx="65">
                  <c:v>23.443623163853488</c:v>
                </c:pt>
                <c:pt idx="66">
                  <c:v>23.056849781913265</c:v>
                </c:pt>
                <c:pt idx="67">
                  <c:v>22.647322072925505</c:v>
                </c:pt>
                <c:pt idx="68">
                  <c:v>22.215444191296093</c:v>
                </c:pt>
                <c:pt idx="69">
                  <c:v>21.761642348352964</c:v>
                </c:pt>
                <c:pt idx="70">
                  <c:v>21.28636439172692</c:v>
                </c:pt>
                <c:pt idx="71">
                  <c:v>20.790079363380162</c:v>
                </c:pt>
                <c:pt idx="72">
                  <c:v>20.273277036718451</c:v>
                </c:pt>
                <c:pt idx="73">
                  <c:v>19.736467433243892</c:v>
                </c:pt>
                <c:pt idx="74">
                  <c:v>19.180180319225315</c:v>
                </c:pt>
                <c:pt idx="75">
                  <c:v>18.604964682882894</c:v>
                </c:pt>
                <c:pt idx="76">
                  <c:v>18.011388192603071</c:v>
                </c:pt>
                <c:pt idx="77">
                  <c:v>17.400036636718401</c:v>
                </c:pt>
                <c:pt idx="78">
                  <c:v>16.771513345405172</c:v>
                </c:pt>
                <c:pt idx="79">
                  <c:v>16.126438595269374</c:v>
                </c:pt>
                <c:pt idx="80">
                  <c:v>15.465448997208568</c:v>
                </c:pt>
                <c:pt idx="81">
                  <c:v>14.789196868153805</c:v>
                </c:pt>
                <c:pt idx="82">
                  <c:v>14.098349587311558</c:v>
                </c:pt>
                <c:pt idx="83">
                  <c:v>13.393588937540999</c:v>
                </c:pt>
                <c:pt idx="84">
                  <c:v>12.675610432516676</c:v>
                </c:pt>
                <c:pt idx="85">
                  <c:v>11.945122630340451</c:v>
                </c:pt>
                <c:pt idx="86">
                  <c:v>11.202846434280215</c:v>
                </c:pt>
                <c:pt idx="87">
                  <c:v>10.449514381325383</c:v>
                </c:pt>
                <c:pt idx="88">
                  <c:v>9.68586991926135</c:v>
                </c:pt>
                <c:pt idx="89">
                  <c:v>8.9126666729762469</c:v>
                </c:pt>
                <c:pt idx="90">
                  <c:v>8.130667700724203</c:v>
                </c:pt>
                <c:pt idx="91">
                  <c:v>7.340644741078953</c:v>
                </c:pt>
                <c:pt idx="92">
                  <c:v>6.543377451321037</c:v>
                </c:pt>
                <c:pt idx="93">
                  <c:v>5.7396526380102015</c:v>
                </c:pt>
                <c:pt idx="94">
                  <c:v>4.9302634805023215</c:v>
                </c:pt>
                <c:pt idx="95">
                  <c:v>4.1160087481770979</c:v>
                </c:pt>
                <c:pt idx="96">
                  <c:v>3.2976920121491822</c:v>
                </c:pt>
                <c:pt idx="97">
                  <c:v>2.4761208522404563</c:v>
                </c:pt>
                <c:pt idx="98">
                  <c:v>1.6521060599962629</c:v>
                </c:pt>
                <c:pt idx="99">
                  <c:v>0.82646083853203456</c:v>
                </c:pt>
                <c:pt idx="100">
                  <c:v>1.6117681474228424E-15</c:v>
                </c:pt>
              </c:numCache>
            </c:numRef>
          </c:xVal>
          <c:yVal>
            <c:numRef>
              <c:f>文献トレース!$R$4:$R$116</c:f>
              <c:numCache>
                <c:formatCode>0.00</c:formatCode>
                <c:ptCount val="113"/>
                <c:pt idx="0">
                  <c:v>-26.311393382005434</c:v>
                </c:pt>
                <c:pt idx="1">
                  <c:v>-26.298410297677925</c:v>
                </c:pt>
                <c:pt idx="2">
                  <c:v>-26.259473857432159</c:v>
                </c:pt>
                <c:pt idx="3">
                  <c:v>-26.194622486833808</c:v>
                </c:pt>
                <c:pt idx="4">
                  <c:v>-26.103920186356053</c:v>
                </c:pt>
                <c:pt idx="5">
                  <c:v>-25.987456468218838</c:v>
                </c:pt>
                <c:pt idx="6">
                  <c:v>-25.845346268051131</c:v>
                </c:pt>
                <c:pt idx="7">
                  <c:v>-25.677729831463328</c:v>
                </c:pt>
                <c:pt idx="8">
                  <c:v>-25.484772575641767</c:v>
                </c:pt>
                <c:pt idx="9">
                  <c:v>-25.266664926101928</c:v>
                </c:pt>
                <c:pt idx="10">
                  <c:v>-25.023622128761446</c:v>
                </c:pt>
                <c:pt idx="11">
                  <c:v>-24.755884037518392</c:v>
                </c:pt>
                <c:pt idx="12">
                  <c:v>-24.463714877544405</c:v>
                </c:pt>
                <c:pt idx="13">
                  <c:v>-24.147402984526376</c:v>
                </c:pt>
                <c:pt idx="14">
                  <c:v>-23.80726052011391</c:v>
                </c:pt>
                <c:pt idx="15">
                  <c:v>-23.443623163853484</c:v>
                </c:pt>
                <c:pt idx="16">
                  <c:v>-23.056849781913265</c:v>
                </c:pt>
                <c:pt idx="17">
                  <c:v>-22.647322072925501</c:v>
                </c:pt>
                <c:pt idx="18">
                  <c:v>-22.215444191296097</c:v>
                </c:pt>
                <c:pt idx="19">
                  <c:v>-21.761642348352961</c:v>
                </c:pt>
                <c:pt idx="20">
                  <c:v>-21.28636439172692</c:v>
                </c:pt>
                <c:pt idx="21">
                  <c:v>-20.790079363380162</c:v>
                </c:pt>
                <c:pt idx="22">
                  <c:v>-20.273277036718447</c:v>
                </c:pt>
                <c:pt idx="23">
                  <c:v>-19.736467433243892</c:v>
                </c:pt>
                <c:pt idx="24">
                  <c:v>-19.180180319225315</c:v>
                </c:pt>
                <c:pt idx="25">
                  <c:v>-18.604964682882891</c:v>
                </c:pt>
                <c:pt idx="26">
                  <c:v>-18.011388192603071</c:v>
                </c:pt>
                <c:pt idx="27">
                  <c:v>-17.400036636718401</c:v>
                </c:pt>
                <c:pt idx="28">
                  <c:v>-16.771513345405172</c:v>
                </c:pt>
                <c:pt idx="29">
                  <c:v>-16.126438595269374</c:v>
                </c:pt>
                <c:pt idx="30">
                  <c:v>-15.465448997208572</c:v>
                </c:pt>
                <c:pt idx="31">
                  <c:v>-14.789196868153809</c:v>
                </c:pt>
                <c:pt idx="32">
                  <c:v>-14.098349587311555</c:v>
                </c:pt>
                <c:pt idx="33">
                  <c:v>-13.393588937540997</c:v>
                </c:pt>
                <c:pt idx="34">
                  <c:v>-12.675610432516672</c:v>
                </c:pt>
                <c:pt idx="35">
                  <c:v>-11.945122630340451</c:v>
                </c:pt>
                <c:pt idx="36">
                  <c:v>-11.202846434280216</c:v>
                </c:pt>
                <c:pt idx="37">
                  <c:v>-10.449514381325384</c:v>
                </c:pt>
                <c:pt idx="38">
                  <c:v>-9.6858699192613447</c:v>
                </c:pt>
                <c:pt idx="39">
                  <c:v>-8.9126666729762416</c:v>
                </c:pt>
                <c:pt idx="40">
                  <c:v>-8.1306677007241994</c:v>
                </c:pt>
                <c:pt idx="41">
                  <c:v>-7.3406447410789548</c:v>
                </c:pt>
                <c:pt idx="42">
                  <c:v>-6.5433774513210388</c:v>
                </c:pt>
                <c:pt idx="43">
                  <c:v>-5.7396526380102042</c:v>
                </c:pt>
                <c:pt idx="44">
                  <c:v>-4.9302634805023127</c:v>
                </c:pt>
                <c:pt idx="45">
                  <c:v>-4.1160087481770899</c:v>
                </c:pt>
                <c:pt idx="46">
                  <c:v>-3.2976920121491742</c:v>
                </c:pt>
                <c:pt idx="47">
                  <c:v>-2.4761208522404536</c:v>
                </c:pt>
                <c:pt idx="48">
                  <c:v>-1.6521060599962603</c:v>
                </c:pt>
                <c:pt idx="49">
                  <c:v>-0.82646083853203256</c:v>
                </c:pt>
                <c:pt idx="50">
                  <c:v>0</c:v>
                </c:pt>
                <c:pt idx="51">
                  <c:v>0.82646083853203256</c:v>
                </c:pt>
                <c:pt idx="52">
                  <c:v>1.6521060599962603</c:v>
                </c:pt>
                <c:pt idx="53">
                  <c:v>2.4761208522404536</c:v>
                </c:pt>
                <c:pt idx="54">
                  <c:v>3.2976920121491795</c:v>
                </c:pt>
                <c:pt idx="55">
                  <c:v>4.1160087481770944</c:v>
                </c:pt>
                <c:pt idx="56">
                  <c:v>4.9302634805023171</c:v>
                </c:pt>
                <c:pt idx="57">
                  <c:v>5.7396526380101998</c:v>
                </c:pt>
                <c:pt idx="58">
                  <c:v>6.5433774513210343</c:v>
                </c:pt>
                <c:pt idx="59">
                  <c:v>7.3406447410789504</c:v>
                </c:pt>
                <c:pt idx="60">
                  <c:v>8.1306677007241994</c:v>
                </c:pt>
                <c:pt idx="61">
                  <c:v>8.9126666729762416</c:v>
                </c:pt>
                <c:pt idx="62">
                  <c:v>9.6858699192613447</c:v>
                </c:pt>
                <c:pt idx="63">
                  <c:v>10.449514381325384</c:v>
                </c:pt>
                <c:pt idx="64">
                  <c:v>11.202846434280216</c:v>
                </c:pt>
                <c:pt idx="65">
                  <c:v>11.945122630340451</c:v>
                </c:pt>
                <c:pt idx="66">
                  <c:v>12.675610432516676</c:v>
                </c:pt>
                <c:pt idx="67">
                  <c:v>13.393588937540997</c:v>
                </c:pt>
                <c:pt idx="68">
                  <c:v>14.098349587311558</c:v>
                </c:pt>
                <c:pt idx="69">
                  <c:v>14.789196868153805</c:v>
                </c:pt>
                <c:pt idx="70">
                  <c:v>15.465448997208568</c:v>
                </c:pt>
                <c:pt idx="71">
                  <c:v>16.126438595269374</c:v>
                </c:pt>
                <c:pt idx="72">
                  <c:v>16.771513345405172</c:v>
                </c:pt>
                <c:pt idx="73">
                  <c:v>17.400036636718401</c:v>
                </c:pt>
                <c:pt idx="74">
                  <c:v>18.011388192603071</c:v>
                </c:pt>
                <c:pt idx="75">
                  <c:v>18.604964682882891</c:v>
                </c:pt>
                <c:pt idx="76">
                  <c:v>19.180180319225315</c:v>
                </c:pt>
                <c:pt idx="77">
                  <c:v>19.736467433243892</c:v>
                </c:pt>
                <c:pt idx="78">
                  <c:v>20.273277036718447</c:v>
                </c:pt>
                <c:pt idx="79">
                  <c:v>20.790079363380162</c:v>
                </c:pt>
                <c:pt idx="80">
                  <c:v>21.28636439172692</c:v>
                </c:pt>
                <c:pt idx="81">
                  <c:v>21.761642348352964</c:v>
                </c:pt>
                <c:pt idx="82">
                  <c:v>22.215444191296093</c:v>
                </c:pt>
                <c:pt idx="83">
                  <c:v>22.647322072925501</c:v>
                </c:pt>
                <c:pt idx="84">
                  <c:v>23.056849781913265</c:v>
                </c:pt>
                <c:pt idx="85">
                  <c:v>23.443623163853484</c:v>
                </c:pt>
                <c:pt idx="86">
                  <c:v>23.80726052011391</c:v>
                </c:pt>
                <c:pt idx="87">
                  <c:v>24.147402984526376</c:v>
                </c:pt>
                <c:pt idx="88">
                  <c:v>24.463714877544405</c:v>
                </c:pt>
                <c:pt idx="89">
                  <c:v>24.755884037518392</c:v>
                </c:pt>
                <c:pt idx="90">
                  <c:v>25.023622128761446</c:v>
                </c:pt>
                <c:pt idx="91">
                  <c:v>25.266664926101928</c:v>
                </c:pt>
                <c:pt idx="92">
                  <c:v>25.484772575641767</c:v>
                </c:pt>
                <c:pt idx="93">
                  <c:v>25.677729831463331</c:v>
                </c:pt>
                <c:pt idx="94">
                  <c:v>25.845346268051131</c:v>
                </c:pt>
                <c:pt idx="95">
                  <c:v>25.987456468218834</c:v>
                </c:pt>
                <c:pt idx="96">
                  <c:v>26.103920186356049</c:v>
                </c:pt>
                <c:pt idx="97">
                  <c:v>26.194622486833808</c:v>
                </c:pt>
                <c:pt idx="98">
                  <c:v>26.259473857432159</c:v>
                </c:pt>
                <c:pt idx="99">
                  <c:v>26.298410297677925</c:v>
                </c:pt>
                <c:pt idx="100">
                  <c:v>26.311393382005434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9C-4585-8DD8-8872C41DD5B5}"/>
            </c:ext>
          </c:extLst>
        </c:ser>
        <c:ser>
          <c:idx val="0"/>
          <c:order val="3"/>
          <c:tx>
            <c:strRef>
              <c:f>文献トレース!$S$2</c:f>
              <c:strCache>
                <c:ptCount val="1"/>
                <c:pt idx="0">
                  <c:v>歯先円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文献トレース!$S$4:$S$116</c:f>
              <c:numCache>
                <c:formatCode>0.00</c:formatCode>
                <c:ptCount val="113"/>
                <c:pt idx="0">
                  <c:v>1.960237527853792E-15</c:v>
                </c:pt>
                <c:pt idx="1">
                  <c:v>1.0051442905001087</c:v>
                </c:pt>
                <c:pt idx="2">
                  <c:v>2.0092966249380328</c:v>
                </c:pt>
                <c:pt idx="3">
                  <c:v>3.0114660261924642</c:v>
                </c:pt>
                <c:pt idx="4">
                  <c:v>4.0106634740577363</c:v>
                </c:pt>
                <c:pt idx="5">
                  <c:v>5.0059028812873896</c:v>
                </c:pt>
                <c:pt idx="6">
                  <c:v>5.9962020667431917</c:v>
                </c:pt>
                <c:pt idx="7">
                  <c:v>6.9805837246893665</c:v>
                </c:pt>
                <c:pt idx="8">
                  <c:v>7.9580763892753588</c:v>
                </c:pt>
                <c:pt idx="9">
                  <c:v>8.9277153932553368</c:v>
                </c:pt>
                <c:pt idx="10">
                  <c:v>9.8885438199983184</c:v>
                </c:pt>
                <c:pt idx="11">
                  <c:v>10.839613447849327</c:v>
                </c:pt>
                <c:pt idx="12">
                  <c:v>11.779985685909699</c:v>
                </c:pt>
                <c:pt idx="13">
                  <c:v>12.708732500312978</c:v>
                </c:pt>
                <c:pt idx="14">
                  <c:v>13.624937330082325</c:v>
                </c:pt>
                <c:pt idx="15">
                  <c:v>14.527695991665498</c:v>
                </c:pt>
                <c:pt idx="16">
                  <c:v>15.41611757125489</c:v>
                </c:pt>
                <c:pt idx="17">
                  <c:v>16.289325304011886</c:v>
                </c:pt>
                <c:pt idx="18">
                  <c:v>17.146457439327889</c:v>
                </c:pt>
                <c:pt idx="19">
                  <c:v>17.986668091268179</c:v>
                </c:pt>
                <c:pt idx="20">
                  <c:v>18.80912807335914</c:v>
                </c:pt>
                <c:pt idx="21">
                  <c:v>19.613025716895248</c:v>
                </c:pt>
                <c:pt idx="22">
                  <c:v>20.397567671958068</c:v>
                </c:pt>
                <c:pt idx="23">
                  <c:v>21.161979690356858</c:v>
                </c:pt>
                <c:pt idx="24">
                  <c:v>21.905507389718036</c:v>
                </c:pt>
                <c:pt idx="25">
                  <c:v>22.627416997969522</c:v>
                </c:pt>
                <c:pt idx="26">
                  <c:v>23.32699607748517</c:v>
                </c:pt>
                <c:pt idx="27">
                  <c:v>24.003554228174707</c:v>
                </c:pt>
                <c:pt idx="28">
                  <c:v>24.65642376882526</c:v>
                </c:pt>
                <c:pt idx="29">
                  <c:v>25.28496039602209</c:v>
                </c:pt>
                <c:pt idx="30">
                  <c:v>25.888543819998318</c:v>
                </c:pt>
                <c:pt idx="31">
                  <c:v>26.466578376785979</c:v>
                </c:pt>
                <c:pt idx="32">
                  <c:v>27.018493616064482</c:v>
                </c:pt>
                <c:pt idx="33">
                  <c:v>27.543744864126197</c:v>
                </c:pt>
                <c:pt idx="34">
                  <c:v>28.041813761403635</c:v>
                </c:pt>
                <c:pt idx="35">
                  <c:v>28.512208774027773</c:v>
                </c:pt>
                <c:pt idx="36">
                  <c:v>28.954465678912623</c:v>
                </c:pt>
                <c:pt idx="37">
                  <c:v>29.368148021887396</c:v>
                </c:pt>
                <c:pt idx="38">
                  <c:v>29.752847548424047</c:v>
                </c:pt>
                <c:pt idx="39">
                  <c:v>30.108184606535215</c:v>
                </c:pt>
                <c:pt idx="40">
                  <c:v>30.433808521444917</c:v>
                </c:pt>
                <c:pt idx="41">
                  <c:v>30.729397941662178</c:v>
                </c:pt>
                <c:pt idx="42">
                  <c:v>30.994661156116194</c:v>
                </c:pt>
                <c:pt idx="43">
                  <c:v>31.229336382039918</c:v>
                </c:pt>
                <c:pt idx="44">
                  <c:v>31.433192023318039</c:v>
                </c:pt>
                <c:pt idx="45">
                  <c:v>31.606026899044409</c:v>
                </c:pt>
                <c:pt idx="46">
                  <c:v>31.747670442063292</c:v>
                </c:pt>
                <c:pt idx="47">
                  <c:v>31.85798286729856</c:v>
                </c:pt>
                <c:pt idx="48">
                  <c:v>31.93685530970469</c:v>
                </c:pt>
                <c:pt idx="49">
                  <c:v>31.984209931703411</c:v>
                </c:pt>
                <c:pt idx="50">
                  <c:v>32</c:v>
                </c:pt>
                <c:pt idx="51">
                  <c:v>31.984209931703411</c:v>
                </c:pt>
                <c:pt idx="52">
                  <c:v>31.93685530970469</c:v>
                </c:pt>
                <c:pt idx="53">
                  <c:v>31.85798286729856</c:v>
                </c:pt>
                <c:pt idx="54">
                  <c:v>31.747670442063288</c:v>
                </c:pt>
                <c:pt idx="55">
                  <c:v>31.606026899044405</c:v>
                </c:pt>
                <c:pt idx="56">
                  <c:v>31.433192023318036</c:v>
                </c:pt>
                <c:pt idx="57">
                  <c:v>31.229336382039918</c:v>
                </c:pt>
                <c:pt idx="58">
                  <c:v>30.994661156116198</c:v>
                </c:pt>
                <c:pt idx="59">
                  <c:v>30.729397941662178</c:v>
                </c:pt>
                <c:pt idx="60">
                  <c:v>30.433808521444917</c:v>
                </c:pt>
                <c:pt idx="61">
                  <c:v>30.108184606535215</c:v>
                </c:pt>
                <c:pt idx="62">
                  <c:v>29.752847548424047</c:v>
                </c:pt>
                <c:pt idx="63">
                  <c:v>29.368148021887396</c:v>
                </c:pt>
                <c:pt idx="64">
                  <c:v>28.954465678912623</c:v>
                </c:pt>
                <c:pt idx="65">
                  <c:v>28.512208774027773</c:v>
                </c:pt>
                <c:pt idx="66">
                  <c:v>28.041813761403635</c:v>
                </c:pt>
                <c:pt idx="67">
                  <c:v>27.543744864126197</c:v>
                </c:pt>
                <c:pt idx="68">
                  <c:v>27.018493616064479</c:v>
                </c:pt>
                <c:pt idx="69">
                  <c:v>26.466578376785982</c:v>
                </c:pt>
                <c:pt idx="70">
                  <c:v>25.888543819998318</c:v>
                </c:pt>
                <c:pt idx="71">
                  <c:v>25.284960396022093</c:v>
                </c:pt>
                <c:pt idx="72">
                  <c:v>24.65642376882526</c:v>
                </c:pt>
                <c:pt idx="73">
                  <c:v>24.003554228174707</c:v>
                </c:pt>
                <c:pt idx="74">
                  <c:v>23.32699607748517</c:v>
                </c:pt>
                <c:pt idx="75">
                  <c:v>22.627416997969522</c:v>
                </c:pt>
                <c:pt idx="76">
                  <c:v>21.905507389718036</c:v>
                </c:pt>
                <c:pt idx="77">
                  <c:v>21.161979690356858</c:v>
                </c:pt>
                <c:pt idx="78">
                  <c:v>20.397567671958068</c:v>
                </c:pt>
                <c:pt idx="79">
                  <c:v>19.613025716895248</c:v>
                </c:pt>
                <c:pt idx="80">
                  <c:v>18.809128073359137</c:v>
                </c:pt>
                <c:pt idx="81">
                  <c:v>17.986668091268175</c:v>
                </c:pt>
                <c:pt idx="82">
                  <c:v>17.146457439327897</c:v>
                </c:pt>
                <c:pt idx="83">
                  <c:v>16.289325304011886</c:v>
                </c:pt>
                <c:pt idx="84">
                  <c:v>15.41611757125489</c:v>
                </c:pt>
                <c:pt idx="85">
                  <c:v>14.527695991665498</c:v>
                </c:pt>
                <c:pt idx="86">
                  <c:v>13.624937330082325</c:v>
                </c:pt>
                <c:pt idx="87">
                  <c:v>12.708732500312978</c:v>
                </c:pt>
                <c:pt idx="88">
                  <c:v>11.779985685909699</c:v>
                </c:pt>
                <c:pt idx="89">
                  <c:v>10.839613447849327</c:v>
                </c:pt>
                <c:pt idx="90">
                  <c:v>9.8885438199983184</c:v>
                </c:pt>
                <c:pt idx="91">
                  <c:v>8.9277153932553368</c:v>
                </c:pt>
                <c:pt idx="92">
                  <c:v>7.9580763892753517</c:v>
                </c:pt>
                <c:pt idx="93">
                  <c:v>6.9805837246893594</c:v>
                </c:pt>
                <c:pt idx="94">
                  <c:v>5.9962020667431979</c:v>
                </c:pt>
                <c:pt idx="95">
                  <c:v>5.0059028812873967</c:v>
                </c:pt>
                <c:pt idx="96">
                  <c:v>4.0106634740577434</c:v>
                </c:pt>
                <c:pt idx="97">
                  <c:v>3.0114660261924642</c:v>
                </c:pt>
                <c:pt idx="98">
                  <c:v>2.0092966249380328</c:v>
                </c:pt>
                <c:pt idx="99">
                  <c:v>1.0051442905001087</c:v>
                </c:pt>
                <c:pt idx="100">
                  <c:v>1.960237527853792E-15</c:v>
                </c:pt>
              </c:numCache>
            </c:numRef>
          </c:xVal>
          <c:yVal>
            <c:numRef>
              <c:f>文献トレース!$T$4:$T$116</c:f>
              <c:numCache>
                <c:formatCode>0.00</c:formatCode>
                <c:ptCount val="113"/>
                <c:pt idx="0">
                  <c:v>-32</c:v>
                </c:pt>
                <c:pt idx="1">
                  <c:v>-31.984209931703411</c:v>
                </c:pt>
                <c:pt idx="2">
                  <c:v>-31.93685530970469</c:v>
                </c:pt>
                <c:pt idx="3">
                  <c:v>-31.85798286729856</c:v>
                </c:pt>
                <c:pt idx="4">
                  <c:v>-31.747670442063292</c:v>
                </c:pt>
                <c:pt idx="5">
                  <c:v>-31.606026899044409</c:v>
                </c:pt>
                <c:pt idx="6">
                  <c:v>-31.433192023318036</c:v>
                </c:pt>
                <c:pt idx="7">
                  <c:v>-31.229336382039914</c:v>
                </c:pt>
                <c:pt idx="8">
                  <c:v>-30.994661156116194</c:v>
                </c:pt>
                <c:pt idx="9">
                  <c:v>-30.729397941662178</c:v>
                </c:pt>
                <c:pt idx="10">
                  <c:v>-30.433808521444913</c:v>
                </c:pt>
                <c:pt idx="11">
                  <c:v>-30.108184606535215</c:v>
                </c:pt>
                <c:pt idx="12">
                  <c:v>-29.752847548424043</c:v>
                </c:pt>
                <c:pt idx="13">
                  <c:v>-29.368148021887396</c:v>
                </c:pt>
                <c:pt idx="14">
                  <c:v>-28.954465678912626</c:v>
                </c:pt>
                <c:pt idx="15">
                  <c:v>-28.512208774027769</c:v>
                </c:pt>
                <c:pt idx="16">
                  <c:v>-28.041813761403635</c:v>
                </c:pt>
                <c:pt idx="17">
                  <c:v>-27.543744864126193</c:v>
                </c:pt>
                <c:pt idx="18">
                  <c:v>-27.018493616064482</c:v>
                </c:pt>
                <c:pt idx="19">
                  <c:v>-26.466578376785979</c:v>
                </c:pt>
                <c:pt idx="20">
                  <c:v>-25.888543819998318</c:v>
                </c:pt>
                <c:pt idx="21">
                  <c:v>-25.284960396022093</c:v>
                </c:pt>
                <c:pt idx="22">
                  <c:v>-24.656423768825256</c:v>
                </c:pt>
                <c:pt idx="23">
                  <c:v>-24.003554228174707</c:v>
                </c:pt>
                <c:pt idx="24">
                  <c:v>-23.32699607748517</c:v>
                </c:pt>
                <c:pt idx="25">
                  <c:v>-22.627416997969519</c:v>
                </c:pt>
                <c:pt idx="26">
                  <c:v>-21.905507389718036</c:v>
                </c:pt>
                <c:pt idx="27">
                  <c:v>-21.161979690356858</c:v>
                </c:pt>
                <c:pt idx="28">
                  <c:v>-20.397567671958068</c:v>
                </c:pt>
                <c:pt idx="29">
                  <c:v>-19.613025716895248</c:v>
                </c:pt>
                <c:pt idx="30">
                  <c:v>-18.80912807335914</c:v>
                </c:pt>
                <c:pt idx="31">
                  <c:v>-17.986668091268179</c:v>
                </c:pt>
                <c:pt idx="32">
                  <c:v>-17.146457439327893</c:v>
                </c:pt>
                <c:pt idx="33">
                  <c:v>-16.289325304011882</c:v>
                </c:pt>
                <c:pt idx="34">
                  <c:v>-15.416117571254887</c:v>
                </c:pt>
                <c:pt idx="35">
                  <c:v>-14.527695991665498</c:v>
                </c:pt>
                <c:pt idx="36">
                  <c:v>-13.624937330082327</c:v>
                </c:pt>
                <c:pt idx="37">
                  <c:v>-12.70873250031298</c:v>
                </c:pt>
                <c:pt idx="38">
                  <c:v>-11.779985685909693</c:v>
                </c:pt>
                <c:pt idx="39">
                  <c:v>-10.839613447849322</c:v>
                </c:pt>
                <c:pt idx="40">
                  <c:v>-9.8885438199983149</c:v>
                </c:pt>
                <c:pt idx="41">
                  <c:v>-8.9277153932553386</c:v>
                </c:pt>
                <c:pt idx="42">
                  <c:v>-7.9580763892753534</c:v>
                </c:pt>
                <c:pt idx="43">
                  <c:v>-6.9805837246893621</c:v>
                </c:pt>
                <c:pt idx="44">
                  <c:v>-5.9962020667431872</c:v>
                </c:pt>
                <c:pt idx="45">
                  <c:v>-5.0059028812873869</c:v>
                </c:pt>
                <c:pt idx="46">
                  <c:v>-4.0106634740577336</c:v>
                </c:pt>
                <c:pt idx="47">
                  <c:v>-3.0114660261924606</c:v>
                </c:pt>
                <c:pt idx="48">
                  <c:v>-2.0092966249380297</c:v>
                </c:pt>
                <c:pt idx="49">
                  <c:v>-1.0051442905001062</c:v>
                </c:pt>
                <c:pt idx="50">
                  <c:v>0</c:v>
                </c:pt>
                <c:pt idx="51">
                  <c:v>1.0051442905001062</c:v>
                </c:pt>
                <c:pt idx="52">
                  <c:v>2.0092966249380297</c:v>
                </c:pt>
                <c:pt idx="53">
                  <c:v>3.0114660261924606</c:v>
                </c:pt>
                <c:pt idx="54">
                  <c:v>4.0106634740577398</c:v>
                </c:pt>
                <c:pt idx="55">
                  <c:v>5.0059028812873922</c:v>
                </c:pt>
                <c:pt idx="56">
                  <c:v>5.9962020667431926</c:v>
                </c:pt>
                <c:pt idx="57">
                  <c:v>6.9805837246893567</c:v>
                </c:pt>
                <c:pt idx="58">
                  <c:v>7.9580763892753481</c:v>
                </c:pt>
                <c:pt idx="59">
                  <c:v>8.9277153932553333</c:v>
                </c:pt>
                <c:pt idx="60">
                  <c:v>9.8885438199983149</c:v>
                </c:pt>
                <c:pt idx="61">
                  <c:v>10.839613447849322</c:v>
                </c:pt>
                <c:pt idx="62">
                  <c:v>11.779985685909693</c:v>
                </c:pt>
                <c:pt idx="63">
                  <c:v>12.70873250031298</c:v>
                </c:pt>
                <c:pt idx="64">
                  <c:v>13.624937330082327</c:v>
                </c:pt>
                <c:pt idx="65">
                  <c:v>14.527695991665498</c:v>
                </c:pt>
                <c:pt idx="66">
                  <c:v>15.41611757125489</c:v>
                </c:pt>
                <c:pt idx="67">
                  <c:v>16.289325304011882</c:v>
                </c:pt>
                <c:pt idx="68">
                  <c:v>17.146457439327897</c:v>
                </c:pt>
                <c:pt idx="69">
                  <c:v>17.986668091268175</c:v>
                </c:pt>
                <c:pt idx="70">
                  <c:v>18.809128073359137</c:v>
                </c:pt>
                <c:pt idx="71">
                  <c:v>19.613025716895244</c:v>
                </c:pt>
                <c:pt idx="72">
                  <c:v>20.397567671958068</c:v>
                </c:pt>
                <c:pt idx="73">
                  <c:v>21.161979690356858</c:v>
                </c:pt>
                <c:pt idx="74">
                  <c:v>21.905507389718036</c:v>
                </c:pt>
                <c:pt idx="75">
                  <c:v>22.627416997969519</c:v>
                </c:pt>
                <c:pt idx="76">
                  <c:v>23.32699607748517</c:v>
                </c:pt>
                <c:pt idx="77">
                  <c:v>24.003554228174707</c:v>
                </c:pt>
                <c:pt idx="78">
                  <c:v>24.656423768825256</c:v>
                </c:pt>
                <c:pt idx="79">
                  <c:v>25.284960396022093</c:v>
                </c:pt>
                <c:pt idx="80">
                  <c:v>25.888543819998318</c:v>
                </c:pt>
                <c:pt idx="81">
                  <c:v>26.466578376785982</c:v>
                </c:pt>
                <c:pt idx="82">
                  <c:v>27.018493616064479</c:v>
                </c:pt>
                <c:pt idx="83">
                  <c:v>27.543744864126193</c:v>
                </c:pt>
                <c:pt idx="84">
                  <c:v>28.041813761403635</c:v>
                </c:pt>
                <c:pt idx="85">
                  <c:v>28.512208774027769</c:v>
                </c:pt>
                <c:pt idx="86">
                  <c:v>28.954465678912626</c:v>
                </c:pt>
                <c:pt idx="87">
                  <c:v>29.368148021887396</c:v>
                </c:pt>
                <c:pt idx="88">
                  <c:v>29.752847548424043</c:v>
                </c:pt>
                <c:pt idx="89">
                  <c:v>30.108184606535215</c:v>
                </c:pt>
                <c:pt idx="90">
                  <c:v>30.433808521444913</c:v>
                </c:pt>
                <c:pt idx="91">
                  <c:v>30.729397941662178</c:v>
                </c:pt>
                <c:pt idx="92">
                  <c:v>30.994661156116194</c:v>
                </c:pt>
                <c:pt idx="93">
                  <c:v>31.229336382039918</c:v>
                </c:pt>
                <c:pt idx="94">
                  <c:v>31.433192023318036</c:v>
                </c:pt>
                <c:pt idx="95">
                  <c:v>31.606026899044405</c:v>
                </c:pt>
                <c:pt idx="96">
                  <c:v>31.747670442063288</c:v>
                </c:pt>
                <c:pt idx="97">
                  <c:v>31.85798286729856</c:v>
                </c:pt>
                <c:pt idx="98">
                  <c:v>31.93685530970469</c:v>
                </c:pt>
                <c:pt idx="99">
                  <c:v>31.984209931703411</c:v>
                </c:pt>
                <c:pt idx="100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9C-4585-8DD8-8872C41DD5B5}"/>
            </c:ext>
          </c:extLst>
        </c:ser>
        <c:ser>
          <c:idx val="7"/>
          <c:order val="4"/>
          <c:tx>
            <c:strRef>
              <c:f>文献トレース!$W$2</c:f>
              <c:strCache>
                <c:ptCount val="1"/>
                <c:pt idx="0">
                  <c:v>歯底円</c:v>
                </c:pt>
              </c:strCache>
            </c:strRef>
          </c:tx>
          <c:marker>
            <c:symbol val="none"/>
          </c:marker>
          <c:xVal>
            <c:numRef>
              <c:f>文献トレース!$W$4:$W$104</c:f>
              <c:numCache>
                <c:formatCode>0.00</c:formatCode>
                <c:ptCount val="101"/>
                <c:pt idx="0">
                  <c:v>1.408920723144913E-15</c:v>
                </c:pt>
                <c:pt idx="1">
                  <c:v>0.72244745879695316</c:v>
                </c:pt>
                <c:pt idx="2">
                  <c:v>1.4441819491742112</c:v>
                </c:pt>
                <c:pt idx="3">
                  <c:v>2.1644912063258337</c:v>
                </c:pt>
                <c:pt idx="4">
                  <c:v>2.8826643719789979</c:v>
                </c:pt>
                <c:pt idx="5">
                  <c:v>3.5979926959253112</c:v>
                </c:pt>
                <c:pt idx="6">
                  <c:v>4.3097702354716692</c:v>
                </c:pt>
                <c:pt idx="7">
                  <c:v>5.0172945521204824</c:v>
                </c:pt>
                <c:pt idx="8">
                  <c:v>5.719867404791664</c:v>
                </c:pt>
                <c:pt idx="9">
                  <c:v>6.4167954389022732</c:v>
                </c:pt>
                <c:pt idx="10">
                  <c:v>7.1073908706237914</c:v>
                </c:pt>
                <c:pt idx="11">
                  <c:v>7.7909721656417039</c:v>
                </c:pt>
                <c:pt idx="12">
                  <c:v>8.4668647117475953</c:v>
                </c:pt>
                <c:pt idx="13">
                  <c:v>9.1344014845999535</c:v>
                </c:pt>
                <c:pt idx="14">
                  <c:v>9.7929237059966709</c:v>
                </c:pt>
                <c:pt idx="15">
                  <c:v>10.441781494009577</c:v>
                </c:pt>
                <c:pt idx="16">
                  <c:v>11.080334504339453</c:v>
                </c:pt>
                <c:pt idx="17">
                  <c:v>11.707952562258543</c:v>
                </c:pt>
                <c:pt idx="18">
                  <c:v>12.324016284516921</c:v>
                </c:pt>
                <c:pt idx="19">
                  <c:v>12.927917690599003</c:v>
                </c:pt>
                <c:pt idx="20">
                  <c:v>13.519060802726882</c:v>
                </c:pt>
                <c:pt idx="21">
                  <c:v>14.09686223401846</c:v>
                </c:pt>
                <c:pt idx="22">
                  <c:v>14.660751764219862</c:v>
                </c:pt>
                <c:pt idx="23">
                  <c:v>15.210172902443992</c:v>
                </c:pt>
                <c:pt idx="24">
                  <c:v>15.744583436359838</c:v>
                </c:pt>
                <c:pt idx="25">
                  <c:v>16.263455967290593</c:v>
                </c:pt>
                <c:pt idx="26">
                  <c:v>16.766278430692466</c:v>
                </c:pt>
                <c:pt idx="27">
                  <c:v>17.25255460150057</c:v>
                </c:pt>
                <c:pt idx="28">
                  <c:v>17.721804583843156</c:v>
                </c:pt>
                <c:pt idx="29">
                  <c:v>18.173565284640876</c:v>
                </c:pt>
                <c:pt idx="30">
                  <c:v>18.607390870623792</c:v>
                </c:pt>
                <c:pt idx="31">
                  <c:v>19.02285320831492</c:v>
                </c:pt>
                <c:pt idx="32">
                  <c:v>19.419542286546346</c:v>
                </c:pt>
                <c:pt idx="33">
                  <c:v>19.797066621090703</c:v>
                </c:pt>
                <c:pt idx="34">
                  <c:v>20.155053641008863</c:v>
                </c:pt>
                <c:pt idx="35">
                  <c:v>20.49315005633246</c:v>
                </c:pt>
                <c:pt idx="36">
                  <c:v>20.811022206718448</c:v>
                </c:pt>
                <c:pt idx="37">
                  <c:v>21.108356390731565</c:v>
                </c:pt>
                <c:pt idx="38">
                  <c:v>21.384859175429785</c:v>
                </c:pt>
                <c:pt idx="39">
                  <c:v>21.640257685947187</c:v>
                </c:pt>
                <c:pt idx="40">
                  <c:v>21.874299874788534</c:v>
                </c:pt>
                <c:pt idx="41">
                  <c:v>22.086754770569691</c:v>
                </c:pt>
                <c:pt idx="42">
                  <c:v>22.277412705958515</c:v>
                </c:pt>
                <c:pt idx="43">
                  <c:v>22.44608552459119</c:v>
                </c:pt>
                <c:pt idx="44">
                  <c:v>22.59260676675984</c:v>
                </c:pt>
                <c:pt idx="45">
                  <c:v>22.716831833688168</c:v>
                </c:pt>
                <c:pt idx="46">
                  <c:v>22.818638130232991</c:v>
                </c:pt>
                <c:pt idx="47">
                  <c:v>22.897925185870839</c:v>
                </c:pt>
                <c:pt idx="48">
                  <c:v>22.954614753850247</c:v>
                </c:pt>
                <c:pt idx="49">
                  <c:v>22.988650888411826</c:v>
                </c:pt>
                <c:pt idx="50">
                  <c:v>23</c:v>
                </c:pt>
                <c:pt idx="51">
                  <c:v>22.988650888411826</c:v>
                </c:pt>
                <c:pt idx="52">
                  <c:v>22.954614753850247</c:v>
                </c:pt>
                <c:pt idx="53">
                  <c:v>22.897925185870839</c:v>
                </c:pt>
                <c:pt idx="54">
                  <c:v>22.818638130232987</c:v>
                </c:pt>
                <c:pt idx="55">
                  <c:v>22.716831833688165</c:v>
                </c:pt>
                <c:pt idx="56">
                  <c:v>22.59260676675984</c:v>
                </c:pt>
                <c:pt idx="57">
                  <c:v>22.44608552459119</c:v>
                </c:pt>
                <c:pt idx="58">
                  <c:v>22.277412705958518</c:v>
                </c:pt>
                <c:pt idx="59">
                  <c:v>22.086754770569691</c:v>
                </c:pt>
                <c:pt idx="60">
                  <c:v>21.874299874788534</c:v>
                </c:pt>
                <c:pt idx="61">
                  <c:v>21.640257685947187</c:v>
                </c:pt>
                <c:pt idx="62">
                  <c:v>21.384859175429785</c:v>
                </c:pt>
                <c:pt idx="63">
                  <c:v>21.108356390731565</c:v>
                </c:pt>
                <c:pt idx="64">
                  <c:v>20.811022206718448</c:v>
                </c:pt>
                <c:pt idx="65">
                  <c:v>20.49315005633246</c:v>
                </c:pt>
                <c:pt idx="66">
                  <c:v>20.155053641008863</c:v>
                </c:pt>
                <c:pt idx="67">
                  <c:v>19.797066621090703</c:v>
                </c:pt>
                <c:pt idx="68">
                  <c:v>19.419542286546346</c:v>
                </c:pt>
                <c:pt idx="69">
                  <c:v>19.022853208314924</c:v>
                </c:pt>
                <c:pt idx="70">
                  <c:v>18.607390870623792</c:v>
                </c:pt>
                <c:pt idx="71">
                  <c:v>18.17356528464088</c:v>
                </c:pt>
                <c:pt idx="72">
                  <c:v>17.721804583843156</c:v>
                </c:pt>
                <c:pt idx="73">
                  <c:v>17.25255460150057</c:v>
                </c:pt>
                <c:pt idx="74">
                  <c:v>16.766278430692466</c:v>
                </c:pt>
                <c:pt idx="75">
                  <c:v>16.263455967290593</c:v>
                </c:pt>
                <c:pt idx="76">
                  <c:v>15.744583436359838</c:v>
                </c:pt>
                <c:pt idx="77">
                  <c:v>15.210172902443992</c:v>
                </c:pt>
                <c:pt idx="78">
                  <c:v>14.660751764219862</c:v>
                </c:pt>
                <c:pt idx="79">
                  <c:v>14.09686223401846</c:v>
                </c:pt>
                <c:pt idx="80">
                  <c:v>13.51906080272688</c:v>
                </c:pt>
                <c:pt idx="81">
                  <c:v>12.927917690599001</c:v>
                </c:pt>
                <c:pt idx="82">
                  <c:v>12.324016284516926</c:v>
                </c:pt>
                <c:pt idx="83">
                  <c:v>11.707952562258543</c:v>
                </c:pt>
                <c:pt idx="84">
                  <c:v>11.080334504339453</c:v>
                </c:pt>
                <c:pt idx="85">
                  <c:v>10.441781494009577</c:v>
                </c:pt>
                <c:pt idx="86">
                  <c:v>9.7929237059966709</c:v>
                </c:pt>
                <c:pt idx="87">
                  <c:v>9.1344014845999535</c:v>
                </c:pt>
                <c:pt idx="88">
                  <c:v>8.4668647117475953</c:v>
                </c:pt>
                <c:pt idx="89">
                  <c:v>7.7909721656417039</c:v>
                </c:pt>
                <c:pt idx="90">
                  <c:v>7.1073908706237914</c:v>
                </c:pt>
                <c:pt idx="91">
                  <c:v>6.4167954389022732</c:v>
                </c:pt>
                <c:pt idx="92">
                  <c:v>5.7198674047916587</c:v>
                </c:pt>
                <c:pt idx="93">
                  <c:v>5.017294552120477</c:v>
                </c:pt>
                <c:pt idx="94">
                  <c:v>4.3097702354716736</c:v>
                </c:pt>
                <c:pt idx="95">
                  <c:v>3.5979926959253166</c:v>
                </c:pt>
                <c:pt idx="96">
                  <c:v>2.8826643719790033</c:v>
                </c:pt>
                <c:pt idx="97">
                  <c:v>2.1644912063258337</c:v>
                </c:pt>
                <c:pt idx="98">
                  <c:v>1.4441819491742112</c:v>
                </c:pt>
                <c:pt idx="99">
                  <c:v>0.72244745879695316</c:v>
                </c:pt>
                <c:pt idx="100">
                  <c:v>1.408920723144913E-15</c:v>
                </c:pt>
              </c:numCache>
            </c:numRef>
          </c:xVal>
          <c:yVal>
            <c:numRef>
              <c:f>文献トレース!$X$4:$X$104</c:f>
              <c:numCache>
                <c:formatCode>0.00</c:formatCode>
                <c:ptCount val="101"/>
                <c:pt idx="0">
                  <c:v>-23</c:v>
                </c:pt>
                <c:pt idx="1">
                  <c:v>-22.988650888411826</c:v>
                </c:pt>
                <c:pt idx="2">
                  <c:v>-22.954614753850247</c:v>
                </c:pt>
                <c:pt idx="3">
                  <c:v>-22.897925185870839</c:v>
                </c:pt>
                <c:pt idx="4">
                  <c:v>-22.818638130232991</c:v>
                </c:pt>
                <c:pt idx="5">
                  <c:v>-22.716831833688168</c:v>
                </c:pt>
                <c:pt idx="6">
                  <c:v>-22.59260676675984</c:v>
                </c:pt>
                <c:pt idx="7">
                  <c:v>-22.44608552459119</c:v>
                </c:pt>
                <c:pt idx="8">
                  <c:v>-22.277412705958515</c:v>
                </c:pt>
                <c:pt idx="9">
                  <c:v>-22.086754770569691</c:v>
                </c:pt>
                <c:pt idx="10">
                  <c:v>-21.87429987478853</c:v>
                </c:pt>
                <c:pt idx="11">
                  <c:v>-21.640257685947187</c:v>
                </c:pt>
                <c:pt idx="12">
                  <c:v>-21.384859175429781</c:v>
                </c:pt>
                <c:pt idx="13">
                  <c:v>-21.108356390731565</c:v>
                </c:pt>
                <c:pt idx="14">
                  <c:v>-20.811022206718452</c:v>
                </c:pt>
                <c:pt idx="15">
                  <c:v>-20.49315005633246</c:v>
                </c:pt>
                <c:pt idx="16">
                  <c:v>-20.155053641008863</c:v>
                </c:pt>
                <c:pt idx="17">
                  <c:v>-19.7970666210907</c:v>
                </c:pt>
                <c:pt idx="18">
                  <c:v>-19.419542286546346</c:v>
                </c:pt>
                <c:pt idx="19">
                  <c:v>-19.02285320831492</c:v>
                </c:pt>
                <c:pt idx="20">
                  <c:v>-18.607390870623792</c:v>
                </c:pt>
                <c:pt idx="21">
                  <c:v>-18.17356528464088</c:v>
                </c:pt>
                <c:pt idx="22">
                  <c:v>-17.721804583843152</c:v>
                </c:pt>
                <c:pt idx="23">
                  <c:v>-17.25255460150057</c:v>
                </c:pt>
                <c:pt idx="24">
                  <c:v>-16.766278430692466</c:v>
                </c:pt>
                <c:pt idx="25">
                  <c:v>-16.263455967290593</c:v>
                </c:pt>
                <c:pt idx="26">
                  <c:v>-15.744583436359838</c:v>
                </c:pt>
                <c:pt idx="27">
                  <c:v>-15.210172902443992</c:v>
                </c:pt>
                <c:pt idx="28">
                  <c:v>-14.660751764219862</c:v>
                </c:pt>
                <c:pt idx="29">
                  <c:v>-14.09686223401846</c:v>
                </c:pt>
                <c:pt idx="30">
                  <c:v>-13.519060802726882</c:v>
                </c:pt>
                <c:pt idx="31">
                  <c:v>-12.927917690599003</c:v>
                </c:pt>
                <c:pt idx="32">
                  <c:v>-12.324016284516922</c:v>
                </c:pt>
                <c:pt idx="33">
                  <c:v>-11.707952562258541</c:v>
                </c:pt>
                <c:pt idx="34">
                  <c:v>-11.080334504339451</c:v>
                </c:pt>
                <c:pt idx="35">
                  <c:v>-10.441781494009577</c:v>
                </c:pt>
                <c:pt idx="36">
                  <c:v>-9.7929237059966727</c:v>
                </c:pt>
                <c:pt idx="37">
                  <c:v>-9.1344014845999535</c:v>
                </c:pt>
                <c:pt idx="38">
                  <c:v>-8.4668647117475917</c:v>
                </c:pt>
                <c:pt idx="39">
                  <c:v>-7.7909721656417004</c:v>
                </c:pt>
                <c:pt idx="40">
                  <c:v>-7.1073908706237887</c:v>
                </c:pt>
                <c:pt idx="41">
                  <c:v>-6.416795438902275</c:v>
                </c:pt>
                <c:pt idx="42">
                  <c:v>-5.7198674047916604</c:v>
                </c:pt>
                <c:pt idx="43">
                  <c:v>-5.0172945521204788</c:v>
                </c:pt>
                <c:pt idx="44">
                  <c:v>-4.3097702354716656</c:v>
                </c:pt>
                <c:pt idx="45">
                  <c:v>-3.5979926959253095</c:v>
                </c:pt>
                <c:pt idx="46">
                  <c:v>-2.8826643719789962</c:v>
                </c:pt>
                <c:pt idx="47">
                  <c:v>-2.164491206325831</c:v>
                </c:pt>
                <c:pt idx="48">
                  <c:v>-1.4441819491742089</c:v>
                </c:pt>
                <c:pt idx="49">
                  <c:v>-0.72244745879695138</c:v>
                </c:pt>
                <c:pt idx="50">
                  <c:v>0</c:v>
                </c:pt>
                <c:pt idx="51">
                  <c:v>0.72244745879695138</c:v>
                </c:pt>
                <c:pt idx="52">
                  <c:v>1.4441819491742089</c:v>
                </c:pt>
                <c:pt idx="53">
                  <c:v>2.164491206325831</c:v>
                </c:pt>
                <c:pt idx="54">
                  <c:v>2.8826643719790006</c:v>
                </c:pt>
                <c:pt idx="55">
                  <c:v>3.597992695925313</c:v>
                </c:pt>
                <c:pt idx="56">
                  <c:v>4.30977023547167</c:v>
                </c:pt>
                <c:pt idx="57">
                  <c:v>5.0172945521204753</c:v>
                </c:pt>
                <c:pt idx="58">
                  <c:v>5.7198674047916569</c:v>
                </c:pt>
                <c:pt idx="59">
                  <c:v>6.4167954389022706</c:v>
                </c:pt>
                <c:pt idx="60">
                  <c:v>7.1073908706237887</c:v>
                </c:pt>
                <c:pt idx="61">
                  <c:v>7.7909721656417004</c:v>
                </c:pt>
                <c:pt idx="62">
                  <c:v>8.4668647117475917</c:v>
                </c:pt>
                <c:pt idx="63">
                  <c:v>9.1344014845999535</c:v>
                </c:pt>
                <c:pt idx="64">
                  <c:v>9.7929237059966727</c:v>
                </c:pt>
                <c:pt idx="65">
                  <c:v>10.441781494009577</c:v>
                </c:pt>
                <c:pt idx="66">
                  <c:v>11.080334504339453</c:v>
                </c:pt>
                <c:pt idx="67">
                  <c:v>11.707952562258541</c:v>
                </c:pt>
                <c:pt idx="68">
                  <c:v>12.324016284516926</c:v>
                </c:pt>
                <c:pt idx="69">
                  <c:v>12.927917690599001</c:v>
                </c:pt>
                <c:pt idx="70">
                  <c:v>13.51906080272688</c:v>
                </c:pt>
                <c:pt idx="71">
                  <c:v>14.096862234018456</c:v>
                </c:pt>
                <c:pt idx="72">
                  <c:v>14.660751764219862</c:v>
                </c:pt>
                <c:pt idx="73">
                  <c:v>15.210172902443992</c:v>
                </c:pt>
                <c:pt idx="74">
                  <c:v>15.744583436359838</c:v>
                </c:pt>
                <c:pt idx="75">
                  <c:v>16.263455967290593</c:v>
                </c:pt>
                <c:pt idx="76">
                  <c:v>16.766278430692466</c:v>
                </c:pt>
                <c:pt idx="77">
                  <c:v>17.25255460150057</c:v>
                </c:pt>
                <c:pt idx="78">
                  <c:v>17.721804583843152</c:v>
                </c:pt>
                <c:pt idx="79">
                  <c:v>18.17356528464088</c:v>
                </c:pt>
                <c:pt idx="80">
                  <c:v>18.607390870623792</c:v>
                </c:pt>
                <c:pt idx="81">
                  <c:v>19.022853208314924</c:v>
                </c:pt>
                <c:pt idx="82">
                  <c:v>19.419542286546346</c:v>
                </c:pt>
                <c:pt idx="83">
                  <c:v>19.7970666210907</c:v>
                </c:pt>
                <c:pt idx="84">
                  <c:v>20.155053641008863</c:v>
                </c:pt>
                <c:pt idx="85">
                  <c:v>20.49315005633246</c:v>
                </c:pt>
                <c:pt idx="86">
                  <c:v>20.811022206718452</c:v>
                </c:pt>
                <c:pt idx="87">
                  <c:v>21.108356390731565</c:v>
                </c:pt>
                <c:pt idx="88">
                  <c:v>21.384859175429781</c:v>
                </c:pt>
                <c:pt idx="89">
                  <c:v>21.640257685947187</c:v>
                </c:pt>
                <c:pt idx="90">
                  <c:v>21.87429987478853</c:v>
                </c:pt>
                <c:pt idx="91">
                  <c:v>22.086754770569691</c:v>
                </c:pt>
                <c:pt idx="92">
                  <c:v>22.277412705958515</c:v>
                </c:pt>
                <c:pt idx="93">
                  <c:v>22.44608552459119</c:v>
                </c:pt>
                <c:pt idx="94">
                  <c:v>22.59260676675984</c:v>
                </c:pt>
                <c:pt idx="95">
                  <c:v>22.716831833688165</c:v>
                </c:pt>
                <c:pt idx="96">
                  <c:v>22.818638130232987</c:v>
                </c:pt>
                <c:pt idx="97">
                  <c:v>22.897925185870839</c:v>
                </c:pt>
                <c:pt idx="98">
                  <c:v>22.954614753850247</c:v>
                </c:pt>
                <c:pt idx="99">
                  <c:v>22.988650888411826</c:v>
                </c:pt>
                <c:pt idx="100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9C-4585-8DD8-8872C41DD5B5}"/>
            </c:ext>
          </c:extLst>
        </c:ser>
        <c:ser>
          <c:idx val="6"/>
          <c:order val="5"/>
          <c:tx>
            <c:strRef>
              <c:f>文献トレース!$U$2</c:f>
              <c:strCache>
                <c:ptCount val="1"/>
                <c:pt idx="0">
                  <c:v>ピッチ円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文献トレース!$U$4:$U$116</c:f>
              <c:numCache>
                <c:formatCode>0.00</c:formatCode>
                <c:ptCount val="113"/>
                <c:pt idx="0">
                  <c:v>1.715207836872068E-15</c:v>
                </c:pt>
                <c:pt idx="1">
                  <c:v>0.87950125418759506</c:v>
                </c:pt>
                <c:pt idx="2">
                  <c:v>1.7581345468207787</c:v>
                </c:pt>
                <c:pt idx="3">
                  <c:v>2.635032772918406</c:v>
                </c:pt>
                <c:pt idx="4">
                  <c:v>3.5093305398005192</c:v>
                </c:pt>
                <c:pt idx="5">
                  <c:v>4.3801650211264658</c:v>
                </c:pt>
                <c:pt idx="6">
                  <c:v>5.2466768084002924</c:v>
                </c:pt>
                <c:pt idx="7">
                  <c:v>6.1080107591031956</c:v>
                </c:pt>
                <c:pt idx="8">
                  <c:v>6.9633168406159385</c:v>
                </c:pt>
                <c:pt idx="9">
                  <c:v>7.8117509690984193</c:v>
                </c:pt>
                <c:pt idx="10">
                  <c:v>8.6524758424985286</c:v>
                </c:pt>
                <c:pt idx="11">
                  <c:v>9.484661766868161</c:v>
                </c:pt>
                <c:pt idx="12">
                  <c:v>10.307487475170987</c:v>
                </c:pt>
                <c:pt idx="13">
                  <c:v>11.120140937773856</c:v>
                </c:pt>
                <c:pt idx="14">
                  <c:v>11.921820163822034</c:v>
                </c:pt>
                <c:pt idx="15">
                  <c:v>12.711733992707311</c:v>
                </c:pt>
                <c:pt idx="16">
                  <c:v>13.48910287484803</c:v>
                </c:pt>
                <c:pt idx="17">
                  <c:v>14.2531596410104</c:v>
                </c:pt>
                <c:pt idx="18">
                  <c:v>15.003150259411903</c:v>
                </c:pt>
                <c:pt idx="19">
                  <c:v>15.738334579859657</c:v>
                </c:pt>
                <c:pt idx="20">
                  <c:v>16.457987064189247</c:v>
                </c:pt>
                <c:pt idx="21">
                  <c:v>17.161397502283343</c:v>
                </c:pt>
                <c:pt idx="22">
                  <c:v>17.847871712963311</c:v>
                </c:pt>
                <c:pt idx="23">
                  <c:v>18.516732229062249</c:v>
                </c:pt>
                <c:pt idx="24">
                  <c:v>19.167318966003283</c:v>
                </c:pt>
                <c:pt idx="25">
                  <c:v>19.798989873223331</c:v>
                </c:pt>
                <c:pt idx="26">
                  <c:v>20.411121567799523</c:v>
                </c:pt>
                <c:pt idx="27">
                  <c:v>21.003109949652867</c:v>
                </c:pt>
                <c:pt idx="28">
                  <c:v>21.574370797722104</c:v>
                </c:pt>
                <c:pt idx="29">
                  <c:v>22.124340346519329</c:v>
                </c:pt>
                <c:pt idx="30">
                  <c:v>22.652475842498529</c:v>
                </c:pt>
                <c:pt idx="31">
                  <c:v>23.158256079687732</c:v>
                </c:pt>
                <c:pt idx="32">
                  <c:v>23.641181914056421</c:v>
                </c:pt>
                <c:pt idx="33">
                  <c:v>24.10077675611042</c:v>
                </c:pt>
                <c:pt idx="34">
                  <c:v>24.536587041228181</c:v>
                </c:pt>
                <c:pt idx="35">
                  <c:v>24.9481826772743</c:v>
                </c:pt>
                <c:pt idx="36">
                  <c:v>25.335157469048546</c:v>
                </c:pt>
                <c:pt idx="37">
                  <c:v>25.697129519151471</c:v>
                </c:pt>
                <c:pt idx="38">
                  <c:v>26.033741604871039</c:v>
                </c:pt>
                <c:pt idx="39">
                  <c:v>26.344661530718312</c:v>
                </c:pt>
                <c:pt idx="40">
                  <c:v>26.629582456264302</c:v>
                </c:pt>
                <c:pt idx="41">
                  <c:v>26.888223198954407</c:v>
                </c:pt>
                <c:pt idx="42">
                  <c:v>27.12032851160167</c:v>
                </c:pt>
                <c:pt idx="43">
                  <c:v>27.325669334284928</c:v>
                </c:pt>
                <c:pt idx="44">
                  <c:v>27.504043020403284</c:v>
                </c:pt>
                <c:pt idx="45">
                  <c:v>27.655273536663856</c:v>
                </c:pt>
                <c:pt idx="46">
                  <c:v>27.779211636805382</c:v>
                </c:pt>
                <c:pt idx="47">
                  <c:v>27.875735008886238</c:v>
                </c:pt>
                <c:pt idx="48">
                  <c:v>27.944748395991603</c:v>
                </c:pt>
                <c:pt idx="49">
                  <c:v>27.986183690240484</c:v>
                </c:pt>
                <c:pt idx="50">
                  <c:v>28</c:v>
                </c:pt>
                <c:pt idx="51">
                  <c:v>27.986183690240484</c:v>
                </c:pt>
                <c:pt idx="52">
                  <c:v>27.944748395991603</c:v>
                </c:pt>
                <c:pt idx="53">
                  <c:v>27.875735008886238</c:v>
                </c:pt>
                <c:pt idx="54">
                  <c:v>27.779211636805378</c:v>
                </c:pt>
                <c:pt idx="55">
                  <c:v>27.655273536663856</c:v>
                </c:pt>
                <c:pt idx="56">
                  <c:v>27.50404302040328</c:v>
                </c:pt>
                <c:pt idx="57">
                  <c:v>27.325669334284928</c:v>
                </c:pt>
                <c:pt idx="58">
                  <c:v>27.120328511601674</c:v>
                </c:pt>
                <c:pt idx="59">
                  <c:v>26.888223198954407</c:v>
                </c:pt>
                <c:pt idx="60">
                  <c:v>26.629582456264302</c:v>
                </c:pt>
                <c:pt idx="61">
                  <c:v>26.344661530718312</c:v>
                </c:pt>
                <c:pt idx="62">
                  <c:v>26.033741604871039</c:v>
                </c:pt>
                <c:pt idx="63">
                  <c:v>25.697129519151471</c:v>
                </c:pt>
                <c:pt idx="64">
                  <c:v>25.335157469048546</c:v>
                </c:pt>
                <c:pt idx="65">
                  <c:v>24.9481826772743</c:v>
                </c:pt>
                <c:pt idx="66">
                  <c:v>24.536587041228181</c:v>
                </c:pt>
                <c:pt idx="67">
                  <c:v>24.10077675611042</c:v>
                </c:pt>
                <c:pt idx="68">
                  <c:v>23.641181914056418</c:v>
                </c:pt>
                <c:pt idx="69">
                  <c:v>23.158256079687735</c:v>
                </c:pt>
                <c:pt idx="70">
                  <c:v>22.652475842498529</c:v>
                </c:pt>
                <c:pt idx="71">
                  <c:v>22.124340346519332</c:v>
                </c:pt>
                <c:pt idx="72">
                  <c:v>21.574370797722104</c:v>
                </c:pt>
                <c:pt idx="73">
                  <c:v>21.003109949652867</c:v>
                </c:pt>
                <c:pt idx="74">
                  <c:v>20.411121567799523</c:v>
                </c:pt>
                <c:pt idx="75">
                  <c:v>19.798989873223331</c:v>
                </c:pt>
                <c:pt idx="76">
                  <c:v>19.167318966003283</c:v>
                </c:pt>
                <c:pt idx="77">
                  <c:v>18.516732229062249</c:v>
                </c:pt>
                <c:pt idx="78">
                  <c:v>17.847871712963311</c:v>
                </c:pt>
                <c:pt idx="79">
                  <c:v>17.161397502283343</c:v>
                </c:pt>
                <c:pt idx="80">
                  <c:v>16.457987064189243</c:v>
                </c:pt>
                <c:pt idx="81">
                  <c:v>15.738334579859654</c:v>
                </c:pt>
                <c:pt idx="82">
                  <c:v>15.00315025941191</c:v>
                </c:pt>
                <c:pt idx="83">
                  <c:v>14.2531596410104</c:v>
                </c:pt>
                <c:pt idx="84">
                  <c:v>13.48910287484803</c:v>
                </c:pt>
                <c:pt idx="85">
                  <c:v>12.711733992707311</c:v>
                </c:pt>
                <c:pt idx="86">
                  <c:v>11.921820163822034</c:v>
                </c:pt>
                <c:pt idx="87">
                  <c:v>11.120140937773856</c:v>
                </c:pt>
                <c:pt idx="88">
                  <c:v>10.307487475170987</c:v>
                </c:pt>
                <c:pt idx="89">
                  <c:v>9.484661766868161</c:v>
                </c:pt>
                <c:pt idx="90">
                  <c:v>8.6524758424985286</c:v>
                </c:pt>
                <c:pt idx="91">
                  <c:v>7.8117509690984193</c:v>
                </c:pt>
                <c:pt idx="92">
                  <c:v>6.9633168406159331</c:v>
                </c:pt>
                <c:pt idx="93">
                  <c:v>6.1080107591031894</c:v>
                </c:pt>
                <c:pt idx="94">
                  <c:v>5.2466768084002986</c:v>
                </c:pt>
                <c:pt idx="95">
                  <c:v>4.380165021126472</c:v>
                </c:pt>
                <c:pt idx="96">
                  <c:v>3.5093305398005255</c:v>
                </c:pt>
                <c:pt idx="97">
                  <c:v>2.635032772918406</c:v>
                </c:pt>
                <c:pt idx="98">
                  <c:v>1.7581345468207787</c:v>
                </c:pt>
                <c:pt idx="99">
                  <c:v>0.87950125418759506</c:v>
                </c:pt>
                <c:pt idx="100">
                  <c:v>1.715207836872068E-15</c:v>
                </c:pt>
              </c:numCache>
            </c:numRef>
          </c:xVal>
          <c:yVal>
            <c:numRef>
              <c:f>文献トレース!$V$4:$V$116</c:f>
              <c:numCache>
                <c:formatCode>0.00</c:formatCode>
                <c:ptCount val="113"/>
                <c:pt idx="0">
                  <c:v>-28</c:v>
                </c:pt>
                <c:pt idx="1">
                  <c:v>-27.986183690240484</c:v>
                </c:pt>
                <c:pt idx="2">
                  <c:v>-27.944748395991603</c:v>
                </c:pt>
                <c:pt idx="3">
                  <c:v>-27.875735008886238</c:v>
                </c:pt>
                <c:pt idx="4">
                  <c:v>-27.779211636805382</c:v>
                </c:pt>
                <c:pt idx="5">
                  <c:v>-27.655273536663856</c:v>
                </c:pt>
                <c:pt idx="6">
                  <c:v>-27.50404302040328</c:v>
                </c:pt>
                <c:pt idx="7">
                  <c:v>-27.325669334284925</c:v>
                </c:pt>
                <c:pt idx="8">
                  <c:v>-27.12032851160167</c:v>
                </c:pt>
                <c:pt idx="9">
                  <c:v>-26.888223198954407</c:v>
                </c:pt>
                <c:pt idx="10">
                  <c:v>-26.629582456264298</c:v>
                </c:pt>
                <c:pt idx="11">
                  <c:v>-26.344661530718312</c:v>
                </c:pt>
                <c:pt idx="12">
                  <c:v>-26.033741604871039</c:v>
                </c:pt>
                <c:pt idx="13">
                  <c:v>-25.697129519151471</c:v>
                </c:pt>
                <c:pt idx="14">
                  <c:v>-25.335157469048546</c:v>
                </c:pt>
                <c:pt idx="15">
                  <c:v>-24.948182677274296</c:v>
                </c:pt>
                <c:pt idx="16">
                  <c:v>-24.536587041228181</c:v>
                </c:pt>
                <c:pt idx="17">
                  <c:v>-24.10077675611042</c:v>
                </c:pt>
                <c:pt idx="18">
                  <c:v>-23.641181914056421</c:v>
                </c:pt>
                <c:pt idx="19">
                  <c:v>-23.158256079687732</c:v>
                </c:pt>
                <c:pt idx="20">
                  <c:v>-22.652475842498529</c:v>
                </c:pt>
                <c:pt idx="21">
                  <c:v>-22.124340346519332</c:v>
                </c:pt>
                <c:pt idx="22">
                  <c:v>-21.5743707977221</c:v>
                </c:pt>
                <c:pt idx="23">
                  <c:v>-21.003109949652867</c:v>
                </c:pt>
                <c:pt idx="24">
                  <c:v>-20.411121567799523</c:v>
                </c:pt>
                <c:pt idx="25">
                  <c:v>-19.798989873223327</c:v>
                </c:pt>
                <c:pt idx="26">
                  <c:v>-19.167318966003283</c:v>
                </c:pt>
                <c:pt idx="27">
                  <c:v>-18.516732229062249</c:v>
                </c:pt>
                <c:pt idx="28">
                  <c:v>-17.847871712963311</c:v>
                </c:pt>
                <c:pt idx="29">
                  <c:v>-17.161397502283343</c:v>
                </c:pt>
                <c:pt idx="30">
                  <c:v>-16.457987064189247</c:v>
                </c:pt>
                <c:pt idx="31">
                  <c:v>-15.738334579859657</c:v>
                </c:pt>
                <c:pt idx="32">
                  <c:v>-15.003150259411907</c:v>
                </c:pt>
                <c:pt idx="33">
                  <c:v>-14.253159641010397</c:v>
                </c:pt>
                <c:pt idx="34">
                  <c:v>-13.489102874848026</c:v>
                </c:pt>
                <c:pt idx="35">
                  <c:v>-12.711733992707311</c:v>
                </c:pt>
                <c:pt idx="36">
                  <c:v>-11.921820163822035</c:v>
                </c:pt>
                <c:pt idx="37">
                  <c:v>-11.120140937773858</c:v>
                </c:pt>
                <c:pt idx="38">
                  <c:v>-10.307487475170982</c:v>
                </c:pt>
                <c:pt idx="39">
                  <c:v>-9.4846617668681574</c:v>
                </c:pt>
                <c:pt idx="40">
                  <c:v>-8.6524758424985251</c:v>
                </c:pt>
                <c:pt idx="41">
                  <c:v>-7.811750969098421</c:v>
                </c:pt>
                <c:pt idx="42">
                  <c:v>-6.963316840615934</c:v>
                </c:pt>
                <c:pt idx="43">
                  <c:v>-6.108010759103192</c:v>
                </c:pt>
                <c:pt idx="44">
                  <c:v>-5.2466768084002888</c:v>
                </c:pt>
                <c:pt idx="45">
                  <c:v>-4.380165021126464</c:v>
                </c:pt>
                <c:pt idx="46">
                  <c:v>-3.509330539800517</c:v>
                </c:pt>
                <c:pt idx="47">
                  <c:v>-2.6350327729184029</c:v>
                </c:pt>
                <c:pt idx="48">
                  <c:v>-1.7581345468207761</c:v>
                </c:pt>
                <c:pt idx="49">
                  <c:v>-0.87950125418759295</c:v>
                </c:pt>
                <c:pt idx="50">
                  <c:v>0</c:v>
                </c:pt>
                <c:pt idx="51">
                  <c:v>0.87950125418759295</c:v>
                </c:pt>
                <c:pt idx="52">
                  <c:v>1.7581345468207761</c:v>
                </c:pt>
                <c:pt idx="53">
                  <c:v>2.6350327729184029</c:v>
                </c:pt>
                <c:pt idx="54">
                  <c:v>3.5093305398005223</c:v>
                </c:pt>
                <c:pt idx="55">
                  <c:v>4.3801650211264684</c:v>
                </c:pt>
                <c:pt idx="56">
                  <c:v>5.2466768084002933</c:v>
                </c:pt>
                <c:pt idx="57">
                  <c:v>6.1080107591031876</c:v>
                </c:pt>
                <c:pt idx="58">
                  <c:v>6.9633168406159296</c:v>
                </c:pt>
                <c:pt idx="59">
                  <c:v>7.8117509690984166</c:v>
                </c:pt>
                <c:pt idx="60">
                  <c:v>8.6524758424985251</c:v>
                </c:pt>
                <c:pt idx="61">
                  <c:v>9.4846617668681574</c:v>
                </c:pt>
                <c:pt idx="62">
                  <c:v>10.307487475170982</c:v>
                </c:pt>
                <c:pt idx="63">
                  <c:v>11.120140937773858</c:v>
                </c:pt>
                <c:pt idx="64">
                  <c:v>11.921820163822035</c:v>
                </c:pt>
                <c:pt idx="65">
                  <c:v>12.711733992707311</c:v>
                </c:pt>
                <c:pt idx="66">
                  <c:v>13.48910287484803</c:v>
                </c:pt>
                <c:pt idx="67">
                  <c:v>14.253159641010397</c:v>
                </c:pt>
                <c:pt idx="68">
                  <c:v>15.00315025941191</c:v>
                </c:pt>
                <c:pt idx="69">
                  <c:v>15.738334579859654</c:v>
                </c:pt>
                <c:pt idx="70">
                  <c:v>16.457987064189243</c:v>
                </c:pt>
                <c:pt idx="71">
                  <c:v>17.161397502283339</c:v>
                </c:pt>
                <c:pt idx="72">
                  <c:v>17.847871712963311</c:v>
                </c:pt>
                <c:pt idx="73">
                  <c:v>18.516732229062249</c:v>
                </c:pt>
                <c:pt idx="74">
                  <c:v>19.167318966003283</c:v>
                </c:pt>
                <c:pt idx="75">
                  <c:v>19.798989873223327</c:v>
                </c:pt>
                <c:pt idx="76">
                  <c:v>20.411121567799523</c:v>
                </c:pt>
                <c:pt idx="77">
                  <c:v>21.003109949652867</c:v>
                </c:pt>
                <c:pt idx="78">
                  <c:v>21.5743707977221</c:v>
                </c:pt>
                <c:pt idx="79">
                  <c:v>22.124340346519332</c:v>
                </c:pt>
                <c:pt idx="80">
                  <c:v>22.652475842498529</c:v>
                </c:pt>
                <c:pt idx="81">
                  <c:v>23.158256079687735</c:v>
                </c:pt>
                <c:pt idx="82">
                  <c:v>23.641181914056418</c:v>
                </c:pt>
                <c:pt idx="83">
                  <c:v>24.10077675611042</c:v>
                </c:pt>
                <c:pt idx="84">
                  <c:v>24.536587041228181</c:v>
                </c:pt>
                <c:pt idx="85">
                  <c:v>24.948182677274296</c:v>
                </c:pt>
                <c:pt idx="86">
                  <c:v>25.335157469048546</c:v>
                </c:pt>
                <c:pt idx="87">
                  <c:v>25.697129519151471</c:v>
                </c:pt>
                <c:pt idx="88">
                  <c:v>26.033741604871039</c:v>
                </c:pt>
                <c:pt idx="89">
                  <c:v>26.344661530718312</c:v>
                </c:pt>
                <c:pt idx="90">
                  <c:v>26.629582456264298</c:v>
                </c:pt>
                <c:pt idx="91">
                  <c:v>26.888223198954407</c:v>
                </c:pt>
                <c:pt idx="92">
                  <c:v>27.12032851160167</c:v>
                </c:pt>
                <c:pt idx="93">
                  <c:v>27.325669334284928</c:v>
                </c:pt>
                <c:pt idx="94">
                  <c:v>27.50404302040328</c:v>
                </c:pt>
                <c:pt idx="95">
                  <c:v>27.655273536663856</c:v>
                </c:pt>
                <c:pt idx="96">
                  <c:v>27.779211636805378</c:v>
                </c:pt>
                <c:pt idx="97">
                  <c:v>27.875735008886238</c:v>
                </c:pt>
                <c:pt idx="98">
                  <c:v>27.944748395991603</c:v>
                </c:pt>
                <c:pt idx="99">
                  <c:v>27.986183690240484</c:v>
                </c:pt>
                <c:pt idx="100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9C-4585-8DD8-8872C41DD5B5}"/>
            </c:ext>
          </c:extLst>
        </c:ser>
        <c:ser>
          <c:idx val="8"/>
          <c:order val="6"/>
          <c:tx>
            <c:strRef>
              <c:f>文献トレース!$B$25</c:f>
              <c:strCache>
                <c:ptCount val="1"/>
                <c:pt idx="0">
                  <c:v>作図線 (オフセット)</c:v>
                </c:pt>
              </c:strCache>
            </c:strRef>
          </c:tx>
          <c:spPr>
            <a:ln w="635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文献トレース!$C$25:$C$26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31.674726918396949</c:v>
                </c:pt>
              </c:numCache>
            </c:numRef>
          </c:xVal>
          <c:yVal>
            <c:numRef>
              <c:f>文献トレース!$D$25:$D$26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-4.5510080910694501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9C-4585-8DD8-8872C41DD5B5}"/>
            </c:ext>
          </c:extLst>
        </c:ser>
        <c:ser>
          <c:idx val="2"/>
          <c:order val="7"/>
          <c:spPr>
            <a:ln w="95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文献トレース!$C$27:$C$28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xVal>
          <c:yVal>
            <c:numRef>
              <c:f>文献トレース!$D$27:$D$28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9C-4585-8DD8-8872C41DD5B5}"/>
            </c:ext>
          </c:extLst>
        </c:ser>
        <c:ser>
          <c:idx val="5"/>
          <c:order val="8"/>
          <c:tx>
            <c:strRef>
              <c:f>文献トレース!$B$23</c:f>
              <c:strCache>
                <c:ptCount val="1"/>
                <c:pt idx="0">
                  <c:v>作図線 (交点)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文献トレース!$C$23:$C$24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31.739036321477251</c:v>
                </c:pt>
              </c:numCache>
            </c:numRef>
          </c:xVal>
          <c:yVal>
            <c:numRef>
              <c:f>文献トレース!$D$23:$D$24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-4.0784278078627176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9C-4585-8DD8-8872C41DD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901695"/>
        <c:axId val="497913343"/>
      </c:scatterChart>
      <c:valAx>
        <c:axId val="497901695"/>
        <c:scaling>
          <c:orientation val="minMax"/>
          <c:max val="100"/>
          <c:min val="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913343"/>
        <c:crossesAt val="-50"/>
        <c:crossBetween val="midCat"/>
        <c:majorUnit val="5"/>
      </c:valAx>
      <c:valAx>
        <c:axId val="497913343"/>
        <c:scaling>
          <c:orientation val="minMax"/>
          <c:max val="25"/>
          <c:min val="-2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7901695"/>
        <c:crosses val="autoZero"/>
        <c:crossBetween val="midCat"/>
        <c:majorUnit val="5"/>
      </c:valAx>
      <c:spPr>
        <a:ln>
          <a:solidFill>
            <a:schemeClr val="tx1"/>
          </a:solidFill>
        </a:ln>
      </c:spPr>
    </c:plotArea>
    <c:legend>
      <c:legendPos val="r"/>
      <c:legendEntry>
        <c:idx val="7"/>
        <c:delete val="1"/>
      </c:legendEntry>
      <c:layout>
        <c:manualLayout>
          <c:xMode val="edge"/>
          <c:yMode val="edge"/>
          <c:x val="0.24795692125482402"/>
          <c:y val="0.78056175373173953"/>
          <c:w val="0.53386870618228166"/>
          <c:h val="0.21529007606472861"/>
        </c:manualLayout>
      </c:layout>
      <c:overlay val="0"/>
      <c:spPr>
        <a:solidFill>
          <a:schemeClr val="bg1"/>
        </a:solidFill>
        <a:ln>
          <a:solidFill>
            <a:schemeClr val="bg1">
              <a:lumMod val="50000"/>
            </a:schemeClr>
          </a:solidFill>
        </a:ln>
      </c:sp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236762</xdr:rowOff>
    </xdr:from>
    <xdr:to>
      <xdr:col>14</xdr:col>
      <xdr:colOff>19050</xdr:colOff>
      <xdr:row>29</xdr:row>
      <xdr:rowOff>168729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448037C-55B2-4BD4-B10E-E60696F30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236762</xdr:rowOff>
    </xdr:from>
    <xdr:to>
      <xdr:col>14</xdr:col>
      <xdr:colOff>19050</xdr:colOff>
      <xdr:row>29</xdr:row>
      <xdr:rowOff>168729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0996CC1-BEA6-43C7-AEB4-EC11E96CE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361725</xdr:colOff>
      <xdr:row>7</xdr:row>
      <xdr:rowOff>144805</xdr:rowOff>
    </xdr:from>
    <xdr:to>
      <xdr:col>11</xdr:col>
      <xdr:colOff>164253</xdr:colOff>
      <xdr:row>14</xdr:row>
      <xdr:rowOff>186869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95B417F-DC4D-4A80-ADB8-ABDFF76C0B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9571" t="3098"/>
        <a:stretch/>
      </xdr:blipFill>
      <xdr:spPr>
        <a:xfrm rot="21006238">
          <a:off x="6350859" y="1803549"/>
          <a:ext cx="2172162" cy="1700808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8E320-A0ED-4DC5-9860-42A956B5EEE7}">
  <dimension ref="B1:X116"/>
  <sheetViews>
    <sheetView zoomScale="115" zoomScaleNormal="115" workbookViewId="0">
      <selection activeCell="B20" sqref="B20"/>
    </sheetView>
  </sheetViews>
  <sheetFormatPr defaultRowHeight="18.45" x14ac:dyDescent="0.65"/>
  <cols>
    <col min="1" max="1" width="3.28515625" style="1" customWidth="1"/>
    <col min="2" max="2" width="18.640625" style="1" customWidth="1"/>
    <col min="3" max="4" width="11.7109375" style="1" customWidth="1"/>
    <col min="5" max="5" width="9.28515625" style="1" customWidth="1"/>
    <col min="6" max="6" width="3.28515625" style="1" customWidth="1"/>
    <col min="7" max="11" width="10.35546875" style="1" customWidth="1"/>
    <col min="12" max="13" width="9.140625" style="1"/>
    <col min="14" max="14" width="60.5703125" style="1" customWidth="1"/>
    <col min="15" max="16" width="13.7109375" style="1" customWidth="1"/>
    <col min="17" max="22" width="7.35546875" style="1" customWidth="1"/>
    <col min="23" max="24" width="7.35546875" style="6" customWidth="1"/>
    <col min="25" max="16384" width="9.140625" style="1"/>
  </cols>
  <sheetData>
    <row r="1" spans="2:24" x14ac:dyDescent="0.65">
      <c r="G1" s="1" t="s">
        <v>13</v>
      </c>
      <c r="H1" s="1" t="s">
        <v>11</v>
      </c>
      <c r="I1" s="1" t="s">
        <v>43</v>
      </c>
      <c r="J1" s="1" t="s">
        <v>12</v>
      </c>
      <c r="K1" s="1" t="s">
        <v>28</v>
      </c>
      <c r="L1" s="10" t="s">
        <v>37</v>
      </c>
      <c r="M1" s="10"/>
      <c r="O1" s="10" t="s">
        <v>38</v>
      </c>
      <c r="P1" s="10"/>
    </row>
    <row r="2" spans="2:24" x14ac:dyDescent="0.65">
      <c r="B2" s="1" t="s">
        <v>4</v>
      </c>
      <c r="C2" s="1" t="s">
        <v>32</v>
      </c>
      <c r="D2" s="5">
        <v>20</v>
      </c>
      <c r="E2" s="1" t="s">
        <v>5</v>
      </c>
      <c r="G2" s="2" t="s">
        <v>7</v>
      </c>
      <c r="H2" s="1" t="s">
        <v>8</v>
      </c>
      <c r="I2" s="2" t="s">
        <v>7</v>
      </c>
      <c r="J2" s="1" t="s">
        <v>8</v>
      </c>
      <c r="K2" s="1" t="s">
        <v>5</v>
      </c>
      <c r="L2" s="1" t="s">
        <v>14</v>
      </c>
      <c r="M2" s="1" t="s">
        <v>15</v>
      </c>
      <c r="O2" s="1" t="s">
        <v>14</v>
      </c>
      <c r="P2" s="1" t="s">
        <v>15</v>
      </c>
      <c r="Q2" s="10" t="s">
        <v>17</v>
      </c>
      <c r="R2" s="10"/>
      <c r="S2" s="10" t="s">
        <v>44</v>
      </c>
      <c r="T2" s="10"/>
      <c r="U2" s="10" t="s">
        <v>25</v>
      </c>
      <c r="V2" s="10"/>
      <c r="W2" s="10" t="s">
        <v>45</v>
      </c>
      <c r="X2" s="10"/>
    </row>
    <row r="3" spans="2:24" x14ac:dyDescent="0.65">
      <c r="B3" s="1" t="s">
        <v>0</v>
      </c>
      <c r="C3" s="1" t="s">
        <v>2</v>
      </c>
      <c r="D3" s="7">
        <v>14</v>
      </c>
      <c r="E3" s="2" t="s">
        <v>7</v>
      </c>
      <c r="L3" s="1">
        <v>0</v>
      </c>
      <c r="M3" s="11">
        <v>0</v>
      </c>
      <c r="O3" s="3">
        <f>L3</f>
        <v>0</v>
      </c>
      <c r="P3" s="3">
        <f>-M3</f>
        <v>0</v>
      </c>
      <c r="Q3" s="1" t="s">
        <v>14</v>
      </c>
      <c r="R3" s="1" t="s">
        <v>15</v>
      </c>
      <c r="S3" s="1" t="s">
        <v>14</v>
      </c>
      <c r="T3" s="1" t="s">
        <v>15</v>
      </c>
      <c r="U3" s="1" t="s">
        <v>14</v>
      </c>
      <c r="V3" s="1" t="s">
        <v>15</v>
      </c>
      <c r="W3" s="6" t="s">
        <v>14</v>
      </c>
      <c r="X3" s="6" t="s">
        <v>15</v>
      </c>
    </row>
    <row r="4" spans="2:24" x14ac:dyDescent="0.65">
      <c r="B4" s="1" t="s">
        <v>1</v>
      </c>
      <c r="C4" s="1" t="s">
        <v>3</v>
      </c>
      <c r="D4" s="5">
        <v>4</v>
      </c>
      <c r="E4" s="1" t="s">
        <v>8</v>
      </c>
      <c r="G4" s="3">
        <v>0</v>
      </c>
      <c r="H4" s="3">
        <f>G4*SQRT($D$8^2-$D$7^2)</f>
        <v>0</v>
      </c>
      <c r="I4" s="3">
        <f t="shared" ref="I4:I35" si="0">H4/$D$7</f>
        <v>0</v>
      </c>
      <c r="J4" s="3">
        <f t="shared" ref="J4:J35" si="1">SQRT($D$7^2+H4^2)</f>
        <v>26.311393382005434</v>
      </c>
      <c r="K4" s="3">
        <f>(I4*$D$6)-ATAN(I4)*$D$6+$D$19</f>
        <v>-8.1762707900630165</v>
      </c>
      <c r="L4" s="3">
        <f>$J4*COS($K4/$D$6)</f>
        <v>26.04394375679809</v>
      </c>
      <c r="M4" s="3">
        <f>$J4*SIN($K4/$D$6)</f>
        <v>-3.74198013027556</v>
      </c>
      <c r="N4" s="3"/>
      <c r="O4" s="3">
        <f>L4</f>
        <v>26.04394375679809</v>
      </c>
      <c r="P4" s="3">
        <f>-M4</f>
        <v>3.74198013027556</v>
      </c>
      <c r="Q4" s="3">
        <f t="shared" ref="Q4:Q35" si="2">$D$7*COS((G4-0.5)*PI())</f>
        <v>1.6117681474228424E-15</v>
      </c>
      <c r="R4" s="3">
        <f t="shared" ref="R4:R35" si="3">$D$7*SIN((G4-0.5)*PI())</f>
        <v>-26.311393382005434</v>
      </c>
      <c r="S4" s="3">
        <f t="shared" ref="S4:S35" si="4">$D$8*COS((G4-0.5)*PI())</f>
        <v>1.960237527853792E-15</v>
      </c>
      <c r="T4" s="3">
        <f t="shared" ref="T4:T35" si="5">$D$8*SIN((G4-0.5)*PI())</f>
        <v>-32</v>
      </c>
      <c r="U4" s="3">
        <f>$D$10*COS((G4-0.5)*PI())</f>
        <v>1.715207836872068E-15</v>
      </c>
      <c r="V4" s="3">
        <f>$D$10*SIN((G4-0.5)*PI())</f>
        <v>-28</v>
      </c>
      <c r="W4" s="3">
        <f>$D$9*COS((G4-0.5)*PI())</f>
        <v>1.408920723144913E-15</v>
      </c>
      <c r="X4" s="3">
        <f>$D$9*SIN((G4-0.5)*PI())</f>
        <v>-23</v>
      </c>
    </row>
    <row r="5" spans="2:24" x14ac:dyDescent="0.65">
      <c r="B5" s="1" t="s">
        <v>47</v>
      </c>
      <c r="C5" s="1" t="s">
        <v>48</v>
      </c>
      <c r="D5" s="12">
        <v>0.25</v>
      </c>
      <c r="E5" s="2" t="s">
        <v>7</v>
      </c>
      <c r="G5" s="3">
        <v>0.01</v>
      </c>
      <c r="H5" s="3">
        <f t="shared" ref="H5:H67" si="6">G5*SQRT($D$8^2-$D$7^2)</f>
        <v>0.18212923386907456</v>
      </c>
      <c r="I5" s="3">
        <f t="shared" si="0"/>
        <v>6.9220672286262937E-3</v>
      </c>
      <c r="J5" s="3">
        <f t="shared" si="1"/>
        <v>26.312023729855312</v>
      </c>
      <c r="K5" s="3">
        <f>(I5*$D$6)-ATAN(I5)*$D$6+$D$19</f>
        <v>-8.1762644557965185</v>
      </c>
      <c r="L5" s="3">
        <f t="shared" ref="L5:L68" si="7">$J5*COS($K5/$D$6)</f>
        <v>26.044568110998252</v>
      </c>
      <c r="M5" s="3">
        <f t="shared" ref="M5:M68" si="8">$J5*SIN($K5/$D$6)</f>
        <v>-3.7420668983921055</v>
      </c>
      <c r="N5" s="3"/>
      <c r="O5" s="3">
        <f t="shared" ref="O5:O68" si="9">L5</f>
        <v>26.044568110998252</v>
      </c>
      <c r="P5" s="3">
        <f t="shared" ref="P5:P68" si="10">-M5</f>
        <v>3.7420668983921055</v>
      </c>
      <c r="Q5" s="3">
        <f t="shared" si="2"/>
        <v>0.82646083853203456</v>
      </c>
      <c r="R5" s="3">
        <f t="shared" si="3"/>
        <v>-26.298410297677925</v>
      </c>
      <c r="S5" s="3">
        <f t="shared" si="4"/>
        <v>1.0051442905001087</v>
      </c>
      <c r="T5" s="3">
        <f t="shared" si="5"/>
        <v>-31.984209931703411</v>
      </c>
      <c r="U5" s="3">
        <f>$D$10*COS((G5-0.5)*PI())</f>
        <v>0.87950125418759506</v>
      </c>
      <c r="V5" s="3">
        <f>$D$10*SIN((G5-0.5)*PI())</f>
        <v>-27.986183690240484</v>
      </c>
      <c r="W5" s="3">
        <f t="shared" ref="W5:W68" si="11">$D$9*COS((G5-0.5)*PI())</f>
        <v>0.72244745879695316</v>
      </c>
      <c r="X5" s="3">
        <f t="shared" ref="X5:X68" si="12">$D$9*SIN((G5-0.5)*PI())</f>
        <v>-22.988650888411826</v>
      </c>
    </row>
    <row r="6" spans="2:24" x14ac:dyDescent="0.65">
      <c r="B6" s="1" t="s">
        <v>20</v>
      </c>
      <c r="C6" s="1" t="s">
        <v>6</v>
      </c>
      <c r="D6" s="3">
        <f>180/PI()</f>
        <v>57.295779513082323</v>
      </c>
      <c r="E6" s="1" t="s">
        <v>19</v>
      </c>
      <c r="G6" s="3">
        <v>0.02</v>
      </c>
      <c r="H6" s="3">
        <f t="shared" si="6"/>
        <v>0.36425846773814913</v>
      </c>
      <c r="I6" s="3">
        <f t="shared" si="0"/>
        <v>1.3844134457252587E-2</v>
      </c>
      <c r="J6" s="3">
        <f t="shared" si="1"/>
        <v>26.31391468280534</v>
      </c>
      <c r="K6" s="3">
        <f>(I6*$D$6)-ATAN(I6)*$D$6+$D$19</f>
        <v>-8.1762201203009059</v>
      </c>
      <c r="L6" s="3">
        <f t="shared" si="7"/>
        <v>26.046442738663163</v>
      </c>
      <c r="M6" s="3">
        <f t="shared" si="8"/>
        <v>-3.7423156728821492</v>
      </c>
      <c r="N6" s="3"/>
      <c r="O6" s="3">
        <f t="shared" si="9"/>
        <v>26.046442738663163</v>
      </c>
      <c r="P6" s="3">
        <f t="shared" si="10"/>
        <v>3.7423156728821492</v>
      </c>
      <c r="Q6" s="3">
        <f t="shared" si="2"/>
        <v>1.6521060599962629</v>
      </c>
      <c r="R6" s="3">
        <f t="shared" si="3"/>
        <v>-26.259473857432159</v>
      </c>
      <c r="S6" s="3">
        <f t="shared" si="4"/>
        <v>2.0092966249380328</v>
      </c>
      <c r="T6" s="3">
        <f t="shared" si="5"/>
        <v>-31.93685530970469</v>
      </c>
      <c r="U6" s="3">
        <f>$D$10*COS((G6-0.5)*PI())</f>
        <v>1.7581345468207787</v>
      </c>
      <c r="V6" s="3">
        <f>$D$10*SIN((G6-0.5)*PI())</f>
        <v>-27.944748395991603</v>
      </c>
      <c r="W6" s="3">
        <f t="shared" si="11"/>
        <v>1.4441819491742112</v>
      </c>
      <c r="X6" s="3">
        <f t="shared" si="12"/>
        <v>-22.954614753850247</v>
      </c>
    </row>
    <row r="7" spans="2:24" x14ac:dyDescent="0.65">
      <c r="B7" s="1" t="s">
        <v>18</v>
      </c>
      <c r="C7" s="1" t="s">
        <v>42</v>
      </c>
      <c r="D7" s="3">
        <f>D3*D4*COS(D2/D6)/2</f>
        <v>26.311393382005434</v>
      </c>
      <c r="E7" s="1" t="s">
        <v>8</v>
      </c>
      <c r="G7" s="3">
        <v>0.03</v>
      </c>
      <c r="H7" s="3">
        <f t="shared" si="6"/>
        <v>0.54638770160722361</v>
      </c>
      <c r="I7" s="3">
        <f t="shared" si="0"/>
        <v>2.0766201685878879E-2</v>
      </c>
      <c r="J7" s="3">
        <f t="shared" si="1"/>
        <v>26.317065969121767</v>
      </c>
      <c r="K7" s="3">
        <f>(I7*$D$6)-ATAN(I7)*$D$6+$D$19</f>
        <v>-8.1760998041896897</v>
      </c>
      <c r="L7" s="3">
        <f t="shared" si="7"/>
        <v>26.049569852650173</v>
      </c>
      <c r="M7" s="3">
        <f t="shared" si="8"/>
        <v>-3.7427091411177558</v>
      </c>
      <c r="N7" s="3"/>
      <c r="O7" s="3">
        <f t="shared" si="9"/>
        <v>26.049569852650173</v>
      </c>
      <c r="P7" s="3">
        <f t="shared" si="10"/>
        <v>3.7427091411177558</v>
      </c>
      <c r="Q7" s="3">
        <f t="shared" si="2"/>
        <v>2.4761208522404563</v>
      </c>
      <c r="R7" s="3">
        <f t="shared" si="3"/>
        <v>-26.194622486833808</v>
      </c>
      <c r="S7" s="3">
        <f t="shared" si="4"/>
        <v>3.0114660261924642</v>
      </c>
      <c r="T7" s="3">
        <f t="shared" si="5"/>
        <v>-31.85798286729856</v>
      </c>
      <c r="U7" s="3">
        <f>$D$10*COS((G7-0.5)*PI())</f>
        <v>2.635032772918406</v>
      </c>
      <c r="V7" s="3">
        <f>$D$10*SIN((G7-0.5)*PI())</f>
        <v>-27.875735008886238</v>
      </c>
      <c r="W7" s="3">
        <f t="shared" si="11"/>
        <v>2.1644912063258337</v>
      </c>
      <c r="X7" s="3">
        <f t="shared" si="12"/>
        <v>-22.897925185870839</v>
      </c>
    </row>
    <row r="8" spans="2:24" x14ac:dyDescent="0.65">
      <c r="B8" s="1" t="s">
        <v>41</v>
      </c>
      <c r="C8" s="1" t="s">
        <v>10</v>
      </c>
      <c r="D8" s="9">
        <f>(D3+2)*D4/2</f>
        <v>32</v>
      </c>
      <c r="E8" s="1" t="s">
        <v>8</v>
      </c>
      <c r="G8" s="3">
        <v>0.04</v>
      </c>
      <c r="H8" s="3">
        <f t="shared" si="6"/>
        <v>0.72851693547629826</v>
      </c>
      <c r="I8" s="3">
        <f t="shared" si="0"/>
        <v>2.7688268914505175E-2</v>
      </c>
      <c r="J8" s="3">
        <f t="shared" si="1"/>
        <v>26.321477136131914</v>
      </c>
      <c r="K8" s="3">
        <f>(I8*$D$6)-ATAN(I8)*$D$6+$D$19</f>
        <v>-8.1758655717302613</v>
      </c>
      <c r="L8" s="3">
        <f t="shared" si="7"/>
        <v>26.0539514859931</v>
      </c>
      <c r="M8" s="3">
        <f t="shared" si="8"/>
        <v>-3.7432299680133205</v>
      </c>
      <c r="N8" s="3"/>
      <c r="O8" s="3">
        <f t="shared" si="9"/>
        <v>26.0539514859931</v>
      </c>
      <c r="P8" s="3">
        <f t="shared" si="10"/>
        <v>3.7432299680133205</v>
      </c>
      <c r="Q8" s="3">
        <f t="shared" si="2"/>
        <v>3.2976920121491764</v>
      </c>
      <c r="R8" s="3">
        <f t="shared" si="3"/>
        <v>-26.103920186356053</v>
      </c>
      <c r="S8" s="3">
        <f t="shared" si="4"/>
        <v>4.0106634740577363</v>
      </c>
      <c r="T8" s="3">
        <f t="shared" si="5"/>
        <v>-31.747670442063292</v>
      </c>
      <c r="U8" s="3">
        <f>$D$10*COS((G8-0.5)*PI())</f>
        <v>3.5093305398005192</v>
      </c>
      <c r="V8" s="3">
        <f>$D$10*SIN((G8-0.5)*PI())</f>
        <v>-27.779211636805382</v>
      </c>
      <c r="W8" s="3">
        <f t="shared" si="11"/>
        <v>2.8826643719789979</v>
      </c>
      <c r="X8" s="3">
        <f t="shared" si="12"/>
        <v>-22.818638130232991</v>
      </c>
    </row>
    <row r="9" spans="2:24" x14ac:dyDescent="0.65">
      <c r="B9" s="1" t="s">
        <v>46</v>
      </c>
      <c r="C9" s="1" t="s">
        <v>9</v>
      </c>
      <c r="D9" s="9">
        <f>(D3-2-2*D5)*D4/2</f>
        <v>23</v>
      </c>
      <c r="E9" s="6" t="s">
        <v>8</v>
      </c>
      <c r="G9" s="3">
        <v>0.05</v>
      </c>
      <c r="H9" s="3">
        <f t="shared" si="6"/>
        <v>0.91064616934537279</v>
      </c>
      <c r="I9" s="3">
        <f t="shared" si="0"/>
        <v>3.461033614313147E-2</v>
      </c>
      <c r="J9" s="3">
        <f t="shared" si="1"/>
        <v>26.327147550549086</v>
      </c>
      <c r="K9" s="3">
        <f>(I9*$D$6)-ATAN(I9)*$D$6+$D$19</f>
        <v>-8.1754795525924635</v>
      </c>
      <c r="L9" s="3">
        <f t="shared" si="7"/>
        <v>26.05958949170024</v>
      </c>
      <c r="M9" s="3">
        <f t="shared" si="8"/>
        <v>-3.743860797685878</v>
      </c>
      <c r="N9" s="3"/>
      <c r="O9" s="3">
        <f t="shared" si="9"/>
        <v>26.05958949170024</v>
      </c>
      <c r="P9" s="3">
        <f t="shared" si="10"/>
        <v>3.743860797685878</v>
      </c>
      <c r="Q9" s="3">
        <f t="shared" si="2"/>
        <v>4.1160087481770926</v>
      </c>
      <c r="R9" s="3">
        <f t="shared" si="3"/>
        <v>-25.987456468218838</v>
      </c>
      <c r="S9" s="3">
        <f t="shared" si="4"/>
        <v>5.0059028812873896</v>
      </c>
      <c r="T9" s="3">
        <f t="shared" si="5"/>
        <v>-31.606026899044409</v>
      </c>
      <c r="U9" s="3">
        <f>$D$10*COS((G9-0.5)*PI())</f>
        <v>4.3801650211264658</v>
      </c>
      <c r="V9" s="3">
        <f>$D$10*SIN((G9-0.5)*PI())</f>
        <v>-27.655273536663856</v>
      </c>
      <c r="W9" s="3">
        <f t="shared" si="11"/>
        <v>3.5979926959253112</v>
      </c>
      <c r="X9" s="3">
        <f t="shared" si="12"/>
        <v>-22.716831833688168</v>
      </c>
    </row>
    <row r="10" spans="2:24" x14ac:dyDescent="0.65">
      <c r="B10" s="1" t="s">
        <v>21</v>
      </c>
      <c r="C10" s="1" t="s">
        <v>22</v>
      </c>
      <c r="D10" s="13">
        <f>D3*D4/2</f>
        <v>28</v>
      </c>
      <c r="E10" s="1" t="s">
        <v>8</v>
      </c>
      <c r="G10" s="3">
        <v>0.06</v>
      </c>
      <c r="H10" s="3">
        <f t="shared" si="6"/>
        <v>1.0927754032144472</v>
      </c>
      <c r="I10" s="3">
        <f t="shared" si="0"/>
        <v>4.1532403371757759E-2</v>
      </c>
      <c r="J10" s="3">
        <f t="shared" si="1"/>
        <v>26.334076398926729</v>
      </c>
      <c r="K10" s="3">
        <f>(I10*$D$6)-ATAN(I10)*$D$6+$D$19</f>
        <v>-8.1749039635033807</v>
      </c>
      <c r="L10" s="3">
        <f t="shared" si="7"/>
        <v>26.066485542566699</v>
      </c>
      <c r="M10" s="3">
        <f t="shared" si="8"/>
        <v>-3.7445842551171138</v>
      </c>
      <c r="N10" s="3"/>
      <c r="O10" s="3">
        <f t="shared" si="9"/>
        <v>26.066485542566699</v>
      </c>
      <c r="P10" s="3">
        <f t="shared" si="10"/>
        <v>3.7445842551171138</v>
      </c>
      <c r="Q10" s="3">
        <f t="shared" si="2"/>
        <v>4.9302634805023162</v>
      </c>
      <c r="R10" s="3">
        <f t="shared" si="3"/>
        <v>-25.845346268051131</v>
      </c>
      <c r="S10" s="3">
        <f t="shared" si="4"/>
        <v>5.9962020667431917</v>
      </c>
      <c r="T10" s="3">
        <f t="shared" si="5"/>
        <v>-31.433192023318036</v>
      </c>
      <c r="U10" s="3">
        <f>$D$10*COS((G10-0.5)*PI())</f>
        <v>5.2466768084002924</v>
      </c>
      <c r="V10" s="3">
        <f>$D$10*SIN((G10-0.5)*PI())</f>
        <v>-27.50404302040328</v>
      </c>
      <c r="W10" s="3">
        <f t="shared" si="11"/>
        <v>4.3097702354716692</v>
      </c>
      <c r="X10" s="3">
        <f t="shared" si="12"/>
        <v>-22.59260676675984</v>
      </c>
    </row>
    <row r="11" spans="2:24" x14ac:dyDescent="0.65">
      <c r="B11" s="1" t="s">
        <v>23</v>
      </c>
      <c r="C11" s="1" t="s">
        <v>24</v>
      </c>
      <c r="D11" s="3">
        <f>(PI()/2+2*0.3*TAN(D2/D6))*D4</f>
        <v>7.1567138694184722</v>
      </c>
      <c r="E11" s="1" t="s">
        <v>8</v>
      </c>
      <c r="G11" s="3">
        <v>7.0000000000000007E-2</v>
      </c>
      <c r="H11" s="3">
        <f t="shared" si="6"/>
        <v>1.274904637083522</v>
      </c>
      <c r="I11" s="3">
        <f t="shared" si="0"/>
        <v>4.8454470600384054E-2</v>
      </c>
      <c r="J11" s="3">
        <f t="shared" si="1"/>
        <v>26.34226268824105</v>
      </c>
      <c r="K11" s="3">
        <f>(I11*$D$6)-ATAN(I11)*$D$6+$D$19</f>
        <v>-8.1741011297774424</v>
      </c>
      <c r="L11" s="3">
        <f t="shared" si="7"/>
        <v>26.074641131001183</v>
      </c>
      <c r="M11" s="3">
        <f t="shared" si="8"/>
        <v>-3.7453829478169598</v>
      </c>
      <c r="N11" s="3"/>
      <c r="O11" s="3">
        <f t="shared" si="9"/>
        <v>26.074641131001183</v>
      </c>
      <c r="P11" s="3">
        <f t="shared" si="10"/>
        <v>3.7453829478169598</v>
      </c>
      <c r="Q11" s="3">
        <f t="shared" si="2"/>
        <v>5.7396526380102078</v>
      </c>
      <c r="R11" s="3">
        <f t="shared" si="3"/>
        <v>-25.677729831463328</v>
      </c>
      <c r="S11" s="3">
        <f t="shared" si="4"/>
        <v>6.9805837246893665</v>
      </c>
      <c r="T11" s="3">
        <f t="shared" si="5"/>
        <v>-31.229336382039914</v>
      </c>
      <c r="U11" s="3">
        <f>$D$10*COS((G11-0.5)*PI())</f>
        <v>6.1080107591031956</v>
      </c>
      <c r="V11" s="3">
        <f>$D$10*SIN((G11-0.5)*PI())</f>
        <v>-27.325669334284925</v>
      </c>
      <c r="W11" s="3">
        <f t="shared" si="11"/>
        <v>5.0172945521204824</v>
      </c>
      <c r="X11" s="3">
        <f t="shared" si="12"/>
        <v>-22.44608552459119</v>
      </c>
    </row>
    <row r="12" spans="2:24" x14ac:dyDescent="0.65">
      <c r="B12" s="1" t="s">
        <v>26</v>
      </c>
      <c r="C12" s="1" t="s">
        <v>27</v>
      </c>
      <c r="D12" s="3">
        <f>D11/(2*PI()*D10)*360</f>
        <v>14.644624996443536</v>
      </c>
      <c r="E12" s="1" t="s">
        <v>5</v>
      </c>
      <c r="G12" s="3">
        <v>0.08</v>
      </c>
      <c r="H12" s="3">
        <f t="shared" si="6"/>
        <v>1.4570338709525965</v>
      </c>
      <c r="I12" s="3">
        <f t="shared" si="0"/>
        <v>5.537653782901035E-2</v>
      </c>
      <c r="J12" s="3">
        <f t="shared" si="1"/>
        <v>26.351705246601075</v>
      </c>
      <c r="K12" s="3">
        <f>(I12*$D$6)-ATAN(I12)*$D$6+$D$19</f>
        <v>-8.1730335066913238</v>
      </c>
      <c r="L12" s="3">
        <f t="shared" si="7"/>
        <v>26.084057568867099</v>
      </c>
      <c r="M12" s="3">
        <f t="shared" si="8"/>
        <v>-3.7462394674886483</v>
      </c>
      <c r="N12" s="3"/>
      <c r="O12" s="3">
        <f t="shared" si="9"/>
        <v>26.084057568867099</v>
      </c>
      <c r="P12" s="3">
        <f t="shared" si="10"/>
        <v>3.7462394674886483</v>
      </c>
      <c r="Q12" s="3">
        <f t="shared" si="2"/>
        <v>6.5433774513210432</v>
      </c>
      <c r="R12" s="3">
        <f t="shared" si="3"/>
        <v>-25.484772575641767</v>
      </c>
      <c r="S12" s="3">
        <f t="shared" si="4"/>
        <v>7.9580763892753588</v>
      </c>
      <c r="T12" s="3">
        <f t="shared" si="5"/>
        <v>-30.994661156116194</v>
      </c>
      <c r="U12" s="3">
        <f>$D$10*COS((G12-0.5)*PI())</f>
        <v>6.9633168406159385</v>
      </c>
      <c r="V12" s="3">
        <f>$D$10*SIN((G12-0.5)*PI())</f>
        <v>-27.12032851160167</v>
      </c>
      <c r="W12" s="3">
        <f t="shared" si="11"/>
        <v>5.719867404791664</v>
      </c>
      <c r="X12" s="3">
        <f t="shared" si="12"/>
        <v>-22.277412705958515</v>
      </c>
    </row>
    <row r="13" spans="2:24" x14ac:dyDescent="0.65">
      <c r="B13" s="14" t="s">
        <v>49</v>
      </c>
      <c r="C13" s="1" t="s">
        <v>31</v>
      </c>
      <c r="D13" s="3">
        <f>D3*SIN(D2/D6)</f>
        <v>4.7882820065593616</v>
      </c>
      <c r="E13" s="2" t="s">
        <v>7</v>
      </c>
      <c r="G13" s="3">
        <v>0.09</v>
      </c>
      <c r="H13" s="3">
        <f t="shared" si="6"/>
        <v>1.6391631048216708</v>
      </c>
      <c r="I13" s="3">
        <f t="shared" si="0"/>
        <v>6.2298605057636632E-2</v>
      </c>
      <c r="J13" s="3">
        <f t="shared" si="1"/>
        <v>26.362402724085072</v>
      </c>
      <c r="K13" s="3">
        <f>(I13*$D$6)-ATAN(I13)*$D$6+$D$19</f>
        <v>-8.1716637006734949</v>
      </c>
      <c r="L13" s="3">
        <f t="shared" si="7"/>
        <v>26.094735987338179</v>
      </c>
      <c r="M13" s="3">
        <f t="shared" si="8"/>
        <v>-3.7471363916951086</v>
      </c>
      <c r="N13" s="3"/>
      <c r="O13" s="3">
        <f t="shared" si="9"/>
        <v>26.094735987338179</v>
      </c>
      <c r="P13" s="3">
        <f t="shared" si="10"/>
        <v>3.7471363916951086</v>
      </c>
      <c r="Q13" s="3">
        <f t="shared" si="2"/>
        <v>7.340644741078953</v>
      </c>
      <c r="R13" s="3">
        <f t="shared" si="3"/>
        <v>-25.266664926101928</v>
      </c>
      <c r="S13" s="3">
        <f t="shared" si="4"/>
        <v>8.9277153932553368</v>
      </c>
      <c r="T13" s="3">
        <f t="shared" si="5"/>
        <v>-30.729397941662178</v>
      </c>
      <c r="U13" s="3">
        <f>$D$10*COS((G13-0.5)*PI())</f>
        <v>7.8117509690984193</v>
      </c>
      <c r="V13" s="3">
        <f>$D$10*SIN((G13-0.5)*PI())</f>
        <v>-26.888223198954407</v>
      </c>
      <c r="W13" s="3">
        <f t="shared" si="11"/>
        <v>6.4167954389022732</v>
      </c>
      <c r="X13" s="3">
        <f t="shared" si="12"/>
        <v>-22.086754770569691</v>
      </c>
    </row>
    <row r="14" spans="2:24" x14ac:dyDescent="0.65">
      <c r="B14" s="10"/>
      <c r="C14" s="1" t="s">
        <v>13</v>
      </c>
      <c r="D14" s="3">
        <f>D13/SQRT(D13^2+4*D3+4)</f>
        <v>0.52581146967339321</v>
      </c>
      <c r="E14" s="2" t="s">
        <v>7</v>
      </c>
      <c r="G14" s="3">
        <v>0.1</v>
      </c>
      <c r="H14" s="3">
        <f t="shared" si="6"/>
        <v>1.8212923386907456</v>
      </c>
      <c r="I14" s="3">
        <f t="shared" si="0"/>
        <v>6.9220672286262941E-2</v>
      </c>
      <c r="J14" s="3">
        <f t="shared" si="1"/>
        <v>26.374353593701837</v>
      </c>
      <c r="K14" s="3">
        <f>(I14*$D$6)-ATAN(I14)*$D$6+$D$19</f>
        <v>-8.1699544902788048</v>
      </c>
      <c r="L14" s="3">
        <f t="shared" si="7"/>
        <v>26.106677336768414</v>
      </c>
      <c r="M14" s="3">
        <f t="shared" si="8"/>
        <v>-3.7480562855265918</v>
      </c>
      <c r="N14" s="3"/>
      <c r="O14" s="3">
        <f t="shared" si="9"/>
        <v>26.106677336768414</v>
      </c>
      <c r="P14" s="3">
        <f t="shared" si="10"/>
        <v>3.7480562855265918</v>
      </c>
      <c r="Q14" s="3">
        <f t="shared" si="2"/>
        <v>8.130667700724203</v>
      </c>
      <c r="R14" s="3">
        <f t="shared" si="3"/>
        <v>-25.023622128761446</v>
      </c>
      <c r="S14" s="3">
        <f t="shared" si="4"/>
        <v>9.8885438199983184</v>
      </c>
      <c r="T14" s="3">
        <f t="shared" si="5"/>
        <v>-30.433808521444913</v>
      </c>
      <c r="U14" s="3">
        <f>$D$10*COS((G14-0.5)*PI())</f>
        <v>8.6524758424985286</v>
      </c>
      <c r="V14" s="3">
        <f>$D$10*SIN((G14-0.5)*PI())</f>
        <v>-26.629582456264298</v>
      </c>
      <c r="W14" s="3">
        <f t="shared" si="11"/>
        <v>7.1073908706237914</v>
      </c>
      <c r="X14" s="3">
        <f t="shared" si="12"/>
        <v>-21.87429987478853</v>
      </c>
    </row>
    <row r="15" spans="2:24" x14ac:dyDescent="0.65">
      <c r="B15" s="10"/>
      <c r="C15" s="1" t="s">
        <v>11</v>
      </c>
      <c r="D15" s="3">
        <f>D14*SQRT($D$8^2-$D$7^2)</f>
        <v>9.5765640131187233</v>
      </c>
      <c r="E15" s="1" t="s">
        <v>8</v>
      </c>
      <c r="G15" s="3">
        <v>0.11</v>
      </c>
      <c r="H15" s="3">
        <f t="shared" si="6"/>
        <v>2.0034215725598199</v>
      </c>
      <c r="I15" s="3">
        <f t="shared" si="0"/>
        <v>7.6142739514889216E-2</v>
      </c>
      <c r="J15" s="3">
        <f t="shared" si="1"/>
        <v>26.387556152475305</v>
      </c>
      <c r="K15" s="3">
        <f>(I15*$D$6)-ATAN(I15)*$D$6+$D$19</f>
        <v>-8.1678688469189922</v>
      </c>
      <c r="L15" s="3">
        <f t="shared" si="7"/>
        <v>26.119882386576489</v>
      </c>
      <c r="M15" s="3">
        <f t="shared" si="8"/>
        <v>-3.7489817032693811</v>
      </c>
      <c r="N15" s="3"/>
      <c r="O15" s="3">
        <f t="shared" si="9"/>
        <v>26.119882386576489</v>
      </c>
      <c r="P15" s="3">
        <f t="shared" si="10"/>
        <v>3.7489817032693811</v>
      </c>
      <c r="Q15" s="3">
        <f t="shared" si="2"/>
        <v>8.9126666729762469</v>
      </c>
      <c r="R15" s="3">
        <f t="shared" si="3"/>
        <v>-24.755884037518392</v>
      </c>
      <c r="S15" s="3">
        <f t="shared" si="4"/>
        <v>10.839613447849327</v>
      </c>
      <c r="T15" s="3">
        <f t="shared" si="5"/>
        <v>-30.108184606535215</v>
      </c>
      <c r="U15" s="3">
        <f>$D$10*COS((G15-0.5)*PI())</f>
        <v>9.484661766868161</v>
      </c>
      <c r="V15" s="3">
        <f>$D$10*SIN((G15-0.5)*PI())</f>
        <v>-26.344661530718312</v>
      </c>
      <c r="W15" s="3">
        <f t="shared" si="11"/>
        <v>7.7909721656417039</v>
      </c>
      <c r="X15" s="3">
        <f t="shared" si="12"/>
        <v>-21.640257685947187</v>
      </c>
    </row>
    <row r="16" spans="2:24" x14ac:dyDescent="0.65">
      <c r="B16" s="10"/>
      <c r="C16" s="1" t="s">
        <v>33</v>
      </c>
      <c r="D16" s="3">
        <f>SQRT($D$7^2+D15^2)</f>
        <v>28</v>
      </c>
      <c r="E16" s="1" t="s">
        <v>8</v>
      </c>
      <c r="G16" s="3">
        <v>0.12</v>
      </c>
      <c r="H16" s="3">
        <f t="shared" si="6"/>
        <v>2.1855508064288944</v>
      </c>
      <c r="I16" s="3">
        <f t="shared" si="0"/>
        <v>8.3064806743515518E-2</v>
      </c>
      <c r="J16" s="3">
        <f t="shared" si="1"/>
        <v>26.402008522650725</v>
      </c>
      <c r="K16" s="3">
        <f>(I16*$D$6)-ATAN(I16)*$D$6+$D$19</f>
        <v>-8.1653699553207684</v>
      </c>
      <c r="L16" s="3">
        <f t="shared" si="7"/>
        <v>26.134351725144626</v>
      </c>
      <c r="M16" s="3">
        <f t="shared" si="8"/>
        <v>-3.7498951900755126</v>
      </c>
      <c r="N16" s="3"/>
      <c r="O16" s="3">
        <f t="shared" si="9"/>
        <v>26.134351725144626</v>
      </c>
      <c r="P16" s="3">
        <f t="shared" si="10"/>
        <v>3.7498951900755126</v>
      </c>
      <c r="Q16" s="3">
        <f t="shared" si="2"/>
        <v>9.68586991926135</v>
      </c>
      <c r="R16" s="3">
        <f t="shared" si="3"/>
        <v>-24.463714877544405</v>
      </c>
      <c r="S16" s="3">
        <f t="shared" si="4"/>
        <v>11.779985685909699</v>
      </c>
      <c r="T16" s="3">
        <f t="shared" si="5"/>
        <v>-29.752847548424043</v>
      </c>
      <c r="U16" s="3">
        <f>$D$10*COS((G16-0.5)*PI())</f>
        <v>10.307487475170987</v>
      </c>
      <c r="V16" s="3">
        <f>$D$10*SIN((G16-0.5)*PI())</f>
        <v>-26.033741604871039</v>
      </c>
      <c r="W16" s="3">
        <f t="shared" si="11"/>
        <v>8.4668647117475953</v>
      </c>
      <c r="X16" s="3">
        <f t="shared" si="12"/>
        <v>-21.384859175429781</v>
      </c>
    </row>
    <row r="17" spans="2:24" x14ac:dyDescent="0.65">
      <c r="B17" s="10"/>
      <c r="C17" s="1" t="s">
        <v>16</v>
      </c>
      <c r="D17" s="3">
        <f>D15/$D$7</f>
        <v>0.36397023426620234</v>
      </c>
      <c r="E17" s="2" t="s">
        <v>7</v>
      </c>
      <c r="G17" s="3">
        <v>0.13</v>
      </c>
      <c r="H17" s="3">
        <f t="shared" si="6"/>
        <v>2.3676800402979694</v>
      </c>
      <c r="I17" s="3">
        <f t="shared" si="0"/>
        <v>8.998687397214182E-2</v>
      </c>
      <c r="J17" s="3">
        <f t="shared" si="1"/>
        <v>26.41770865302032</v>
      </c>
      <c r="K17" s="3">
        <f>(I17*$D$6)-ATAN(I17)*$D$6+$D$19</f>
        <v>-8.1624212336836628</v>
      </c>
      <c r="L17" s="3">
        <f t="shared" si="7"/>
        <v>26.150085759731873</v>
      </c>
      <c r="M17" s="3">
        <f t="shared" si="8"/>
        <v>-3.7507792836333276</v>
      </c>
      <c r="N17" s="3"/>
      <c r="O17" s="3">
        <f t="shared" si="9"/>
        <v>26.150085759731873</v>
      </c>
      <c r="P17" s="3">
        <f t="shared" si="10"/>
        <v>3.7507792836333276</v>
      </c>
      <c r="Q17" s="3">
        <f t="shared" si="2"/>
        <v>10.449514381325383</v>
      </c>
      <c r="R17" s="3">
        <f t="shared" si="3"/>
        <v>-24.147402984526376</v>
      </c>
      <c r="S17" s="3">
        <f t="shared" si="4"/>
        <v>12.708732500312978</v>
      </c>
      <c r="T17" s="3">
        <f t="shared" si="5"/>
        <v>-29.368148021887396</v>
      </c>
      <c r="U17" s="3">
        <f>$D$10*COS((G17-0.5)*PI())</f>
        <v>11.120140937773856</v>
      </c>
      <c r="V17" s="3">
        <f>$D$10*SIN((G17-0.5)*PI())</f>
        <v>-25.697129519151471</v>
      </c>
      <c r="W17" s="3">
        <f t="shared" si="11"/>
        <v>9.1344014845999535</v>
      </c>
      <c r="X17" s="3">
        <f t="shared" si="12"/>
        <v>-21.108356390731565</v>
      </c>
    </row>
    <row r="18" spans="2:24" x14ac:dyDescent="0.65">
      <c r="B18" s="10"/>
      <c r="C18" s="1" t="s">
        <v>50</v>
      </c>
      <c r="D18" s="4">
        <f>(D17*$D$6)-ATAN(D17)*$D$6</f>
        <v>0.8539582918412485</v>
      </c>
      <c r="E18" s="1" t="s">
        <v>5</v>
      </c>
      <c r="G18" s="3">
        <v>0.14000000000000001</v>
      </c>
      <c r="H18" s="3">
        <f t="shared" si="6"/>
        <v>2.5498092741670439</v>
      </c>
      <c r="I18" s="3">
        <f t="shared" si="0"/>
        <v>9.6908941200768109E-2</v>
      </c>
      <c r="J18" s="3">
        <f t="shared" si="1"/>
        <v>26.43465432036643</v>
      </c>
      <c r="K18" s="3">
        <f>(I18*$D$6)-ATAN(I18)*$D$6+$D$19</f>
        <v>-8.1589863535108158</v>
      </c>
      <c r="L18" s="3">
        <f t="shared" si="7"/>
        <v>26.167084716401884</v>
      </c>
      <c r="M18" s="3">
        <f t="shared" si="8"/>
        <v>-3.7516165158387942</v>
      </c>
      <c r="N18" s="3"/>
      <c r="O18" s="3">
        <f t="shared" si="9"/>
        <v>26.167084716401884</v>
      </c>
      <c r="P18" s="3">
        <f t="shared" si="10"/>
        <v>3.7516165158387942</v>
      </c>
      <c r="Q18" s="3">
        <f t="shared" si="2"/>
        <v>11.202846434280215</v>
      </c>
      <c r="R18" s="3">
        <f t="shared" si="3"/>
        <v>-23.80726052011391</v>
      </c>
      <c r="S18" s="3">
        <f t="shared" si="4"/>
        <v>13.624937330082325</v>
      </c>
      <c r="T18" s="3">
        <f t="shared" si="5"/>
        <v>-28.954465678912626</v>
      </c>
      <c r="U18" s="3">
        <f>$D$10*COS((G18-0.5)*PI())</f>
        <v>11.921820163822034</v>
      </c>
      <c r="V18" s="3">
        <f>$D$10*SIN((G18-0.5)*PI())</f>
        <v>-25.335157469048546</v>
      </c>
      <c r="W18" s="3">
        <f t="shared" si="11"/>
        <v>9.7929237059966709</v>
      </c>
      <c r="X18" s="3">
        <f t="shared" si="12"/>
        <v>-20.811022206718452</v>
      </c>
    </row>
    <row r="19" spans="2:24" x14ac:dyDescent="0.65">
      <c r="B19" s="1" t="s">
        <v>29</v>
      </c>
      <c r="C19" s="1" t="s">
        <v>30</v>
      </c>
      <c r="D19" s="3">
        <f>-(D12/2+D18)</f>
        <v>-8.1762707900630165</v>
      </c>
      <c r="E19" s="1" t="s">
        <v>5</v>
      </c>
      <c r="G19" s="3">
        <v>0.15</v>
      </c>
      <c r="H19" s="3">
        <f t="shared" si="6"/>
        <v>2.731938508036118</v>
      </c>
      <c r="I19" s="3">
        <f t="shared" si="0"/>
        <v>0.1038310084293944</v>
      </c>
      <c r="J19" s="3">
        <f t="shared" si="1"/>
        <v>26.452843131019584</v>
      </c>
      <c r="K19" s="3">
        <f>(I19*$D$6)-ATAN(I19)*$D$6+$D$19</f>
        <v>-8.1550292590865325</v>
      </c>
      <c r="L19" s="3">
        <f t="shared" si="7"/>
        <v>26.185348639965113</v>
      </c>
      <c r="M19" s="3">
        <f t="shared" si="8"/>
        <v>-3.7523894144674284</v>
      </c>
      <c r="N19" s="3"/>
      <c r="O19" s="3">
        <f t="shared" si="9"/>
        <v>26.185348639965113</v>
      </c>
      <c r="P19" s="3">
        <f t="shared" si="10"/>
        <v>3.7523894144674284</v>
      </c>
      <c r="Q19" s="3">
        <f t="shared" si="2"/>
        <v>11.945122630340451</v>
      </c>
      <c r="R19" s="3">
        <f t="shared" si="3"/>
        <v>-23.443623163853484</v>
      </c>
      <c r="S19" s="3">
        <f t="shared" si="4"/>
        <v>14.527695991665498</v>
      </c>
      <c r="T19" s="3">
        <f t="shared" si="5"/>
        <v>-28.512208774027769</v>
      </c>
      <c r="U19" s="3">
        <f>$D$10*COS((G19-0.5)*PI())</f>
        <v>12.711733992707311</v>
      </c>
      <c r="V19" s="3">
        <f>$D$10*SIN((G19-0.5)*PI())</f>
        <v>-24.948182677274296</v>
      </c>
      <c r="W19" s="3">
        <f t="shared" si="11"/>
        <v>10.441781494009577</v>
      </c>
      <c r="X19" s="3">
        <f t="shared" si="12"/>
        <v>-20.49315005633246</v>
      </c>
    </row>
    <row r="20" spans="2:24" x14ac:dyDescent="0.65">
      <c r="G20" s="3">
        <v>0.16</v>
      </c>
      <c r="H20" s="3">
        <f t="shared" si="6"/>
        <v>2.914067741905193</v>
      </c>
      <c r="I20" s="3">
        <f t="shared" si="0"/>
        <v>0.1107530756580207</v>
      </c>
      <c r="J20" s="3">
        <f t="shared" si="1"/>
        <v>26.472272522529149</v>
      </c>
      <c r="K20" s="3">
        <f>(I20*$D$6)-ATAN(I20)*$D$6+$D$19</f>
        <v>-8.150514186575526</v>
      </c>
      <c r="L20" s="3">
        <f t="shared" si="7"/>
        <v>26.204877393935487</v>
      </c>
      <c r="M20" s="3">
        <f t="shared" si="8"/>
        <v>-3.7530805048467415</v>
      </c>
      <c r="N20" s="3"/>
      <c r="O20" s="3">
        <f t="shared" si="9"/>
        <v>26.204877393935487</v>
      </c>
      <c r="P20" s="3">
        <f t="shared" si="10"/>
        <v>3.7530805048467415</v>
      </c>
      <c r="Q20" s="3">
        <f t="shared" si="2"/>
        <v>12.675610432516676</v>
      </c>
      <c r="R20" s="3">
        <f t="shared" si="3"/>
        <v>-23.056849781913265</v>
      </c>
      <c r="S20" s="3">
        <f t="shared" si="4"/>
        <v>15.41611757125489</v>
      </c>
      <c r="T20" s="3">
        <f t="shared" si="5"/>
        <v>-28.041813761403635</v>
      </c>
      <c r="U20" s="3">
        <f>$D$10*COS((G20-0.5)*PI())</f>
        <v>13.48910287484803</v>
      </c>
      <c r="V20" s="3">
        <f>$D$10*SIN((G20-0.5)*PI())</f>
        <v>-24.536587041228181</v>
      </c>
      <c r="W20" s="3">
        <f t="shared" si="11"/>
        <v>11.080334504339453</v>
      </c>
      <c r="X20" s="3">
        <f t="shared" si="12"/>
        <v>-20.155053641008863</v>
      </c>
    </row>
    <row r="21" spans="2:24" x14ac:dyDescent="0.65">
      <c r="C21" s="1" t="s">
        <v>14</v>
      </c>
      <c r="D21" s="1" t="s">
        <v>15</v>
      </c>
      <c r="G21" s="3">
        <v>0.17</v>
      </c>
      <c r="H21" s="3">
        <f t="shared" si="6"/>
        <v>3.0961969757742676</v>
      </c>
      <c r="I21" s="3">
        <f t="shared" si="0"/>
        <v>0.11767514288664699</v>
      </c>
      <c r="J21" s="3">
        <f t="shared" si="1"/>
        <v>26.492939765443793</v>
      </c>
      <c r="K21" s="3">
        <f>(I21*$D$6)-ATAN(I21)*$D$6+$D$19</f>
        <v>-8.1454056827195629</v>
      </c>
      <c r="L21" s="3">
        <f t="shared" si="7"/>
        <v>26.225670660501578</v>
      </c>
      <c r="M21" s="3">
        <f t="shared" si="8"/>
        <v>-3.7536723115290456</v>
      </c>
      <c r="N21" s="3"/>
      <c r="O21" s="3">
        <f t="shared" si="9"/>
        <v>26.225670660501578</v>
      </c>
      <c r="P21" s="3">
        <f t="shared" si="10"/>
        <v>3.7536723115290456</v>
      </c>
      <c r="Q21" s="3">
        <f t="shared" si="2"/>
        <v>13.393588937540999</v>
      </c>
      <c r="R21" s="3">
        <f t="shared" si="3"/>
        <v>-22.647322072925501</v>
      </c>
      <c r="S21" s="3">
        <f t="shared" si="4"/>
        <v>16.289325304011886</v>
      </c>
      <c r="T21" s="3">
        <f t="shared" si="5"/>
        <v>-27.543744864126193</v>
      </c>
      <c r="U21" s="3">
        <f>$D$10*COS((G21-0.5)*PI())</f>
        <v>14.2531596410104</v>
      </c>
      <c r="V21" s="3">
        <f>$D$10*SIN((G21-0.5)*PI())</f>
        <v>-24.10077675611042</v>
      </c>
      <c r="W21" s="3">
        <f t="shared" si="11"/>
        <v>11.707952562258543</v>
      </c>
      <c r="X21" s="3">
        <f t="shared" si="12"/>
        <v>-19.7970666210907</v>
      </c>
    </row>
    <row r="22" spans="2:24" x14ac:dyDescent="0.65">
      <c r="B22" s="10" t="s">
        <v>36</v>
      </c>
      <c r="C22" s="1">
        <v>0</v>
      </c>
      <c r="D22" s="1">
        <v>0</v>
      </c>
      <c r="G22" s="3">
        <v>0.18</v>
      </c>
      <c r="H22" s="3">
        <f t="shared" si="6"/>
        <v>3.2783262096433416</v>
      </c>
      <c r="I22" s="3">
        <f t="shared" si="0"/>
        <v>0.12459721011527326</v>
      </c>
      <c r="J22" s="3">
        <f t="shared" si="1"/>
        <v>26.514841965198922</v>
      </c>
      <c r="K22" s="3">
        <f>(I22*$D$6)-ATAN(I22)*$D$6+$D$19</f>
        <v>-8.1396686231084079</v>
      </c>
      <c r="L22" s="3">
        <f t="shared" si="7"/>
        <v>26.247727940512206</v>
      </c>
      <c r="M22" s="3">
        <f t="shared" si="8"/>
        <v>-3.7541473599645432</v>
      </c>
      <c r="N22" s="3"/>
      <c r="O22" s="3">
        <f t="shared" si="9"/>
        <v>26.247727940512206</v>
      </c>
      <c r="P22" s="3">
        <f t="shared" si="10"/>
        <v>3.7541473599645432</v>
      </c>
      <c r="Q22" s="3">
        <f t="shared" si="2"/>
        <v>14.098349587311553</v>
      </c>
      <c r="R22" s="3">
        <f t="shared" si="3"/>
        <v>-22.215444191296097</v>
      </c>
      <c r="S22" s="3">
        <f t="shared" si="4"/>
        <v>17.146457439327889</v>
      </c>
      <c r="T22" s="3">
        <f t="shared" si="5"/>
        <v>-27.018493616064482</v>
      </c>
      <c r="U22" s="3">
        <f>$D$10*COS((G22-0.5)*PI())</f>
        <v>15.003150259411903</v>
      </c>
      <c r="V22" s="3">
        <f>$D$10*SIN((G22-0.5)*PI())</f>
        <v>-23.641181914056421</v>
      </c>
      <c r="W22" s="3">
        <f t="shared" si="11"/>
        <v>12.324016284516921</v>
      </c>
      <c r="X22" s="3">
        <f t="shared" si="12"/>
        <v>-19.419542286546346</v>
      </c>
    </row>
    <row r="23" spans="2:24" x14ac:dyDescent="0.65">
      <c r="B23" s="10"/>
      <c r="C23" s="3">
        <f>$D$8*COS(PI()/180*$D$12/2)</f>
        <v>31.739036321477251</v>
      </c>
      <c r="D23" s="3">
        <f>-$D$8*SIN(PI()/180*$D$12/2)</f>
        <v>-4.0784278078627176</v>
      </c>
      <c r="G23" s="3">
        <v>0.19</v>
      </c>
      <c r="H23" s="3">
        <f t="shared" si="6"/>
        <v>3.4604554435124166</v>
      </c>
      <c r="I23" s="3">
        <f t="shared" si="0"/>
        <v>0.13151927734389957</v>
      </c>
      <c r="J23" s="3">
        <f t="shared" si="1"/>
        <v>26.537976064108094</v>
      </c>
      <c r="K23" s="3">
        <f>(I23*$D$6)-ATAN(I23)*$D$6+$D$19</f>
        <v>-8.1332682300029013</v>
      </c>
      <c r="L23" s="3">
        <f t="shared" si="7"/>
        <v>26.27104855347654</v>
      </c>
      <c r="M23" s="3">
        <f t="shared" si="8"/>
        <v>-3.7544881781745425</v>
      </c>
      <c r="N23" s="3"/>
      <c r="O23" s="3">
        <f t="shared" si="9"/>
        <v>26.27104855347654</v>
      </c>
      <c r="P23" s="3">
        <f t="shared" si="10"/>
        <v>3.7544881781745425</v>
      </c>
      <c r="Q23" s="3">
        <f t="shared" si="2"/>
        <v>14.789196868153809</v>
      </c>
      <c r="R23" s="3">
        <f t="shared" si="3"/>
        <v>-21.761642348352961</v>
      </c>
      <c r="S23" s="3">
        <f t="shared" si="4"/>
        <v>17.986668091268179</v>
      </c>
      <c r="T23" s="3">
        <f t="shared" si="5"/>
        <v>-26.466578376785979</v>
      </c>
      <c r="U23" s="3">
        <f>$D$10*COS((G23-0.5)*PI())</f>
        <v>15.738334579859657</v>
      </c>
      <c r="V23" s="3">
        <f>$D$10*SIN((G23-0.5)*PI())</f>
        <v>-23.158256079687732</v>
      </c>
      <c r="W23" s="3">
        <f t="shared" si="11"/>
        <v>12.927917690599003</v>
      </c>
      <c r="X23" s="3">
        <f t="shared" si="12"/>
        <v>-19.02285320831492</v>
      </c>
    </row>
    <row r="24" spans="2:24" x14ac:dyDescent="0.65">
      <c r="B24" s="10" t="s">
        <v>35</v>
      </c>
      <c r="C24" s="1">
        <v>0</v>
      </c>
      <c r="D24" s="1">
        <v>0</v>
      </c>
      <c r="G24" s="3">
        <v>0.2</v>
      </c>
      <c r="H24" s="3">
        <f t="shared" si="6"/>
        <v>3.6425846773814912</v>
      </c>
      <c r="I24" s="3">
        <f t="shared" si="0"/>
        <v>0.13844134457252588</v>
      </c>
      <c r="J24" s="3">
        <f t="shared" si="1"/>
        <v>26.562338843455294</v>
      </c>
      <c r="K24" s="3">
        <f>(I24*$D$6)-ATAN(I24)*$D$6+$D$19</f>
        <v>-8.1261700896892268</v>
      </c>
      <c r="L24" s="3">
        <f t="shared" si="7"/>
        <v>26.295631637578666</v>
      </c>
      <c r="M24" s="3">
        <f t="shared" si="8"/>
        <v>-3.7546772984246992</v>
      </c>
      <c r="N24" s="3"/>
      <c r="O24" s="3">
        <f t="shared" si="9"/>
        <v>26.295631637578666</v>
      </c>
      <c r="P24" s="3">
        <f t="shared" si="10"/>
        <v>3.7546772984246992</v>
      </c>
      <c r="Q24" s="3">
        <f t="shared" si="2"/>
        <v>15.465448997208572</v>
      </c>
      <c r="R24" s="3">
        <f t="shared" si="3"/>
        <v>-21.28636439172692</v>
      </c>
      <c r="S24" s="3">
        <f t="shared" si="4"/>
        <v>18.80912807335914</v>
      </c>
      <c r="T24" s="3">
        <f t="shared" si="5"/>
        <v>-25.888543819998318</v>
      </c>
      <c r="U24" s="3">
        <f>$D$10*COS((G24-0.5)*PI())</f>
        <v>16.457987064189247</v>
      </c>
      <c r="V24" s="3">
        <f>$D$10*SIN((G24-0.5)*PI())</f>
        <v>-22.652475842498529</v>
      </c>
      <c r="W24" s="3">
        <f t="shared" si="11"/>
        <v>13.519060802726882</v>
      </c>
      <c r="X24" s="3">
        <f t="shared" si="12"/>
        <v>-18.607390870623792</v>
      </c>
    </row>
    <row r="25" spans="2:24" x14ac:dyDescent="0.65">
      <c r="B25" s="10"/>
      <c r="C25" s="3">
        <f>$D$8*COS(-PI()/180*$D$19)</f>
        <v>31.674726918396949</v>
      </c>
      <c r="D25" s="3">
        <f>$D$8*SIN(PI()/180*$D$19)</f>
        <v>-4.5510080910694501</v>
      </c>
      <c r="G25" s="3">
        <v>0.21</v>
      </c>
      <c r="H25" s="3">
        <f t="shared" si="6"/>
        <v>3.8247139112505657</v>
      </c>
      <c r="I25" s="3">
        <f t="shared" si="0"/>
        <v>0.14536341180115217</v>
      </c>
      <c r="J25" s="3">
        <f t="shared" si="1"/>
        <v>26.587926925684766</v>
      </c>
      <c r="K25" s="3">
        <f>(I25*$D$6)-ATAN(I25)*$D$6+$D$19</f>
        <v>-8.1183401693445045</v>
      </c>
      <c r="L25" s="3">
        <f t="shared" si="7"/>
        <v>26.321476149706641</v>
      </c>
      <c r="M25" s="3">
        <f t="shared" si="8"/>
        <v>-3.7546972588981626</v>
      </c>
      <c r="N25" s="3"/>
      <c r="O25" s="3">
        <f t="shared" si="9"/>
        <v>26.321476149706641</v>
      </c>
      <c r="P25" s="3">
        <f t="shared" si="10"/>
        <v>3.7546972588981626</v>
      </c>
      <c r="Q25" s="3">
        <f t="shared" si="2"/>
        <v>16.126438595269374</v>
      </c>
      <c r="R25" s="3">
        <f t="shared" si="3"/>
        <v>-20.790079363380162</v>
      </c>
      <c r="S25" s="3">
        <f t="shared" si="4"/>
        <v>19.613025716895248</v>
      </c>
      <c r="T25" s="3">
        <f t="shared" si="5"/>
        <v>-25.284960396022093</v>
      </c>
      <c r="U25" s="3">
        <f>$D$10*COS((G25-0.5)*PI())</f>
        <v>17.161397502283343</v>
      </c>
      <c r="V25" s="3">
        <f>$D$10*SIN((G25-0.5)*PI())</f>
        <v>-22.124340346519332</v>
      </c>
      <c r="W25" s="3">
        <f t="shared" si="11"/>
        <v>14.09686223401846</v>
      </c>
      <c r="X25" s="3">
        <f t="shared" si="12"/>
        <v>-18.17356528464088</v>
      </c>
    </row>
    <row r="26" spans="2:24" x14ac:dyDescent="0.65">
      <c r="B26" s="10" t="s">
        <v>34</v>
      </c>
      <c r="C26" s="1">
        <v>0</v>
      </c>
      <c r="D26" s="1">
        <v>0</v>
      </c>
      <c r="G26" s="3">
        <v>0.22</v>
      </c>
      <c r="H26" s="3">
        <f t="shared" si="6"/>
        <v>4.0068431451196398</v>
      </c>
      <c r="I26" s="3">
        <f t="shared" si="0"/>
        <v>0.15228547902977843</v>
      </c>
      <c r="J26" s="3">
        <f t="shared" si="1"/>
        <v>26.614736776685049</v>
      </c>
      <c r="K26" s="3">
        <f>(I26*$D$6)-ATAN(I26)*$D$6+$D$19</f>
        <v>-8.109744833395121</v>
      </c>
      <c r="L26" s="3">
        <f t="shared" si="7"/>
        <v>26.348580865496015</v>
      </c>
      <c r="M26" s="3">
        <f t="shared" si="8"/>
        <v>-3.7545306053685095</v>
      </c>
      <c r="N26" s="3"/>
      <c r="O26" s="3">
        <f t="shared" si="9"/>
        <v>26.348580865496015</v>
      </c>
      <c r="P26" s="3">
        <f t="shared" si="10"/>
        <v>3.7545306053685095</v>
      </c>
      <c r="Q26" s="3">
        <f t="shared" si="2"/>
        <v>16.771513345405172</v>
      </c>
      <c r="R26" s="3">
        <f t="shared" si="3"/>
        <v>-20.273277036718447</v>
      </c>
      <c r="S26" s="3">
        <f t="shared" si="4"/>
        <v>20.397567671958068</v>
      </c>
      <c r="T26" s="3">
        <f t="shared" si="5"/>
        <v>-24.656423768825256</v>
      </c>
      <c r="U26" s="3">
        <f>$D$10*COS((G26-0.5)*PI())</f>
        <v>17.847871712963311</v>
      </c>
      <c r="V26" s="3">
        <f>$D$10*SIN((G26-0.5)*PI())</f>
        <v>-21.5743707977221</v>
      </c>
      <c r="W26" s="3">
        <f t="shared" si="11"/>
        <v>14.660751764219862</v>
      </c>
      <c r="X26" s="3">
        <f t="shared" si="12"/>
        <v>-17.721804583843152</v>
      </c>
    </row>
    <row r="27" spans="2:24" x14ac:dyDescent="0.65">
      <c r="B27" s="10"/>
      <c r="C27" s="1">
        <v>200</v>
      </c>
      <c r="D27" s="1">
        <v>0</v>
      </c>
      <c r="G27" s="3">
        <v>0.23</v>
      </c>
      <c r="H27" s="3">
        <f t="shared" si="6"/>
        <v>4.1889723789887148</v>
      </c>
      <c r="I27" s="3">
        <f t="shared" si="0"/>
        <v>0.15920754625840475</v>
      </c>
      <c r="J27" s="3">
        <f t="shared" si="1"/>
        <v>26.642764708163636</v>
      </c>
      <c r="K27" s="3">
        <f>(I27*$D$6)-ATAN(I27)*$D$6+$D$19</f>
        <v>-8.1003508593503266</v>
      </c>
      <c r="L27" s="3">
        <f t="shared" si="7"/>
        <v>26.376944379387819</v>
      </c>
      <c r="M27" s="3">
        <f t="shared" si="8"/>
        <v>-3.7541598928723121</v>
      </c>
      <c r="N27" s="3"/>
      <c r="O27" s="3">
        <f t="shared" si="9"/>
        <v>26.376944379387819</v>
      </c>
      <c r="P27" s="3">
        <f t="shared" si="10"/>
        <v>3.7541598928723121</v>
      </c>
      <c r="Q27" s="3">
        <f t="shared" si="2"/>
        <v>17.400036636718401</v>
      </c>
      <c r="R27" s="3">
        <f t="shared" si="3"/>
        <v>-19.736467433243892</v>
      </c>
      <c r="S27" s="3">
        <f t="shared" si="4"/>
        <v>21.161979690356858</v>
      </c>
      <c r="T27" s="3">
        <f t="shared" si="5"/>
        <v>-24.003554228174707</v>
      </c>
      <c r="U27" s="3">
        <f>$D$10*COS((G27-0.5)*PI())</f>
        <v>18.516732229062249</v>
      </c>
      <c r="V27" s="3">
        <f>$D$10*SIN((G27-0.5)*PI())</f>
        <v>-21.003109949652867</v>
      </c>
      <c r="W27" s="3">
        <f t="shared" si="11"/>
        <v>15.210172902443992</v>
      </c>
      <c r="X27" s="3">
        <f t="shared" si="12"/>
        <v>-17.25255460150057</v>
      </c>
    </row>
    <row r="28" spans="2:24" x14ac:dyDescent="0.65">
      <c r="G28" s="3">
        <v>0.24</v>
      </c>
      <c r="H28" s="3">
        <f t="shared" si="6"/>
        <v>4.3711016128577889</v>
      </c>
      <c r="I28" s="3">
        <f t="shared" si="0"/>
        <v>0.16612961348703104</v>
      </c>
      <c r="J28" s="3">
        <f t="shared" si="1"/>
        <v>26.672006880108729</v>
      </c>
      <c r="K28" s="3">
        <f>(I28*$D$6)-ATAN(I28)*$D$6+$D$19</f>
        <v>-8.0901254530950446</v>
      </c>
      <c r="L28" s="3">
        <f t="shared" si="7"/>
        <v>26.406565104701034</v>
      </c>
      <c r="M28" s="3">
        <f t="shared" si="8"/>
        <v>-3.7535676873812847</v>
      </c>
      <c r="N28" s="3"/>
      <c r="O28" s="3">
        <f t="shared" si="9"/>
        <v>26.406565104701034</v>
      </c>
      <c r="P28" s="3">
        <f t="shared" si="10"/>
        <v>3.7535676873812847</v>
      </c>
      <c r="Q28" s="3">
        <f t="shared" si="2"/>
        <v>18.011388192603071</v>
      </c>
      <c r="R28" s="3">
        <f t="shared" si="3"/>
        <v>-19.180180319225315</v>
      </c>
      <c r="S28" s="3">
        <f t="shared" si="4"/>
        <v>21.905507389718036</v>
      </c>
      <c r="T28" s="3">
        <f t="shared" si="5"/>
        <v>-23.32699607748517</v>
      </c>
      <c r="U28" s="3">
        <f>$D$10*COS((G28-0.5)*PI())</f>
        <v>19.167318966003283</v>
      </c>
      <c r="V28" s="3">
        <f>$D$10*SIN((G28-0.5)*PI())</f>
        <v>-20.411121567799523</v>
      </c>
      <c r="W28" s="3">
        <f t="shared" si="11"/>
        <v>15.744583436359838</v>
      </c>
      <c r="X28" s="3">
        <f t="shared" si="12"/>
        <v>-16.766278430692466</v>
      </c>
    </row>
    <row r="29" spans="2:24" x14ac:dyDescent="0.65">
      <c r="G29" s="3">
        <v>0.25</v>
      </c>
      <c r="H29" s="3">
        <f t="shared" si="6"/>
        <v>4.5532308467268638</v>
      </c>
      <c r="I29" s="3">
        <f t="shared" si="0"/>
        <v>0.17305168071565732</v>
      </c>
      <c r="J29" s="3">
        <f t="shared" si="1"/>
        <v>26.702459303334301</v>
      </c>
      <c r="K29" s="3">
        <f>(I29*$D$6)-ATAN(I29)*$D$6+$D$19</f>
        <v>-8.0790362636269162</v>
      </c>
      <c r="L29" s="3">
        <f t="shared" si="7"/>
        <v>26.437441273719536</v>
      </c>
      <c r="M29" s="3">
        <f t="shared" si="8"/>
        <v>-3.7527365674738169</v>
      </c>
      <c r="N29" s="3"/>
      <c r="O29" s="3">
        <f t="shared" si="9"/>
        <v>26.437441273719536</v>
      </c>
      <c r="P29" s="3">
        <f t="shared" si="10"/>
        <v>3.7527365674738169</v>
      </c>
      <c r="Q29" s="3">
        <f t="shared" si="2"/>
        <v>18.604964682882894</v>
      </c>
      <c r="R29" s="3">
        <f t="shared" si="3"/>
        <v>-18.604964682882891</v>
      </c>
      <c r="S29" s="3">
        <f t="shared" si="4"/>
        <v>22.627416997969522</v>
      </c>
      <c r="T29" s="3">
        <f t="shared" si="5"/>
        <v>-22.627416997969519</v>
      </c>
      <c r="U29" s="3">
        <f>$D$10*COS((G29-0.5)*PI())</f>
        <v>19.798989873223331</v>
      </c>
      <c r="V29" s="3">
        <f>$D$10*SIN((G29-0.5)*PI())</f>
        <v>-19.798989873223327</v>
      </c>
      <c r="W29" s="3">
        <f t="shared" si="11"/>
        <v>16.263455967290593</v>
      </c>
      <c r="X29" s="3">
        <f t="shared" si="12"/>
        <v>-16.263455967290593</v>
      </c>
    </row>
    <row r="30" spans="2:24" x14ac:dyDescent="0.65">
      <c r="G30" s="3">
        <v>0.26</v>
      </c>
      <c r="H30" s="3">
        <f t="shared" si="6"/>
        <v>4.7353600805959388</v>
      </c>
      <c r="I30" s="3">
        <f t="shared" si="0"/>
        <v>0.17997374794428364</v>
      </c>
      <c r="J30" s="3">
        <f t="shared" si="1"/>
        <v>26.734117842104702</v>
      </c>
      <c r="K30" s="3">
        <f>(I30*$D$6)-ATAN(I30)*$D$6+$D$19</f>
        <v>-8.0670513972241178</v>
      </c>
      <c r="L30" s="3">
        <f t="shared" si="7"/>
        <v>26.469570937793467</v>
      </c>
      <c r="M30" s="3">
        <f t="shared" si="8"/>
        <v>-3.7516491260058338</v>
      </c>
      <c r="N30" s="3"/>
      <c r="O30" s="3">
        <f t="shared" si="9"/>
        <v>26.469570937793467</v>
      </c>
      <c r="P30" s="3">
        <f t="shared" si="10"/>
        <v>3.7516491260058338</v>
      </c>
      <c r="Q30" s="3">
        <f t="shared" si="2"/>
        <v>19.180180319225315</v>
      </c>
      <c r="R30" s="3">
        <f t="shared" si="3"/>
        <v>-18.011388192603071</v>
      </c>
      <c r="S30" s="3">
        <f t="shared" si="4"/>
        <v>23.32699607748517</v>
      </c>
      <c r="T30" s="3">
        <f t="shared" si="5"/>
        <v>-21.905507389718036</v>
      </c>
      <c r="U30" s="3">
        <f>$D$10*COS((G30-0.5)*PI())</f>
        <v>20.411121567799523</v>
      </c>
      <c r="V30" s="3">
        <f>$D$10*SIN((G30-0.5)*PI())</f>
        <v>-19.167318966003283</v>
      </c>
      <c r="W30" s="3">
        <f t="shared" si="11"/>
        <v>16.766278430692466</v>
      </c>
      <c r="X30" s="3">
        <f t="shared" si="12"/>
        <v>-15.744583436359838</v>
      </c>
    </row>
    <row r="31" spans="2:24" x14ac:dyDescent="0.65">
      <c r="G31" s="3">
        <v>0.27</v>
      </c>
      <c r="H31" s="3">
        <f t="shared" si="6"/>
        <v>4.9174893144650129</v>
      </c>
      <c r="I31" s="3">
        <f t="shared" si="0"/>
        <v>0.18689581517290993</v>
      </c>
      <c r="J31" s="3">
        <f t="shared" si="1"/>
        <v>26.766978216834953</v>
      </c>
      <c r="K31" s="3">
        <f>(I31*$D$6)-ATAN(I31)*$D$6+$D$19</f>
        <v>-8.0541394310315901</v>
      </c>
      <c r="L31" s="3">
        <f t="shared" si="7"/>
        <v>26.502951967455118</v>
      </c>
      <c r="M31" s="3">
        <f t="shared" si="8"/>
        <v>-3.7502879717808146</v>
      </c>
      <c r="N31" s="3"/>
      <c r="O31" s="3">
        <f t="shared" si="9"/>
        <v>26.502951967455118</v>
      </c>
      <c r="P31" s="3">
        <f t="shared" si="10"/>
        <v>3.7502879717808146</v>
      </c>
      <c r="Q31" s="3">
        <f t="shared" si="2"/>
        <v>19.736467433243892</v>
      </c>
      <c r="R31" s="3">
        <f t="shared" si="3"/>
        <v>-17.400036636718401</v>
      </c>
      <c r="S31" s="3">
        <f t="shared" si="4"/>
        <v>24.003554228174707</v>
      </c>
      <c r="T31" s="3">
        <f t="shared" si="5"/>
        <v>-21.161979690356858</v>
      </c>
      <c r="U31" s="3">
        <f>$D$10*COS((G31-0.5)*PI())</f>
        <v>21.003109949652867</v>
      </c>
      <c r="V31" s="3">
        <f>$D$10*SIN((G31-0.5)*PI())</f>
        <v>-18.516732229062249</v>
      </c>
      <c r="W31" s="3">
        <f t="shared" si="11"/>
        <v>17.25255460150057</v>
      </c>
      <c r="X31" s="3">
        <f t="shared" si="12"/>
        <v>-15.210172902443992</v>
      </c>
    </row>
    <row r="32" spans="2:24" x14ac:dyDescent="0.65">
      <c r="G32" s="3">
        <v>0.28000000000000003</v>
      </c>
      <c r="H32" s="3">
        <f t="shared" si="6"/>
        <v>5.0996185483340879</v>
      </c>
      <c r="I32" s="3">
        <f t="shared" si="0"/>
        <v>0.19381788240153622</v>
      </c>
      <c r="J32" s="3">
        <f t="shared" si="1"/>
        <v>26.801036006862727</v>
      </c>
      <c r="K32" s="3">
        <f>(I32*$D$6)-ATAN(I32)*$D$6+$D$19</f>
        <v>-8.040269426054822</v>
      </c>
      <c r="L32" s="3">
        <f t="shared" si="7"/>
        <v>26.537582052549201</v>
      </c>
      <c r="M32" s="3">
        <f t="shared" si="8"/>
        <v>-3.7486357312188856</v>
      </c>
      <c r="N32" s="3"/>
      <c r="O32" s="3">
        <f t="shared" si="9"/>
        <v>26.537582052549201</v>
      </c>
      <c r="P32" s="3">
        <f t="shared" si="10"/>
        <v>3.7486357312188856</v>
      </c>
      <c r="Q32" s="3">
        <f t="shared" si="2"/>
        <v>20.273277036718451</v>
      </c>
      <c r="R32" s="3">
        <f t="shared" si="3"/>
        <v>-16.771513345405172</v>
      </c>
      <c r="S32" s="3">
        <f t="shared" si="4"/>
        <v>24.65642376882526</v>
      </c>
      <c r="T32" s="3">
        <f t="shared" si="5"/>
        <v>-20.397567671958068</v>
      </c>
      <c r="U32" s="3">
        <f>$D$10*COS((G32-0.5)*PI())</f>
        <v>21.574370797722104</v>
      </c>
      <c r="V32" s="3">
        <f>$D$10*SIN((G32-0.5)*PI())</f>
        <v>-17.847871712963311</v>
      </c>
      <c r="W32" s="3">
        <f t="shared" si="11"/>
        <v>17.721804583843156</v>
      </c>
      <c r="X32" s="3">
        <f t="shared" si="12"/>
        <v>-14.660751764219862</v>
      </c>
    </row>
    <row r="33" spans="7:24" x14ac:dyDescent="0.65">
      <c r="G33" s="3">
        <v>0.28999999999999998</v>
      </c>
      <c r="H33" s="3">
        <f t="shared" si="6"/>
        <v>5.281747782203162</v>
      </c>
      <c r="I33" s="3">
        <f t="shared" si="0"/>
        <v>0.20073994963016251</v>
      </c>
      <c r="J33" s="3">
        <f t="shared" si="1"/>
        <v>26.83628665328807</v>
      </c>
      <c r="K33" s="3">
        <f>(I33*$D$6)-ATAN(I33)*$D$6+$D$19</f>
        <v>-8.0254109395515236</v>
      </c>
      <c r="L33" s="3">
        <f t="shared" si="7"/>
        <v>26.573458702377618</v>
      </c>
      <c r="M33" s="3">
        <f t="shared" si="8"/>
        <v>-3.7466750500248511</v>
      </c>
      <c r="N33" s="3"/>
      <c r="O33" s="3">
        <f t="shared" si="9"/>
        <v>26.573458702377618</v>
      </c>
      <c r="P33" s="3">
        <f t="shared" si="10"/>
        <v>3.7466750500248511</v>
      </c>
      <c r="Q33" s="3">
        <f t="shared" si="2"/>
        <v>20.790079363380158</v>
      </c>
      <c r="R33" s="3">
        <f t="shared" si="3"/>
        <v>-16.126438595269374</v>
      </c>
      <c r="S33" s="3">
        <f t="shared" si="4"/>
        <v>25.28496039602209</v>
      </c>
      <c r="T33" s="3">
        <f t="shared" si="5"/>
        <v>-19.613025716895248</v>
      </c>
      <c r="U33" s="3">
        <f>$D$10*COS((G33-0.5)*PI())</f>
        <v>22.124340346519329</v>
      </c>
      <c r="V33" s="3">
        <f>$D$10*SIN((G33-0.5)*PI())</f>
        <v>-17.161397502283343</v>
      </c>
      <c r="W33" s="3">
        <f t="shared" si="11"/>
        <v>18.173565284640876</v>
      </c>
      <c r="X33" s="3">
        <f t="shared" si="12"/>
        <v>-14.09686223401846</v>
      </c>
    </row>
    <row r="34" spans="7:24" x14ac:dyDescent="0.65">
      <c r="G34" s="3">
        <v>0.3</v>
      </c>
      <c r="H34" s="3">
        <f t="shared" si="6"/>
        <v>5.4638770160722361</v>
      </c>
      <c r="I34" s="3">
        <f t="shared" si="0"/>
        <v>0.20766201685878879</v>
      </c>
      <c r="J34" s="3">
        <f t="shared" si="1"/>
        <v>26.872725461876801</v>
      </c>
      <c r="K34" s="3">
        <f>(I34*$D$6)-ATAN(I34)*$D$6+$D$19</f>
        <v>-8.0095340368129069</v>
      </c>
      <c r="L34" s="3">
        <f t="shared" si="7"/>
        <v>26.610579245858617</v>
      </c>
      <c r="M34" s="3">
        <f t="shared" si="8"/>
        <v>-3.7443885948550406</v>
      </c>
      <c r="N34" s="3"/>
      <c r="O34" s="3">
        <f t="shared" si="9"/>
        <v>26.610579245858617</v>
      </c>
      <c r="P34" s="3">
        <f t="shared" si="10"/>
        <v>3.7443885948550406</v>
      </c>
      <c r="Q34" s="3">
        <f t="shared" si="2"/>
        <v>21.28636439172692</v>
      </c>
      <c r="R34" s="3">
        <f t="shared" si="3"/>
        <v>-15.465448997208572</v>
      </c>
      <c r="S34" s="3">
        <f t="shared" si="4"/>
        <v>25.888543819998318</v>
      </c>
      <c r="T34" s="3">
        <f t="shared" si="5"/>
        <v>-18.80912807335914</v>
      </c>
      <c r="U34" s="3">
        <f>$D$10*COS((G34-0.5)*PI())</f>
        <v>22.652475842498529</v>
      </c>
      <c r="V34" s="3">
        <f>$D$10*SIN((G34-0.5)*PI())</f>
        <v>-16.457987064189247</v>
      </c>
      <c r="W34" s="3">
        <f t="shared" si="11"/>
        <v>18.607390870623792</v>
      </c>
      <c r="X34" s="3">
        <f t="shared" si="12"/>
        <v>-13.519060802726882</v>
      </c>
    </row>
    <row r="35" spans="7:24" x14ac:dyDescent="0.65">
      <c r="G35" s="3">
        <v>0.31</v>
      </c>
      <c r="H35" s="3">
        <f t="shared" si="6"/>
        <v>5.6460062499413111</v>
      </c>
      <c r="I35" s="3">
        <f t="shared" si="0"/>
        <v>0.21458408408741508</v>
      </c>
      <c r="J35" s="3">
        <f t="shared" si="1"/>
        <v>26.910347606023521</v>
      </c>
      <c r="K35" s="3">
        <f>(I35*$D$6)-ATAN(I35)*$D$6+$D$19</f>
        <v>-7.9926093023275993</v>
      </c>
      <c r="L35" s="3">
        <f t="shared" si="7"/>
        <v>26.648940831700415</v>
      </c>
      <c r="M35" s="3">
        <f t="shared" si="8"/>
        <v>-3.7417590549828579</v>
      </c>
      <c r="N35" s="3"/>
      <c r="O35" s="3">
        <f t="shared" si="9"/>
        <v>26.648940831700415</v>
      </c>
      <c r="P35" s="3">
        <f t="shared" si="10"/>
        <v>3.7417590549828579</v>
      </c>
      <c r="Q35" s="3">
        <f t="shared" si="2"/>
        <v>21.761642348352961</v>
      </c>
      <c r="R35" s="3">
        <f t="shared" si="3"/>
        <v>-14.789196868153809</v>
      </c>
      <c r="S35" s="3">
        <f t="shared" si="4"/>
        <v>26.466578376785979</v>
      </c>
      <c r="T35" s="3">
        <f t="shared" si="5"/>
        <v>-17.986668091268179</v>
      </c>
      <c r="U35" s="3">
        <f>$D$10*COS((G35-0.5)*PI())</f>
        <v>23.158256079687732</v>
      </c>
      <c r="V35" s="3">
        <f>$D$10*SIN((G35-0.5)*PI())</f>
        <v>-15.738334579859657</v>
      </c>
      <c r="W35" s="3">
        <f t="shared" si="11"/>
        <v>19.02285320831492</v>
      </c>
      <c r="X35" s="3">
        <f t="shared" si="12"/>
        <v>-12.927917690599003</v>
      </c>
    </row>
    <row r="36" spans="7:24" x14ac:dyDescent="0.65">
      <c r="G36" s="3">
        <v>0.32</v>
      </c>
      <c r="H36" s="3">
        <f t="shared" si="6"/>
        <v>5.828135483810386</v>
      </c>
      <c r="I36" s="3">
        <f t="shared" ref="I36:I67" si="13">H36/$D$7</f>
        <v>0.2215061513160414</v>
      </c>
      <c r="J36" s="3">
        <f t="shared" ref="J36:J67" si="14">SQRT($D$7^2+H36^2)</f>
        <v>26.949148129770059</v>
      </c>
      <c r="K36" s="3">
        <f>(I36*$D$6)-ATAN(I36)*$D$6+$D$19</f>
        <v>-7.9746078503225579</v>
      </c>
      <c r="L36" s="3">
        <f t="shared" si="7"/>
        <v>26.688540428589196</v>
      </c>
      <c r="M36" s="3">
        <f t="shared" si="8"/>
        <v>-3.7387691439629114</v>
      </c>
      <c r="N36" s="3"/>
      <c r="O36" s="3">
        <f t="shared" si="9"/>
        <v>26.688540428589196</v>
      </c>
      <c r="P36" s="3">
        <f t="shared" si="10"/>
        <v>3.7387691439629114</v>
      </c>
      <c r="Q36" s="3">
        <f t="shared" ref="Q36:Q68" si="15">$D$7*COS((G36-0.5)*PI())</f>
        <v>22.215444191296097</v>
      </c>
      <c r="R36" s="3">
        <f t="shared" ref="R36:R68" si="16">$D$7*SIN((G36-0.5)*PI())</f>
        <v>-14.098349587311555</v>
      </c>
      <c r="S36" s="3">
        <f t="shared" ref="S36:S68" si="17">$D$8*COS((G36-0.5)*PI())</f>
        <v>27.018493616064482</v>
      </c>
      <c r="T36" s="3">
        <f t="shared" ref="T36:T68" si="18">$D$8*SIN((G36-0.5)*PI())</f>
        <v>-17.146457439327893</v>
      </c>
      <c r="U36" s="3">
        <f>$D$10*COS((G36-0.5)*PI())</f>
        <v>23.641181914056421</v>
      </c>
      <c r="V36" s="3">
        <f>$D$10*SIN((G36-0.5)*PI())</f>
        <v>-15.003150259411907</v>
      </c>
      <c r="W36" s="3">
        <f t="shared" si="11"/>
        <v>19.419542286546346</v>
      </c>
      <c r="X36" s="3">
        <f t="shared" si="12"/>
        <v>-12.324016284516922</v>
      </c>
    </row>
    <row r="37" spans="7:24" x14ac:dyDescent="0.65">
      <c r="G37" s="3">
        <v>0.33</v>
      </c>
      <c r="H37" s="3">
        <f t="shared" si="6"/>
        <v>6.0102647176794601</v>
      </c>
      <c r="I37" s="3">
        <f t="shared" si="13"/>
        <v>0.22842821854466769</v>
      </c>
      <c r="J37" s="3">
        <f t="shared" si="14"/>
        <v>26.989121950875354</v>
      </c>
      <c r="K37" s="3">
        <f>(I37*$D$6)-ATAN(I37)*$D$6+$D$19</f>
        <v>-7.9555013346765602</v>
      </c>
      <c r="L37" s="3">
        <f t="shared" si="7"/>
        <v>26.729374825391542</v>
      </c>
      <c r="M37" s="3">
        <f t="shared" si="8"/>
        <v>-3.7354016012936069</v>
      </c>
      <c r="N37" s="3"/>
      <c r="O37" s="3">
        <f t="shared" si="9"/>
        <v>26.729374825391542</v>
      </c>
      <c r="P37" s="3">
        <f t="shared" si="10"/>
        <v>3.7354016012936069</v>
      </c>
      <c r="Q37" s="3">
        <f t="shared" si="15"/>
        <v>22.647322072925505</v>
      </c>
      <c r="R37" s="3">
        <f t="shared" si="16"/>
        <v>-13.393588937540997</v>
      </c>
      <c r="S37" s="3">
        <f t="shared" si="17"/>
        <v>27.543744864126197</v>
      </c>
      <c r="T37" s="3">
        <f t="shared" si="18"/>
        <v>-16.289325304011882</v>
      </c>
      <c r="U37" s="3">
        <f>$D$10*COS((G37-0.5)*PI())</f>
        <v>24.10077675611042</v>
      </c>
      <c r="V37" s="3">
        <f>$D$10*SIN((G37-0.5)*PI())</f>
        <v>-14.253159641010397</v>
      </c>
      <c r="W37" s="3">
        <f t="shared" si="11"/>
        <v>19.797066621090703</v>
      </c>
      <c r="X37" s="3">
        <f t="shared" si="12"/>
        <v>-11.707952562258541</v>
      </c>
    </row>
    <row r="38" spans="7:24" x14ac:dyDescent="0.65">
      <c r="G38" s="3">
        <v>0.34</v>
      </c>
      <c r="H38" s="3">
        <f t="shared" si="6"/>
        <v>6.1923939515485351</v>
      </c>
      <c r="I38" s="3">
        <f t="shared" si="13"/>
        <v>0.23535028577329398</v>
      </c>
      <c r="J38" s="3">
        <f t="shared" si="14"/>
        <v>27.030263863932486</v>
      </c>
      <c r="K38" s="3">
        <f>(I38*$D$6)-ATAN(I38)*$D$6+$D$19</f>
        <v>-7.9352619582032489</v>
      </c>
      <c r="L38" s="3">
        <f t="shared" si="7"/>
        <v>26.771440631371238</v>
      </c>
      <c r="M38" s="3">
        <f t="shared" si="8"/>
        <v>-3.7316391940780771</v>
      </c>
      <c r="N38" s="3"/>
      <c r="O38" s="3">
        <f t="shared" si="9"/>
        <v>26.771440631371238</v>
      </c>
      <c r="P38" s="3">
        <f t="shared" si="10"/>
        <v>3.7316391940780771</v>
      </c>
      <c r="Q38" s="3">
        <f t="shared" si="15"/>
        <v>23.056849781913265</v>
      </c>
      <c r="R38" s="3">
        <f t="shared" si="16"/>
        <v>-12.675610432516672</v>
      </c>
      <c r="S38" s="3">
        <f t="shared" si="17"/>
        <v>28.041813761403635</v>
      </c>
      <c r="T38" s="3">
        <f t="shared" si="18"/>
        <v>-15.416117571254887</v>
      </c>
      <c r="U38" s="3">
        <f>$D$10*COS((G38-0.5)*PI())</f>
        <v>24.536587041228181</v>
      </c>
      <c r="V38" s="3">
        <f>$D$10*SIN((G38-0.5)*PI())</f>
        <v>-13.489102874848026</v>
      </c>
      <c r="W38" s="3">
        <f t="shared" si="11"/>
        <v>20.155053641008863</v>
      </c>
      <c r="X38" s="3">
        <f t="shared" si="12"/>
        <v>-11.080334504339451</v>
      </c>
    </row>
    <row r="39" spans="7:24" x14ac:dyDescent="0.65">
      <c r="G39" s="3">
        <v>0.35</v>
      </c>
      <c r="H39" s="3">
        <f t="shared" si="6"/>
        <v>6.3745231854176092</v>
      </c>
      <c r="I39" s="3">
        <f t="shared" si="13"/>
        <v>0.24227235300192027</v>
      </c>
      <c r="J39" s="3">
        <f t="shared" si="14"/>
        <v>27.072568543528817</v>
      </c>
      <c r="K39" s="3">
        <f>(I39*$D$6)-ATAN(I39)*$D$6+$D$19</f>
        <v>-7.9138624813018854</v>
      </c>
      <c r="L39" s="3">
        <f t="shared" si="7"/>
        <v>26.814734276420435</v>
      </c>
      <c r="M39" s="3">
        <f t="shared" si="8"/>
        <v>-3.7274647186833354</v>
      </c>
      <c r="N39" s="3"/>
      <c r="O39" s="3">
        <f t="shared" si="9"/>
        <v>26.814734276420435</v>
      </c>
      <c r="P39" s="3">
        <f t="shared" si="10"/>
        <v>3.7274647186833354</v>
      </c>
      <c r="Q39" s="3">
        <f t="shared" si="15"/>
        <v>23.443623163853488</v>
      </c>
      <c r="R39" s="3">
        <f t="shared" si="16"/>
        <v>-11.945122630340451</v>
      </c>
      <c r="S39" s="3">
        <f t="shared" si="17"/>
        <v>28.512208774027773</v>
      </c>
      <c r="T39" s="3">
        <f t="shared" si="18"/>
        <v>-14.527695991665498</v>
      </c>
      <c r="U39" s="3">
        <f>$D$10*COS((G39-0.5)*PI())</f>
        <v>24.9481826772743</v>
      </c>
      <c r="V39" s="3">
        <f>$D$10*SIN((G39-0.5)*PI())</f>
        <v>-12.711733992707311</v>
      </c>
      <c r="W39" s="3">
        <f t="shared" si="11"/>
        <v>20.49315005633246</v>
      </c>
      <c r="X39" s="3">
        <f t="shared" si="12"/>
        <v>-10.441781494009577</v>
      </c>
    </row>
    <row r="40" spans="7:24" x14ac:dyDescent="0.65">
      <c r="G40" s="3">
        <v>0.36</v>
      </c>
      <c r="H40" s="3">
        <f t="shared" si="6"/>
        <v>6.5566524192866833</v>
      </c>
      <c r="I40" s="3">
        <f t="shared" si="13"/>
        <v>0.24919442023054653</v>
      </c>
      <c r="J40" s="3">
        <f t="shared" si="14"/>
        <v>27.116030547445128</v>
      </c>
      <c r="K40" s="3">
        <f>(I40*$D$6)-ATAN(I40)*$D$6+$D$19</f>
        <v>-7.8912762299752117</v>
      </c>
      <c r="L40" s="3">
        <f t="shared" si="7"/>
        <v>26.859252011305248</v>
      </c>
      <c r="M40" s="3">
        <f t="shared" si="8"/>
        <v>-3.7228610023975359</v>
      </c>
      <c r="N40" s="3"/>
      <c r="O40" s="3">
        <f t="shared" si="9"/>
        <v>26.859252011305248</v>
      </c>
      <c r="P40" s="3">
        <f t="shared" si="10"/>
        <v>3.7228610023975359</v>
      </c>
      <c r="Q40" s="3">
        <f t="shared" si="15"/>
        <v>23.807260520113907</v>
      </c>
      <c r="R40" s="3">
        <f t="shared" si="16"/>
        <v>-11.202846434280216</v>
      </c>
      <c r="S40" s="3">
        <f t="shared" si="17"/>
        <v>28.954465678912623</v>
      </c>
      <c r="T40" s="3">
        <f t="shared" si="18"/>
        <v>-13.624937330082327</v>
      </c>
      <c r="U40" s="3">
        <f>$D$10*COS((G40-0.5)*PI())</f>
        <v>25.335157469048546</v>
      </c>
      <c r="V40" s="3">
        <f>$D$10*SIN((G40-0.5)*PI())</f>
        <v>-11.921820163822035</v>
      </c>
      <c r="W40" s="3">
        <f t="shared" si="11"/>
        <v>20.811022206718448</v>
      </c>
      <c r="X40" s="3">
        <f t="shared" si="12"/>
        <v>-9.7929237059966727</v>
      </c>
    </row>
    <row r="41" spans="7:24" x14ac:dyDescent="0.65">
      <c r="G41" s="3">
        <v>0.37</v>
      </c>
      <c r="H41" s="3">
        <f t="shared" si="6"/>
        <v>6.7387816531557583</v>
      </c>
      <c r="I41" s="3">
        <f t="shared" si="13"/>
        <v>0.25611648745917287</v>
      </c>
      <c r="J41" s="3">
        <f t="shared" si="14"/>
        <v>27.160644319889542</v>
      </c>
      <c r="K41" s="3">
        <f>(I41*$D$6)-ATAN(I41)*$D$6+$D$19</f>
        <v>-7.8674771032150801</v>
      </c>
      <c r="L41" s="3">
        <f t="shared" si="7"/>
        <v>26.904989907925586</v>
      </c>
      <c r="M41" s="3">
        <f t="shared" si="8"/>
        <v>-3.7178109050852086</v>
      </c>
      <c r="N41" s="3"/>
      <c r="O41" s="3">
        <f t="shared" si="9"/>
        <v>26.904989907925586</v>
      </c>
      <c r="P41" s="3">
        <f t="shared" si="10"/>
        <v>3.7178109050852086</v>
      </c>
      <c r="Q41" s="3">
        <f t="shared" si="15"/>
        <v>24.147402984526376</v>
      </c>
      <c r="R41" s="3">
        <f t="shared" si="16"/>
        <v>-10.449514381325384</v>
      </c>
      <c r="S41" s="3">
        <f t="shared" si="17"/>
        <v>29.368148021887396</v>
      </c>
      <c r="T41" s="3">
        <f t="shared" si="18"/>
        <v>-12.70873250031298</v>
      </c>
      <c r="U41" s="3">
        <f>$D$10*COS((G41-0.5)*PI())</f>
        <v>25.697129519151471</v>
      </c>
      <c r="V41" s="3">
        <f>$D$10*SIN((G41-0.5)*PI())</f>
        <v>-11.120140937773858</v>
      </c>
      <c r="W41" s="3">
        <f t="shared" si="11"/>
        <v>21.108356390731565</v>
      </c>
      <c r="X41" s="3">
        <f t="shared" si="12"/>
        <v>-9.1344014845999535</v>
      </c>
    </row>
    <row r="42" spans="7:24" x14ac:dyDescent="0.65">
      <c r="G42" s="3">
        <v>0.38</v>
      </c>
      <c r="H42" s="3">
        <f t="shared" si="6"/>
        <v>6.9209108870248333</v>
      </c>
      <c r="I42" s="3">
        <f t="shared" si="13"/>
        <v>0.26303855468779913</v>
      </c>
      <c r="J42" s="3">
        <f t="shared" si="14"/>
        <v>27.206404194762275</v>
      </c>
      <c r="K42" s="3">
        <f>(I42*$D$6)-ATAN(I42)*$D$6+$D$19</f>
        <v>-7.8424395797576096</v>
      </c>
      <c r="L42" s="3">
        <f t="shared" si="7"/>
        <v>26.95194385958942</v>
      </c>
      <c r="M42" s="3">
        <f t="shared" si="8"/>
        <v>-3.7122973208403574</v>
      </c>
      <c r="N42" s="3"/>
      <c r="O42" s="3">
        <f t="shared" si="9"/>
        <v>26.95194385958942</v>
      </c>
      <c r="P42" s="3">
        <f t="shared" si="10"/>
        <v>3.7122973208403574</v>
      </c>
      <c r="Q42" s="3">
        <f t="shared" si="15"/>
        <v>24.463714877544408</v>
      </c>
      <c r="R42" s="3">
        <f t="shared" si="16"/>
        <v>-9.6858699192613447</v>
      </c>
      <c r="S42" s="3">
        <f t="shared" si="17"/>
        <v>29.752847548424047</v>
      </c>
      <c r="T42" s="3">
        <f t="shared" si="18"/>
        <v>-11.779985685909693</v>
      </c>
      <c r="U42" s="3">
        <f>$D$10*COS((G42-0.5)*PI())</f>
        <v>26.033741604871039</v>
      </c>
      <c r="V42" s="3">
        <f>$D$10*SIN((G42-0.5)*PI())</f>
        <v>-10.307487475170982</v>
      </c>
      <c r="W42" s="3">
        <f t="shared" si="11"/>
        <v>21.384859175429785</v>
      </c>
      <c r="X42" s="3">
        <f t="shared" si="12"/>
        <v>-8.4668647117475917</v>
      </c>
    </row>
    <row r="43" spans="7:24" x14ac:dyDescent="0.65">
      <c r="G43" s="3">
        <v>0.39</v>
      </c>
      <c r="H43" s="3">
        <f t="shared" si="6"/>
        <v>7.1030401208939082</v>
      </c>
      <c r="I43" s="3">
        <f t="shared" si="13"/>
        <v>0.26996062191642545</v>
      </c>
      <c r="J43" s="3">
        <f t="shared" si="14"/>
        <v>27.253304398947073</v>
      </c>
      <c r="K43" s="3">
        <f>(I43*$D$6)-ATAN(I43)*$D$6+$D$19</f>
        <v>-7.8161387242108855</v>
      </c>
      <c r="L43" s="3">
        <f t="shared" si="7"/>
        <v>27.000109581301299</v>
      </c>
      <c r="M43" s="3">
        <f t="shared" si="8"/>
        <v>-3.7063031796373194</v>
      </c>
      <c r="N43" s="3"/>
      <c r="O43" s="3">
        <f t="shared" si="9"/>
        <v>27.000109581301299</v>
      </c>
      <c r="P43" s="3">
        <f t="shared" si="10"/>
        <v>3.7063031796373194</v>
      </c>
      <c r="Q43" s="3">
        <f t="shared" si="15"/>
        <v>24.755884037518392</v>
      </c>
      <c r="R43" s="3">
        <f t="shared" si="16"/>
        <v>-8.9126666729762416</v>
      </c>
      <c r="S43" s="3">
        <f t="shared" si="17"/>
        <v>30.108184606535215</v>
      </c>
      <c r="T43" s="3">
        <f t="shared" si="18"/>
        <v>-10.839613447849322</v>
      </c>
      <c r="U43" s="3">
        <f>$D$10*COS((G43-0.5)*PI())</f>
        <v>26.344661530718312</v>
      </c>
      <c r="V43" s="3">
        <f>$D$10*SIN((G43-0.5)*PI())</f>
        <v>-9.4846617668681574</v>
      </c>
      <c r="W43" s="3">
        <f t="shared" si="11"/>
        <v>21.640257685947187</v>
      </c>
      <c r="X43" s="3">
        <f t="shared" si="12"/>
        <v>-7.7909721656417004</v>
      </c>
    </row>
    <row r="44" spans="7:24" x14ac:dyDescent="0.65">
      <c r="G44" s="3">
        <v>0.4</v>
      </c>
      <c r="H44" s="3">
        <f t="shared" si="6"/>
        <v>7.2851693547629823</v>
      </c>
      <c r="I44" s="3">
        <f t="shared" si="13"/>
        <v>0.27688268914505176</v>
      </c>
      <c r="J44" s="3">
        <f t="shared" si="14"/>
        <v>27.301339055625405</v>
      </c>
      <c r="K44" s="3">
        <f>(I44*$D$6)-ATAN(I44)*$D$6+$D$19</f>
        <v>-7.7885501925591747</v>
      </c>
      <c r="L44" s="3">
        <f t="shared" si="7"/>
        <v>27.049482610065194</v>
      </c>
      <c r="M44" s="3">
        <f t="shared" si="8"/>
        <v>-3.6998114489792289</v>
      </c>
      <c r="N44" s="3"/>
      <c r="O44" s="3">
        <f t="shared" si="9"/>
        <v>27.049482610065194</v>
      </c>
      <c r="P44" s="3">
        <f t="shared" si="10"/>
        <v>3.6998114489792289</v>
      </c>
      <c r="Q44" s="3">
        <f t="shared" si="15"/>
        <v>25.023622128761449</v>
      </c>
      <c r="R44" s="3">
        <f t="shared" si="16"/>
        <v>-8.1306677007241994</v>
      </c>
      <c r="S44" s="3">
        <f t="shared" si="17"/>
        <v>30.433808521444917</v>
      </c>
      <c r="T44" s="3">
        <f t="shared" si="18"/>
        <v>-9.8885438199983149</v>
      </c>
      <c r="U44" s="3">
        <f>$D$10*COS((G44-0.5)*PI())</f>
        <v>26.629582456264302</v>
      </c>
      <c r="V44" s="3">
        <f>$D$10*SIN((G44-0.5)*PI())</f>
        <v>-8.6524758424985251</v>
      </c>
      <c r="W44" s="3">
        <f t="shared" si="11"/>
        <v>21.874299874788534</v>
      </c>
      <c r="X44" s="3">
        <f t="shared" si="12"/>
        <v>-7.1073908706237887</v>
      </c>
    </row>
    <row r="45" spans="7:24" x14ac:dyDescent="0.65">
      <c r="G45" s="3">
        <v>0.41</v>
      </c>
      <c r="H45" s="3">
        <f t="shared" si="6"/>
        <v>7.4672985886320564</v>
      </c>
      <c r="I45" s="3">
        <f t="shared" si="13"/>
        <v>0.28380475637367802</v>
      </c>
      <c r="J45" s="3">
        <f t="shared" si="14"/>
        <v>27.350502187609383</v>
      </c>
      <c r="K45" s="3">
        <f>(I45*$D$6)-ATAN(I45)*$D$6+$D$19</f>
        <v>-7.7596502370488381</v>
      </c>
      <c r="L45" s="3">
        <f t="shared" si="7"/>
        <v>27.100058305201586</v>
      </c>
      <c r="M45" s="3">
        <f t="shared" si="8"/>
        <v>-3.6928051355439941</v>
      </c>
      <c r="N45" s="3"/>
      <c r="O45" s="3">
        <f t="shared" si="9"/>
        <v>27.100058305201586</v>
      </c>
      <c r="P45" s="3">
        <f t="shared" si="10"/>
        <v>3.6928051355439941</v>
      </c>
      <c r="Q45" s="3">
        <f t="shared" si="15"/>
        <v>25.266664926101928</v>
      </c>
      <c r="R45" s="3">
        <f t="shared" si="16"/>
        <v>-7.3406447410789548</v>
      </c>
      <c r="S45" s="3">
        <f t="shared" si="17"/>
        <v>30.729397941662178</v>
      </c>
      <c r="T45" s="3">
        <f t="shared" si="18"/>
        <v>-8.9277153932553386</v>
      </c>
      <c r="U45" s="3">
        <f>$D$10*COS((G45-0.5)*PI())</f>
        <v>26.888223198954407</v>
      </c>
      <c r="V45" s="3">
        <f>$D$10*SIN((G45-0.5)*PI())</f>
        <v>-7.811750969098421</v>
      </c>
      <c r="W45" s="3">
        <f t="shared" si="11"/>
        <v>22.086754770569691</v>
      </c>
      <c r="X45" s="3">
        <f t="shared" si="12"/>
        <v>-6.416795438902275</v>
      </c>
    </row>
    <row r="46" spans="7:24" x14ac:dyDescent="0.65">
      <c r="G46" s="3">
        <v>0.42</v>
      </c>
      <c r="H46" s="3">
        <f t="shared" si="6"/>
        <v>7.6494278225011314</v>
      </c>
      <c r="I46" s="3">
        <f t="shared" si="13"/>
        <v>0.29072682360230434</v>
      </c>
      <c r="J46" s="3">
        <f t="shared" si="14"/>
        <v>27.400787720689596</v>
      </c>
      <c r="K46" s="3">
        <f>(I46*$D$6)-ATAN(I46)*$D$6+$D$19</f>
        <v>-7.7294157104621082</v>
      </c>
      <c r="L46" s="3">
        <f t="shared" si="7"/>
        <v>27.151831848678857</v>
      </c>
      <c r="M46" s="3">
        <f t="shared" si="8"/>
        <v>-3.6852672868276777</v>
      </c>
      <c r="N46" s="3"/>
      <c r="O46" s="3">
        <f t="shared" si="9"/>
        <v>27.151831848678857</v>
      </c>
      <c r="P46" s="3">
        <f t="shared" si="10"/>
        <v>3.6852672868276777</v>
      </c>
      <c r="Q46" s="3">
        <f t="shared" si="15"/>
        <v>25.484772575641767</v>
      </c>
      <c r="R46" s="3">
        <f t="shared" si="16"/>
        <v>-6.5433774513210388</v>
      </c>
      <c r="S46" s="3">
        <f t="shared" si="17"/>
        <v>30.994661156116194</v>
      </c>
      <c r="T46" s="3">
        <f t="shared" si="18"/>
        <v>-7.9580763892753534</v>
      </c>
      <c r="U46" s="3">
        <f>$D$10*COS((G46-0.5)*PI())</f>
        <v>27.12032851160167</v>
      </c>
      <c r="V46" s="3">
        <f>$D$10*SIN((G46-0.5)*PI())</f>
        <v>-6.963316840615934</v>
      </c>
      <c r="W46" s="3">
        <f t="shared" si="11"/>
        <v>22.277412705958515</v>
      </c>
      <c r="X46" s="3">
        <f t="shared" si="12"/>
        <v>-5.7198674047916604</v>
      </c>
    </row>
    <row r="47" spans="7:24" x14ac:dyDescent="0.65">
      <c r="G47" s="3">
        <v>0.43</v>
      </c>
      <c r="H47" s="3">
        <f t="shared" si="6"/>
        <v>7.8315570563702055</v>
      </c>
      <c r="I47" s="3">
        <f t="shared" si="13"/>
        <v>0.2976488908309306</v>
      </c>
      <c r="J47" s="3">
        <f t="shared" si="14"/>
        <v>27.452189486993952</v>
      </c>
      <c r="K47" s="3">
        <f>(I47*$D$6)-ATAN(I47)*$D$6+$D$19</f>
        <v>-7.6978240697858045</v>
      </c>
      <c r="L47" s="3">
        <f t="shared" si="7"/>
        <v>27.204798245458854</v>
      </c>
      <c r="M47" s="3">
        <f t="shared" si="8"/>
        <v>-3.6771809927851162</v>
      </c>
      <c r="N47" s="3"/>
      <c r="O47" s="3">
        <f t="shared" si="9"/>
        <v>27.204798245458854</v>
      </c>
      <c r="P47" s="3">
        <f t="shared" si="10"/>
        <v>3.6771809927851162</v>
      </c>
      <c r="Q47" s="3">
        <f t="shared" si="15"/>
        <v>25.677729831463331</v>
      </c>
      <c r="R47" s="3">
        <f t="shared" si="16"/>
        <v>-5.7396526380102042</v>
      </c>
      <c r="S47" s="3">
        <f t="shared" si="17"/>
        <v>31.229336382039918</v>
      </c>
      <c r="T47" s="3">
        <f t="shared" si="18"/>
        <v>-6.9805837246893621</v>
      </c>
      <c r="U47" s="3">
        <f>$D$10*COS((G47-0.5)*PI())</f>
        <v>27.325669334284928</v>
      </c>
      <c r="V47" s="3">
        <f>$D$10*SIN((G47-0.5)*PI())</f>
        <v>-6.108010759103192</v>
      </c>
      <c r="W47" s="3">
        <f t="shared" si="11"/>
        <v>22.44608552459119</v>
      </c>
      <c r="X47" s="3">
        <f t="shared" si="12"/>
        <v>-5.0172945521204788</v>
      </c>
    </row>
    <row r="48" spans="7:24" x14ac:dyDescent="0.65">
      <c r="G48" s="3">
        <v>0.44</v>
      </c>
      <c r="H48" s="3">
        <f t="shared" si="6"/>
        <v>8.0136862902392796</v>
      </c>
      <c r="I48" s="3">
        <f t="shared" si="13"/>
        <v>0.30457095805955686</v>
      </c>
      <c r="J48" s="3">
        <f t="shared" si="14"/>
        <v>27.504701228353824</v>
      </c>
      <c r="K48" s="3">
        <f>(I48*$D$6)-ATAN(I48)*$D$6+$D$19</f>
        <v>-7.6648533792831639</v>
      </c>
      <c r="L48" s="3">
        <f t="shared" si="7"/>
        <v>27.258952323856725</v>
      </c>
      <c r="M48" s="3">
        <f t="shared" si="8"/>
        <v>-3.6685293874677334</v>
      </c>
      <c r="N48" s="3"/>
      <c r="O48" s="3">
        <f t="shared" si="9"/>
        <v>27.258952323856725</v>
      </c>
      <c r="P48" s="3">
        <f t="shared" si="10"/>
        <v>3.6685293874677334</v>
      </c>
      <c r="Q48" s="3">
        <f t="shared" si="15"/>
        <v>25.845346268051134</v>
      </c>
      <c r="R48" s="3">
        <f t="shared" si="16"/>
        <v>-4.9302634805023127</v>
      </c>
      <c r="S48" s="3">
        <f t="shared" si="17"/>
        <v>31.433192023318039</v>
      </c>
      <c r="T48" s="3">
        <f t="shared" si="18"/>
        <v>-5.9962020667431872</v>
      </c>
      <c r="U48" s="3">
        <f>$D$10*COS((G48-0.5)*PI())</f>
        <v>27.504043020403284</v>
      </c>
      <c r="V48" s="3">
        <f>$D$10*SIN((G48-0.5)*PI())</f>
        <v>-5.2466768084002888</v>
      </c>
      <c r="W48" s="3">
        <f t="shared" si="11"/>
        <v>22.59260676675984</v>
      </c>
      <c r="X48" s="3">
        <f t="shared" si="12"/>
        <v>-4.3097702354716656</v>
      </c>
    </row>
    <row r="49" spans="7:24" x14ac:dyDescent="0.65">
      <c r="G49" s="3">
        <v>0.45</v>
      </c>
      <c r="H49" s="3">
        <f t="shared" si="6"/>
        <v>8.1958155241083546</v>
      </c>
      <c r="I49" s="3">
        <f t="shared" si="13"/>
        <v>0.31149302528818318</v>
      </c>
      <c r="J49" s="3">
        <f t="shared" si="14"/>
        <v>27.558316599673773</v>
      </c>
      <c r="K49" s="3">
        <f>(I49*$D$6)-ATAN(I49)*$D$6+$D$19</f>
        <v>-7.6304823129776462</v>
      </c>
      <c r="L49" s="3">
        <f t="shared" si="7"/>
        <v>27.314288735914907</v>
      </c>
      <c r="M49" s="3">
        <f t="shared" si="8"/>
        <v>-3.6592956506583345</v>
      </c>
      <c r="N49" s="3"/>
      <c r="O49" s="3">
        <f t="shared" si="9"/>
        <v>27.314288735914907</v>
      </c>
      <c r="P49" s="3">
        <f t="shared" si="10"/>
        <v>3.6592956506583345</v>
      </c>
      <c r="Q49" s="3">
        <f t="shared" si="15"/>
        <v>25.987456468218838</v>
      </c>
      <c r="R49" s="3">
        <f t="shared" si="16"/>
        <v>-4.1160087481770899</v>
      </c>
      <c r="S49" s="3">
        <f t="shared" si="17"/>
        <v>31.606026899044409</v>
      </c>
      <c r="T49" s="3">
        <f t="shared" si="18"/>
        <v>-5.0059028812873869</v>
      </c>
      <c r="U49" s="3">
        <f>$D$10*COS((G49-0.5)*PI())</f>
        <v>27.655273536663856</v>
      </c>
      <c r="V49" s="3">
        <f>$D$10*SIN((G49-0.5)*PI())</f>
        <v>-4.380165021126464</v>
      </c>
      <c r="W49" s="3">
        <f t="shared" si="11"/>
        <v>22.716831833688168</v>
      </c>
      <c r="X49" s="3">
        <f t="shared" si="12"/>
        <v>-3.5979926959253095</v>
      </c>
    </row>
    <row r="50" spans="7:24" x14ac:dyDescent="0.65">
      <c r="G50" s="3">
        <v>0.46</v>
      </c>
      <c r="H50" s="3">
        <f t="shared" si="6"/>
        <v>8.3779447579774295</v>
      </c>
      <c r="I50" s="3">
        <f t="shared" si="13"/>
        <v>0.31841509251680949</v>
      </c>
      <c r="J50" s="3">
        <f t="shared" si="14"/>
        <v>27.613029172301268</v>
      </c>
      <c r="K50" s="3">
        <f>(I50*$D$6)-ATAN(I50)*$D$6+$D$19</f>
        <v>-7.5946901565586895</v>
      </c>
      <c r="L50" s="3">
        <f t="shared" si="7"/>
        <v>27.370801957791283</v>
      </c>
      <c r="M50" s="3">
        <f t="shared" si="8"/>
        <v>-3.6494630095028713</v>
      </c>
      <c r="N50" s="3"/>
      <c r="O50" s="3">
        <f t="shared" si="9"/>
        <v>27.370801957791283</v>
      </c>
      <c r="P50" s="3">
        <f t="shared" si="10"/>
        <v>3.6494630095028713</v>
      </c>
      <c r="Q50" s="3">
        <f t="shared" si="15"/>
        <v>26.103920186356053</v>
      </c>
      <c r="R50" s="3">
        <f t="shared" si="16"/>
        <v>-3.2976920121491742</v>
      </c>
      <c r="S50" s="3">
        <f t="shared" si="17"/>
        <v>31.747670442063292</v>
      </c>
      <c r="T50" s="3">
        <f t="shared" si="18"/>
        <v>-4.0106634740577336</v>
      </c>
      <c r="U50" s="3">
        <f>$D$10*COS((G50-0.5)*PI())</f>
        <v>27.779211636805382</v>
      </c>
      <c r="V50" s="3">
        <f>$D$10*SIN((G50-0.5)*PI())</f>
        <v>-3.509330539800517</v>
      </c>
      <c r="W50" s="3">
        <f t="shared" si="11"/>
        <v>22.818638130232991</v>
      </c>
      <c r="X50" s="3">
        <f t="shared" si="12"/>
        <v>-2.8826643719789962</v>
      </c>
    </row>
    <row r="51" spans="7:24" x14ac:dyDescent="0.65">
      <c r="G51" s="3">
        <v>0.47</v>
      </c>
      <c r="H51" s="3">
        <f t="shared" si="6"/>
        <v>8.5600739918465028</v>
      </c>
      <c r="I51" s="3">
        <f t="shared" si="13"/>
        <v>0.32533715974543576</v>
      </c>
      <c r="J51" s="3">
        <f t="shared" si="14"/>
        <v>27.668832437392915</v>
      </c>
      <c r="K51" s="3">
        <f>(I51*$D$6)-ATAN(I51)*$D$6+$D$19</f>
        <v>-7.5574568087198362</v>
      </c>
      <c r="L51" s="3">
        <f t="shared" si="7"/>
        <v>27.428486290161505</v>
      </c>
      <c r="M51" s="3">
        <f t="shared" si="8"/>
        <v>-3.6390147401389563</v>
      </c>
      <c r="N51" s="3"/>
      <c r="O51" s="3">
        <f t="shared" si="9"/>
        <v>27.428486290161505</v>
      </c>
      <c r="P51" s="3">
        <f t="shared" si="10"/>
        <v>3.6390147401389563</v>
      </c>
      <c r="Q51" s="3">
        <f t="shared" si="15"/>
        <v>26.194622486833808</v>
      </c>
      <c r="R51" s="3">
        <f t="shared" si="16"/>
        <v>-2.4761208522404536</v>
      </c>
      <c r="S51" s="3">
        <f t="shared" si="17"/>
        <v>31.85798286729856</v>
      </c>
      <c r="T51" s="3">
        <f t="shared" si="18"/>
        <v>-3.0114660261924606</v>
      </c>
      <c r="U51" s="3">
        <f>$D$10*COS((G51-0.5)*PI())</f>
        <v>27.875735008886238</v>
      </c>
      <c r="V51" s="3">
        <f>$D$10*SIN((G51-0.5)*PI())</f>
        <v>-2.6350327729184029</v>
      </c>
      <c r="W51" s="3">
        <f t="shared" si="11"/>
        <v>22.897925185870839</v>
      </c>
      <c r="X51" s="3">
        <f t="shared" si="12"/>
        <v>-2.164491206325831</v>
      </c>
    </row>
    <row r="52" spans="7:24" x14ac:dyDescent="0.65">
      <c r="G52" s="3">
        <v>0.48</v>
      </c>
      <c r="H52" s="3">
        <f t="shared" si="6"/>
        <v>8.7422032257155777</v>
      </c>
      <c r="I52" s="3">
        <f t="shared" si="13"/>
        <v>0.33225922697406207</v>
      </c>
      <c r="J52" s="3">
        <f t="shared" si="14"/>
        <v>27.725719809273684</v>
      </c>
      <c r="K52" s="3">
        <f>(I52*$D$6)-ATAN(I52)*$D$6+$D$19</f>
        <v>-7.5187627819408274</v>
      </c>
      <c r="L52" s="3">
        <f t="shared" si="7"/>
        <v>27.487335858635401</v>
      </c>
      <c r="M52" s="3">
        <f t="shared" si="8"/>
        <v>-3.627934169321096</v>
      </c>
      <c r="N52" s="3"/>
      <c r="O52" s="3">
        <f t="shared" si="9"/>
        <v>27.487335858635401</v>
      </c>
      <c r="P52" s="3">
        <f t="shared" si="10"/>
        <v>3.627934169321096</v>
      </c>
      <c r="Q52" s="3">
        <f t="shared" si="15"/>
        <v>26.259473857432159</v>
      </c>
      <c r="R52" s="3">
        <f t="shared" si="16"/>
        <v>-1.6521060599962603</v>
      </c>
      <c r="S52" s="3">
        <f t="shared" si="17"/>
        <v>31.93685530970469</v>
      </c>
      <c r="T52" s="3">
        <f t="shared" si="18"/>
        <v>-2.0092966249380297</v>
      </c>
      <c r="U52" s="3">
        <f>$D$10*COS((G52-0.5)*PI())</f>
        <v>27.944748395991603</v>
      </c>
      <c r="V52" s="3">
        <f>$D$10*SIN((G52-0.5)*PI())</f>
        <v>-1.7581345468207761</v>
      </c>
      <c r="W52" s="3">
        <f t="shared" si="11"/>
        <v>22.954614753850247</v>
      </c>
      <c r="X52" s="3">
        <f t="shared" si="12"/>
        <v>-1.4441819491742089</v>
      </c>
    </row>
    <row r="53" spans="7:24" x14ac:dyDescent="0.65">
      <c r="G53" s="3">
        <v>0.49</v>
      </c>
      <c r="H53" s="3">
        <f t="shared" si="6"/>
        <v>8.9243324595846527</v>
      </c>
      <c r="I53" s="3">
        <f t="shared" si="13"/>
        <v>0.33918129420268839</v>
      </c>
      <c r="J53" s="3">
        <f t="shared" si="14"/>
        <v>27.783684628785931</v>
      </c>
      <c r="K53" s="3">
        <f>(I53*$D$6)-ATAN(I53)*$D$6+$D$19</f>
        <v>-7.4785892027255034</v>
      </c>
      <c r="L53" s="3">
        <f t="shared" si="7"/>
        <v>27.547344614187484</v>
      </c>
      <c r="M53" s="3">
        <f t="shared" si="8"/>
        <v>-3.616204676042456</v>
      </c>
      <c r="N53" s="3"/>
      <c r="O53" s="3">
        <f t="shared" si="9"/>
        <v>27.547344614187484</v>
      </c>
      <c r="P53" s="3">
        <f t="shared" si="10"/>
        <v>3.616204676042456</v>
      </c>
      <c r="Q53" s="3">
        <f t="shared" si="15"/>
        <v>26.298410297677925</v>
      </c>
      <c r="R53" s="3">
        <f t="shared" si="16"/>
        <v>-0.82646083853203256</v>
      </c>
      <c r="S53" s="3">
        <f t="shared" si="17"/>
        <v>31.984209931703411</v>
      </c>
      <c r="T53" s="3">
        <f t="shared" si="18"/>
        <v>-1.0051442905001062</v>
      </c>
      <c r="U53" s="3">
        <f>$D$10*COS((G53-0.5)*PI())</f>
        <v>27.986183690240484</v>
      </c>
      <c r="V53" s="3">
        <f>$D$10*SIN((G53-0.5)*PI())</f>
        <v>-0.87950125418759295</v>
      </c>
      <c r="W53" s="3">
        <f t="shared" si="11"/>
        <v>22.988650888411826</v>
      </c>
      <c r="X53" s="3">
        <f t="shared" si="12"/>
        <v>-0.72244745879695138</v>
      </c>
    </row>
    <row r="54" spans="7:24" x14ac:dyDescent="0.65">
      <c r="G54" s="3">
        <v>0.5</v>
      </c>
      <c r="H54" s="3">
        <f t="shared" si="6"/>
        <v>9.1064616934537277</v>
      </c>
      <c r="I54" s="3">
        <f t="shared" si="13"/>
        <v>0.34610336143131465</v>
      </c>
      <c r="J54" s="3">
        <f t="shared" si="14"/>
        <v>27.842720166624876</v>
      </c>
      <c r="K54" s="3">
        <f>(I54*$D$6)-ATAN(I54)*$D$6+$D$19</f>
        <v>-7.4369178113084065</v>
      </c>
      <c r="L54" s="3">
        <f t="shared" si="7"/>
        <v>27.608506333601522</v>
      </c>
      <c r="M54" s="3">
        <f t="shared" si="8"/>
        <v>-3.6038096931530932</v>
      </c>
      <c r="N54" s="3"/>
      <c r="O54" s="3">
        <f t="shared" si="9"/>
        <v>27.608506333601522</v>
      </c>
      <c r="P54" s="3">
        <f t="shared" si="10"/>
        <v>3.6038096931530932</v>
      </c>
      <c r="Q54" s="3">
        <f t="shared" si="15"/>
        <v>26.311393382005434</v>
      </c>
      <c r="R54" s="3">
        <f t="shared" si="16"/>
        <v>0</v>
      </c>
      <c r="S54" s="3">
        <f t="shared" si="17"/>
        <v>32</v>
      </c>
      <c r="T54" s="3">
        <f t="shared" si="18"/>
        <v>0</v>
      </c>
      <c r="U54" s="3">
        <f>$D$10*COS((G54-0.5)*PI())</f>
        <v>28</v>
      </c>
      <c r="V54" s="3">
        <f>$D$10*SIN((G54-0.5)*PI())</f>
        <v>0</v>
      </c>
      <c r="W54" s="3">
        <f t="shared" si="11"/>
        <v>23</v>
      </c>
      <c r="X54" s="3">
        <f t="shared" si="12"/>
        <v>0</v>
      </c>
    </row>
    <row r="55" spans="7:24" x14ac:dyDescent="0.65">
      <c r="G55" s="3">
        <v>0.51</v>
      </c>
      <c r="H55" s="3">
        <f t="shared" si="6"/>
        <v>9.2885909273228027</v>
      </c>
      <c r="I55" s="3">
        <f t="shared" si="13"/>
        <v>0.35302542865994097</v>
      </c>
      <c r="J55" s="3">
        <f t="shared" si="14"/>
        <v>27.9028196266575</v>
      </c>
      <c r="K55" s="3">
        <f>(I55*$D$6)-ATAN(I55)*$D$6+$D$19</f>
        <v>-7.3937309608432802</v>
      </c>
      <c r="L55" s="3">
        <f t="shared" si="7"/>
        <v>27.670814619929128</v>
      </c>
      <c r="M55" s="3">
        <f t="shared" si="8"/>
        <v>-3.5907327089745071</v>
      </c>
      <c r="N55" s="3"/>
      <c r="O55" s="3">
        <f t="shared" si="9"/>
        <v>27.670814619929128</v>
      </c>
      <c r="P55" s="3">
        <f t="shared" si="10"/>
        <v>3.5907327089745071</v>
      </c>
      <c r="Q55" s="3">
        <f t="shared" si="15"/>
        <v>26.298410297677925</v>
      </c>
      <c r="R55" s="3">
        <f t="shared" si="16"/>
        <v>0.82646083853203256</v>
      </c>
      <c r="S55" s="3">
        <f t="shared" si="17"/>
        <v>31.984209931703411</v>
      </c>
      <c r="T55" s="3">
        <f t="shared" si="18"/>
        <v>1.0051442905001062</v>
      </c>
      <c r="U55" s="3">
        <f>$D$10*COS((G55-0.5)*PI())</f>
        <v>27.986183690240484</v>
      </c>
      <c r="V55" s="3">
        <f>$D$10*SIN((G55-0.5)*PI())</f>
        <v>0.87950125418759295</v>
      </c>
      <c r="W55" s="3">
        <f t="shared" si="11"/>
        <v>22.988650888411826</v>
      </c>
      <c r="X55" s="3">
        <f t="shared" si="12"/>
        <v>0.72244745879695138</v>
      </c>
    </row>
    <row r="56" spans="7:24" x14ac:dyDescent="0.65">
      <c r="G56" s="3">
        <v>0.52</v>
      </c>
      <c r="H56" s="3">
        <f t="shared" si="6"/>
        <v>9.4707201611918777</v>
      </c>
      <c r="I56" s="3">
        <f t="shared" si="13"/>
        <v>0.35994749588856728</v>
      </c>
      <c r="J56" s="3">
        <f t="shared" si="14"/>
        <v>27.9639761492218</v>
      </c>
      <c r="K56" s="3">
        <f>(I56*$D$6)-ATAN(I56)*$D$6+$D$19</f>
        <v>-7.349011616087358</v>
      </c>
      <c r="L56" s="3">
        <f t="shared" si="7"/>
        <v>27.734262902962371</v>
      </c>
      <c r="M56" s="3">
        <f t="shared" si="8"/>
        <v>-3.5769572689103994</v>
      </c>
      <c r="N56" s="3"/>
      <c r="O56" s="3">
        <f t="shared" si="9"/>
        <v>27.734262902962371</v>
      </c>
      <c r="P56" s="3">
        <f t="shared" si="10"/>
        <v>3.5769572689103994</v>
      </c>
      <c r="Q56" s="3">
        <f t="shared" si="15"/>
        <v>26.259473857432159</v>
      </c>
      <c r="R56" s="3">
        <f t="shared" si="16"/>
        <v>1.6521060599962603</v>
      </c>
      <c r="S56" s="3">
        <f t="shared" si="17"/>
        <v>31.93685530970469</v>
      </c>
      <c r="T56" s="3">
        <f t="shared" si="18"/>
        <v>2.0092966249380297</v>
      </c>
      <c r="U56" s="3">
        <f>$D$10*COS((G56-0.5)*PI())</f>
        <v>27.944748395991603</v>
      </c>
      <c r="V56" s="3">
        <f>$D$10*SIN((G56-0.5)*PI())</f>
        <v>1.7581345468207761</v>
      </c>
      <c r="W56" s="3">
        <f t="shared" si="11"/>
        <v>22.954614753850247</v>
      </c>
      <c r="X56" s="3">
        <f t="shared" si="12"/>
        <v>1.4441819491742089</v>
      </c>
    </row>
    <row r="57" spans="7:24" x14ac:dyDescent="0.65">
      <c r="G57" s="3">
        <v>0.53</v>
      </c>
      <c r="H57" s="3">
        <f t="shared" si="6"/>
        <v>9.6528493950609526</v>
      </c>
      <c r="I57" s="3">
        <f t="shared" si="13"/>
        <v>0.3668695631171936</v>
      </c>
      <c r="J57" s="3">
        <f t="shared" si="14"/>
        <v>28.026182814403533</v>
      </c>
      <c r="K57" s="3">
        <f>(I57*$D$6)-ATAN(I57)*$D$6+$D$19</f>
        <v>-7.3027433515958027</v>
      </c>
      <c r="L57" s="3">
        <f t="shared" si="7"/>
        <v>27.798844439720348</v>
      </c>
      <c r="M57" s="3">
        <f t="shared" si="8"/>
        <v>-3.5624669770535511</v>
      </c>
      <c r="N57" s="3"/>
      <c r="O57" s="3">
        <f t="shared" si="9"/>
        <v>27.798844439720348</v>
      </c>
      <c r="P57" s="3">
        <f t="shared" si="10"/>
        <v>3.5624669770535511</v>
      </c>
      <c r="Q57" s="3">
        <f t="shared" si="15"/>
        <v>26.194622486833808</v>
      </c>
      <c r="R57" s="3">
        <f t="shared" si="16"/>
        <v>2.4761208522404536</v>
      </c>
      <c r="S57" s="3">
        <f t="shared" si="17"/>
        <v>31.85798286729856</v>
      </c>
      <c r="T57" s="3">
        <f t="shared" si="18"/>
        <v>3.0114660261924606</v>
      </c>
      <c r="U57" s="3">
        <f>$D$10*COS((G57-0.5)*PI())</f>
        <v>27.875735008886238</v>
      </c>
      <c r="V57" s="3">
        <f>$D$10*SIN((G57-0.5)*PI())</f>
        <v>2.6350327729184029</v>
      </c>
      <c r="W57" s="3">
        <f t="shared" si="11"/>
        <v>22.897925185870839</v>
      </c>
      <c r="X57" s="3">
        <f t="shared" si="12"/>
        <v>2.164491206325831</v>
      </c>
    </row>
    <row r="58" spans="7:24" x14ac:dyDescent="0.65">
      <c r="G58" s="3">
        <v>0.54</v>
      </c>
      <c r="H58" s="3">
        <f t="shared" si="6"/>
        <v>9.8349786289300258</v>
      </c>
      <c r="I58" s="3">
        <f t="shared" si="13"/>
        <v>0.37379163034581986</v>
      </c>
      <c r="J58" s="3">
        <f t="shared" si="14"/>
        <v>28.089432645287616</v>
      </c>
      <c r="K58" s="3">
        <f>(I58*$D$6)-ATAN(I58)*$D$6+$D$19</f>
        <v>-7.2549103494410279</v>
      </c>
      <c r="L58" s="3">
        <f t="shared" si="7"/>
        <v>27.864552314949687</v>
      </c>
      <c r="M58" s="3">
        <f t="shared" si="8"/>
        <v>-3.5472454977886354</v>
      </c>
      <c r="N58" s="3"/>
      <c r="O58" s="3">
        <f t="shared" si="9"/>
        <v>27.864552314949687</v>
      </c>
      <c r="P58" s="3">
        <f t="shared" si="10"/>
        <v>3.5472454977886354</v>
      </c>
      <c r="Q58" s="3">
        <f t="shared" si="15"/>
        <v>26.103920186356049</v>
      </c>
      <c r="R58" s="3">
        <f t="shared" si="16"/>
        <v>3.2976920121491795</v>
      </c>
      <c r="S58" s="3">
        <f t="shared" si="17"/>
        <v>31.747670442063288</v>
      </c>
      <c r="T58" s="3">
        <f t="shared" si="18"/>
        <v>4.0106634740577398</v>
      </c>
      <c r="U58" s="3">
        <f>$D$10*COS((G58-0.5)*PI())</f>
        <v>27.779211636805378</v>
      </c>
      <c r="V58" s="3">
        <f>$D$10*SIN((G58-0.5)*PI())</f>
        <v>3.5093305398005223</v>
      </c>
      <c r="W58" s="3">
        <f t="shared" si="11"/>
        <v>22.818638130232987</v>
      </c>
      <c r="X58" s="3">
        <f t="shared" si="12"/>
        <v>2.8826643719790006</v>
      </c>
    </row>
    <row r="59" spans="7:24" x14ac:dyDescent="0.65">
      <c r="G59" s="3">
        <v>0.55000000000000004</v>
      </c>
      <c r="H59" s="3">
        <f t="shared" si="6"/>
        <v>10.017107862799101</v>
      </c>
      <c r="I59" s="3">
        <f t="shared" si="13"/>
        <v>0.38071369757444617</v>
      </c>
      <c r="J59" s="3">
        <f t="shared" si="14"/>
        <v>28.15371861118156</v>
      </c>
      <c r="K59" s="3">
        <f>(I59*$D$6)-ATAN(I59)*$D$6+$D$19</f>
        <v>-7.2054973964721878</v>
      </c>
      <c r="L59" s="3">
        <f t="shared" si="7"/>
        <v>27.93137944163897</v>
      </c>
      <c r="M59" s="3">
        <f t="shared" si="8"/>
        <v>-3.531276557390953</v>
      </c>
      <c r="N59" s="3"/>
      <c r="O59" s="3">
        <f t="shared" si="9"/>
        <v>27.93137944163897</v>
      </c>
      <c r="P59" s="3">
        <f t="shared" si="10"/>
        <v>3.531276557390953</v>
      </c>
      <c r="Q59" s="3">
        <f t="shared" si="15"/>
        <v>25.987456468218834</v>
      </c>
      <c r="R59" s="3">
        <f t="shared" si="16"/>
        <v>4.1160087481770944</v>
      </c>
      <c r="S59" s="3">
        <f t="shared" si="17"/>
        <v>31.606026899044405</v>
      </c>
      <c r="T59" s="3">
        <f t="shared" si="18"/>
        <v>5.0059028812873922</v>
      </c>
      <c r="U59" s="3">
        <f>$D$10*COS((G59-0.5)*PI())</f>
        <v>27.655273536663856</v>
      </c>
      <c r="V59" s="3">
        <f>$D$10*SIN((G59-0.5)*PI())</f>
        <v>4.3801650211264684</v>
      </c>
      <c r="W59" s="3">
        <f t="shared" si="11"/>
        <v>22.716831833688165</v>
      </c>
      <c r="X59" s="3">
        <f t="shared" si="12"/>
        <v>3.597992695925313</v>
      </c>
    </row>
    <row r="60" spans="7:24" x14ac:dyDescent="0.65">
      <c r="G60" s="3">
        <v>0.56000000000000005</v>
      </c>
      <c r="H60" s="3">
        <f t="shared" si="6"/>
        <v>10.199237096668176</v>
      </c>
      <c r="I60" s="3">
        <f t="shared" si="13"/>
        <v>0.38763576480307244</v>
      </c>
      <c r="J60" s="3">
        <f t="shared" si="14"/>
        <v>28.21903363080833</v>
      </c>
      <c r="K60" s="3">
        <f>(I60*$D$6)-ATAN(I60)*$D$6+$D$19</f>
        <v>-7.1544898811302193</v>
      </c>
      <c r="L60" s="3">
        <f t="shared" si="7"/>
        <v>27.999318561547017</v>
      </c>
      <c r="M60" s="3">
        <f t="shared" si="8"/>
        <v>-3.5145439456208525</v>
      </c>
      <c r="N60" s="3"/>
      <c r="O60" s="3">
        <f t="shared" si="9"/>
        <v>27.999318561547017</v>
      </c>
      <c r="P60" s="3">
        <f t="shared" si="10"/>
        <v>3.5145439456208525</v>
      </c>
      <c r="Q60" s="3">
        <f t="shared" si="15"/>
        <v>25.845346268051131</v>
      </c>
      <c r="R60" s="3">
        <f t="shared" si="16"/>
        <v>4.9302634805023171</v>
      </c>
      <c r="S60" s="3">
        <f t="shared" si="17"/>
        <v>31.433192023318036</v>
      </c>
      <c r="T60" s="3">
        <f t="shared" si="18"/>
        <v>5.9962020667431926</v>
      </c>
      <c r="U60" s="3">
        <f>$D$10*COS((G60-0.5)*PI())</f>
        <v>27.50404302040328</v>
      </c>
      <c r="V60" s="3">
        <f>$D$10*SIN((G60-0.5)*PI())</f>
        <v>5.2466768084002933</v>
      </c>
      <c r="W60" s="3">
        <f t="shared" si="11"/>
        <v>22.59260676675984</v>
      </c>
      <c r="X60" s="3">
        <f t="shared" si="12"/>
        <v>4.30977023547167</v>
      </c>
    </row>
    <row r="61" spans="7:24" x14ac:dyDescent="0.65">
      <c r="G61" s="3">
        <v>0.56999999999999995</v>
      </c>
      <c r="H61" s="3">
        <f t="shared" si="6"/>
        <v>10.381366330537249</v>
      </c>
      <c r="I61" s="3">
        <f t="shared" si="13"/>
        <v>0.3945578320316987</v>
      </c>
      <c r="J61" s="3">
        <f t="shared" si="14"/>
        <v>28.285370575466246</v>
      </c>
      <c r="K61" s="3">
        <f>(I61*$D$6)-ATAN(I61)*$D$6+$D$19</f>
        <v>-7.1018737898344373</v>
      </c>
      <c r="L61" s="3">
        <f t="shared" si="7"/>
        <v>28.068362245745039</v>
      </c>
      <c r="M61" s="3">
        <f t="shared" si="8"/>
        <v>-3.4970315173138427</v>
      </c>
      <c r="N61" s="3"/>
      <c r="O61" s="3">
        <f t="shared" si="9"/>
        <v>28.068362245745039</v>
      </c>
      <c r="P61" s="3">
        <f t="shared" si="10"/>
        <v>3.4970315173138427</v>
      </c>
      <c r="Q61" s="3">
        <f t="shared" si="15"/>
        <v>25.677729831463331</v>
      </c>
      <c r="R61" s="3">
        <f t="shared" si="16"/>
        <v>5.7396526380101998</v>
      </c>
      <c r="S61" s="3">
        <f t="shared" si="17"/>
        <v>31.229336382039918</v>
      </c>
      <c r="T61" s="3">
        <f t="shared" si="18"/>
        <v>6.9805837246893567</v>
      </c>
      <c r="U61" s="3">
        <f>$D$10*COS((G61-0.5)*PI())</f>
        <v>27.325669334284928</v>
      </c>
      <c r="V61" s="3">
        <f>$D$10*SIN((G61-0.5)*PI())</f>
        <v>6.1080107591031876</v>
      </c>
      <c r="W61" s="3">
        <f t="shared" si="11"/>
        <v>22.44608552459119</v>
      </c>
      <c r="X61" s="3">
        <f t="shared" si="12"/>
        <v>5.0172945521204753</v>
      </c>
    </row>
    <row r="62" spans="7:24" x14ac:dyDescent="0.65">
      <c r="G62" s="3">
        <v>0.57999999999999996</v>
      </c>
      <c r="H62" s="3">
        <f t="shared" si="6"/>
        <v>10.563495564406324</v>
      </c>
      <c r="I62" s="3">
        <f t="shared" si="13"/>
        <v>0.40147989926032501</v>
      </c>
      <c r="J62" s="3">
        <f t="shared" si="14"/>
        <v>28.352722272153542</v>
      </c>
      <c r="K62" s="3">
        <f>(I62*$D$6)-ATAN(I62)*$D$6+$D$19</f>
        <v>-7.0476357029565779</v>
      </c>
      <c r="L62" s="3">
        <f t="shared" si="7"/>
        <v>28.13850289517254</v>
      </c>
      <c r="M62" s="3">
        <f t="shared" si="8"/>
        <v>-3.4787231939661662</v>
      </c>
      <c r="N62" s="3"/>
      <c r="O62" s="3">
        <f t="shared" si="9"/>
        <v>28.13850289517254</v>
      </c>
      <c r="P62" s="3">
        <f t="shared" si="10"/>
        <v>3.4787231939661662</v>
      </c>
      <c r="Q62" s="3">
        <f t="shared" si="15"/>
        <v>25.48477257564177</v>
      </c>
      <c r="R62" s="3">
        <f t="shared" si="16"/>
        <v>6.5433774513210343</v>
      </c>
      <c r="S62" s="3">
        <f t="shared" si="17"/>
        <v>30.994661156116198</v>
      </c>
      <c r="T62" s="3">
        <f t="shared" si="18"/>
        <v>7.9580763892753481</v>
      </c>
      <c r="U62" s="3">
        <f>$D$10*COS((G62-0.5)*PI())</f>
        <v>27.120328511601674</v>
      </c>
      <c r="V62" s="3">
        <f>$D$10*SIN((G62-0.5)*PI())</f>
        <v>6.9633168406159296</v>
      </c>
      <c r="W62" s="3">
        <f t="shared" si="11"/>
        <v>22.277412705958518</v>
      </c>
      <c r="X62" s="3">
        <f t="shared" si="12"/>
        <v>5.7198674047916569</v>
      </c>
    </row>
    <row r="63" spans="7:24" x14ac:dyDescent="0.65">
      <c r="G63" s="3">
        <v>0.59</v>
      </c>
      <c r="H63" s="3">
        <f t="shared" si="6"/>
        <v>10.745624798275399</v>
      </c>
      <c r="I63" s="3">
        <f t="shared" si="13"/>
        <v>0.40840196648895133</v>
      </c>
      <c r="J63" s="3">
        <f t="shared" si="14"/>
        <v>28.421081506655419</v>
      </c>
      <c r="K63" s="3">
        <f>(I63*$D$6)-ATAN(I63)*$D$6+$D$19</f>
        <v>-6.9917627903987363</v>
      </c>
      <c r="L63" s="3">
        <f t="shared" si="7"/>
        <v>28.209732741207041</v>
      </c>
      <c r="M63" s="3">
        <f t="shared" si="8"/>
        <v>-3.4596029653158236</v>
      </c>
      <c r="N63" s="3"/>
      <c r="O63" s="3">
        <f t="shared" si="9"/>
        <v>28.209732741207041</v>
      </c>
      <c r="P63" s="3">
        <f t="shared" si="10"/>
        <v>3.4596029653158236</v>
      </c>
      <c r="Q63" s="3">
        <f t="shared" si="15"/>
        <v>25.266664926101928</v>
      </c>
      <c r="R63" s="3">
        <f t="shared" si="16"/>
        <v>7.3406447410789504</v>
      </c>
      <c r="S63" s="3">
        <f t="shared" si="17"/>
        <v>30.729397941662178</v>
      </c>
      <c r="T63" s="3">
        <f t="shared" si="18"/>
        <v>8.9277153932553333</v>
      </c>
      <c r="U63" s="3">
        <f>$D$10*COS((G63-0.5)*PI())</f>
        <v>26.888223198954407</v>
      </c>
      <c r="V63" s="3">
        <f>$D$10*SIN((G63-0.5)*PI())</f>
        <v>7.8117509690984166</v>
      </c>
      <c r="W63" s="3">
        <f t="shared" si="11"/>
        <v>22.086754770569691</v>
      </c>
      <c r="X63" s="3">
        <f t="shared" si="12"/>
        <v>6.4167954389022706</v>
      </c>
    </row>
    <row r="64" spans="7:24" x14ac:dyDescent="0.65">
      <c r="G64" s="3">
        <v>0.6</v>
      </c>
      <c r="H64" s="3">
        <f t="shared" si="6"/>
        <v>10.927754032144472</v>
      </c>
      <c r="I64" s="3">
        <f t="shared" si="13"/>
        <v>0.41532403371757759</v>
      </c>
      <c r="J64" s="3">
        <f t="shared" si="14"/>
        <v>28.490441026591519</v>
      </c>
      <c r="K64" s="3">
        <f>(I64*$D$6)-ATAN(I64)*$D$6+$D$19</f>
        <v>-6.934242806791497</v>
      </c>
      <c r="L64" s="3">
        <f t="shared" si="7"/>
        <v>28.282043846247522</v>
      </c>
      <c r="M64" s="3">
        <f t="shared" si="8"/>
        <v>-3.4396548909188538</v>
      </c>
      <c r="N64" s="3"/>
      <c r="O64" s="3">
        <f t="shared" si="9"/>
        <v>28.282043846247522</v>
      </c>
      <c r="P64" s="3">
        <f t="shared" si="10"/>
        <v>3.4396548909188538</v>
      </c>
      <c r="Q64" s="3">
        <f t="shared" si="15"/>
        <v>25.023622128761449</v>
      </c>
      <c r="R64" s="3">
        <f t="shared" si="16"/>
        <v>8.1306677007241994</v>
      </c>
      <c r="S64" s="3">
        <f t="shared" si="17"/>
        <v>30.433808521444917</v>
      </c>
      <c r="T64" s="3">
        <f t="shared" si="18"/>
        <v>9.8885438199983149</v>
      </c>
      <c r="U64" s="3">
        <f>$D$10*COS((G64-0.5)*PI())</f>
        <v>26.629582456264302</v>
      </c>
      <c r="V64" s="3">
        <f>$D$10*SIN((G64-0.5)*PI())</f>
        <v>8.6524758424985251</v>
      </c>
      <c r="W64" s="3">
        <f t="shared" si="11"/>
        <v>21.874299874788534</v>
      </c>
      <c r="X64" s="3">
        <f t="shared" si="12"/>
        <v>7.1073908706237887</v>
      </c>
    </row>
    <row r="65" spans="7:24" x14ac:dyDescent="0.65">
      <c r="G65" s="3">
        <v>0.61</v>
      </c>
      <c r="H65" s="3">
        <f t="shared" si="6"/>
        <v>11.109883266013547</v>
      </c>
      <c r="I65" s="3">
        <f t="shared" si="13"/>
        <v>0.42224610094620385</v>
      </c>
      <c r="J65" s="3">
        <f t="shared" si="14"/>
        <v>28.560793544421823</v>
      </c>
      <c r="K65" s="3">
        <f>(I65*$D$6)-ATAN(I65)*$D$6+$D$19</f>
        <v>-6.8750640863289068</v>
      </c>
      <c r="L65" s="3">
        <f t="shared" si="7"/>
        <v>28.355428104311514</v>
      </c>
      <c r="M65" s="3">
        <f t="shared" si="8"/>
        <v>-3.4188631017208011</v>
      </c>
      <c r="N65" s="3"/>
      <c r="O65" s="3">
        <f t="shared" si="9"/>
        <v>28.355428104311514</v>
      </c>
      <c r="P65" s="3">
        <f t="shared" si="10"/>
        <v>3.4188631017208011</v>
      </c>
      <c r="Q65" s="3">
        <f t="shared" si="15"/>
        <v>24.755884037518392</v>
      </c>
      <c r="R65" s="3">
        <f t="shared" si="16"/>
        <v>8.9126666729762416</v>
      </c>
      <c r="S65" s="3">
        <f t="shared" si="17"/>
        <v>30.108184606535215</v>
      </c>
      <c r="T65" s="3">
        <f t="shared" si="18"/>
        <v>10.839613447849322</v>
      </c>
      <c r="U65" s="3">
        <f>$D$10*COS((G65-0.5)*PI())</f>
        <v>26.344661530718312</v>
      </c>
      <c r="V65" s="3">
        <f>$D$10*SIN((G65-0.5)*PI())</f>
        <v>9.4846617668681574</v>
      </c>
      <c r="W65" s="3">
        <f t="shared" si="11"/>
        <v>21.640257685947187</v>
      </c>
      <c r="X65" s="3">
        <f t="shared" si="12"/>
        <v>7.7909721656417004</v>
      </c>
    </row>
    <row r="66" spans="7:24" x14ac:dyDescent="0.65">
      <c r="G66" s="3">
        <v>0.62</v>
      </c>
      <c r="H66" s="3">
        <f t="shared" si="6"/>
        <v>11.292012499882622</v>
      </c>
      <c r="I66" s="3">
        <f t="shared" si="13"/>
        <v>0.42916816817483017</v>
      </c>
      <c r="J66" s="3">
        <f t="shared" si="14"/>
        <v>28.632131740409143</v>
      </c>
      <c r="K66" s="3">
        <f>(I66*$D$6)-ATAN(I66)*$D$6+$D$19</f>
        <v>-6.8142155372568549</v>
      </c>
      <c r="L66" s="3">
        <f t="shared" si="7"/>
        <v>28.429877241645919</v>
      </c>
      <c r="M66" s="3">
        <f t="shared" si="8"/>
        <v>-3.3972118016232318</v>
      </c>
      <c r="N66" s="3"/>
      <c r="O66" s="3">
        <f t="shared" si="9"/>
        <v>28.429877241645919</v>
      </c>
      <c r="P66" s="3">
        <f t="shared" si="10"/>
        <v>3.3972118016232318</v>
      </c>
      <c r="Q66" s="3">
        <f t="shared" si="15"/>
        <v>24.463714877544408</v>
      </c>
      <c r="R66" s="3">
        <f t="shared" si="16"/>
        <v>9.6858699192613447</v>
      </c>
      <c r="S66" s="3">
        <f t="shared" si="17"/>
        <v>29.752847548424047</v>
      </c>
      <c r="T66" s="3">
        <f t="shared" si="18"/>
        <v>11.779985685909693</v>
      </c>
      <c r="U66" s="3">
        <f>$D$10*COS((G66-0.5)*PI())</f>
        <v>26.033741604871039</v>
      </c>
      <c r="V66" s="3">
        <f>$D$10*SIN((G66-0.5)*PI())</f>
        <v>10.307487475170982</v>
      </c>
      <c r="W66" s="3">
        <f t="shared" si="11"/>
        <v>21.384859175429785</v>
      </c>
      <c r="X66" s="3">
        <f t="shared" si="12"/>
        <v>8.4668647117475917</v>
      </c>
    </row>
    <row r="67" spans="7:24" x14ac:dyDescent="0.65">
      <c r="G67" s="3">
        <v>0.63</v>
      </c>
      <c r="H67" s="3">
        <f t="shared" si="6"/>
        <v>11.474141733751697</v>
      </c>
      <c r="I67" s="3">
        <f t="shared" si="13"/>
        <v>0.43609023540345648</v>
      </c>
      <c r="J67" s="3">
        <f t="shared" si="14"/>
        <v>28.704448265536506</v>
      </c>
      <c r="K67" s="3">
        <f>(I67*$D$6)-ATAN(I67)*$D$6+$D$19</f>
        <v>-6.7516866360315806</v>
      </c>
      <c r="L67" s="3">
        <f t="shared" si="7"/>
        <v>28.505382817351371</v>
      </c>
      <c r="M67" s="3">
        <f t="shared" si="8"/>
        <v>-3.3746852690452149</v>
      </c>
      <c r="N67" s="3"/>
      <c r="O67" s="3">
        <f t="shared" si="9"/>
        <v>28.505382817351371</v>
      </c>
      <c r="P67" s="3">
        <f t="shared" si="10"/>
        <v>3.3746852690452149</v>
      </c>
      <c r="Q67" s="3">
        <f t="shared" si="15"/>
        <v>24.147402984526376</v>
      </c>
      <c r="R67" s="3">
        <f t="shared" si="16"/>
        <v>10.449514381325384</v>
      </c>
      <c r="S67" s="3">
        <f t="shared" si="17"/>
        <v>29.368148021887396</v>
      </c>
      <c r="T67" s="3">
        <f t="shared" si="18"/>
        <v>12.70873250031298</v>
      </c>
      <c r="U67" s="3">
        <f>$D$10*COS((G67-0.5)*PI())</f>
        <v>25.697129519151471</v>
      </c>
      <c r="V67" s="3">
        <f>$D$10*SIN((G67-0.5)*PI())</f>
        <v>11.120140937773858</v>
      </c>
      <c r="W67" s="3">
        <f t="shared" si="11"/>
        <v>21.108356390731565</v>
      </c>
      <c r="X67" s="3">
        <f t="shared" si="12"/>
        <v>9.1344014845999535</v>
      </c>
    </row>
    <row r="68" spans="7:24" x14ac:dyDescent="0.65">
      <c r="G68" s="3">
        <v>0.64</v>
      </c>
      <c r="H68" s="3">
        <f t="shared" ref="H68:H104" si="19">G68*SQRT($D$8^2-$D$7^2)</f>
        <v>11.656270967620772</v>
      </c>
      <c r="I68" s="3">
        <f t="shared" ref="I68:I69" si="20">H68/$D$7</f>
        <v>0.4430123026320828</v>
      </c>
      <c r="J68" s="3">
        <f t="shared" ref="J68:J104" si="21">SQRT($D$7^2+H68^2)</f>
        <v>28.777735744377775</v>
      </c>
      <c r="K68" s="3">
        <f>(I68*$D$6)-ATAN(I68)*$D$6+$D$19</f>
        <v>-6.6874674211648912</v>
      </c>
      <c r="L68" s="3">
        <f t="shared" si="7"/>
        <v>28.581936224020229</v>
      </c>
      <c r="M68" s="3">
        <f t="shared" si="8"/>
        <v>-3.3512678584796136</v>
      </c>
      <c r="N68" s="3"/>
      <c r="O68" s="3">
        <f t="shared" si="9"/>
        <v>28.581936224020229</v>
      </c>
      <c r="P68" s="3">
        <f t="shared" si="10"/>
        <v>3.3512678584796136</v>
      </c>
      <c r="Q68" s="3">
        <f t="shared" si="15"/>
        <v>23.807260520113907</v>
      </c>
      <c r="R68" s="3">
        <f t="shared" si="16"/>
        <v>11.202846434280216</v>
      </c>
      <c r="S68" s="3">
        <f t="shared" si="17"/>
        <v>28.954465678912623</v>
      </c>
      <c r="T68" s="3">
        <f t="shared" si="18"/>
        <v>13.624937330082327</v>
      </c>
      <c r="U68" s="3">
        <f>$D$10*COS((G68-0.5)*PI())</f>
        <v>25.335157469048546</v>
      </c>
      <c r="V68" s="3">
        <f>$D$10*SIN((G68-0.5)*PI())</f>
        <v>11.921820163822035</v>
      </c>
      <c r="W68" s="3">
        <f t="shared" si="11"/>
        <v>20.811022206718448</v>
      </c>
      <c r="X68" s="3">
        <f t="shared" si="12"/>
        <v>9.7929237059966727</v>
      </c>
    </row>
    <row r="69" spans="7:24" x14ac:dyDescent="0.65">
      <c r="G69" s="3">
        <v>0.65</v>
      </c>
      <c r="H69" s="3">
        <f t="shared" si="19"/>
        <v>11.838400201489847</v>
      </c>
      <c r="I69" s="3">
        <f t="shared" si="20"/>
        <v>0.44993436986070912</v>
      </c>
      <c r="J69" s="3">
        <f t="shared" si="21"/>
        <v>28.851986777920064</v>
      </c>
      <c r="K69" s="3">
        <f>(I69*$D$6)-ATAN(I69)*$D$6+$D$19</f>
        <v>-6.6215484867727792</v>
      </c>
      <c r="L69" s="3">
        <f t="shared" ref="L69:L104" si="22">$J69*COS($K69/$D$6)</f>
        <v>28.659528688388036</v>
      </c>
      <c r="M69" s="3">
        <f t="shared" ref="M69:M104" si="23">$J69*SIN($K69/$D$6)</f>
        <v>-3.3269440020441134</v>
      </c>
      <c r="N69" s="3"/>
      <c r="O69" s="3">
        <f t="shared" ref="O69:O104" si="24">L69</f>
        <v>28.659528688388036</v>
      </c>
      <c r="P69" s="3">
        <f t="shared" ref="P69:P104" si="25">-M69</f>
        <v>3.3269440020441134</v>
      </c>
      <c r="Q69" s="3">
        <f t="shared" ref="Q69:Q104" si="26">$D$7*COS((G69-0.5)*PI())</f>
        <v>23.443623163853488</v>
      </c>
      <c r="R69" s="3">
        <f t="shared" ref="R69:R104" si="27">$D$7*SIN((G69-0.5)*PI())</f>
        <v>11.945122630340451</v>
      </c>
      <c r="S69" s="3">
        <f t="shared" ref="S69:S104" si="28">$D$8*COS((G69-0.5)*PI())</f>
        <v>28.512208774027773</v>
      </c>
      <c r="T69" s="3">
        <f t="shared" ref="T69:T104" si="29">$D$8*SIN((G69-0.5)*PI())</f>
        <v>14.527695991665498</v>
      </c>
      <c r="U69" s="3">
        <f>$D$10*COS((G69-0.5)*PI())</f>
        <v>24.9481826772743</v>
      </c>
      <c r="V69" s="3">
        <f>$D$10*SIN((G69-0.5)*PI())</f>
        <v>12.711733992707311</v>
      </c>
      <c r="W69" s="3">
        <f t="shared" ref="W69:W104" si="30">$D$9*COS((G69-0.5)*PI())</f>
        <v>20.49315005633246</v>
      </c>
      <c r="X69" s="3">
        <f t="shared" ref="X69:X104" si="31">$D$9*SIN((G69-0.5)*PI())</f>
        <v>10.441781494009577</v>
      </c>
    </row>
    <row r="70" spans="7:24" x14ac:dyDescent="0.65">
      <c r="G70" s="3">
        <v>0.66</v>
      </c>
      <c r="H70" s="3">
        <f t="shared" si="19"/>
        <v>12.02052943535892</v>
      </c>
      <c r="I70" s="3">
        <f t="shared" ref="I70:I104" si="32">H70/$D$7</f>
        <v>0.45685643708933538</v>
      </c>
      <c r="J70" s="3">
        <f t="shared" si="21"/>
        <v>28.927193946336544</v>
      </c>
      <c r="K70" s="3">
        <f>(I70*$D$6)-ATAN(I70)*$D$6+$D$19</f>
        <v>-6.5539209758438854</v>
      </c>
      <c r="L70" s="3">
        <f t="shared" si="22"/>
        <v>28.738151271998547</v>
      </c>
      <c r="M70" s="3">
        <f t="shared" si="23"/>
        <v>-3.3016982110268387</v>
      </c>
      <c r="N70" s="3"/>
      <c r="O70" s="3">
        <f t="shared" si="24"/>
        <v>28.738151271998547</v>
      </c>
      <c r="P70" s="3">
        <f t="shared" si="25"/>
        <v>3.3016982110268387</v>
      </c>
      <c r="Q70" s="3">
        <f t="shared" si="26"/>
        <v>23.056849781913265</v>
      </c>
      <c r="R70" s="3">
        <f t="shared" si="27"/>
        <v>12.675610432516676</v>
      </c>
      <c r="S70" s="3">
        <f t="shared" si="28"/>
        <v>28.041813761403635</v>
      </c>
      <c r="T70" s="3">
        <f t="shared" si="29"/>
        <v>15.41611757125489</v>
      </c>
      <c r="U70" s="3">
        <f>$D$10*COS((G70-0.5)*PI())</f>
        <v>24.536587041228181</v>
      </c>
      <c r="V70" s="3">
        <f>$D$10*SIN((G70-0.5)*PI())</f>
        <v>13.48910287484803</v>
      </c>
      <c r="W70" s="3">
        <f t="shared" si="30"/>
        <v>20.155053641008863</v>
      </c>
      <c r="X70" s="3">
        <f t="shared" si="31"/>
        <v>11.080334504339453</v>
      </c>
    </row>
    <row r="71" spans="7:24" x14ac:dyDescent="0.65">
      <c r="G71" s="3">
        <v>0.67</v>
      </c>
      <c r="H71" s="3">
        <f t="shared" si="19"/>
        <v>12.202658669227995</v>
      </c>
      <c r="I71" s="3">
        <f t="shared" si="32"/>
        <v>0.46377850431796169</v>
      </c>
      <c r="J71" s="3">
        <f t="shared" si="21"/>
        <v>29.003349811708382</v>
      </c>
      <c r="K71" s="3">
        <f>(I71*$D$6)-ATAN(I71)*$D$6+$D$19</f>
        <v>-6.4845765732443272</v>
      </c>
      <c r="L71" s="3">
        <f t="shared" si="22"/>
        <v>28.817794871882139</v>
      </c>
      <c r="M71" s="3">
        <f t="shared" si="23"/>
        <v>-3.2755150774264852</v>
      </c>
      <c r="N71" s="3"/>
      <c r="O71" s="3">
        <f t="shared" si="24"/>
        <v>28.817794871882139</v>
      </c>
      <c r="P71" s="3">
        <f t="shared" si="25"/>
        <v>3.2755150774264852</v>
      </c>
      <c r="Q71" s="3">
        <f t="shared" si="26"/>
        <v>22.647322072925505</v>
      </c>
      <c r="R71" s="3">
        <f t="shared" si="27"/>
        <v>13.393588937540997</v>
      </c>
      <c r="S71" s="3">
        <f t="shared" si="28"/>
        <v>27.543744864126197</v>
      </c>
      <c r="T71" s="3">
        <f t="shared" si="29"/>
        <v>16.289325304011882</v>
      </c>
      <c r="U71" s="3">
        <f>$D$10*COS((G71-0.5)*PI())</f>
        <v>24.10077675611042</v>
      </c>
      <c r="V71" s="3">
        <f>$D$10*SIN((G71-0.5)*PI())</f>
        <v>14.253159641010397</v>
      </c>
      <c r="W71" s="3">
        <f t="shared" si="30"/>
        <v>19.797066621090703</v>
      </c>
      <c r="X71" s="3">
        <f t="shared" si="31"/>
        <v>11.707952562258541</v>
      </c>
    </row>
    <row r="72" spans="7:24" x14ac:dyDescent="0.65">
      <c r="G72" s="3">
        <v>0.68</v>
      </c>
      <c r="H72" s="3">
        <f t="shared" si="19"/>
        <v>12.38478790309707</v>
      </c>
      <c r="I72" s="3">
        <f t="shared" si="32"/>
        <v>0.47070057154658795</v>
      </c>
      <c r="J72" s="3">
        <f t="shared" si="21"/>
        <v>29.080446920694651</v>
      </c>
      <c r="K72" s="3">
        <f>(I72*$D$6)-ATAN(I72)*$D$6+$D$19</f>
        <v>-6.4135074984750897</v>
      </c>
      <c r="L72" s="3">
        <f t="shared" si="22"/>
        <v>28.898450221247625</v>
      </c>
      <c r="M72" s="3">
        <f t="shared" si="23"/>
        <v>-3.248379275486815</v>
      </c>
      <c r="N72" s="3"/>
      <c r="O72" s="3">
        <f t="shared" si="24"/>
        <v>28.898450221247625</v>
      </c>
      <c r="P72" s="3">
        <f t="shared" si="25"/>
        <v>3.248379275486815</v>
      </c>
      <c r="Q72" s="3">
        <f t="shared" si="26"/>
        <v>22.215444191296093</v>
      </c>
      <c r="R72" s="3">
        <f t="shared" si="27"/>
        <v>14.098349587311558</v>
      </c>
      <c r="S72" s="3">
        <f t="shared" si="28"/>
        <v>27.018493616064479</v>
      </c>
      <c r="T72" s="3">
        <f t="shared" si="29"/>
        <v>17.146457439327897</v>
      </c>
      <c r="U72" s="3">
        <f>$D$10*COS((G72-0.5)*PI())</f>
        <v>23.641181914056418</v>
      </c>
      <c r="V72" s="3">
        <f>$D$10*SIN((G72-0.5)*PI())</f>
        <v>15.00315025941191</v>
      </c>
      <c r="W72" s="3">
        <f t="shared" si="30"/>
        <v>19.419542286546346</v>
      </c>
      <c r="X72" s="3">
        <f t="shared" si="31"/>
        <v>12.324016284516926</v>
      </c>
    </row>
    <row r="73" spans="7:24" x14ac:dyDescent="0.65">
      <c r="G73" s="3">
        <v>0.69</v>
      </c>
      <c r="H73" s="3">
        <f t="shared" si="19"/>
        <v>12.566917136966143</v>
      </c>
      <c r="I73" s="3">
        <f t="shared" si="32"/>
        <v>0.47762263877521421</v>
      </c>
      <c r="J73" s="3">
        <f t="shared" si="21"/>
        <v>29.158477807149204</v>
      </c>
      <c r="K73" s="3">
        <f>(I73*$D$6)-ATAN(I73)*$D$6+$D$19</f>
        <v>-6.3407064981981538</v>
      </c>
      <c r="L73" s="3">
        <f t="shared" si="22"/>
        <v>28.980107890187462</v>
      </c>
      <c r="M73" s="3">
        <f t="shared" si="23"/>
        <v>-3.2202755632254418</v>
      </c>
      <c r="N73" s="3"/>
      <c r="O73" s="3">
        <f t="shared" si="24"/>
        <v>28.980107890187462</v>
      </c>
      <c r="P73" s="3">
        <f t="shared" si="25"/>
        <v>3.2202755632254418</v>
      </c>
      <c r="Q73" s="3">
        <f t="shared" si="26"/>
        <v>21.761642348352964</v>
      </c>
      <c r="R73" s="3">
        <f t="shared" si="27"/>
        <v>14.789196868153805</v>
      </c>
      <c r="S73" s="3">
        <f t="shared" si="28"/>
        <v>26.466578376785982</v>
      </c>
      <c r="T73" s="3">
        <f t="shared" si="29"/>
        <v>17.986668091268175</v>
      </c>
      <c r="U73" s="3">
        <f>$D$10*COS((G73-0.5)*PI())</f>
        <v>23.158256079687735</v>
      </c>
      <c r="V73" s="3">
        <f>$D$10*SIN((G73-0.5)*PI())</f>
        <v>15.738334579859654</v>
      </c>
      <c r="W73" s="3">
        <f t="shared" si="30"/>
        <v>19.022853208314924</v>
      </c>
      <c r="X73" s="3">
        <f t="shared" si="31"/>
        <v>12.927917690599001</v>
      </c>
    </row>
    <row r="74" spans="7:24" x14ac:dyDescent="0.65">
      <c r="G74" s="3">
        <v>0.7</v>
      </c>
      <c r="H74" s="3">
        <f t="shared" si="19"/>
        <v>12.749046370835218</v>
      </c>
      <c r="I74" s="3">
        <f t="shared" si="32"/>
        <v>0.48454470600384053</v>
      </c>
      <c r="J74" s="3">
        <f t="shared" si="21"/>
        <v>29.237434994683547</v>
      </c>
      <c r="K74" s="3">
        <f>(I74*$D$6)-ATAN(I74)*$D$6+$D$19</f>
        <v>-6.2661668385471554</v>
      </c>
      <c r="L74" s="3">
        <f t="shared" si="22"/>
        <v>29.062758286396264</v>
      </c>
      <c r="M74" s="3">
        <f t="shared" si="23"/>
        <v>-3.1911887839567403</v>
      </c>
      <c r="N74" s="3"/>
      <c r="O74" s="3">
        <f t="shared" si="24"/>
        <v>29.062758286396264</v>
      </c>
      <c r="P74" s="3">
        <f t="shared" si="25"/>
        <v>3.1911887839567403</v>
      </c>
      <c r="Q74" s="3">
        <f t="shared" si="26"/>
        <v>21.28636439172692</v>
      </c>
      <c r="R74" s="3">
        <f t="shared" si="27"/>
        <v>15.465448997208568</v>
      </c>
      <c r="S74" s="3">
        <f t="shared" si="28"/>
        <v>25.888543819998318</v>
      </c>
      <c r="T74" s="3">
        <f t="shared" si="29"/>
        <v>18.809128073359137</v>
      </c>
      <c r="U74" s="3">
        <f>$D$10*COS((G74-0.5)*PI())</f>
        <v>22.652475842498529</v>
      </c>
      <c r="V74" s="3">
        <f>$D$10*SIN((G74-0.5)*PI())</f>
        <v>16.457987064189243</v>
      </c>
      <c r="W74" s="3">
        <f t="shared" si="30"/>
        <v>18.607390870623792</v>
      </c>
      <c r="X74" s="3">
        <f t="shared" si="31"/>
        <v>13.51906080272688</v>
      </c>
    </row>
    <row r="75" spans="7:24" x14ac:dyDescent="0.65">
      <c r="G75" s="3">
        <v>0.71</v>
      </c>
      <c r="H75" s="3">
        <f t="shared" si="19"/>
        <v>12.931175604704293</v>
      </c>
      <c r="I75" s="3">
        <f t="shared" si="32"/>
        <v>0.49146677323246685</v>
      </c>
      <c r="J75" s="3">
        <f t="shared" si="21"/>
        <v>29.317310999174854</v>
      </c>
      <c r="K75" s="3">
        <f>(I75*$D$6)-ATAN(I75)*$D$6+$D$19</f>
        <v>-6.1898822972384639</v>
      </c>
      <c r="L75" s="3">
        <f t="shared" si="22"/>
        <v>29.146391655902498</v>
      </c>
      <c r="M75" s="3">
        <f t="shared" si="23"/>
        <v>-3.1611038678088623</v>
      </c>
      <c r="N75" s="3"/>
      <c r="O75" s="3">
        <f t="shared" si="24"/>
        <v>29.146391655902498</v>
      </c>
      <c r="P75" s="3">
        <f t="shared" si="25"/>
        <v>3.1611038678088623</v>
      </c>
      <c r="Q75" s="3">
        <f t="shared" si="26"/>
        <v>20.790079363380162</v>
      </c>
      <c r="R75" s="3">
        <f t="shared" si="27"/>
        <v>16.126438595269374</v>
      </c>
      <c r="S75" s="3">
        <f t="shared" si="28"/>
        <v>25.284960396022093</v>
      </c>
      <c r="T75" s="3">
        <f t="shared" si="29"/>
        <v>19.613025716895244</v>
      </c>
      <c r="U75" s="3">
        <f>$D$10*COS((G75-0.5)*PI())</f>
        <v>22.124340346519332</v>
      </c>
      <c r="V75" s="3">
        <f>$D$10*SIN((G75-0.5)*PI())</f>
        <v>17.161397502283339</v>
      </c>
      <c r="W75" s="3">
        <f t="shared" si="30"/>
        <v>18.17356528464088</v>
      </c>
      <c r="X75" s="3">
        <f t="shared" si="31"/>
        <v>14.096862234018456</v>
      </c>
    </row>
    <row r="76" spans="7:24" x14ac:dyDescent="0.65">
      <c r="G76" s="3">
        <v>0.72</v>
      </c>
      <c r="H76" s="3">
        <f t="shared" si="19"/>
        <v>13.113304838573367</v>
      </c>
      <c r="I76" s="3">
        <f t="shared" si="32"/>
        <v>0.49838884046109305</v>
      </c>
      <c r="J76" s="3">
        <f t="shared" si="21"/>
        <v>29.398098331218485</v>
      </c>
      <c r="K76" s="3">
        <f>(I76*$D$6)-ATAN(I76)*$D$6+$D$19</f>
        <v>-6.1118471554978253</v>
      </c>
      <c r="L76" s="3">
        <f t="shared" si="22"/>
        <v>29.230998083813496</v>
      </c>
      <c r="M76" s="3">
        <f t="shared" si="23"/>
        <v>-3.1300058332346214</v>
      </c>
      <c r="N76" s="3"/>
      <c r="O76" s="3">
        <f t="shared" si="24"/>
        <v>29.230998083813496</v>
      </c>
      <c r="P76" s="3">
        <f t="shared" si="25"/>
        <v>3.1300058332346214</v>
      </c>
      <c r="Q76" s="3">
        <f t="shared" si="26"/>
        <v>20.273277036718451</v>
      </c>
      <c r="R76" s="3">
        <f t="shared" si="27"/>
        <v>16.771513345405172</v>
      </c>
      <c r="S76" s="3">
        <f t="shared" si="28"/>
        <v>24.65642376882526</v>
      </c>
      <c r="T76" s="3">
        <f t="shared" si="29"/>
        <v>20.397567671958068</v>
      </c>
      <c r="U76" s="3">
        <f>$D$10*COS((G76-0.5)*PI())</f>
        <v>21.574370797722104</v>
      </c>
      <c r="V76" s="3">
        <f>$D$10*SIN((G76-0.5)*PI())</f>
        <v>17.847871712963311</v>
      </c>
      <c r="W76" s="3">
        <f t="shared" si="30"/>
        <v>17.721804583843156</v>
      </c>
      <c r="X76" s="3">
        <f t="shared" si="31"/>
        <v>14.660751764219862</v>
      </c>
    </row>
    <row r="77" spans="7:24" x14ac:dyDescent="0.65">
      <c r="G77" s="3">
        <v>0.73</v>
      </c>
      <c r="H77" s="3">
        <f t="shared" si="19"/>
        <v>13.295434072442442</v>
      </c>
      <c r="I77" s="3">
        <f t="shared" si="32"/>
        <v>0.50531090768971942</v>
      </c>
      <c r="J77" s="3">
        <f t="shared" si="21"/>
        <v>29.479789498524287</v>
      </c>
      <c r="K77" s="3">
        <f>(I77*$D$6)-ATAN(I77)*$D$6+$D$19</f>
        <v>-6.0320561898179772</v>
      </c>
      <c r="L77" s="3">
        <f t="shared" si="22"/>
        <v>29.316567495073588</v>
      </c>
      <c r="M77" s="3">
        <f t="shared" si="23"/>
        <v>-3.0978797885162619</v>
      </c>
      <c r="N77" s="3"/>
      <c r="O77" s="3">
        <f t="shared" si="24"/>
        <v>29.316567495073588</v>
      </c>
      <c r="P77" s="3">
        <f t="shared" si="25"/>
        <v>3.0978797885162619</v>
      </c>
      <c r="Q77" s="3">
        <f t="shared" si="26"/>
        <v>19.736467433243892</v>
      </c>
      <c r="R77" s="3">
        <f t="shared" si="27"/>
        <v>17.400036636718401</v>
      </c>
      <c r="S77" s="3">
        <f t="shared" si="28"/>
        <v>24.003554228174707</v>
      </c>
      <c r="T77" s="3">
        <f t="shared" si="29"/>
        <v>21.161979690356858</v>
      </c>
      <c r="U77" s="3">
        <f>$D$10*COS((G77-0.5)*PI())</f>
        <v>21.003109949652867</v>
      </c>
      <c r="V77" s="3">
        <f>$D$10*SIN((G77-0.5)*PI())</f>
        <v>18.516732229062249</v>
      </c>
      <c r="W77" s="3">
        <f t="shared" si="30"/>
        <v>17.25255460150057</v>
      </c>
      <c r="X77" s="3">
        <f t="shared" si="31"/>
        <v>15.210172902443992</v>
      </c>
    </row>
    <row r="78" spans="7:24" x14ac:dyDescent="0.65">
      <c r="G78" s="3">
        <v>0.74</v>
      </c>
      <c r="H78" s="3">
        <f t="shared" si="19"/>
        <v>13.477563306311517</v>
      </c>
      <c r="I78" s="3">
        <f t="shared" si="32"/>
        <v>0.51223297491834574</v>
      </c>
      <c r="J78" s="3">
        <f t="shared" si="21"/>
        <v>29.562377008256188</v>
      </c>
      <c r="K78" s="3">
        <f>(I78*$D$6)-ATAN(I78)*$D$6+$D$19</f>
        <v>-5.9505046635619347</v>
      </c>
      <c r="L78" s="3">
        <f t="shared" si="22"/>
        <v>29.403089655235327</v>
      </c>
      <c r="M78" s="3">
        <f t="shared" si="23"/>
        <v>-3.0647109332639095</v>
      </c>
      <c r="N78" s="3"/>
      <c r="O78" s="3">
        <f t="shared" si="24"/>
        <v>29.403089655235327</v>
      </c>
      <c r="P78" s="3">
        <f t="shared" si="25"/>
        <v>3.0647109332639095</v>
      </c>
      <c r="Q78" s="3">
        <f t="shared" si="26"/>
        <v>19.180180319225315</v>
      </c>
      <c r="R78" s="3">
        <f t="shared" si="27"/>
        <v>18.011388192603071</v>
      </c>
      <c r="S78" s="3">
        <f t="shared" si="28"/>
        <v>23.32699607748517</v>
      </c>
      <c r="T78" s="3">
        <f t="shared" si="29"/>
        <v>21.905507389718036</v>
      </c>
      <c r="U78" s="3">
        <f>$D$10*COS((G78-0.5)*PI())</f>
        <v>20.411121567799523</v>
      </c>
      <c r="V78" s="3">
        <f>$D$10*SIN((G78-0.5)*PI())</f>
        <v>19.167318966003283</v>
      </c>
      <c r="W78" s="3">
        <f t="shared" si="30"/>
        <v>16.766278430692466</v>
      </c>
      <c r="X78" s="3">
        <f t="shared" si="31"/>
        <v>15.744583436359838</v>
      </c>
    </row>
    <row r="79" spans="7:24" x14ac:dyDescent="0.65">
      <c r="G79" s="3">
        <v>0.75</v>
      </c>
      <c r="H79" s="3">
        <f t="shared" si="19"/>
        <v>13.659692540180592</v>
      </c>
      <c r="I79" s="3">
        <f t="shared" si="32"/>
        <v>0.51915504214697206</v>
      </c>
      <c r="J79" s="3">
        <f t="shared" si="21"/>
        <v>29.645853369314647</v>
      </c>
      <c r="K79" s="3">
        <f>(I79*$D$6)-ATAN(I79)*$D$6+$D$19</f>
        <v>-5.8671883184265692</v>
      </c>
      <c r="L79" s="3">
        <f t="shared" si="22"/>
        <v>29.490554171243815</v>
      </c>
      <c r="M79" s="3">
        <f t="shared" si="23"/>
        <v>-3.0304845599076544</v>
      </c>
      <c r="N79" s="3"/>
      <c r="O79" s="3">
        <f t="shared" si="24"/>
        <v>29.490554171243815</v>
      </c>
      <c r="P79" s="3">
        <f t="shared" si="25"/>
        <v>3.0304845599076544</v>
      </c>
      <c r="Q79" s="3">
        <f t="shared" si="26"/>
        <v>18.604964682882894</v>
      </c>
      <c r="R79" s="3">
        <f t="shared" si="27"/>
        <v>18.604964682882891</v>
      </c>
      <c r="S79" s="3">
        <f t="shared" si="28"/>
        <v>22.627416997969522</v>
      </c>
      <c r="T79" s="3">
        <f t="shared" si="29"/>
        <v>22.627416997969519</v>
      </c>
      <c r="U79" s="3">
        <f>$D$10*COS((G79-0.5)*PI())</f>
        <v>19.798989873223331</v>
      </c>
      <c r="V79" s="3">
        <f>$D$10*SIN((G79-0.5)*PI())</f>
        <v>19.798989873223327</v>
      </c>
      <c r="W79" s="3">
        <f t="shared" si="30"/>
        <v>16.263455967290593</v>
      </c>
      <c r="X79" s="3">
        <f t="shared" si="31"/>
        <v>16.263455967290593</v>
      </c>
    </row>
    <row r="80" spans="7:24" x14ac:dyDescent="0.65">
      <c r="G80" s="3">
        <v>0.76</v>
      </c>
      <c r="H80" s="3">
        <f t="shared" si="19"/>
        <v>13.841821774049667</v>
      </c>
      <c r="I80" s="3">
        <f t="shared" si="32"/>
        <v>0.52607710937559826</v>
      </c>
      <c r="J80" s="3">
        <f t="shared" si="21"/>
        <v>29.730211094561621</v>
      </c>
      <c r="K80" s="3">
        <f>(I80*$D$6)-ATAN(I80)*$D$6+$D$19</f>
        <v>-5.7821033657806478</v>
      </c>
      <c r="L80" s="3">
        <f t="shared" si="22"/>
        <v>29.578950492234025</v>
      </c>
      <c r="M80" s="3">
        <f t="shared" si="23"/>
        <v>-2.9951860551831158</v>
      </c>
      <c r="N80" s="3"/>
      <c r="O80" s="3">
        <f t="shared" si="24"/>
        <v>29.578950492234025</v>
      </c>
      <c r="P80" s="3">
        <f t="shared" si="25"/>
        <v>2.9951860551831158</v>
      </c>
      <c r="Q80" s="3">
        <f t="shared" si="26"/>
        <v>18.011388192603071</v>
      </c>
      <c r="R80" s="3">
        <f t="shared" si="27"/>
        <v>19.180180319225315</v>
      </c>
      <c r="S80" s="3">
        <f t="shared" si="28"/>
        <v>21.905507389718036</v>
      </c>
      <c r="T80" s="3">
        <f t="shared" si="29"/>
        <v>23.32699607748517</v>
      </c>
      <c r="U80" s="3">
        <f>$D$10*COS((G80-0.5)*PI())</f>
        <v>19.167318966003283</v>
      </c>
      <c r="V80" s="3">
        <f>$D$10*SIN((G80-0.5)*PI())</f>
        <v>20.411121567799523</v>
      </c>
      <c r="W80" s="3">
        <f t="shared" si="30"/>
        <v>15.744583436359838</v>
      </c>
      <c r="X80" s="3">
        <f t="shared" si="31"/>
        <v>16.766278430692466</v>
      </c>
    </row>
    <row r="81" spans="7:24" x14ac:dyDescent="0.65">
      <c r="G81" s="3">
        <v>0.77</v>
      </c>
      <c r="H81" s="3">
        <f t="shared" si="19"/>
        <v>14.023951007918741</v>
      </c>
      <c r="I81" s="3">
        <f t="shared" si="32"/>
        <v>0.53299917660422458</v>
      </c>
      <c r="J81" s="3">
        <f t="shared" si="21"/>
        <v>29.815442702987735</v>
      </c>
      <c r="K81" s="3">
        <f>(I81*$D$6)-ATAN(I81)*$D$6+$D$19</f>
        <v>-5.6952464778912226</v>
      </c>
      <c r="L81" s="3">
        <f t="shared" si="22"/>
        <v>29.668267910341076</v>
      </c>
      <c r="M81" s="3">
        <f t="shared" si="23"/>
        <v>-2.9588009016104007</v>
      </c>
      <c r="N81" s="3"/>
      <c r="O81" s="3">
        <f t="shared" si="24"/>
        <v>29.668267910341076</v>
      </c>
      <c r="P81" s="3">
        <f t="shared" si="25"/>
        <v>2.9588009016104007</v>
      </c>
      <c r="Q81" s="3">
        <f t="shared" si="26"/>
        <v>17.400036636718401</v>
      </c>
      <c r="R81" s="3">
        <f t="shared" si="27"/>
        <v>19.736467433243892</v>
      </c>
      <c r="S81" s="3">
        <f t="shared" si="28"/>
        <v>21.161979690356858</v>
      </c>
      <c r="T81" s="3">
        <f t="shared" si="29"/>
        <v>24.003554228174707</v>
      </c>
      <c r="U81" s="3">
        <f>$D$10*COS((G81-0.5)*PI())</f>
        <v>18.516732229062249</v>
      </c>
      <c r="V81" s="3">
        <f>$D$10*SIN((G81-0.5)*PI())</f>
        <v>21.003109949652867</v>
      </c>
      <c r="W81" s="3">
        <f t="shared" si="30"/>
        <v>15.210172902443992</v>
      </c>
      <c r="X81" s="3">
        <f t="shared" si="31"/>
        <v>17.25255460150057</v>
      </c>
    </row>
    <row r="82" spans="7:24" x14ac:dyDescent="0.65">
      <c r="G82" s="3">
        <v>0.78</v>
      </c>
      <c r="H82" s="3">
        <f t="shared" si="19"/>
        <v>14.206080241787816</v>
      </c>
      <c r="I82" s="3">
        <f t="shared" si="32"/>
        <v>0.53992124383285089</v>
      </c>
      <c r="J82" s="3">
        <f t="shared" si="21"/>
        <v>29.901540721821569</v>
      </c>
      <c r="K82" s="3">
        <f>(I82*$D$6)-ATAN(I82)*$D$6+$D$19</f>
        <v>-5.6066147790518865</v>
      </c>
      <c r="L82" s="3">
        <f t="shared" si="22"/>
        <v>29.758495561523421</v>
      </c>
      <c r="M82" s="3">
        <f t="shared" si="23"/>
        <v>-2.9213146789663553</v>
      </c>
      <c r="N82" s="3"/>
      <c r="O82" s="3">
        <f t="shared" si="24"/>
        <v>29.758495561523421</v>
      </c>
      <c r="P82" s="3">
        <f t="shared" si="25"/>
        <v>2.9213146789663553</v>
      </c>
      <c r="Q82" s="3">
        <f t="shared" si="26"/>
        <v>16.771513345405172</v>
      </c>
      <c r="R82" s="3">
        <f t="shared" si="27"/>
        <v>20.273277036718447</v>
      </c>
      <c r="S82" s="3">
        <f t="shared" si="28"/>
        <v>20.397567671958068</v>
      </c>
      <c r="T82" s="3">
        <f t="shared" si="29"/>
        <v>24.656423768825256</v>
      </c>
      <c r="U82" s="3">
        <f>$D$10*COS((G82-0.5)*PI())</f>
        <v>17.847871712963311</v>
      </c>
      <c r="V82" s="3">
        <f>$D$10*SIN((G82-0.5)*PI())</f>
        <v>21.5743707977221</v>
      </c>
      <c r="W82" s="3">
        <f t="shared" si="30"/>
        <v>14.660751764219862</v>
      </c>
      <c r="X82" s="3">
        <f t="shared" si="31"/>
        <v>17.721804583843152</v>
      </c>
    </row>
    <row r="83" spans="7:24" x14ac:dyDescent="0.65">
      <c r="G83" s="3">
        <v>0.79</v>
      </c>
      <c r="H83" s="3">
        <f t="shared" si="19"/>
        <v>14.38820947565689</v>
      </c>
      <c r="I83" s="3">
        <f t="shared" si="32"/>
        <v>0.54684331106147721</v>
      </c>
      <c r="J83" s="3">
        <f t="shared" si="21"/>
        <v>29.988497688580903</v>
      </c>
      <c r="K83" s="3">
        <f>(I83*$D$6)-ATAN(I83)*$D$6+$D$19</f>
        <v>-5.5162058366260016</v>
      </c>
      <c r="L83" s="3">
        <f t="shared" si="22"/>
        <v>29.849622426398906</v>
      </c>
      <c r="M83" s="3">
        <f t="shared" si="23"/>
        <v>-2.88271306574998</v>
      </c>
      <c r="N83" s="3"/>
      <c r="O83" s="3">
        <f t="shared" si="24"/>
        <v>29.849622426398906</v>
      </c>
      <c r="P83" s="3">
        <f t="shared" si="25"/>
        <v>2.88271306574998</v>
      </c>
      <c r="Q83" s="3">
        <f t="shared" si="26"/>
        <v>16.126438595269374</v>
      </c>
      <c r="R83" s="3">
        <f t="shared" si="27"/>
        <v>20.790079363380162</v>
      </c>
      <c r="S83" s="3">
        <f t="shared" si="28"/>
        <v>19.613025716895248</v>
      </c>
      <c r="T83" s="3">
        <f t="shared" si="29"/>
        <v>25.284960396022093</v>
      </c>
      <c r="U83" s="3">
        <f>$D$10*COS((G83-0.5)*PI())</f>
        <v>17.161397502283343</v>
      </c>
      <c r="V83" s="3">
        <f>$D$10*SIN((G83-0.5)*PI())</f>
        <v>22.124340346519332</v>
      </c>
      <c r="W83" s="3">
        <f t="shared" si="30"/>
        <v>14.09686223401846</v>
      </c>
      <c r="X83" s="3">
        <f t="shared" si="31"/>
        <v>18.17356528464088</v>
      </c>
    </row>
    <row r="84" spans="7:24" x14ac:dyDescent="0.65">
      <c r="G84" s="3">
        <v>0.8</v>
      </c>
      <c r="H84" s="3">
        <f t="shared" si="19"/>
        <v>14.570338709525965</v>
      </c>
      <c r="I84" s="3">
        <f t="shared" si="32"/>
        <v>0.55376537829010353</v>
      </c>
      <c r="J84" s="3">
        <f t="shared" si="21"/>
        <v>30.076306153065907</v>
      </c>
      <c r="K84" s="3">
        <f>(I84*$D$6)-ATAN(I84)*$D$6+$D$19</f>
        <v>-5.4240176520176977</v>
      </c>
      <c r="L84" s="3">
        <f t="shared" si="22"/>
        <v>29.94163733109357</v>
      </c>
      <c r="M84" s="3">
        <f t="shared" si="23"/>
        <v>-2.8429818406409235</v>
      </c>
      <c r="N84" s="3"/>
      <c r="O84" s="3">
        <f t="shared" si="24"/>
        <v>29.94163733109357</v>
      </c>
      <c r="P84" s="3">
        <f t="shared" si="25"/>
        <v>2.8429818406409235</v>
      </c>
      <c r="Q84" s="3">
        <f t="shared" si="26"/>
        <v>15.465448997208568</v>
      </c>
      <c r="R84" s="3">
        <f t="shared" si="27"/>
        <v>21.28636439172692</v>
      </c>
      <c r="S84" s="3">
        <f t="shared" si="28"/>
        <v>18.809128073359137</v>
      </c>
      <c r="T84" s="3">
        <f t="shared" si="29"/>
        <v>25.888543819998318</v>
      </c>
      <c r="U84" s="3">
        <f>$D$10*COS((G84-0.5)*PI())</f>
        <v>16.457987064189243</v>
      </c>
      <c r="V84" s="3">
        <f>$D$10*SIN((G84-0.5)*PI())</f>
        <v>22.652475842498529</v>
      </c>
      <c r="W84" s="3">
        <f t="shared" si="30"/>
        <v>13.51906080272688</v>
      </c>
      <c r="X84" s="3">
        <f t="shared" si="31"/>
        <v>18.607390870623792</v>
      </c>
    </row>
    <row r="85" spans="7:24" x14ac:dyDescent="0.65">
      <c r="G85" s="3">
        <v>0.81</v>
      </c>
      <c r="H85" s="3">
        <f t="shared" si="19"/>
        <v>14.75246794339504</v>
      </c>
      <c r="I85" s="3">
        <f t="shared" si="32"/>
        <v>0.56068744551872984</v>
      </c>
      <c r="J85" s="3">
        <f t="shared" si="21"/>
        <v>30.164958679294386</v>
      </c>
      <c r="K85" s="3">
        <f>(I85*$D$6)-ATAN(I85)*$D$6+$D$19</f>
        <v>-5.3300486515829117</v>
      </c>
      <c r="L85" s="3">
        <f t="shared" si="22"/>
        <v>30.034528948103262</v>
      </c>
      <c r="M85" s="3">
        <f t="shared" si="23"/>
        <v>-2.8021068839509162</v>
      </c>
      <c r="N85" s="3"/>
      <c r="O85" s="3">
        <f t="shared" si="24"/>
        <v>30.034528948103262</v>
      </c>
      <c r="P85" s="3">
        <f t="shared" si="25"/>
        <v>2.8021068839509162</v>
      </c>
      <c r="Q85" s="3">
        <f t="shared" si="26"/>
        <v>14.789196868153805</v>
      </c>
      <c r="R85" s="3">
        <f t="shared" si="27"/>
        <v>21.761642348352964</v>
      </c>
      <c r="S85" s="3">
        <f t="shared" si="28"/>
        <v>17.986668091268175</v>
      </c>
      <c r="T85" s="3">
        <f t="shared" si="29"/>
        <v>26.466578376785982</v>
      </c>
      <c r="U85" s="3">
        <f>$D$10*COS((G85-0.5)*PI())</f>
        <v>15.738334579859654</v>
      </c>
      <c r="V85" s="3">
        <f>$D$10*SIN((G85-0.5)*PI())</f>
        <v>23.158256079687735</v>
      </c>
      <c r="W85" s="3">
        <f t="shared" si="30"/>
        <v>12.927917690599001</v>
      </c>
      <c r="X85" s="3">
        <f t="shared" si="31"/>
        <v>19.022853208314924</v>
      </c>
    </row>
    <row r="86" spans="7:24" x14ac:dyDescent="0.65">
      <c r="G86" s="3">
        <v>0.82</v>
      </c>
      <c r="H86" s="3">
        <f t="shared" si="19"/>
        <v>14.934597177264113</v>
      </c>
      <c r="I86" s="3">
        <f t="shared" si="32"/>
        <v>0.56760951274735605</v>
      </c>
      <c r="J86" s="3">
        <f t="shared" si="21"/>
        <v>30.254447847379144</v>
      </c>
      <c r="K86" s="3">
        <f>(I86*$D$6)-ATAN(I86)*$D$6+$D$19</f>
        <v>-5.2342976774925365</v>
      </c>
      <c r="L86" s="3">
        <f t="shared" si="22"/>
        <v>30.128285797167855</v>
      </c>
      <c r="M86" s="3">
        <f t="shared" si="23"/>
        <v>-2.7600741790680714</v>
      </c>
      <c r="N86" s="3"/>
      <c r="O86" s="3">
        <f t="shared" si="24"/>
        <v>30.128285797167855</v>
      </c>
      <c r="P86" s="3">
        <f t="shared" si="25"/>
        <v>2.7600741790680714</v>
      </c>
      <c r="Q86" s="3">
        <f t="shared" si="26"/>
        <v>14.098349587311558</v>
      </c>
      <c r="R86" s="3">
        <f t="shared" si="27"/>
        <v>22.215444191296093</v>
      </c>
      <c r="S86" s="3">
        <f t="shared" si="28"/>
        <v>17.146457439327897</v>
      </c>
      <c r="T86" s="3">
        <f t="shared" si="29"/>
        <v>27.018493616064479</v>
      </c>
      <c r="U86" s="3">
        <f>$D$10*COS((G86-0.5)*PI())</f>
        <v>15.00315025941191</v>
      </c>
      <c r="V86" s="3">
        <f>$D$10*SIN((G86-0.5)*PI())</f>
        <v>23.641181914056418</v>
      </c>
      <c r="W86" s="3">
        <f t="shared" si="30"/>
        <v>12.324016284516926</v>
      </c>
      <c r="X86" s="3">
        <f t="shared" si="31"/>
        <v>19.419542286546346</v>
      </c>
    </row>
    <row r="87" spans="7:24" x14ac:dyDescent="0.65">
      <c r="G87" s="3">
        <v>0.83</v>
      </c>
      <c r="H87" s="3">
        <f t="shared" si="19"/>
        <v>15.116726411133188</v>
      </c>
      <c r="I87" s="3">
        <f t="shared" si="32"/>
        <v>0.57453157997598236</v>
      </c>
      <c r="J87" s="3">
        <f t="shared" si="21"/>
        <v>30.344766255347743</v>
      </c>
      <c r="K87" s="3">
        <f>(I87*$D$6)-ATAN(I87)*$D$6+$D$19</f>
        <v>-5.1367639785592214</v>
      </c>
      <c r="L87" s="3">
        <f t="shared" si="22"/>
        <v>30.222896246158189</v>
      </c>
      <c r="M87" s="3">
        <f t="shared" si="23"/>
        <v>-2.716869813893962</v>
      </c>
      <c r="N87" s="3"/>
      <c r="O87" s="3">
        <f t="shared" si="24"/>
        <v>30.222896246158189</v>
      </c>
      <c r="P87" s="3">
        <f t="shared" si="25"/>
        <v>2.716869813893962</v>
      </c>
      <c r="Q87" s="3">
        <f t="shared" si="26"/>
        <v>13.393588937540999</v>
      </c>
      <c r="R87" s="3">
        <f t="shared" si="27"/>
        <v>22.647322072925501</v>
      </c>
      <c r="S87" s="3">
        <f t="shared" si="28"/>
        <v>16.289325304011886</v>
      </c>
      <c r="T87" s="3">
        <f t="shared" si="29"/>
        <v>27.543744864126193</v>
      </c>
      <c r="U87" s="3">
        <f>$D$10*COS((G87-0.5)*PI())</f>
        <v>14.2531596410104</v>
      </c>
      <c r="V87" s="3">
        <f>$D$10*SIN((G87-0.5)*PI())</f>
        <v>24.10077675611042</v>
      </c>
      <c r="W87" s="3">
        <f t="shared" si="30"/>
        <v>11.707952562258543</v>
      </c>
      <c r="X87" s="3">
        <f t="shared" si="31"/>
        <v>19.7970666210907</v>
      </c>
    </row>
    <row r="88" spans="7:24" x14ac:dyDescent="0.65">
      <c r="G88" s="3">
        <v>0.84</v>
      </c>
      <c r="H88" s="3">
        <f t="shared" si="19"/>
        <v>15.298855645002263</v>
      </c>
      <c r="I88" s="3">
        <f t="shared" si="32"/>
        <v>0.58145364720460868</v>
      </c>
      <c r="J88" s="3">
        <f t="shared" si="21"/>
        <v>30.435906520904826</v>
      </c>
      <c r="K88" s="3">
        <f>(I88*$D$6)-ATAN(I88)*$D$6+$D$19</f>
        <v>-5.0374472010388214</v>
      </c>
      <c r="L88" s="3">
        <f t="shared" si="22"/>
        <v>30.318348511975476</v>
      </c>
      <c r="M88" s="3">
        <f t="shared" si="23"/>
        <v>-2.6724799822732717</v>
      </c>
      <c r="N88" s="3"/>
      <c r="O88" s="3">
        <f t="shared" si="24"/>
        <v>30.318348511975476</v>
      </c>
      <c r="P88" s="3">
        <f t="shared" si="25"/>
        <v>2.6724799822732717</v>
      </c>
      <c r="Q88" s="3">
        <f t="shared" si="26"/>
        <v>12.675610432516676</v>
      </c>
      <c r="R88" s="3">
        <f t="shared" si="27"/>
        <v>23.056849781913265</v>
      </c>
      <c r="S88" s="3">
        <f t="shared" si="28"/>
        <v>15.41611757125489</v>
      </c>
      <c r="T88" s="3">
        <f t="shared" si="29"/>
        <v>28.041813761403635</v>
      </c>
      <c r="U88" s="3">
        <f>$D$10*COS((G88-0.5)*PI())</f>
        <v>13.48910287484803</v>
      </c>
      <c r="V88" s="3">
        <f>$D$10*SIN((G88-0.5)*PI())</f>
        <v>24.536587041228181</v>
      </c>
      <c r="W88" s="3">
        <f t="shared" si="30"/>
        <v>11.080334504339453</v>
      </c>
      <c r="X88" s="3">
        <f t="shared" si="31"/>
        <v>20.155053641008863</v>
      </c>
    </row>
    <row r="89" spans="7:24" x14ac:dyDescent="0.65">
      <c r="G89" s="3">
        <v>0.85</v>
      </c>
      <c r="H89" s="3">
        <f t="shared" si="19"/>
        <v>15.480984878871336</v>
      </c>
      <c r="I89" s="3">
        <f t="shared" si="32"/>
        <v>0.58837571443323489</v>
      </c>
      <c r="J89" s="3">
        <f t="shared" si="21"/>
        <v>30.527861283137447</v>
      </c>
      <c r="K89" s="3">
        <f>(I89*$D$6)-ATAN(I89)*$D$6+$D$19</f>
        <v>-4.9363473794174677</v>
      </c>
      <c r="L89" s="3">
        <f t="shared" si="22"/>
        <v>30.414630661463281</v>
      </c>
      <c r="M89" s="3">
        <f t="shared" si="23"/>
        <v>-2.6268909854160509</v>
      </c>
      <c r="N89" s="3"/>
      <c r="O89" s="3">
        <f t="shared" si="24"/>
        <v>30.414630661463281</v>
      </c>
      <c r="P89" s="3">
        <f t="shared" si="25"/>
        <v>2.6268909854160509</v>
      </c>
      <c r="Q89" s="3">
        <f t="shared" si="26"/>
        <v>11.945122630340451</v>
      </c>
      <c r="R89" s="3">
        <f t="shared" si="27"/>
        <v>23.443623163853484</v>
      </c>
      <c r="S89" s="3">
        <f t="shared" si="28"/>
        <v>14.527695991665498</v>
      </c>
      <c r="T89" s="3">
        <f t="shared" si="29"/>
        <v>28.512208774027769</v>
      </c>
      <c r="U89" s="3">
        <f>$D$10*COS((G89-0.5)*PI())</f>
        <v>12.711733992707311</v>
      </c>
      <c r="V89" s="3">
        <f>$D$10*SIN((G89-0.5)*PI())</f>
        <v>24.948182677274296</v>
      </c>
      <c r="W89" s="3">
        <f t="shared" si="30"/>
        <v>10.441781494009577</v>
      </c>
      <c r="X89" s="3">
        <f t="shared" si="31"/>
        <v>20.49315005633246</v>
      </c>
    </row>
    <row r="90" spans="7:24" x14ac:dyDescent="0.65">
      <c r="G90" s="3">
        <v>0.86</v>
      </c>
      <c r="H90" s="3">
        <f t="shared" si="19"/>
        <v>15.663114112740411</v>
      </c>
      <c r="I90" s="3">
        <f t="shared" si="32"/>
        <v>0.5952977816618612</v>
      </c>
      <c r="J90" s="3">
        <f t="shared" si="21"/>
        <v>30.620623204163682</v>
      </c>
      <c r="K90" s="3">
        <f>(I90*$D$6)-ATAN(I90)*$D$6+$D$19</f>
        <v>-4.8334649271943686</v>
      </c>
      <c r="L90" s="3">
        <f t="shared" si="22"/>
        <v>30.51173061233192</v>
      </c>
      <c r="M90" s="3">
        <f t="shared" si="23"/>
        <v>-2.5800892333123659</v>
      </c>
      <c r="N90" s="3"/>
      <c r="O90" s="3">
        <f t="shared" si="24"/>
        <v>30.51173061233192</v>
      </c>
      <c r="P90" s="3">
        <f t="shared" si="25"/>
        <v>2.5800892333123659</v>
      </c>
      <c r="Q90" s="3">
        <f t="shared" si="26"/>
        <v>11.202846434280215</v>
      </c>
      <c r="R90" s="3">
        <f t="shared" si="27"/>
        <v>23.80726052011391</v>
      </c>
      <c r="S90" s="3">
        <f t="shared" si="28"/>
        <v>13.624937330082325</v>
      </c>
      <c r="T90" s="3">
        <f t="shared" si="29"/>
        <v>28.954465678912626</v>
      </c>
      <c r="U90" s="3">
        <f>$D$10*COS((G90-0.5)*PI())</f>
        <v>11.921820163822034</v>
      </c>
      <c r="V90" s="3">
        <f>$D$10*SIN((G90-0.5)*PI())</f>
        <v>25.335157469048546</v>
      </c>
      <c r="W90" s="3">
        <f t="shared" si="30"/>
        <v>9.7929237059966709</v>
      </c>
      <c r="X90" s="3">
        <f t="shared" si="31"/>
        <v>20.811022206718452</v>
      </c>
    </row>
    <row r="91" spans="7:24" x14ac:dyDescent="0.65">
      <c r="G91" s="3">
        <v>0.87</v>
      </c>
      <c r="H91" s="3">
        <f t="shared" si="19"/>
        <v>15.845243346609486</v>
      </c>
      <c r="I91" s="3">
        <f t="shared" si="32"/>
        <v>0.60221984889048752</v>
      </c>
      <c r="J91" s="3">
        <f t="shared" si="21"/>
        <v>30.714184970725036</v>
      </c>
      <c r="K91" s="3">
        <f>(I91*$D$6)-ATAN(I91)*$D$6+$D$19</f>
        <v>-4.7288006276703829</v>
      </c>
      <c r="L91" s="3">
        <f t="shared" si="22"/>
        <v>30.609636134095275</v>
      </c>
      <c r="M91" s="3">
        <f t="shared" si="23"/>
        <v>-2.5320612461393006</v>
      </c>
      <c r="N91" s="3"/>
      <c r="O91" s="3">
        <f t="shared" si="24"/>
        <v>30.609636134095275</v>
      </c>
      <c r="P91" s="3">
        <f t="shared" si="25"/>
        <v>2.5320612461393006</v>
      </c>
      <c r="Q91" s="3">
        <f t="shared" si="26"/>
        <v>10.449514381325383</v>
      </c>
      <c r="R91" s="3">
        <f t="shared" si="27"/>
        <v>24.147402984526376</v>
      </c>
      <c r="S91" s="3">
        <f t="shared" si="28"/>
        <v>12.708732500312978</v>
      </c>
      <c r="T91" s="3">
        <f t="shared" si="29"/>
        <v>29.368148021887396</v>
      </c>
      <c r="U91" s="3">
        <f>$D$10*COS((G91-0.5)*PI())</f>
        <v>11.120140937773856</v>
      </c>
      <c r="V91" s="3">
        <f>$D$10*SIN((G91-0.5)*PI())</f>
        <v>25.697129519151471</v>
      </c>
      <c r="W91" s="3">
        <f t="shared" si="30"/>
        <v>9.1344014845999535</v>
      </c>
      <c r="X91" s="3">
        <f t="shared" si="31"/>
        <v>21.108356390731565</v>
      </c>
    </row>
    <row r="92" spans="7:24" x14ac:dyDescent="0.65">
      <c r="G92" s="3">
        <v>0.88</v>
      </c>
      <c r="H92" s="3">
        <f t="shared" si="19"/>
        <v>16.027372580478559</v>
      </c>
      <c r="I92" s="3">
        <f t="shared" si="32"/>
        <v>0.60914191611911372</v>
      </c>
      <c r="J92" s="3">
        <f t="shared" si="21"/>
        <v>30.808539295723115</v>
      </c>
      <c r="K92" s="3">
        <f>(I92*$D$6)-ATAN(I92)*$D$6+$D$19</f>
        <v>-4.6223556247517426</v>
      </c>
      <c r="L92" s="3">
        <f t="shared" si="22"/>
        <v>30.708334849019884</v>
      </c>
      <c r="M92" s="3">
        <f t="shared" si="23"/>
        <v>-2.4827936556601631</v>
      </c>
      <c r="N92" s="3"/>
      <c r="O92" s="3">
        <f t="shared" si="24"/>
        <v>30.708334849019884</v>
      </c>
      <c r="P92" s="3">
        <f t="shared" si="25"/>
        <v>2.4827936556601631</v>
      </c>
      <c r="Q92" s="3">
        <f t="shared" si="26"/>
        <v>9.68586991926135</v>
      </c>
      <c r="R92" s="3">
        <f t="shared" si="27"/>
        <v>24.463714877544405</v>
      </c>
      <c r="S92" s="3">
        <f t="shared" si="28"/>
        <v>11.779985685909699</v>
      </c>
      <c r="T92" s="3">
        <f t="shared" si="29"/>
        <v>29.752847548424043</v>
      </c>
      <c r="U92" s="3">
        <f>$D$10*COS((G92-0.5)*PI())</f>
        <v>10.307487475170987</v>
      </c>
      <c r="V92" s="3">
        <f>$D$10*SIN((G92-0.5)*PI())</f>
        <v>26.033741604871039</v>
      </c>
      <c r="W92" s="3">
        <f t="shared" si="30"/>
        <v>8.4668647117475953</v>
      </c>
      <c r="X92" s="3">
        <f t="shared" si="31"/>
        <v>21.384859175429781</v>
      </c>
    </row>
    <row r="93" spans="7:24" x14ac:dyDescent="0.65">
      <c r="G93" s="3">
        <v>0.89</v>
      </c>
      <c r="H93" s="3">
        <f t="shared" si="19"/>
        <v>16.209501814347636</v>
      </c>
      <c r="I93" s="3">
        <f t="shared" si="32"/>
        <v>0.61606398334774015</v>
      </c>
      <c r="J93" s="3">
        <f t="shared" si="21"/>
        <v>30.903678919701107</v>
      </c>
      <c r="K93" s="3">
        <f>(I93*$D$6)-ATAN(I93)*$D$6+$D$19</f>
        <v>-4.5141314137780579</v>
      </c>
      <c r="L93" s="3">
        <f t="shared" si="22"/>
        <v>30.807814233086344</v>
      </c>
      <c r="M93" s="3">
        <f t="shared" si="23"/>
        <v>-2.4322732066158195</v>
      </c>
      <c r="N93" s="3"/>
      <c r="O93" s="3">
        <f t="shared" si="24"/>
        <v>30.807814233086344</v>
      </c>
      <c r="P93" s="3">
        <f t="shared" si="25"/>
        <v>2.4322732066158195</v>
      </c>
      <c r="Q93" s="3">
        <f t="shared" si="26"/>
        <v>8.9126666729762469</v>
      </c>
      <c r="R93" s="3">
        <f t="shared" si="27"/>
        <v>24.755884037518392</v>
      </c>
      <c r="S93" s="3">
        <f t="shared" si="28"/>
        <v>10.839613447849327</v>
      </c>
      <c r="T93" s="3">
        <f t="shared" si="29"/>
        <v>30.108184606535215</v>
      </c>
      <c r="U93" s="3">
        <f>$D$10*COS((G93-0.5)*PI())</f>
        <v>9.484661766868161</v>
      </c>
      <c r="V93" s="3">
        <f>$D$10*SIN((G93-0.5)*PI())</f>
        <v>26.344661530718312</v>
      </c>
      <c r="W93" s="3">
        <f t="shared" si="30"/>
        <v>7.7909721656417039</v>
      </c>
      <c r="X93" s="3">
        <f t="shared" si="31"/>
        <v>21.640257685947187</v>
      </c>
    </row>
    <row r="94" spans="7:24" x14ac:dyDescent="0.65">
      <c r="G94" s="3">
        <v>0.9</v>
      </c>
      <c r="H94" s="3">
        <f t="shared" si="19"/>
        <v>16.391631048216709</v>
      </c>
      <c r="I94" s="3">
        <f t="shared" si="32"/>
        <v>0.62298605057636636</v>
      </c>
      <c r="J94" s="3">
        <f t="shared" si="21"/>
        <v>30.99959661227064</v>
      </c>
      <c r="K94" s="3">
        <f>(I94*$D$6)-ATAN(I94)*$D$6+$D$19</f>
        <v>-4.404129832383278</v>
      </c>
      <c r="L94" s="3">
        <f t="shared" si="22"/>
        <v>30.908061616962868</v>
      </c>
      <c r="M94" s="3">
        <f t="shared" si="23"/>
        <v>-2.3804867581080638</v>
      </c>
      <c r="N94" s="3"/>
      <c r="O94" s="3">
        <f t="shared" si="24"/>
        <v>30.908061616962868</v>
      </c>
      <c r="P94" s="3">
        <f t="shared" si="25"/>
        <v>2.3804867581080638</v>
      </c>
      <c r="Q94" s="3">
        <f t="shared" si="26"/>
        <v>8.130667700724203</v>
      </c>
      <c r="R94" s="3">
        <f t="shared" si="27"/>
        <v>25.023622128761446</v>
      </c>
      <c r="S94" s="3">
        <f t="shared" si="28"/>
        <v>9.8885438199983184</v>
      </c>
      <c r="T94" s="3">
        <f t="shared" si="29"/>
        <v>30.433808521444913</v>
      </c>
      <c r="U94" s="3">
        <f>$D$10*COS((G94-0.5)*PI())</f>
        <v>8.6524758424985286</v>
      </c>
      <c r="V94" s="3">
        <f>$D$10*SIN((G94-0.5)*PI())</f>
        <v>26.629582456264298</v>
      </c>
      <c r="W94" s="3">
        <f t="shared" si="30"/>
        <v>7.1073908706237914</v>
      </c>
      <c r="X94" s="3">
        <f t="shared" si="31"/>
        <v>21.87429987478853</v>
      </c>
    </row>
    <row r="95" spans="7:24" x14ac:dyDescent="0.65">
      <c r="G95" s="3">
        <v>0.91</v>
      </c>
      <c r="H95" s="3">
        <f t="shared" si="19"/>
        <v>16.573760282085786</v>
      </c>
      <c r="I95" s="3">
        <f t="shared" si="32"/>
        <v>0.62990811780499278</v>
      </c>
      <c r="J95" s="3">
        <f t="shared" si="21"/>
        <v>31.096285173484688</v>
      </c>
      <c r="K95" s="3">
        <f>(I95*$D$6)-ATAN(I95)*$D$6+$D$19</f>
        <v>-4.2923530513977699</v>
      </c>
      <c r="L95" s="3">
        <f t="shared" si="22"/>
        <v>31.009064186991026</v>
      </c>
      <c r="M95" s="3">
        <f t="shared" si="23"/>
        <v>-2.327421284974883</v>
      </c>
      <c r="N95" s="3"/>
      <c r="O95" s="3">
        <f t="shared" si="24"/>
        <v>31.009064186991026</v>
      </c>
      <c r="P95" s="3">
        <f t="shared" si="25"/>
        <v>2.327421284974883</v>
      </c>
      <c r="Q95" s="3">
        <f t="shared" si="26"/>
        <v>7.340644741078953</v>
      </c>
      <c r="R95" s="3">
        <f t="shared" si="27"/>
        <v>25.266664926101928</v>
      </c>
      <c r="S95" s="3">
        <f t="shared" si="28"/>
        <v>8.9277153932553368</v>
      </c>
      <c r="T95" s="3">
        <f t="shared" si="29"/>
        <v>30.729397941662178</v>
      </c>
      <c r="U95" s="3">
        <f>$D$10*COS((G95-0.5)*PI())</f>
        <v>7.8117509690984193</v>
      </c>
      <c r="V95" s="3">
        <f>$D$10*SIN((G95-0.5)*PI())</f>
        <v>26.888223198954407</v>
      </c>
      <c r="W95" s="3">
        <f t="shared" si="30"/>
        <v>6.4167954389022732</v>
      </c>
      <c r="X95" s="3">
        <f t="shared" si="31"/>
        <v>22.086754770569691</v>
      </c>
    </row>
    <row r="96" spans="7:24" x14ac:dyDescent="0.65">
      <c r="G96" s="3">
        <v>0.92</v>
      </c>
      <c r="H96" s="3">
        <f t="shared" si="19"/>
        <v>16.755889515954859</v>
      </c>
      <c r="I96" s="3">
        <f t="shared" si="32"/>
        <v>0.63683018503361899</v>
      </c>
      <c r="J96" s="3">
        <f t="shared" si="21"/>
        <v>31.193737435157164</v>
      </c>
      <c r="K96" s="3">
        <f>(I96*$D$6)-ATAN(I96)*$D$6+$D$19</f>
        <v>-4.1788035657994431</v>
      </c>
      <c r="L96" s="3">
        <f t="shared" si="22"/>
        <v>31.110808986183478</v>
      </c>
      <c r="M96" s="3">
        <f t="shared" si="23"/>
        <v>-2.2730638791575548</v>
      </c>
      <c r="N96" s="3"/>
      <c r="O96" s="3">
        <f t="shared" si="24"/>
        <v>31.110808986183478</v>
      </c>
      <c r="P96" s="3">
        <f t="shared" si="25"/>
        <v>2.2730638791575548</v>
      </c>
      <c r="Q96" s="3">
        <f t="shared" si="26"/>
        <v>6.543377451321037</v>
      </c>
      <c r="R96" s="3">
        <f t="shared" si="27"/>
        <v>25.484772575641767</v>
      </c>
      <c r="S96" s="3">
        <f t="shared" si="28"/>
        <v>7.9580763892753517</v>
      </c>
      <c r="T96" s="3">
        <f t="shared" si="29"/>
        <v>30.994661156116194</v>
      </c>
      <c r="U96" s="3">
        <f>$D$10*COS((G96-0.5)*PI())</f>
        <v>6.9633168406159331</v>
      </c>
      <c r="V96" s="3">
        <f>$D$10*SIN((G96-0.5)*PI())</f>
        <v>27.12032851160167</v>
      </c>
      <c r="W96" s="3">
        <f t="shared" si="30"/>
        <v>5.7198674047916587</v>
      </c>
      <c r="X96" s="3">
        <f t="shared" si="31"/>
        <v>22.277412705958515</v>
      </c>
    </row>
    <row r="97" spans="7:24" x14ac:dyDescent="0.65">
      <c r="G97" s="3">
        <v>0.93</v>
      </c>
      <c r="H97" s="3">
        <f t="shared" si="19"/>
        <v>16.938018749823936</v>
      </c>
      <c r="I97" s="3">
        <f t="shared" si="32"/>
        <v>0.64375225226224542</v>
      </c>
      <c r="J97" s="3">
        <f t="shared" si="21"/>
        <v>31.291946262129919</v>
      </c>
      <c r="K97" s="3">
        <f>(I97*$D$6)-ATAN(I97)*$D$6+$D$19</f>
        <v>-4.0634841857212596</v>
      </c>
      <c r="L97" s="3">
        <f t="shared" si="22"/>
        <v>31.213282915233783</v>
      </c>
      <c r="M97" s="3">
        <f t="shared" si="23"/>
        <v>-2.2174017510594322</v>
      </c>
      <c r="N97" s="3"/>
      <c r="O97" s="3">
        <f t="shared" si="24"/>
        <v>31.213282915233783</v>
      </c>
      <c r="P97" s="3">
        <f t="shared" si="25"/>
        <v>2.2174017510594322</v>
      </c>
      <c r="Q97" s="3">
        <f t="shared" si="26"/>
        <v>5.7396526380102015</v>
      </c>
      <c r="R97" s="3">
        <f t="shared" si="27"/>
        <v>25.677729831463331</v>
      </c>
      <c r="S97" s="3">
        <f t="shared" si="28"/>
        <v>6.9805837246893594</v>
      </c>
      <c r="T97" s="3">
        <f t="shared" si="29"/>
        <v>31.229336382039918</v>
      </c>
      <c r="U97" s="3">
        <f>$D$10*COS((G97-0.5)*PI())</f>
        <v>6.1080107591031894</v>
      </c>
      <c r="V97" s="3">
        <f>$D$10*SIN((G97-0.5)*PI())</f>
        <v>27.325669334284928</v>
      </c>
      <c r="W97" s="3">
        <f t="shared" si="30"/>
        <v>5.017294552120477</v>
      </c>
      <c r="X97" s="3">
        <f t="shared" si="31"/>
        <v>22.44608552459119</v>
      </c>
    </row>
    <row r="98" spans="7:24" x14ac:dyDescent="0.65">
      <c r="G98" s="3">
        <v>0.94</v>
      </c>
      <c r="H98" s="3">
        <f t="shared" si="19"/>
        <v>17.120147983693006</v>
      </c>
      <c r="I98" s="3">
        <f t="shared" si="32"/>
        <v>0.65067431949087151</v>
      </c>
      <c r="J98" s="3">
        <f t="shared" si="21"/>
        <v>31.390904553487896</v>
      </c>
      <c r="K98" s="3">
        <f>(I98*$D$6)-ATAN(I98)*$D$6+$D$19</f>
        <v>-3.9463980275223012</v>
      </c>
      <c r="L98" s="3">
        <f t="shared" si="22"/>
        <v>31.316472733538106</v>
      </c>
      <c r="M98" s="3">
        <f t="shared" si="23"/>
        <v>-2.1604222308963807</v>
      </c>
      <c r="N98" s="3"/>
      <c r="O98" s="3">
        <f t="shared" si="24"/>
        <v>31.316472733538106</v>
      </c>
      <c r="P98" s="3">
        <f t="shared" si="25"/>
        <v>2.1604222308963807</v>
      </c>
      <c r="Q98" s="3">
        <f t="shared" si="26"/>
        <v>4.9302634805023215</v>
      </c>
      <c r="R98" s="3">
        <f t="shared" si="27"/>
        <v>25.845346268051131</v>
      </c>
      <c r="S98" s="3">
        <f t="shared" si="28"/>
        <v>5.9962020667431979</v>
      </c>
      <c r="T98" s="3">
        <f t="shared" si="29"/>
        <v>31.433192023318036</v>
      </c>
      <c r="U98" s="3">
        <f>$D$10*COS((G98-0.5)*PI())</f>
        <v>5.2466768084002986</v>
      </c>
      <c r="V98" s="3">
        <f>$D$10*SIN((G98-0.5)*PI())</f>
        <v>27.50404302040328</v>
      </c>
      <c r="W98" s="3">
        <f t="shared" si="30"/>
        <v>4.3097702354716736</v>
      </c>
      <c r="X98" s="3">
        <f t="shared" si="31"/>
        <v>22.59260676675984</v>
      </c>
    </row>
    <row r="99" spans="7:24" x14ac:dyDescent="0.65">
      <c r="G99" s="3">
        <v>0.95</v>
      </c>
      <c r="H99" s="3">
        <f t="shared" si="19"/>
        <v>17.302277217562082</v>
      </c>
      <c r="I99" s="3">
        <f t="shared" si="32"/>
        <v>0.65759638671949783</v>
      </c>
      <c r="J99" s="3">
        <f t="shared" si="21"/>
        <v>31.490605243723202</v>
      </c>
      <c r="K99" s="3">
        <f>(I99*$D$6)-ATAN(I99)*$D$6+$D$19</f>
        <v>-3.827548504928922</v>
      </c>
      <c r="L99" s="3">
        <f t="shared" si="22"/>
        <v>31.420365060228811</v>
      </c>
      <c r="M99" s="3">
        <f t="shared" si="23"/>
        <v>-2.1021127700387088</v>
      </c>
      <c r="N99" s="3"/>
      <c r="O99" s="3">
        <f t="shared" si="24"/>
        <v>31.420365060228811</v>
      </c>
      <c r="P99" s="3">
        <f t="shared" si="25"/>
        <v>2.1021127700387088</v>
      </c>
      <c r="Q99" s="3">
        <f t="shared" si="26"/>
        <v>4.1160087481770979</v>
      </c>
      <c r="R99" s="3">
        <f t="shared" si="27"/>
        <v>25.987456468218834</v>
      </c>
      <c r="S99" s="3">
        <f t="shared" si="28"/>
        <v>5.0059028812873967</v>
      </c>
      <c r="T99" s="3">
        <f t="shared" si="29"/>
        <v>31.606026899044405</v>
      </c>
      <c r="U99" s="3">
        <f>$D$10*COS((G99-0.5)*PI())</f>
        <v>4.380165021126472</v>
      </c>
      <c r="V99" s="3">
        <f>$D$10*SIN((G99-0.5)*PI())</f>
        <v>27.655273536663856</v>
      </c>
      <c r="W99" s="3">
        <f t="shared" si="30"/>
        <v>3.5979926959253166</v>
      </c>
      <c r="X99" s="3">
        <f t="shared" si="31"/>
        <v>22.716831833688165</v>
      </c>
    </row>
    <row r="100" spans="7:24" x14ac:dyDescent="0.65">
      <c r="G100" s="3">
        <v>0.96</v>
      </c>
      <c r="H100" s="3">
        <f t="shared" si="19"/>
        <v>17.484406451431155</v>
      </c>
      <c r="I100" s="3">
        <f t="shared" si="32"/>
        <v>0.66451845394812414</v>
      </c>
      <c r="J100" s="3">
        <f t="shared" si="21"/>
        <v>31.591041303848893</v>
      </c>
      <c r="K100" s="3">
        <f>(I100*$D$6)-ATAN(I100)*$D$6+$D$19</f>
        <v>-3.7069393202523049</v>
      </c>
      <c r="L100" s="3">
        <f t="shared" si="22"/>
        <v>31.524946375219802</v>
      </c>
      <c r="M100" s="3">
        <f t="shared" si="23"/>
        <v>-2.0424609423445044</v>
      </c>
      <c r="N100" s="3"/>
      <c r="O100" s="3">
        <f t="shared" si="24"/>
        <v>31.524946375219802</v>
      </c>
      <c r="P100" s="3">
        <f t="shared" si="25"/>
        <v>2.0424609423445044</v>
      </c>
      <c r="Q100" s="3">
        <f t="shared" si="26"/>
        <v>3.2976920121491822</v>
      </c>
      <c r="R100" s="3">
        <f t="shared" si="27"/>
        <v>26.103920186356049</v>
      </c>
      <c r="S100" s="3">
        <f t="shared" si="28"/>
        <v>4.0106634740577434</v>
      </c>
      <c r="T100" s="3">
        <f t="shared" si="29"/>
        <v>31.747670442063288</v>
      </c>
      <c r="U100" s="3">
        <f>$D$10*COS((G100-0.5)*PI())</f>
        <v>3.5093305398005255</v>
      </c>
      <c r="V100" s="3">
        <f>$D$10*SIN((G100-0.5)*PI())</f>
        <v>27.779211636805378</v>
      </c>
      <c r="W100" s="3">
        <f t="shared" si="30"/>
        <v>2.8826643719790033</v>
      </c>
      <c r="X100" s="3">
        <f t="shared" si="31"/>
        <v>22.818638130232987</v>
      </c>
    </row>
    <row r="101" spans="7:24" x14ac:dyDescent="0.65">
      <c r="G101" s="3">
        <v>0.97</v>
      </c>
      <c r="H101" s="3">
        <f t="shared" si="19"/>
        <v>17.666535685300232</v>
      </c>
      <c r="I101" s="3">
        <f t="shared" si="32"/>
        <v>0.67144052117675046</v>
      </c>
      <c r="J101" s="3">
        <f t="shared" si="21"/>
        <v>31.692205742463333</v>
      </c>
      <c r="K101" s="3">
        <f>(I101*$D$6)-ATAN(I101)*$D$6+$D$19</f>
        <v>-3.5845744556882853</v>
      </c>
      <c r="L101" s="3">
        <f t="shared" si="22"/>
        <v>31.630203020263661</v>
      </c>
      <c r="M101" s="3">
        <f t="shared" si="23"/>
        <v>-1.9814544454842937</v>
      </c>
      <c r="N101" s="3"/>
      <c r="O101" s="3">
        <f t="shared" si="24"/>
        <v>31.630203020263661</v>
      </c>
      <c r="P101" s="3">
        <f t="shared" si="25"/>
        <v>1.9814544454842937</v>
      </c>
      <c r="Q101" s="3">
        <f t="shared" si="26"/>
        <v>2.4761208522404563</v>
      </c>
      <c r="R101" s="3">
        <f t="shared" si="27"/>
        <v>26.194622486833808</v>
      </c>
      <c r="S101" s="3">
        <f t="shared" si="28"/>
        <v>3.0114660261924642</v>
      </c>
      <c r="T101" s="3">
        <f t="shared" si="29"/>
        <v>31.85798286729856</v>
      </c>
      <c r="U101" s="3">
        <f>$D$10*COS((G101-0.5)*PI())</f>
        <v>2.635032772918406</v>
      </c>
      <c r="V101" s="3">
        <f>$D$10*SIN((G101-0.5)*PI())</f>
        <v>27.875735008886238</v>
      </c>
      <c r="W101" s="3">
        <f t="shared" si="30"/>
        <v>2.1644912063258337</v>
      </c>
      <c r="X101" s="3">
        <f t="shared" si="31"/>
        <v>22.897925185870839</v>
      </c>
    </row>
    <row r="102" spans="7:24" x14ac:dyDescent="0.65">
      <c r="G102" s="3">
        <v>0.98</v>
      </c>
      <c r="H102" s="3">
        <f t="shared" si="19"/>
        <v>17.848664919169305</v>
      </c>
      <c r="I102" s="3">
        <f t="shared" si="32"/>
        <v>0.67836258840537678</v>
      </c>
      <c r="J102" s="3">
        <f t="shared" si="21"/>
        <v>31.794091606765942</v>
      </c>
      <c r="K102" s="3">
        <f>(I102*$D$6)-ATAN(I102)*$D$6+$D$19</f>
        <v>-3.4604581647050754</v>
      </c>
      <c r="L102" s="3">
        <f t="shared" si="22"/>
        <v>31.736121200020406</v>
      </c>
      <c r="M102" s="3">
        <f t="shared" si="23"/>
        <v>-1.9190811022569494</v>
      </c>
      <c r="N102" s="3"/>
      <c r="O102" s="3">
        <f t="shared" si="24"/>
        <v>31.736121200020406</v>
      </c>
      <c r="P102" s="3">
        <f t="shared" si="25"/>
        <v>1.9190811022569494</v>
      </c>
      <c r="Q102" s="3">
        <f t="shared" si="26"/>
        <v>1.6521060599962629</v>
      </c>
      <c r="R102" s="3">
        <f t="shared" si="27"/>
        <v>26.259473857432159</v>
      </c>
      <c r="S102" s="3">
        <f t="shared" si="28"/>
        <v>2.0092966249380328</v>
      </c>
      <c r="T102" s="3">
        <f t="shared" si="29"/>
        <v>31.93685530970469</v>
      </c>
      <c r="U102" s="3">
        <f>$D$10*COS((G102-0.5)*PI())</f>
        <v>1.7581345468207787</v>
      </c>
      <c r="V102" s="3">
        <f>$D$10*SIN((G102-0.5)*PI())</f>
        <v>27.944748395991603</v>
      </c>
      <c r="W102" s="3">
        <f t="shared" si="30"/>
        <v>1.4441819491742112</v>
      </c>
      <c r="X102" s="3">
        <f t="shared" si="31"/>
        <v>22.954614753850247</v>
      </c>
    </row>
    <row r="103" spans="7:24" x14ac:dyDescent="0.65">
      <c r="G103" s="3">
        <v>0.99</v>
      </c>
      <c r="H103" s="3">
        <f t="shared" si="19"/>
        <v>18.030794153038382</v>
      </c>
      <c r="I103" s="3">
        <f t="shared" si="32"/>
        <v>0.68528465563400309</v>
      </c>
      <c r="J103" s="3">
        <f t="shared" si="21"/>
        <v>31.89669198352523</v>
      </c>
      <c r="K103" s="3">
        <f>(I103*$D$6)-ATAN(I103)*$D$6+$D$19</f>
        <v>-3.3345949635237861</v>
      </c>
      <c r="L103" s="3">
        <f t="shared" si="22"/>
        <v>31.842686983137838</v>
      </c>
      <c r="M103" s="3">
        <f t="shared" si="23"/>
        <v>-1.8553288618966379</v>
      </c>
      <c r="N103" s="3"/>
      <c r="O103" s="3">
        <f t="shared" si="24"/>
        <v>31.842686983137838</v>
      </c>
      <c r="P103" s="3">
        <f t="shared" si="25"/>
        <v>1.8553288618966379</v>
      </c>
      <c r="Q103" s="3">
        <f t="shared" si="26"/>
        <v>0.82646083853203456</v>
      </c>
      <c r="R103" s="3">
        <f t="shared" si="27"/>
        <v>26.298410297677925</v>
      </c>
      <c r="S103" s="3">
        <f t="shared" si="28"/>
        <v>1.0051442905001087</v>
      </c>
      <c r="T103" s="3">
        <f t="shared" si="29"/>
        <v>31.984209931703411</v>
      </c>
      <c r="U103" s="3">
        <f>$D$10*COS((G103-0.5)*PI())</f>
        <v>0.87950125418759506</v>
      </c>
      <c r="V103" s="3">
        <f>$D$10*SIN((G103-0.5)*PI())</f>
        <v>27.986183690240484</v>
      </c>
      <c r="W103" s="3">
        <f t="shared" si="30"/>
        <v>0.72244745879695316</v>
      </c>
      <c r="X103" s="3">
        <f t="shared" si="31"/>
        <v>22.988650888411826</v>
      </c>
    </row>
    <row r="104" spans="7:24" x14ac:dyDescent="0.65">
      <c r="G104" s="3">
        <v>1</v>
      </c>
      <c r="H104" s="3">
        <f t="shared" si="19"/>
        <v>18.212923386907455</v>
      </c>
      <c r="I104" s="3">
        <f t="shared" si="32"/>
        <v>0.6922067228626293</v>
      </c>
      <c r="J104" s="3">
        <f t="shared" si="21"/>
        <v>32</v>
      </c>
      <c r="K104" s="3">
        <f>(I104*$D$6)-ATAN(I104)*$D$6+$D$19</f>
        <v>-3.2069896226969181</v>
      </c>
      <c r="L104" s="3">
        <f t="shared" si="22"/>
        <v>31.949886303343398</v>
      </c>
      <c r="M104" s="3">
        <f t="shared" si="23"/>
        <v>-1.7901858013708902</v>
      </c>
      <c r="N104" s="3"/>
      <c r="O104" s="3">
        <f t="shared" si="24"/>
        <v>31.949886303343398</v>
      </c>
      <c r="P104" s="3">
        <f t="shared" si="25"/>
        <v>1.7901858013708902</v>
      </c>
      <c r="Q104" s="3">
        <f t="shared" si="26"/>
        <v>1.6117681474228424E-15</v>
      </c>
      <c r="R104" s="3">
        <f t="shared" si="27"/>
        <v>26.311393382005434</v>
      </c>
      <c r="S104" s="3">
        <f t="shared" si="28"/>
        <v>1.960237527853792E-15</v>
      </c>
      <c r="T104" s="3">
        <f t="shared" si="29"/>
        <v>32</v>
      </c>
      <c r="U104" s="3">
        <f>$D$10*COS((G104-0.5)*PI())</f>
        <v>1.715207836872068E-15</v>
      </c>
      <c r="V104" s="3">
        <f>$D$10*SIN((G104-0.5)*PI())</f>
        <v>28</v>
      </c>
      <c r="W104" s="3">
        <f t="shared" si="30"/>
        <v>1.408920723144913E-15</v>
      </c>
      <c r="X104" s="3">
        <f t="shared" si="31"/>
        <v>23</v>
      </c>
    </row>
    <row r="105" spans="7:24" x14ac:dyDescent="0.65"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7:24" x14ac:dyDescent="0.65"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7:24" x14ac:dyDescent="0.65"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7:24" x14ac:dyDescent="0.65"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7:24" x14ac:dyDescent="0.65"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7:24" x14ac:dyDescent="0.65"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7:24" x14ac:dyDescent="0.65"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7:24" x14ac:dyDescent="0.65"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7:24" x14ac:dyDescent="0.65"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7:24" x14ac:dyDescent="0.65"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7:24" x14ac:dyDescent="0.65"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7:24" x14ac:dyDescent="0.65"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</sheetData>
  <mergeCells count="10">
    <mergeCell ref="B26:B27"/>
    <mergeCell ref="B24:B25"/>
    <mergeCell ref="B22:B23"/>
    <mergeCell ref="W2:X2"/>
    <mergeCell ref="B13:B18"/>
    <mergeCell ref="L1:M1"/>
    <mergeCell ref="O1:P1"/>
    <mergeCell ref="Q2:R2"/>
    <mergeCell ref="S2:T2"/>
    <mergeCell ref="U2:V2"/>
  </mergeCells>
  <phoneticPr fontId="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4AA2-CB99-4D07-BB60-1D582C7FB0E4}">
  <dimension ref="A1:C245"/>
  <sheetViews>
    <sheetView tabSelected="1" workbookViewId="0">
      <selection activeCell="D105" sqref="D105"/>
    </sheetView>
  </sheetViews>
  <sheetFormatPr defaultRowHeight="18.45" x14ac:dyDescent="0.65"/>
  <sheetData>
    <row r="1" spans="1:3" x14ac:dyDescent="0.65">
      <c r="A1" t="s">
        <v>39</v>
      </c>
    </row>
    <row r="2" spans="1:3" x14ac:dyDescent="0.65">
      <c r="A2" t="s">
        <v>40</v>
      </c>
    </row>
    <row r="3" spans="1:3" x14ac:dyDescent="0.65">
      <c r="A3">
        <v>0</v>
      </c>
      <c r="B3" s="8">
        <f>計算!L3</f>
        <v>0</v>
      </c>
      <c r="C3" s="8">
        <f>計算!M3</f>
        <v>0</v>
      </c>
    </row>
    <row r="4" spans="1:3" x14ac:dyDescent="0.65">
      <c r="A4">
        <v>0</v>
      </c>
      <c r="B4" s="8">
        <f>計算!L4</f>
        <v>26.04394375679809</v>
      </c>
      <c r="C4" s="8">
        <f>計算!M4</f>
        <v>-3.74198013027556</v>
      </c>
    </row>
    <row r="5" spans="1:3" x14ac:dyDescent="0.65">
      <c r="A5">
        <v>0</v>
      </c>
      <c r="B5" s="8">
        <f>計算!L5</f>
        <v>26.044568110998252</v>
      </c>
      <c r="C5" s="8">
        <f>計算!M5</f>
        <v>-3.7420668983921055</v>
      </c>
    </row>
    <row r="6" spans="1:3" x14ac:dyDescent="0.65">
      <c r="A6">
        <v>0</v>
      </c>
      <c r="B6" s="8">
        <f>計算!L6</f>
        <v>26.046442738663163</v>
      </c>
      <c r="C6" s="8">
        <f>計算!M6</f>
        <v>-3.7423156728821492</v>
      </c>
    </row>
    <row r="7" spans="1:3" x14ac:dyDescent="0.65">
      <c r="A7">
        <v>0</v>
      </c>
      <c r="B7" s="8">
        <f>計算!L7</f>
        <v>26.049569852650173</v>
      </c>
      <c r="C7" s="8">
        <f>計算!M7</f>
        <v>-3.7427091411177558</v>
      </c>
    </row>
    <row r="8" spans="1:3" x14ac:dyDescent="0.65">
      <c r="A8">
        <v>0</v>
      </c>
      <c r="B8" s="8">
        <f>計算!L8</f>
        <v>26.0539514859931</v>
      </c>
      <c r="C8" s="8">
        <f>計算!M8</f>
        <v>-3.7432299680133205</v>
      </c>
    </row>
    <row r="9" spans="1:3" x14ac:dyDescent="0.65">
      <c r="A9">
        <v>0</v>
      </c>
      <c r="B9" s="8">
        <f>計算!L9</f>
        <v>26.05958949170024</v>
      </c>
      <c r="C9" s="8">
        <f>計算!M9</f>
        <v>-3.743860797685878</v>
      </c>
    </row>
    <row r="10" spans="1:3" x14ac:dyDescent="0.65">
      <c r="A10">
        <v>0</v>
      </c>
      <c r="B10" s="8">
        <f>計算!L10</f>
        <v>26.066485542566699</v>
      </c>
      <c r="C10" s="8">
        <f>計算!M10</f>
        <v>-3.7445842551171138</v>
      </c>
    </row>
    <row r="11" spans="1:3" x14ac:dyDescent="0.65">
      <c r="A11">
        <v>0</v>
      </c>
      <c r="B11" s="8">
        <f>計算!L11</f>
        <v>26.074641131001183</v>
      </c>
      <c r="C11" s="8">
        <f>計算!M11</f>
        <v>-3.7453829478169598</v>
      </c>
    </row>
    <row r="12" spans="1:3" x14ac:dyDescent="0.65">
      <c r="A12">
        <v>0</v>
      </c>
      <c r="B12" s="8">
        <f>計算!L12</f>
        <v>26.084057568867099</v>
      </c>
      <c r="C12" s="8">
        <f>計算!M12</f>
        <v>-3.7462394674886483</v>
      </c>
    </row>
    <row r="13" spans="1:3" x14ac:dyDescent="0.65">
      <c r="A13">
        <v>0</v>
      </c>
      <c r="B13" s="8">
        <f>計算!L13</f>
        <v>26.094735987338179</v>
      </c>
      <c r="C13" s="8">
        <f>計算!M13</f>
        <v>-3.7471363916951086</v>
      </c>
    </row>
    <row r="14" spans="1:3" x14ac:dyDescent="0.65">
      <c r="A14">
        <v>0</v>
      </c>
      <c r="B14" s="8">
        <f>計算!L14</f>
        <v>26.106677336768414</v>
      </c>
      <c r="C14" s="8">
        <f>計算!M14</f>
        <v>-3.7480562855265918</v>
      </c>
    </row>
    <row r="15" spans="1:3" x14ac:dyDescent="0.65">
      <c r="A15">
        <v>0</v>
      </c>
      <c r="B15" s="8">
        <f>計算!L15</f>
        <v>26.119882386576489</v>
      </c>
      <c r="C15" s="8">
        <f>計算!M15</f>
        <v>-3.7489817032693811</v>
      </c>
    </row>
    <row r="16" spans="1:3" x14ac:dyDescent="0.65">
      <c r="A16">
        <v>0</v>
      </c>
      <c r="B16" s="8">
        <f>計算!L16</f>
        <v>26.134351725144626</v>
      </c>
      <c r="C16" s="8">
        <f>計算!M16</f>
        <v>-3.7498951900755126</v>
      </c>
    </row>
    <row r="17" spans="1:3" x14ac:dyDescent="0.65">
      <c r="A17">
        <v>0</v>
      </c>
      <c r="B17" s="8">
        <f>計算!L17</f>
        <v>26.150085759731873</v>
      </c>
      <c r="C17" s="8">
        <f>計算!M17</f>
        <v>-3.7507792836333276</v>
      </c>
    </row>
    <row r="18" spans="1:3" x14ac:dyDescent="0.65">
      <c r="A18">
        <v>0</v>
      </c>
      <c r="B18" s="8">
        <f>計算!L18</f>
        <v>26.167084716401884</v>
      </c>
      <c r="C18" s="8">
        <f>計算!M18</f>
        <v>-3.7516165158387942</v>
      </c>
    </row>
    <row r="19" spans="1:3" x14ac:dyDescent="0.65">
      <c r="A19">
        <v>0</v>
      </c>
      <c r="B19" s="8">
        <f>計算!L19</f>
        <v>26.185348639965113</v>
      </c>
      <c r="C19" s="8">
        <f>計算!M19</f>
        <v>-3.7523894144674284</v>
      </c>
    </row>
    <row r="20" spans="1:3" x14ac:dyDescent="0.65">
      <c r="A20">
        <v>0</v>
      </c>
      <c r="B20" s="8">
        <f>計算!L20</f>
        <v>26.204877393935487</v>
      </c>
      <c r="C20" s="8">
        <f>計算!M20</f>
        <v>-3.7530805048467415</v>
      </c>
    </row>
    <row r="21" spans="1:3" x14ac:dyDescent="0.65">
      <c r="A21">
        <v>0</v>
      </c>
      <c r="B21" s="8">
        <f>計算!L21</f>
        <v>26.225670660501578</v>
      </c>
      <c r="C21" s="8">
        <f>計算!M21</f>
        <v>-3.7536723115290456</v>
      </c>
    </row>
    <row r="22" spans="1:3" x14ac:dyDescent="0.65">
      <c r="A22">
        <v>0</v>
      </c>
      <c r="B22" s="8">
        <f>計算!L22</f>
        <v>26.247727940512206</v>
      </c>
      <c r="C22" s="8">
        <f>計算!M22</f>
        <v>-3.7541473599645432</v>
      </c>
    </row>
    <row r="23" spans="1:3" x14ac:dyDescent="0.65">
      <c r="A23">
        <v>0</v>
      </c>
      <c r="B23" s="8">
        <f>計算!L23</f>
        <v>26.27104855347654</v>
      </c>
      <c r="C23" s="8">
        <f>計算!M23</f>
        <v>-3.7544881781745425</v>
      </c>
    </row>
    <row r="24" spans="1:3" x14ac:dyDescent="0.65">
      <c r="A24">
        <v>0</v>
      </c>
      <c r="B24" s="8">
        <f>計算!L24</f>
        <v>26.295631637578666</v>
      </c>
      <c r="C24" s="8">
        <f>計算!M24</f>
        <v>-3.7546772984246992</v>
      </c>
    </row>
    <row r="25" spans="1:3" x14ac:dyDescent="0.65">
      <c r="A25">
        <v>0</v>
      </c>
      <c r="B25" s="8">
        <f>計算!L25</f>
        <v>26.321476149706641</v>
      </c>
      <c r="C25" s="8">
        <f>計算!M25</f>
        <v>-3.7546972588981626</v>
      </c>
    </row>
    <row r="26" spans="1:3" x14ac:dyDescent="0.65">
      <c r="A26">
        <v>0</v>
      </c>
      <c r="B26" s="8">
        <f>計算!L26</f>
        <v>26.348580865496015</v>
      </c>
      <c r="C26" s="8">
        <f>計算!M26</f>
        <v>-3.7545306053685095</v>
      </c>
    </row>
    <row r="27" spans="1:3" x14ac:dyDescent="0.65">
      <c r="A27">
        <v>0</v>
      </c>
      <c r="B27" s="8">
        <f>計算!L27</f>
        <v>26.376944379387819</v>
      </c>
      <c r="C27" s="8">
        <f>計算!M27</f>
        <v>-3.7541598928723121</v>
      </c>
    </row>
    <row r="28" spans="1:3" x14ac:dyDescent="0.65">
      <c r="A28">
        <v>0</v>
      </c>
      <c r="B28" s="8">
        <f>計算!L28</f>
        <v>26.406565104701034</v>
      </c>
      <c r="C28" s="8">
        <f>計算!M28</f>
        <v>-3.7535676873812847</v>
      </c>
    </row>
    <row r="29" spans="1:3" x14ac:dyDescent="0.65">
      <c r="A29">
        <v>0</v>
      </c>
      <c r="B29" s="8">
        <f>計算!L29</f>
        <v>26.437441273719536</v>
      </c>
      <c r="C29" s="8">
        <f>計算!M29</f>
        <v>-3.7527365674738169</v>
      </c>
    </row>
    <row r="30" spans="1:3" x14ac:dyDescent="0.65">
      <c r="A30">
        <v>0</v>
      </c>
      <c r="B30" s="8">
        <f>計算!L30</f>
        <v>26.469570937793467</v>
      </c>
      <c r="C30" s="8">
        <f>計算!M30</f>
        <v>-3.7516491260058338</v>
      </c>
    </row>
    <row r="31" spans="1:3" x14ac:dyDescent="0.65">
      <c r="A31">
        <v>0</v>
      </c>
      <c r="B31" s="8">
        <f>計算!L31</f>
        <v>26.502951967455118</v>
      </c>
      <c r="C31" s="8">
        <f>計算!M31</f>
        <v>-3.7502879717808146</v>
      </c>
    </row>
    <row r="32" spans="1:3" x14ac:dyDescent="0.65">
      <c r="A32">
        <v>0</v>
      </c>
      <c r="B32" s="8">
        <f>計算!L32</f>
        <v>26.537582052549201</v>
      </c>
      <c r="C32" s="8">
        <f>計算!M32</f>
        <v>-3.7486357312188856</v>
      </c>
    </row>
    <row r="33" spans="1:3" x14ac:dyDescent="0.65">
      <c r="A33">
        <v>0</v>
      </c>
      <c r="B33" s="8">
        <f>計算!L33</f>
        <v>26.573458702377618</v>
      </c>
      <c r="C33" s="8">
        <f>計算!M33</f>
        <v>-3.7466750500248511</v>
      </c>
    </row>
    <row r="34" spans="1:3" x14ac:dyDescent="0.65">
      <c r="A34">
        <v>0</v>
      </c>
      <c r="B34" s="8">
        <f>計算!L34</f>
        <v>26.610579245858617</v>
      </c>
      <c r="C34" s="8">
        <f>計算!M34</f>
        <v>-3.7443885948550406</v>
      </c>
    </row>
    <row r="35" spans="1:3" x14ac:dyDescent="0.65">
      <c r="A35">
        <v>0</v>
      </c>
      <c r="B35" s="8">
        <f>計算!L35</f>
        <v>26.648940831700415</v>
      </c>
      <c r="C35" s="8">
        <f>計算!M35</f>
        <v>-3.7417590549828579</v>
      </c>
    </row>
    <row r="36" spans="1:3" x14ac:dyDescent="0.65">
      <c r="A36">
        <v>0</v>
      </c>
      <c r="B36" s="8">
        <f>計算!L36</f>
        <v>26.688540428589196</v>
      </c>
      <c r="C36" s="8">
        <f>計算!M36</f>
        <v>-3.7387691439629114</v>
      </c>
    </row>
    <row r="37" spans="1:3" x14ac:dyDescent="0.65">
      <c r="A37">
        <v>0</v>
      </c>
      <c r="B37" s="8">
        <f>計算!L37</f>
        <v>26.729374825391542</v>
      </c>
      <c r="C37" s="8">
        <f>計算!M37</f>
        <v>-3.7354016012936069</v>
      </c>
    </row>
    <row r="38" spans="1:3" x14ac:dyDescent="0.65">
      <c r="A38">
        <v>0</v>
      </c>
      <c r="B38" s="8">
        <f>計算!L38</f>
        <v>26.771440631371238</v>
      </c>
      <c r="C38" s="8">
        <f>計算!M38</f>
        <v>-3.7316391940780771</v>
      </c>
    </row>
    <row r="39" spans="1:3" x14ac:dyDescent="0.65">
      <c r="A39">
        <v>0</v>
      </c>
      <c r="B39" s="8">
        <f>計算!L39</f>
        <v>26.814734276420435</v>
      </c>
      <c r="C39" s="8">
        <f>計算!M39</f>
        <v>-3.7274647186833354</v>
      </c>
    </row>
    <row r="40" spans="1:3" x14ac:dyDescent="0.65">
      <c r="A40">
        <v>0</v>
      </c>
      <c r="B40" s="8">
        <f>計算!L40</f>
        <v>26.859252011305248</v>
      </c>
      <c r="C40" s="8">
        <f>計算!M40</f>
        <v>-3.7228610023975359</v>
      </c>
    </row>
    <row r="41" spans="1:3" x14ac:dyDescent="0.65">
      <c r="A41">
        <v>0</v>
      </c>
      <c r="B41" s="8">
        <f>計算!L41</f>
        <v>26.904989907925586</v>
      </c>
      <c r="C41" s="8">
        <f>計算!M41</f>
        <v>-3.7178109050852086</v>
      </c>
    </row>
    <row r="42" spans="1:3" x14ac:dyDescent="0.65">
      <c r="A42">
        <v>0</v>
      </c>
      <c r="B42" s="8">
        <f>計算!L42</f>
        <v>26.95194385958942</v>
      </c>
      <c r="C42" s="8">
        <f>計算!M42</f>
        <v>-3.7122973208403574</v>
      </c>
    </row>
    <row r="43" spans="1:3" x14ac:dyDescent="0.65">
      <c r="A43">
        <v>0</v>
      </c>
      <c r="B43" s="8">
        <f>計算!L43</f>
        <v>27.000109581301299</v>
      </c>
      <c r="C43" s="8">
        <f>計算!M43</f>
        <v>-3.7063031796373194</v>
      </c>
    </row>
    <row r="44" spans="1:3" x14ac:dyDescent="0.65">
      <c r="A44">
        <v>0</v>
      </c>
      <c r="B44" s="8">
        <f>計算!L44</f>
        <v>27.049482610065194</v>
      </c>
      <c r="C44" s="8">
        <f>計算!M44</f>
        <v>-3.6998114489792289</v>
      </c>
    </row>
    <row r="45" spans="1:3" x14ac:dyDescent="0.65">
      <c r="A45">
        <v>0</v>
      </c>
      <c r="B45" s="8">
        <f>計算!L45</f>
        <v>27.100058305201586</v>
      </c>
      <c r="C45" s="8">
        <f>計算!M45</f>
        <v>-3.6928051355439941</v>
      </c>
    </row>
    <row r="46" spans="1:3" x14ac:dyDescent="0.65">
      <c r="A46">
        <v>0</v>
      </c>
      <c r="B46" s="8">
        <f>計算!L46</f>
        <v>27.151831848678857</v>
      </c>
      <c r="C46" s="8">
        <f>計算!M46</f>
        <v>-3.6852672868276777</v>
      </c>
    </row>
    <row r="47" spans="1:3" x14ac:dyDescent="0.65">
      <c r="A47">
        <v>0</v>
      </c>
      <c r="B47" s="8">
        <f>計算!L47</f>
        <v>27.204798245458854</v>
      </c>
      <c r="C47" s="8">
        <f>計算!M47</f>
        <v>-3.6771809927851162</v>
      </c>
    </row>
    <row r="48" spans="1:3" x14ac:dyDescent="0.65">
      <c r="A48">
        <v>0</v>
      </c>
      <c r="B48" s="8">
        <f>計算!L48</f>
        <v>27.258952323856725</v>
      </c>
      <c r="C48" s="8">
        <f>計算!M48</f>
        <v>-3.6685293874677334</v>
      </c>
    </row>
    <row r="49" spans="1:3" x14ac:dyDescent="0.65">
      <c r="A49">
        <v>0</v>
      </c>
      <c r="B49" s="8">
        <f>計算!L49</f>
        <v>27.314288735914907</v>
      </c>
      <c r="C49" s="8">
        <f>計算!M49</f>
        <v>-3.6592956506583345</v>
      </c>
    </row>
    <row r="50" spans="1:3" x14ac:dyDescent="0.65">
      <c r="A50">
        <v>0</v>
      </c>
      <c r="B50" s="8">
        <f>計算!L50</f>
        <v>27.370801957791283</v>
      </c>
      <c r="C50" s="8">
        <f>計算!M50</f>
        <v>-3.6494630095028713</v>
      </c>
    </row>
    <row r="51" spans="1:3" x14ac:dyDescent="0.65">
      <c r="A51">
        <v>0</v>
      </c>
      <c r="B51" s="8">
        <f>計算!L51</f>
        <v>27.428486290161505</v>
      </c>
      <c r="C51" s="8">
        <f>計算!M51</f>
        <v>-3.6390147401389563</v>
      </c>
    </row>
    <row r="52" spans="1:3" x14ac:dyDescent="0.65">
      <c r="A52">
        <v>0</v>
      </c>
      <c r="B52" s="8">
        <f>計算!L52</f>
        <v>27.487335858635401</v>
      </c>
      <c r="C52" s="8">
        <f>計算!M52</f>
        <v>-3.627934169321096</v>
      </c>
    </row>
    <row r="53" spans="1:3" x14ac:dyDescent="0.65">
      <c r="A53">
        <v>0</v>
      </c>
      <c r="B53" s="8">
        <f>計算!L53</f>
        <v>27.547344614187484</v>
      </c>
      <c r="C53" s="8">
        <f>計算!M53</f>
        <v>-3.616204676042456</v>
      </c>
    </row>
    <row r="54" spans="1:3" x14ac:dyDescent="0.65">
      <c r="A54">
        <v>0</v>
      </c>
      <c r="B54" s="8">
        <f>計算!L54</f>
        <v>27.608506333601522</v>
      </c>
      <c r="C54" s="8">
        <f>計算!M54</f>
        <v>-3.6038096931530932</v>
      </c>
    </row>
    <row r="55" spans="1:3" x14ac:dyDescent="0.65">
      <c r="A55">
        <v>0</v>
      </c>
      <c r="B55" s="8">
        <f>計算!L55</f>
        <v>27.670814619929128</v>
      </c>
      <c r="C55" s="8">
        <f>計算!M55</f>
        <v>-3.5907327089745071</v>
      </c>
    </row>
    <row r="56" spans="1:3" x14ac:dyDescent="0.65">
      <c r="A56">
        <v>0</v>
      </c>
      <c r="B56" s="8">
        <f>計算!L56</f>
        <v>27.734262902962371</v>
      </c>
      <c r="C56" s="8">
        <f>計算!M56</f>
        <v>-3.5769572689103994</v>
      </c>
    </row>
    <row r="57" spans="1:3" x14ac:dyDescent="0.65">
      <c r="A57">
        <v>0</v>
      </c>
      <c r="B57" s="8">
        <f>計算!L57</f>
        <v>27.798844439720348</v>
      </c>
      <c r="C57" s="8">
        <f>計算!M57</f>
        <v>-3.5624669770535511</v>
      </c>
    </row>
    <row r="58" spans="1:3" x14ac:dyDescent="0.65">
      <c r="A58">
        <v>0</v>
      </c>
      <c r="B58" s="8">
        <f>計算!L58</f>
        <v>27.864552314949687</v>
      </c>
      <c r="C58" s="8">
        <f>計算!M58</f>
        <v>-3.5472454977886354</v>
      </c>
    </row>
    <row r="59" spans="1:3" x14ac:dyDescent="0.65">
      <c r="A59">
        <v>0</v>
      </c>
      <c r="B59" s="8">
        <f>計算!L59</f>
        <v>27.93137944163897</v>
      </c>
      <c r="C59" s="8">
        <f>計算!M59</f>
        <v>-3.531276557390953</v>
      </c>
    </row>
    <row r="60" spans="1:3" x14ac:dyDescent="0.65">
      <c r="A60">
        <v>0</v>
      </c>
      <c r="B60" s="8">
        <f>計算!L60</f>
        <v>27.999318561547017</v>
      </c>
      <c r="C60" s="8">
        <f>計算!M60</f>
        <v>-3.5145439456208525</v>
      </c>
    </row>
    <row r="61" spans="1:3" x14ac:dyDescent="0.65">
      <c r="A61">
        <v>0</v>
      </c>
      <c r="B61" s="8">
        <f>計算!L61</f>
        <v>28.068362245745039</v>
      </c>
      <c r="C61" s="8">
        <f>計算!M61</f>
        <v>-3.4970315173138427</v>
      </c>
    </row>
    <row r="62" spans="1:3" x14ac:dyDescent="0.65">
      <c r="A62">
        <v>0</v>
      </c>
      <c r="B62" s="8">
        <f>計算!L62</f>
        <v>28.13850289517254</v>
      </c>
      <c r="C62" s="8">
        <f>計算!M62</f>
        <v>-3.4787231939661662</v>
      </c>
    </row>
    <row r="63" spans="1:3" x14ac:dyDescent="0.65">
      <c r="A63">
        <v>0</v>
      </c>
      <c r="B63" s="8">
        <f>計算!L63</f>
        <v>28.209732741207041</v>
      </c>
      <c r="C63" s="8">
        <f>計算!M63</f>
        <v>-3.4596029653158236</v>
      </c>
    </row>
    <row r="64" spans="1:3" x14ac:dyDescent="0.65">
      <c r="A64">
        <v>0</v>
      </c>
      <c r="B64" s="8">
        <f>計算!L64</f>
        <v>28.282043846247522</v>
      </c>
      <c r="C64" s="8">
        <f>計算!M64</f>
        <v>-3.4396548909188538</v>
      </c>
    </row>
    <row r="65" spans="1:3" x14ac:dyDescent="0.65">
      <c r="A65">
        <v>0</v>
      </c>
      <c r="B65" s="8">
        <f>計算!L65</f>
        <v>28.355428104311514</v>
      </c>
      <c r="C65" s="8">
        <f>計算!M65</f>
        <v>-3.4188631017208011</v>
      </c>
    </row>
    <row r="66" spans="1:3" x14ac:dyDescent="0.65">
      <c r="A66">
        <v>0</v>
      </c>
      <c r="B66" s="8">
        <f>計算!L66</f>
        <v>28.429877241645919</v>
      </c>
      <c r="C66" s="8">
        <f>計算!M66</f>
        <v>-3.3972118016232318</v>
      </c>
    </row>
    <row r="67" spans="1:3" x14ac:dyDescent="0.65">
      <c r="A67">
        <v>0</v>
      </c>
      <c r="B67" s="8">
        <f>計算!L67</f>
        <v>28.505382817351371</v>
      </c>
      <c r="C67" s="8">
        <f>計算!M67</f>
        <v>-3.3746852690452149</v>
      </c>
    </row>
    <row r="68" spans="1:3" x14ac:dyDescent="0.65">
      <c r="A68">
        <v>0</v>
      </c>
      <c r="B68" s="8">
        <f>計算!L68</f>
        <v>28.581936224020229</v>
      </c>
      <c r="C68" s="8">
        <f>計算!M68</f>
        <v>-3.3512678584796136</v>
      </c>
    </row>
    <row r="69" spans="1:3" x14ac:dyDescent="0.65">
      <c r="A69">
        <v>0</v>
      </c>
      <c r="B69" s="8">
        <f>計算!L69</f>
        <v>28.659528688388036</v>
      </c>
      <c r="C69" s="8">
        <f>計算!M69</f>
        <v>-3.3269440020441134</v>
      </c>
    </row>
    <row r="70" spans="1:3" x14ac:dyDescent="0.65">
      <c r="A70">
        <v>0</v>
      </c>
      <c r="B70" s="8">
        <f>計算!L70</f>
        <v>28.738151271998547</v>
      </c>
      <c r="C70" s="8">
        <f>計算!M70</f>
        <v>-3.3016982110268387</v>
      </c>
    </row>
    <row r="71" spans="1:3" x14ac:dyDescent="0.65">
      <c r="A71">
        <v>0</v>
      </c>
      <c r="B71" s="8">
        <f>計算!L71</f>
        <v>28.817794871882139</v>
      </c>
      <c r="C71" s="8">
        <f>計算!M71</f>
        <v>-3.2755150774264852</v>
      </c>
    </row>
    <row r="72" spans="1:3" x14ac:dyDescent="0.65">
      <c r="A72">
        <v>0</v>
      </c>
      <c r="B72" s="8">
        <f>計算!L72</f>
        <v>28.898450221247625</v>
      </c>
      <c r="C72" s="8">
        <f>計算!M72</f>
        <v>-3.248379275486815</v>
      </c>
    </row>
    <row r="73" spans="1:3" x14ac:dyDescent="0.65">
      <c r="A73">
        <v>0</v>
      </c>
      <c r="B73" s="8">
        <f>計算!L73</f>
        <v>28.980107890187462</v>
      </c>
      <c r="C73" s="8">
        <f>計算!M73</f>
        <v>-3.2202755632254418</v>
      </c>
    </row>
    <row r="74" spans="1:3" x14ac:dyDescent="0.65">
      <c r="A74">
        <v>0</v>
      </c>
      <c r="B74" s="8">
        <f>計算!L74</f>
        <v>29.062758286396264</v>
      </c>
      <c r="C74" s="8">
        <f>計算!M74</f>
        <v>-3.1911887839567403</v>
      </c>
    </row>
    <row r="75" spans="1:3" x14ac:dyDescent="0.65">
      <c r="A75">
        <v>0</v>
      </c>
      <c r="B75" s="8">
        <f>計算!L75</f>
        <v>29.146391655902498</v>
      </c>
      <c r="C75" s="8">
        <f>計算!M75</f>
        <v>-3.1611038678088623</v>
      </c>
    </row>
    <row r="76" spans="1:3" x14ac:dyDescent="0.65">
      <c r="A76">
        <v>0</v>
      </c>
      <c r="B76" s="8">
        <f>計算!L76</f>
        <v>29.230998083813496</v>
      </c>
      <c r="C76" s="8">
        <f>計算!M76</f>
        <v>-3.1300058332346214</v>
      </c>
    </row>
    <row r="77" spans="1:3" x14ac:dyDescent="0.65">
      <c r="A77">
        <v>0</v>
      </c>
      <c r="B77" s="8">
        <f>計算!L77</f>
        <v>29.316567495073588</v>
      </c>
      <c r="C77" s="8">
        <f>計算!M77</f>
        <v>-3.0978797885162619</v>
      </c>
    </row>
    <row r="78" spans="1:3" x14ac:dyDescent="0.65">
      <c r="A78">
        <v>0</v>
      </c>
      <c r="B78" s="8">
        <f>計算!L78</f>
        <v>29.403089655235327</v>
      </c>
      <c r="C78" s="8">
        <f>計算!M78</f>
        <v>-3.0647109332639095</v>
      </c>
    </row>
    <row r="79" spans="1:3" x14ac:dyDescent="0.65">
      <c r="A79">
        <v>0</v>
      </c>
      <c r="B79" s="8">
        <f>計算!L79</f>
        <v>29.490554171243815</v>
      </c>
      <c r="C79" s="8">
        <f>計算!M79</f>
        <v>-3.0304845599076544</v>
      </c>
    </row>
    <row r="80" spans="1:3" x14ac:dyDescent="0.65">
      <c r="A80">
        <v>0</v>
      </c>
      <c r="B80" s="8">
        <f>計算!L80</f>
        <v>29.578950492234025</v>
      </c>
      <c r="C80" s="8">
        <f>計算!M80</f>
        <v>-2.9951860551831158</v>
      </c>
    </row>
    <row r="81" spans="1:3" x14ac:dyDescent="0.65">
      <c r="A81">
        <v>0</v>
      </c>
      <c r="B81" s="8">
        <f>計算!L81</f>
        <v>29.668267910341076</v>
      </c>
      <c r="C81" s="8">
        <f>計算!M81</f>
        <v>-2.9588009016104007</v>
      </c>
    </row>
    <row r="82" spans="1:3" x14ac:dyDescent="0.65">
      <c r="A82">
        <v>0</v>
      </c>
      <c r="B82" s="8">
        <f>計算!L82</f>
        <v>29.758495561523421</v>
      </c>
      <c r="C82" s="8">
        <f>計算!M82</f>
        <v>-2.9213146789663553</v>
      </c>
    </row>
    <row r="83" spans="1:3" x14ac:dyDescent="0.65">
      <c r="A83">
        <v>0</v>
      </c>
      <c r="B83" s="8">
        <f>計算!L83</f>
        <v>29.849622426398906</v>
      </c>
      <c r="C83" s="8">
        <f>計算!M83</f>
        <v>-2.88271306574998</v>
      </c>
    </row>
    <row r="84" spans="1:3" x14ac:dyDescent="0.65">
      <c r="A84">
        <v>0</v>
      </c>
      <c r="B84" s="8">
        <f>計算!L84</f>
        <v>29.94163733109357</v>
      </c>
      <c r="C84" s="8">
        <f>計算!M84</f>
        <v>-2.8429818406409235</v>
      </c>
    </row>
    <row r="85" spans="1:3" x14ac:dyDescent="0.65">
      <c r="A85">
        <v>0</v>
      </c>
      <c r="B85" s="8">
        <f>計算!L85</f>
        <v>30.034528948103262</v>
      </c>
      <c r="C85" s="8">
        <f>計算!M85</f>
        <v>-2.8021068839509162</v>
      </c>
    </row>
    <row r="86" spans="1:3" x14ac:dyDescent="0.65">
      <c r="A86">
        <v>0</v>
      </c>
      <c r="B86" s="8">
        <f>計算!L86</f>
        <v>30.128285797167855</v>
      </c>
      <c r="C86" s="8">
        <f>計算!M86</f>
        <v>-2.7600741790680714</v>
      </c>
    </row>
    <row r="87" spans="1:3" x14ac:dyDescent="0.65">
      <c r="A87">
        <v>0</v>
      </c>
      <c r="B87" s="8">
        <f>計算!L87</f>
        <v>30.222896246158189</v>
      </c>
      <c r="C87" s="8">
        <f>計算!M87</f>
        <v>-2.716869813893962</v>
      </c>
    </row>
    <row r="88" spans="1:3" x14ac:dyDescent="0.65">
      <c r="A88">
        <v>0</v>
      </c>
      <c r="B88" s="8">
        <f>計算!L88</f>
        <v>30.318348511975476</v>
      </c>
      <c r="C88" s="8">
        <f>計算!M88</f>
        <v>-2.6724799822732717</v>
      </c>
    </row>
    <row r="89" spans="1:3" x14ac:dyDescent="0.65">
      <c r="A89">
        <v>0</v>
      </c>
      <c r="B89" s="8">
        <f>計算!L89</f>
        <v>30.414630661463281</v>
      </c>
      <c r="C89" s="8">
        <f>計算!M89</f>
        <v>-2.6268909854160509</v>
      </c>
    </row>
    <row r="90" spans="1:3" x14ac:dyDescent="0.65">
      <c r="A90">
        <v>0</v>
      </c>
      <c r="B90" s="8">
        <f>計算!L90</f>
        <v>30.51173061233192</v>
      </c>
      <c r="C90" s="8">
        <f>計算!M90</f>
        <v>-2.5800892333123659</v>
      </c>
    </row>
    <row r="91" spans="1:3" x14ac:dyDescent="0.65">
      <c r="A91">
        <v>0</v>
      </c>
      <c r="B91" s="8">
        <f>計算!L91</f>
        <v>30.609636134095275</v>
      </c>
      <c r="C91" s="8">
        <f>計算!M91</f>
        <v>-2.5320612461393006</v>
      </c>
    </row>
    <row r="92" spans="1:3" x14ac:dyDescent="0.65">
      <c r="A92">
        <v>0</v>
      </c>
      <c r="B92" s="8">
        <f>計算!L92</f>
        <v>30.708334849019884</v>
      </c>
      <c r="C92" s="8">
        <f>計算!M92</f>
        <v>-2.4827936556601631</v>
      </c>
    </row>
    <row r="93" spans="1:3" x14ac:dyDescent="0.65">
      <c r="A93">
        <v>0</v>
      </c>
      <c r="B93" s="8">
        <f>計算!L93</f>
        <v>30.807814233086344</v>
      </c>
      <c r="C93" s="8">
        <f>計算!M93</f>
        <v>-2.4322732066158195</v>
      </c>
    </row>
    <row r="94" spans="1:3" x14ac:dyDescent="0.65">
      <c r="A94">
        <v>0</v>
      </c>
      <c r="B94" s="8">
        <f>計算!L94</f>
        <v>30.908061616962868</v>
      </c>
      <c r="C94" s="8">
        <f>計算!M94</f>
        <v>-2.3804867581080638</v>
      </c>
    </row>
    <row r="95" spans="1:3" x14ac:dyDescent="0.65">
      <c r="A95">
        <v>0</v>
      </c>
      <c r="B95" s="8">
        <f>計算!L95</f>
        <v>31.009064186991026</v>
      </c>
      <c r="C95" s="8">
        <f>計算!M95</f>
        <v>-2.327421284974883</v>
      </c>
    </row>
    <row r="96" spans="1:3" x14ac:dyDescent="0.65">
      <c r="A96">
        <v>0</v>
      </c>
      <c r="B96" s="8">
        <f>計算!L96</f>
        <v>31.110808986183478</v>
      </c>
      <c r="C96" s="8">
        <f>計算!M96</f>
        <v>-2.2730638791575548</v>
      </c>
    </row>
    <row r="97" spans="1:3" x14ac:dyDescent="0.65">
      <c r="A97">
        <v>0</v>
      </c>
      <c r="B97" s="8">
        <f>計算!L97</f>
        <v>31.213282915233783</v>
      </c>
      <c r="C97" s="8">
        <f>計算!M97</f>
        <v>-2.2174017510594322</v>
      </c>
    </row>
    <row r="98" spans="1:3" x14ac:dyDescent="0.65">
      <c r="A98">
        <v>0</v>
      </c>
      <c r="B98" s="8">
        <f>計算!L98</f>
        <v>31.316472733538106</v>
      </c>
      <c r="C98" s="8">
        <f>計算!M98</f>
        <v>-2.1604222308963807</v>
      </c>
    </row>
    <row r="99" spans="1:3" x14ac:dyDescent="0.65">
      <c r="A99">
        <v>0</v>
      </c>
      <c r="B99" s="8">
        <f>計算!L99</f>
        <v>31.420365060228811</v>
      </c>
      <c r="C99" s="8">
        <f>計算!M99</f>
        <v>-2.1021127700387088</v>
      </c>
    </row>
    <row r="100" spans="1:3" x14ac:dyDescent="0.65">
      <c r="A100">
        <v>0</v>
      </c>
      <c r="B100" s="8">
        <f>計算!L100</f>
        <v>31.524946375219802</v>
      </c>
      <c r="C100" s="8">
        <f>計算!M100</f>
        <v>-2.0424609423445044</v>
      </c>
    </row>
    <row r="101" spans="1:3" x14ac:dyDescent="0.65">
      <c r="A101">
        <v>0</v>
      </c>
      <c r="B101" s="8">
        <f>計算!L101</f>
        <v>31.630203020263661</v>
      </c>
      <c r="C101" s="8">
        <f>計算!M101</f>
        <v>-1.9814544454842937</v>
      </c>
    </row>
    <row r="102" spans="1:3" x14ac:dyDescent="0.65">
      <c r="A102">
        <v>0</v>
      </c>
      <c r="B102" s="8">
        <f>計算!L102</f>
        <v>31.736121200020406</v>
      </c>
      <c r="C102" s="8">
        <f>計算!M102</f>
        <v>-1.9190811022569494</v>
      </c>
    </row>
    <row r="103" spans="1:3" x14ac:dyDescent="0.65">
      <c r="A103">
        <v>0</v>
      </c>
      <c r="B103" s="8">
        <f>計算!L103</f>
        <v>31.842686983137838</v>
      </c>
      <c r="C103" s="8">
        <f>計算!M103</f>
        <v>-1.8553288618966379</v>
      </c>
    </row>
    <row r="104" spans="1:3" x14ac:dyDescent="0.65">
      <c r="A104">
        <v>0</v>
      </c>
      <c r="B104" s="8">
        <f>計算!L104</f>
        <v>31.949886303343398</v>
      </c>
      <c r="C104" s="8">
        <f>計算!M104</f>
        <v>-1.7901858013708902</v>
      </c>
    </row>
    <row r="105" spans="1:3" x14ac:dyDescent="0.65">
      <c r="B105" s="8"/>
      <c r="C105" s="8"/>
    </row>
    <row r="106" spans="1:3" x14ac:dyDescent="0.65">
      <c r="A106">
        <f>A3</f>
        <v>0</v>
      </c>
      <c r="B106" s="8">
        <f>B3</f>
        <v>0</v>
      </c>
      <c r="C106" s="8">
        <f>-C3</f>
        <v>0</v>
      </c>
    </row>
    <row r="107" spans="1:3" x14ac:dyDescent="0.65">
      <c r="A107">
        <f>A4</f>
        <v>0</v>
      </c>
      <c r="B107" s="8">
        <f>B4</f>
        <v>26.04394375679809</v>
      </c>
      <c r="C107" s="8">
        <f>-C4</f>
        <v>3.74198013027556</v>
      </c>
    </row>
    <row r="108" spans="1:3" x14ac:dyDescent="0.65">
      <c r="A108">
        <f t="shared" ref="A108:A171" si="0">A5</f>
        <v>0</v>
      </c>
      <c r="B108" s="8">
        <f t="shared" ref="B108:B171" si="1">B5</f>
        <v>26.044568110998252</v>
      </c>
      <c r="C108" s="8">
        <f t="shared" ref="C108:C171" si="2">-C5</f>
        <v>3.7420668983921055</v>
      </c>
    </row>
    <row r="109" spans="1:3" x14ac:dyDescent="0.65">
      <c r="A109">
        <f t="shared" si="0"/>
        <v>0</v>
      </c>
      <c r="B109" s="8">
        <f t="shared" si="1"/>
        <v>26.046442738663163</v>
      </c>
      <c r="C109" s="8">
        <f t="shared" si="2"/>
        <v>3.7423156728821492</v>
      </c>
    </row>
    <row r="110" spans="1:3" x14ac:dyDescent="0.65">
      <c r="A110">
        <f t="shared" si="0"/>
        <v>0</v>
      </c>
      <c r="B110" s="8">
        <f t="shared" si="1"/>
        <v>26.049569852650173</v>
      </c>
      <c r="C110" s="8">
        <f t="shared" si="2"/>
        <v>3.7427091411177558</v>
      </c>
    </row>
    <row r="111" spans="1:3" x14ac:dyDescent="0.65">
      <c r="A111">
        <f t="shared" si="0"/>
        <v>0</v>
      </c>
      <c r="B111" s="8">
        <f t="shared" si="1"/>
        <v>26.0539514859931</v>
      </c>
      <c r="C111" s="8">
        <f t="shared" si="2"/>
        <v>3.7432299680133205</v>
      </c>
    </row>
    <row r="112" spans="1:3" x14ac:dyDescent="0.65">
      <c r="A112">
        <f t="shared" si="0"/>
        <v>0</v>
      </c>
      <c r="B112" s="8">
        <f t="shared" si="1"/>
        <v>26.05958949170024</v>
      </c>
      <c r="C112" s="8">
        <f t="shared" si="2"/>
        <v>3.743860797685878</v>
      </c>
    </row>
    <row r="113" spans="1:3" x14ac:dyDescent="0.65">
      <c r="A113">
        <f t="shared" si="0"/>
        <v>0</v>
      </c>
      <c r="B113" s="8">
        <f t="shared" si="1"/>
        <v>26.066485542566699</v>
      </c>
      <c r="C113" s="8">
        <f t="shared" si="2"/>
        <v>3.7445842551171138</v>
      </c>
    </row>
    <row r="114" spans="1:3" x14ac:dyDescent="0.65">
      <c r="A114">
        <f t="shared" si="0"/>
        <v>0</v>
      </c>
      <c r="B114" s="8">
        <f t="shared" si="1"/>
        <v>26.074641131001183</v>
      </c>
      <c r="C114" s="8">
        <f t="shared" si="2"/>
        <v>3.7453829478169598</v>
      </c>
    </row>
    <row r="115" spans="1:3" x14ac:dyDescent="0.65">
      <c r="A115">
        <f t="shared" si="0"/>
        <v>0</v>
      </c>
      <c r="B115" s="8">
        <f t="shared" si="1"/>
        <v>26.084057568867099</v>
      </c>
      <c r="C115" s="8">
        <f t="shared" si="2"/>
        <v>3.7462394674886483</v>
      </c>
    </row>
    <row r="116" spans="1:3" x14ac:dyDescent="0.65">
      <c r="A116">
        <f t="shared" si="0"/>
        <v>0</v>
      </c>
      <c r="B116" s="8">
        <f t="shared" si="1"/>
        <v>26.094735987338179</v>
      </c>
      <c r="C116" s="8">
        <f t="shared" si="2"/>
        <v>3.7471363916951086</v>
      </c>
    </row>
    <row r="117" spans="1:3" x14ac:dyDescent="0.65">
      <c r="A117">
        <f t="shared" si="0"/>
        <v>0</v>
      </c>
      <c r="B117" s="8">
        <f t="shared" si="1"/>
        <v>26.106677336768414</v>
      </c>
      <c r="C117" s="8">
        <f t="shared" si="2"/>
        <v>3.7480562855265918</v>
      </c>
    </row>
    <row r="118" spans="1:3" x14ac:dyDescent="0.65">
      <c r="A118">
        <f t="shared" si="0"/>
        <v>0</v>
      </c>
      <c r="B118" s="8">
        <f t="shared" si="1"/>
        <v>26.119882386576489</v>
      </c>
      <c r="C118" s="8">
        <f t="shared" si="2"/>
        <v>3.7489817032693811</v>
      </c>
    </row>
    <row r="119" spans="1:3" x14ac:dyDescent="0.65">
      <c r="A119">
        <f t="shared" si="0"/>
        <v>0</v>
      </c>
      <c r="B119" s="8">
        <f t="shared" si="1"/>
        <v>26.134351725144626</v>
      </c>
      <c r="C119" s="8">
        <f t="shared" si="2"/>
        <v>3.7498951900755126</v>
      </c>
    </row>
    <row r="120" spans="1:3" x14ac:dyDescent="0.65">
      <c r="A120">
        <f t="shared" si="0"/>
        <v>0</v>
      </c>
      <c r="B120" s="8">
        <f t="shared" si="1"/>
        <v>26.150085759731873</v>
      </c>
      <c r="C120" s="8">
        <f t="shared" si="2"/>
        <v>3.7507792836333276</v>
      </c>
    </row>
    <row r="121" spans="1:3" x14ac:dyDescent="0.65">
      <c r="A121">
        <f t="shared" si="0"/>
        <v>0</v>
      </c>
      <c r="B121" s="8">
        <f t="shared" si="1"/>
        <v>26.167084716401884</v>
      </c>
      <c r="C121" s="8">
        <f t="shared" si="2"/>
        <v>3.7516165158387942</v>
      </c>
    </row>
    <row r="122" spans="1:3" x14ac:dyDescent="0.65">
      <c r="A122">
        <f t="shared" si="0"/>
        <v>0</v>
      </c>
      <c r="B122" s="8">
        <f t="shared" si="1"/>
        <v>26.185348639965113</v>
      </c>
      <c r="C122" s="8">
        <f t="shared" si="2"/>
        <v>3.7523894144674284</v>
      </c>
    </row>
    <row r="123" spans="1:3" x14ac:dyDescent="0.65">
      <c r="A123">
        <f t="shared" si="0"/>
        <v>0</v>
      </c>
      <c r="B123" s="8">
        <f t="shared" si="1"/>
        <v>26.204877393935487</v>
      </c>
      <c r="C123" s="8">
        <f t="shared" si="2"/>
        <v>3.7530805048467415</v>
      </c>
    </row>
    <row r="124" spans="1:3" x14ac:dyDescent="0.65">
      <c r="A124">
        <f t="shared" si="0"/>
        <v>0</v>
      </c>
      <c r="B124" s="8">
        <f t="shared" si="1"/>
        <v>26.225670660501578</v>
      </c>
      <c r="C124" s="8">
        <f t="shared" si="2"/>
        <v>3.7536723115290456</v>
      </c>
    </row>
    <row r="125" spans="1:3" x14ac:dyDescent="0.65">
      <c r="A125">
        <f t="shared" si="0"/>
        <v>0</v>
      </c>
      <c r="B125" s="8">
        <f t="shared" si="1"/>
        <v>26.247727940512206</v>
      </c>
      <c r="C125" s="8">
        <f t="shared" si="2"/>
        <v>3.7541473599645432</v>
      </c>
    </row>
    <row r="126" spans="1:3" x14ac:dyDescent="0.65">
      <c r="A126">
        <f t="shared" si="0"/>
        <v>0</v>
      </c>
      <c r="B126" s="8">
        <f t="shared" si="1"/>
        <v>26.27104855347654</v>
      </c>
      <c r="C126" s="8">
        <f t="shared" si="2"/>
        <v>3.7544881781745425</v>
      </c>
    </row>
    <row r="127" spans="1:3" x14ac:dyDescent="0.65">
      <c r="A127">
        <f t="shared" si="0"/>
        <v>0</v>
      </c>
      <c r="B127" s="8">
        <f t="shared" si="1"/>
        <v>26.295631637578666</v>
      </c>
      <c r="C127" s="8">
        <f t="shared" si="2"/>
        <v>3.7546772984246992</v>
      </c>
    </row>
    <row r="128" spans="1:3" x14ac:dyDescent="0.65">
      <c r="A128">
        <f t="shared" si="0"/>
        <v>0</v>
      </c>
      <c r="B128" s="8">
        <f t="shared" si="1"/>
        <v>26.321476149706641</v>
      </c>
      <c r="C128" s="8">
        <f t="shared" si="2"/>
        <v>3.7546972588981626</v>
      </c>
    </row>
    <row r="129" spans="1:3" x14ac:dyDescent="0.65">
      <c r="A129">
        <f t="shared" si="0"/>
        <v>0</v>
      </c>
      <c r="B129" s="8">
        <f t="shared" si="1"/>
        <v>26.348580865496015</v>
      </c>
      <c r="C129" s="8">
        <f t="shared" si="2"/>
        <v>3.7545306053685095</v>
      </c>
    </row>
    <row r="130" spans="1:3" x14ac:dyDescent="0.65">
      <c r="A130">
        <f t="shared" si="0"/>
        <v>0</v>
      </c>
      <c r="B130" s="8">
        <f t="shared" si="1"/>
        <v>26.376944379387819</v>
      </c>
      <c r="C130" s="8">
        <f t="shared" si="2"/>
        <v>3.7541598928723121</v>
      </c>
    </row>
    <row r="131" spans="1:3" x14ac:dyDescent="0.65">
      <c r="A131">
        <f t="shared" si="0"/>
        <v>0</v>
      </c>
      <c r="B131" s="8">
        <f t="shared" si="1"/>
        <v>26.406565104701034</v>
      </c>
      <c r="C131" s="8">
        <f t="shared" si="2"/>
        <v>3.7535676873812847</v>
      </c>
    </row>
    <row r="132" spans="1:3" x14ac:dyDescent="0.65">
      <c r="A132">
        <f t="shared" si="0"/>
        <v>0</v>
      </c>
      <c r="B132" s="8">
        <f t="shared" si="1"/>
        <v>26.437441273719536</v>
      </c>
      <c r="C132" s="8">
        <f t="shared" si="2"/>
        <v>3.7527365674738169</v>
      </c>
    </row>
    <row r="133" spans="1:3" x14ac:dyDescent="0.65">
      <c r="A133">
        <f t="shared" si="0"/>
        <v>0</v>
      </c>
      <c r="B133" s="8">
        <f t="shared" si="1"/>
        <v>26.469570937793467</v>
      </c>
      <c r="C133" s="8">
        <f t="shared" si="2"/>
        <v>3.7516491260058338</v>
      </c>
    </row>
    <row r="134" spans="1:3" x14ac:dyDescent="0.65">
      <c r="A134">
        <f t="shared" si="0"/>
        <v>0</v>
      </c>
      <c r="B134" s="8">
        <f t="shared" si="1"/>
        <v>26.502951967455118</v>
      </c>
      <c r="C134" s="8">
        <f t="shared" si="2"/>
        <v>3.7502879717808146</v>
      </c>
    </row>
    <row r="135" spans="1:3" x14ac:dyDescent="0.65">
      <c r="A135">
        <f t="shared" si="0"/>
        <v>0</v>
      </c>
      <c r="B135" s="8">
        <f t="shared" si="1"/>
        <v>26.537582052549201</v>
      </c>
      <c r="C135" s="8">
        <f t="shared" si="2"/>
        <v>3.7486357312188856</v>
      </c>
    </row>
    <row r="136" spans="1:3" x14ac:dyDescent="0.65">
      <c r="A136">
        <f t="shared" si="0"/>
        <v>0</v>
      </c>
      <c r="B136" s="8">
        <f t="shared" si="1"/>
        <v>26.573458702377618</v>
      </c>
      <c r="C136" s="8">
        <f t="shared" si="2"/>
        <v>3.7466750500248511</v>
      </c>
    </row>
    <row r="137" spans="1:3" x14ac:dyDescent="0.65">
      <c r="A137">
        <f t="shared" si="0"/>
        <v>0</v>
      </c>
      <c r="B137" s="8">
        <f t="shared" si="1"/>
        <v>26.610579245858617</v>
      </c>
      <c r="C137" s="8">
        <f t="shared" si="2"/>
        <v>3.7443885948550406</v>
      </c>
    </row>
    <row r="138" spans="1:3" x14ac:dyDescent="0.65">
      <c r="A138">
        <f t="shared" si="0"/>
        <v>0</v>
      </c>
      <c r="B138" s="8">
        <f t="shared" si="1"/>
        <v>26.648940831700415</v>
      </c>
      <c r="C138" s="8">
        <f t="shared" si="2"/>
        <v>3.7417590549828579</v>
      </c>
    </row>
    <row r="139" spans="1:3" x14ac:dyDescent="0.65">
      <c r="A139">
        <f t="shared" si="0"/>
        <v>0</v>
      </c>
      <c r="B139" s="8">
        <f t="shared" si="1"/>
        <v>26.688540428589196</v>
      </c>
      <c r="C139" s="8">
        <f t="shared" si="2"/>
        <v>3.7387691439629114</v>
      </c>
    </row>
    <row r="140" spans="1:3" x14ac:dyDescent="0.65">
      <c r="A140">
        <f t="shared" si="0"/>
        <v>0</v>
      </c>
      <c r="B140" s="8">
        <f t="shared" si="1"/>
        <v>26.729374825391542</v>
      </c>
      <c r="C140" s="8">
        <f t="shared" si="2"/>
        <v>3.7354016012936069</v>
      </c>
    </row>
    <row r="141" spans="1:3" x14ac:dyDescent="0.65">
      <c r="A141">
        <f t="shared" si="0"/>
        <v>0</v>
      </c>
      <c r="B141" s="8">
        <f t="shared" si="1"/>
        <v>26.771440631371238</v>
      </c>
      <c r="C141" s="8">
        <f t="shared" si="2"/>
        <v>3.7316391940780771</v>
      </c>
    </row>
    <row r="142" spans="1:3" x14ac:dyDescent="0.65">
      <c r="A142">
        <f t="shared" si="0"/>
        <v>0</v>
      </c>
      <c r="B142" s="8">
        <f t="shared" si="1"/>
        <v>26.814734276420435</v>
      </c>
      <c r="C142" s="8">
        <f t="shared" si="2"/>
        <v>3.7274647186833354</v>
      </c>
    </row>
    <row r="143" spans="1:3" x14ac:dyDescent="0.65">
      <c r="A143">
        <f t="shared" si="0"/>
        <v>0</v>
      </c>
      <c r="B143" s="8">
        <f t="shared" si="1"/>
        <v>26.859252011305248</v>
      </c>
      <c r="C143" s="8">
        <f t="shared" si="2"/>
        <v>3.7228610023975359</v>
      </c>
    </row>
    <row r="144" spans="1:3" x14ac:dyDescent="0.65">
      <c r="A144">
        <f t="shared" si="0"/>
        <v>0</v>
      </c>
      <c r="B144" s="8">
        <f t="shared" si="1"/>
        <v>26.904989907925586</v>
      </c>
      <c r="C144" s="8">
        <f t="shared" si="2"/>
        <v>3.7178109050852086</v>
      </c>
    </row>
    <row r="145" spans="1:3" x14ac:dyDescent="0.65">
      <c r="A145">
        <f t="shared" si="0"/>
        <v>0</v>
      </c>
      <c r="B145" s="8">
        <f t="shared" si="1"/>
        <v>26.95194385958942</v>
      </c>
      <c r="C145" s="8">
        <f t="shared" si="2"/>
        <v>3.7122973208403574</v>
      </c>
    </row>
    <row r="146" spans="1:3" x14ac:dyDescent="0.65">
      <c r="A146">
        <f t="shared" si="0"/>
        <v>0</v>
      </c>
      <c r="B146" s="8">
        <f t="shared" si="1"/>
        <v>27.000109581301299</v>
      </c>
      <c r="C146" s="8">
        <f t="shared" si="2"/>
        <v>3.7063031796373194</v>
      </c>
    </row>
    <row r="147" spans="1:3" x14ac:dyDescent="0.65">
      <c r="A147">
        <f t="shared" si="0"/>
        <v>0</v>
      </c>
      <c r="B147" s="8">
        <f t="shared" si="1"/>
        <v>27.049482610065194</v>
      </c>
      <c r="C147" s="8">
        <f t="shared" si="2"/>
        <v>3.6998114489792289</v>
      </c>
    </row>
    <row r="148" spans="1:3" x14ac:dyDescent="0.65">
      <c r="A148">
        <f t="shared" si="0"/>
        <v>0</v>
      </c>
      <c r="B148" s="8">
        <f t="shared" si="1"/>
        <v>27.100058305201586</v>
      </c>
      <c r="C148" s="8">
        <f t="shared" si="2"/>
        <v>3.6928051355439941</v>
      </c>
    </row>
    <row r="149" spans="1:3" x14ac:dyDescent="0.65">
      <c r="A149">
        <f t="shared" si="0"/>
        <v>0</v>
      </c>
      <c r="B149" s="8">
        <f t="shared" si="1"/>
        <v>27.151831848678857</v>
      </c>
      <c r="C149" s="8">
        <f t="shared" si="2"/>
        <v>3.6852672868276777</v>
      </c>
    </row>
    <row r="150" spans="1:3" x14ac:dyDescent="0.65">
      <c r="A150">
        <f t="shared" si="0"/>
        <v>0</v>
      </c>
      <c r="B150" s="8">
        <f t="shared" si="1"/>
        <v>27.204798245458854</v>
      </c>
      <c r="C150" s="8">
        <f t="shared" si="2"/>
        <v>3.6771809927851162</v>
      </c>
    </row>
    <row r="151" spans="1:3" x14ac:dyDescent="0.65">
      <c r="A151">
        <f t="shared" si="0"/>
        <v>0</v>
      </c>
      <c r="B151" s="8">
        <f t="shared" si="1"/>
        <v>27.258952323856725</v>
      </c>
      <c r="C151" s="8">
        <f t="shared" si="2"/>
        <v>3.6685293874677334</v>
      </c>
    </row>
    <row r="152" spans="1:3" x14ac:dyDescent="0.65">
      <c r="A152">
        <f t="shared" si="0"/>
        <v>0</v>
      </c>
      <c r="B152" s="8">
        <f t="shared" si="1"/>
        <v>27.314288735914907</v>
      </c>
      <c r="C152" s="8">
        <f t="shared" si="2"/>
        <v>3.6592956506583345</v>
      </c>
    </row>
    <row r="153" spans="1:3" x14ac:dyDescent="0.65">
      <c r="A153">
        <f t="shared" si="0"/>
        <v>0</v>
      </c>
      <c r="B153" s="8">
        <f t="shared" si="1"/>
        <v>27.370801957791283</v>
      </c>
      <c r="C153" s="8">
        <f t="shared" si="2"/>
        <v>3.6494630095028713</v>
      </c>
    </row>
    <row r="154" spans="1:3" x14ac:dyDescent="0.65">
      <c r="A154">
        <f t="shared" si="0"/>
        <v>0</v>
      </c>
      <c r="B154" s="8">
        <f t="shared" si="1"/>
        <v>27.428486290161505</v>
      </c>
      <c r="C154" s="8">
        <f t="shared" si="2"/>
        <v>3.6390147401389563</v>
      </c>
    </row>
    <row r="155" spans="1:3" x14ac:dyDescent="0.65">
      <c r="A155">
        <f t="shared" si="0"/>
        <v>0</v>
      </c>
      <c r="B155" s="8">
        <f t="shared" si="1"/>
        <v>27.487335858635401</v>
      </c>
      <c r="C155" s="8">
        <f t="shared" si="2"/>
        <v>3.627934169321096</v>
      </c>
    </row>
    <row r="156" spans="1:3" x14ac:dyDescent="0.65">
      <c r="A156">
        <f t="shared" si="0"/>
        <v>0</v>
      </c>
      <c r="B156" s="8">
        <f t="shared" si="1"/>
        <v>27.547344614187484</v>
      </c>
      <c r="C156" s="8">
        <f t="shared" si="2"/>
        <v>3.616204676042456</v>
      </c>
    </row>
    <row r="157" spans="1:3" x14ac:dyDescent="0.65">
      <c r="A157">
        <f t="shared" si="0"/>
        <v>0</v>
      </c>
      <c r="B157" s="8">
        <f t="shared" si="1"/>
        <v>27.608506333601522</v>
      </c>
      <c r="C157" s="8">
        <f t="shared" si="2"/>
        <v>3.6038096931530932</v>
      </c>
    </row>
    <row r="158" spans="1:3" x14ac:dyDescent="0.65">
      <c r="A158">
        <f t="shared" si="0"/>
        <v>0</v>
      </c>
      <c r="B158" s="8">
        <f t="shared" si="1"/>
        <v>27.670814619929128</v>
      </c>
      <c r="C158" s="8">
        <f t="shared" si="2"/>
        <v>3.5907327089745071</v>
      </c>
    </row>
    <row r="159" spans="1:3" x14ac:dyDescent="0.65">
      <c r="A159">
        <f t="shared" si="0"/>
        <v>0</v>
      </c>
      <c r="B159" s="8">
        <f t="shared" si="1"/>
        <v>27.734262902962371</v>
      </c>
      <c r="C159" s="8">
        <f t="shared" si="2"/>
        <v>3.5769572689103994</v>
      </c>
    </row>
    <row r="160" spans="1:3" x14ac:dyDescent="0.65">
      <c r="A160">
        <f t="shared" si="0"/>
        <v>0</v>
      </c>
      <c r="B160" s="8">
        <f t="shared" si="1"/>
        <v>27.798844439720348</v>
      </c>
      <c r="C160" s="8">
        <f t="shared" si="2"/>
        <v>3.5624669770535511</v>
      </c>
    </row>
    <row r="161" spans="1:3" x14ac:dyDescent="0.65">
      <c r="A161">
        <f t="shared" si="0"/>
        <v>0</v>
      </c>
      <c r="B161" s="8">
        <f t="shared" si="1"/>
        <v>27.864552314949687</v>
      </c>
      <c r="C161" s="8">
        <f t="shared" si="2"/>
        <v>3.5472454977886354</v>
      </c>
    </row>
    <row r="162" spans="1:3" x14ac:dyDescent="0.65">
      <c r="A162">
        <f t="shared" si="0"/>
        <v>0</v>
      </c>
      <c r="B162" s="8">
        <f t="shared" si="1"/>
        <v>27.93137944163897</v>
      </c>
      <c r="C162" s="8">
        <f t="shared" si="2"/>
        <v>3.531276557390953</v>
      </c>
    </row>
    <row r="163" spans="1:3" x14ac:dyDescent="0.65">
      <c r="A163">
        <f t="shared" si="0"/>
        <v>0</v>
      </c>
      <c r="B163" s="8">
        <f t="shared" si="1"/>
        <v>27.999318561547017</v>
      </c>
      <c r="C163" s="8">
        <f t="shared" si="2"/>
        <v>3.5145439456208525</v>
      </c>
    </row>
    <row r="164" spans="1:3" x14ac:dyDescent="0.65">
      <c r="A164">
        <f t="shared" si="0"/>
        <v>0</v>
      </c>
      <c r="B164" s="8">
        <f t="shared" si="1"/>
        <v>28.068362245745039</v>
      </c>
      <c r="C164" s="8">
        <f t="shared" si="2"/>
        <v>3.4970315173138427</v>
      </c>
    </row>
    <row r="165" spans="1:3" x14ac:dyDescent="0.65">
      <c r="A165">
        <f t="shared" si="0"/>
        <v>0</v>
      </c>
      <c r="B165" s="8">
        <f t="shared" si="1"/>
        <v>28.13850289517254</v>
      </c>
      <c r="C165" s="8">
        <f t="shared" si="2"/>
        <v>3.4787231939661662</v>
      </c>
    </row>
    <row r="166" spans="1:3" x14ac:dyDescent="0.65">
      <c r="A166">
        <f t="shared" si="0"/>
        <v>0</v>
      </c>
      <c r="B166" s="8">
        <f t="shared" si="1"/>
        <v>28.209732741207041</v>
      </c>
      <c r="C166" s="8">
        <f t="shared" si="2"/>
        <v>3.4596029653158236</v>
      </c>
    </row>
    <row r="167" spans="1:3" x14ac:dyDescent="0.65">
      <c r="A167">
        <f t="shared" si="0"/>
        <v>0</v>
      </c>
      <c r="B167" s="8">
        <f t="shared" si="1"/>
        <v>28.282043846247522</v>
      </c>
      <c r="C167" s="8">
        <f t="shared" si="2"/>
        <v>3.4396548909188538</v>
      </c>
    </row>
    <row r="168" spans="1:3" x14ac:dyDescent="0.65">
      <c r="A168">
        <f t="shared" si="0"/>
        <v>0</v>
      </c>
      <c r="B168" s="8">
        <f t="shared" si="1"/>
        <v>28.355428104311514</v>
      </c>
      <c r="C168" s="8">
        <f t="shared" si="2"/>
        <v>3.4188631017208011</v>
      </c>
    </row>
    <row r="169" spans="1:3" x14ac:dyDescent="0.65">
      <c r="A169">
        <f t="shared" si="0"/>
        <v>0</v>
      </c>
      <c r="B169" s="8">
        <f t="shared" si="1"/>
        <v>28.429877241645919</v>
      </c>
      <c r="C169" s="8">
        <f t="shared" si="2"/>
        <v>3.3972118016232318</v>
      </c>
    </row>
    <row r="170" spans="1:3" x14ac:dyDescent="0.65">
      <c r="A170">
        <f t="shared" si="0"/>
        <v>0</v>
      </c>
      <c r="B170" s="8">
        <f t="shared" si="1"/>
        <v>28.505382817351371</v>
      </c>
      <c r="C170" s="8">
        <f t="shared" si="2"/>
        <v>3.3746852690452149</v>
      </c>
    </row>
    <row r="171" spans="1:3" x14ac:dyDescent="0.65">
      <c r="A171">
        <f t="shared" si="0"/>
        <v>0</v>
      </c>
      <c r="B171" s="8">
        <f t="shared" si="1"/>
        <v>28.581936224020229</v>
      </c>
      <c r="C171" s="8">
        <f t="shared" si="2"/>
        <v>3.3512678584796136</v>
      </c>
    </row>
    <row r="172" spans="1:3" x14ac:dyDescent="0.65">
      <c r="A172">
        <f t="shared" ref="A172:A207" si="3">A69</f>
        <v>0</v>
      </c>
      <c r="B172" s="8">
        <f t="shared" ref="B172:B207" si="4">B69</f>
        <v>28.659528688388036</v>
      </c>
      <c r="C172" s="8">
        <f t="shared" ref="C172:C207" si="5">-C69</f>
        <v>3.3269440020441134</v>
      </c>
    </row>
    <row r="173" spans="1:3" x14ac:dyDescent="0.65">
      <c r="A173">
        <f t="shared" si="3"/>
        <v>0</v>
      </c>
      <c r="B173" s="8">
        <f t="shared" si="4"/>
        <v>28.738151271998547</v>
      </c>
      <c r="C173" s="8">
        <f t="shared" si="5"/>
        <v>3.3016982110268387</v>
      </c>
    </row>
    <row r="174" spans="1:3" x14ac:dyDescent="0.65">
      <c r="A174">
        <f t="shared" si="3"/>
        <v>0</v>
      </c>
      <c r="B174" s="8">
        <f t="shared" si="4"/>
        <v>28.817794871882139</v>
      </c>
      <c r="C174" s="8">
        <f t="shared" si="5"/>
        <v>3.2755150774264852</v>
      </c>
    </row>
    <row r="175" spans="1:3" x14ac:dyDescent="0.65">
      <c r="A175">
        <f t="shared" si="3"/>
        <v>0</v>
      </c>
      <c r="B175" s="8">
        <f t="shared" si="4"/>
        <v>28.898450221247625</v>
      </c>
      <c r="C175" s="8">
        <f t="shared" si="5"/>
        <v>3.248379275486815</v>
      </c>
    </row>
    <row r="176" spans="1:3" x14ac:dyDescent="0.65">
      <c r="A176">
        <f t="shared" si="3"/>
        <v>0</v>
      </c>
      <c r="B176" s="8">
        <f t="shared" si="4"/>
        <v>28.980107890187462</v>
      </c>
      <c r="C176" s="8">
        <f t="shared" si="5"/>
        <v>3.2202755632254418</v>
      </c>
    </row>
    <row r="177" spans="1:3" x14ac:dyDescent="0.65">
      <c r="A177">
        <f t="shared" si="3"/>
        <v>0</v>
      </c>
      <c r="B177" s="8">
        <f t="shared" si="4"/>
        <v>29.062758286396264</v>
      </c>
      <c r="C177" s="8">
        <f t="shared" si="5"/>
        <v>3.1911887839567403</v>
      </c>
    </row>
    <row r="178" spans="1:3" x14ac:dyDescent="0.65">
      <c r="A178">
        <f t="shared" si="3"/>
        <v>0</v>
      </c>
      <c r="B178" s="8">
        <f t="shared" si="4"/>
        <v>29.146391655902498</v>
      </c>
      <c r="C178" s="8">
        <f t="shared" si="5"/>
        <v>3.1611038678088623</v>
      </c>
    </row>
    <row r="179" spans="1:3" x14ac:dyDescent="0.65">
      <c r="A179">
        <f t="shared" si="3"/>
        <v>0</v>
      </c>
      <c r="B179" s="8">
        <f t="shared" si="4"/>
        <v>29.230998083813496</v>
      </c>
      <c r="C179" s="8">
        <f t="shared" si="5"/>
        <v>3.1300058332346214</v>
      </c>
    </row>
    <row r="180" spans="1:3" x14ac:dyDescent="0.65">
      <c r="A180">
        <f t="shared" si="3"/>
        <v>0</v>
      </c>
      <c r="B180" s="8">
        <f t="shared" si="4"/>
        <v>29.316567495073588</v>
      </c>
      <c r="C180" s="8">
        <f t="shared" si="5"/>
        <v>3.0978797885162619</v>
      </c>
    </row>
    <row r="181" spans="1:3" x14ac:dyDescent="0.65">
      <c r="A181">
        <f t="shared" si="3"/>
        <v>0</v>
      </c>
      <c r="B181" s="8">
        <f t="shared" si="4"/>
        <v>29.403089655235327</v>
      </c>
      <c r="C181" s="8">
        <f t="shared" si="5"/>
        <v>3.0647109332639095</v>
      </c>
    </row>
    <row r="182" spans="1:3" x14ac:dyDescent="0.65">
      <c r="A182">
        <f t="shared" si="3"/>
        <v>0</v>
      </c>
      <c r="B182" s="8">
        <f t="shared" si="4"/>
        <v>29.490554171243815</v>
      </c>
      <c r="C182" s="8">
        <f t="shared" si="5"/>
        <v>3.0304845599076544</v>
      </c>
    </row>
    <row r="183" spans="1:3" x14ac:dyDescent="0.65">
      <c r="A183">
        <f t="shared" si="3"/>
        <v>0</v>
      </c>
      <c r="B183" s="8">
        <f t="shared" si="4"/>
        <v>29.578950492234025</v>
      </c>
      <c r="C183" s="8">
        <f t="shared" si="5"/>
        <v>2.9951860551831158</v>
      </c>
    </row>
    <row r="184" spans="1:3" x14ac:dyDescent="0.65">
      <c r="A184">
        <f t="shared" si="3"/>
        <v>0</v>
      </c>
      <c r="B184" s="8">
        <f t="shared" si="4"/>
        <v>29.668267910341076</v>
      </c>
      <c r="C184" s="8">
        <f t="shared" si="5"/>
        <v>2.9588009016104007</v>
      </c>
    </row>
    <row r="185" spans="1:3" x14ac:dyDescent="0.65">
      <c r="A185">
        <f t="shared" si="3"/>
        <v>0</v>
      </c>
      <c r="B185" s="8">
        <f t="shared" si="4"/>
        <v>29.758495561523421</v>
      </c>
      <c r="C185" s="8">
        <f t="shared" si="5"/>
        <v>2.9213146789663553</v>
      </c>
    </row>
    <row r="186" spans="1:3" x14ac:dyDescent="0.65">
      <c r="A186">
        <f t="shared" si="3"/>
        <v>0</v>
      </c>
      <c r="B186" s="8">
        <f t="shared" si="4"/>
        <v>29.849622426398906</v>
      </c>
      <c r="C186" s="8">
        <f t="shared" si="5"/>
        <v>2.88271306574998</v>
      </c>
    </row>
    <row r="187" spans="1:3" x14ac:dyDescent="0.65">
      <c r="A187">
        <f t="shared" si="3"/>
        <v>0</v>
      </c>
      <c r="B187" s="8">
        <f t="shared" si="4"/>
        <v>29.94163733109357</v>
      </c>
      <c r="C187" s="8">
        <f t="shared" si="5"/>
        <v>2.8429818406409235</v>
      </c>
    </row>
    <row r="188" spans="1:3" x14ac:dyDescent="0.65">
      <c r="A188">
        <f t="shared" si="3"/>
        <v>0</v>
      </c>
      <c r="B188" s="8">
        <f t="shared" si="4"/>
        <v>30.034528948103262</v>
      </c>
      <c r="C188" s="8">
        <f t="shared" si="5"/>
        <v>2.8021068839509162</v>
      </c>
    </row>
    <row r="189" spans="1:3" x14ac:dyDescent="0.65">
      <c r="A189">
        <f t="shared" si="3"/>
        <v>0</v>
      </c>
      <c r="B189" s="8">
        <f t="shared" si="4"/>
        <v>30.128285797167855</v>
      </c>
      <c r="C189" s="8">
        <f t="shared" si="5"/>
        <v>2.7600741790680714</v>
      </c>
    </row>
    <row r="190" spans="1:3" x14ac:dyDescent="0.65">
      <c r="A190">
        <f t="shared" si="3"/>
        <v>0</v>
      </c>
      <c r="B190" s="8">
        <f t="shared" si="4"/>
        <v>30.222896246158189</v>
      </c>
      <c r="C190" s="8">
        <f t="shared" si="5"/>
        <v>2.716869813893962</v>
      </c>
    </row>
    <row r="191" spans="1:3" x14ac:dyDescent="0.65">
      <c r="A191">
        <f t="shared" si="3"/>
        <v>0</v>
      </c>
      <c r="B191" s="8">
        <f t="shared" si="4"/>
        <v>30.318348511975476</v>
      </c>
      <c r="C191" s="8">
        <f t="shared" si="5"/>
        <v>2.6724799822732717</v>
      </c>
    </row>
    <row r="192" spans="1:3" x14ac:dyDescent="0.65">
      <c r="A192">
        <f t="shared" si="3"/>
        <v>0</v>
      </c>
      <c r="B192" s="8">
        <f t="shared" si="4"/>
        <v>30.414630661463281</v>
      </c>
      <c r="C192" s="8">
        <f t="shared" si="5"/>
        <v>2.6268909854160509</v>
      </c>
    </row>
    <row r="193" spans="1:3" x14ac:dyDescent="0.65">
      <c r="A193">
        <f t="shared" si="3"/>
        <v>0</v>
      </c>
      <c r="B193" s="8">
        <f t="shared" si="4"/>
        <v>30.51173061233192</v>
      </c>
      <c r="C193" s="8">
        <f t="shared" si="5"/>
        <v>2.5800892333123659</v>
      </c>
    </row>
    <row r="194" spans="1:3" x14ac:dyDescent="0.65">
      <c r="A194">
        <f t="shared" si="3"/>
        <v>0</v>
      </c>
      <c r="B194" s="8">
        <f t="shared" si="4"/>
        <v>30.609636134095275</v>
      </c>
      <c r="C194" s="8">
        <f t="shared" si="5"/>
        <v>2.5320612461393006</v>
      </c>
    </row>
    <row r="195" spans="1:3" x14ac:dyDescent="0.65">
      <c r="A195">
        <f t="shared" si="3"/>
        <v>0</v>
      </c>
      <c r="B195" s="8">
        <f t="shared" si="4"/>
        <v>30.708334849019884</v>
      </c>
      <c r="C195" s="8">
        <f t="shared" si="5"/>
        <v>2.4827936556601631</v>
      </c>
    </row>
    <row r="196" spans="1:3" x14ac:dyDescent="0.65">
      <c r="A196">
        <f t="shared" si="3"/>
        <v>0</v>
      </c>
      <c r="B196" s="8">
        <f t="shared" si="4"/>
        <v>30.807814233086344</v>
      </c>
      <c r="C196" s="8">
        <f t="shared" si="5"/>
        <v>2.4322732066158195</v>
      </c>
    </row>
    <row r="197" spans="1:3" x14ac:dyDescent="0.65">
      <c r="A197">
        <f t="shared" si="3"/>
        <v>0</v>
      </c>
      <c r="B197" s="8">
        <f t="shared" si="4"/>
        <v>30.908061616962868</v>
      </c>
      <c r="C197" s="8">
        <f t="shared" si="5"/>
        <v>2.3804867581080638</v>
      </c>
    </row>
    <row r="198" spans="1:3" x14ac:dyDescent="0.65">
      <c r="A198">
        <f t="shared" si="3"/>
        <v>0</v>
      </c>
      <c r="B198" s="8">
        <f t="shared" si="4"/>
        <v>31.009064186991026</v>
      </c>
      <c r="C198" s="8">
        <f t="shared" si="5"/>
        <v>2.327421284974883</v>
      </c>
    </row>
    <row r="199" spans="1:3" x14ac:dyDescent="0.65">
      <c r="A199">
        <f t="shared" si="3"/>
        <v>0</v>
      </c>
      <c r="B199" s="8">
        <f t="shared" si="4"/>
        <v>31.110808986183478</v>
      </c>
      <c r="C199" s="8">
        <f t="shared" si="5"/>
        <v>2.2730638791575548</v>
      </c>
    </row>
    <row r="200" spans="1:3" x14ac:dyDescent="0.65">
      <c r="A200">
        <f t="shared" si="3"/>
        <v>0</v>
      </c>
      <c r="B200" s="8">
        <f t="shared" si="4"/>
        <v>31.213282915233783</v>
      </c>
      <c r="C200" s="8">
        <f t="shared" si="5"/>
        <v>2.2174017510594322</v>
      </c>
    </row>
    <row r="201" spans="1:3" x14ac:dyDescent="0.65">
      <c r="A201">
        <f t="shared" si="3"/>
        <v>0</v>
      </c>
      <c r="B201" s="8">
        <f t="shared" si="4"/>
        <v>31.316472733538106</v>
      </c>
      <c r="C201" s="8">
        <f t="shared" si="5"/>
        <v>2.1604222308963807</v>
      </c>
    </row>
    <row r="202" spans="1:3" x14ac:dyDescent="0.65">
      <c r="A202">
        <f t="shared" si="3"/>
        <v>0</v>
      </c>
      <c r="B202" s="8">
        <f t="shared" si="4"/>
        <v>31.420365060228811</v>
      </c>
      <c r="C202" s="8">
        <f t="shared" si="5"/>
        <v>2.1021127700387088</v>
      </c>
    </row>
    <row r="203" spans="1:3" x14ac:dyDescent="0.65">
      <c r="A203">
        <f t="shared" si="3"/>
        <v>0</v>
      </c>
      <c r="B203" s="8">
        <f t="shared" si="4"/>
        <v>31.524946375219802</v>
      </c>
      <c r="C203" s="8">
        <f t="shared" si="5"/>
        <v>2.0424609423445044</v>
      </c>
    </row>
    <row r="204" spans="1:3" x14ac:dyDescent="0.65">
      <c r="A204">
        <f t="shared" si="3"/>
        <v>0</v>
      </c>
      <c r="B204" s="8">
        <f t="shared" si="4"/>
        <v>31.630203020263661</v>
      </c>
      <c r="C204" s="8">
        <f t="shared" si="5"/>
        <v>1.9814544454842937</v>
      </c>
    </row>
    <row r="205" spans="1:3" x14ac:dyDescent="0.65">
      <c r="A205">
        <f t="shared" si="3"/>
        <v>0</v>
      </c>
      <c r="B205" s="8">
        <f t="shared" si="4"/>
        <v>31.736121200020406</v>
      </c>
      <c r="C205" s="8">
        <f t="shared" si="5"/>
        <v>1.9190811022569494</v>
      </c>
    </row>
    <row r="206" spans="1:3" x14ac:dyDescent="0.65">
      <c r="A206">
        <f t="shared" si="3"/>
        <v>0</v>
      </c>
      <c r="B206" s="8">
        <f t="shared" si="4"/>
        <v>31.842686983137838</v>
      </c>
      <c r="C206" s="8">
        <f t="shared" si="5"/>
        <v>1.8553288618966379</v>
      </c>
    </row>
    <row r="207" spans="1:3" x14ac:dyDescent="0.65">
      <c r="A207">
        <f t="shared" si="3"/>
        <v>0</v>
      </c>
      <c r="B207" s="8">
        <f t="shared" si="4"/>
        <v>31.949886303343398</v>
      </c>
      <c r="C207" s="8">
        <f t="shared" si="5"/>
        <v>1.7901858013708902</v>
      </c>
    </row>
    <row r="208" spans="1:3" x14ac:dyDescent="0.65">
      <c r="B208" s="8"/>
      <c r="C208" s="8"/>
    </row>
    <row r="209" spans="2:3" x14ac:dyDescent="0.65">
      <c r="B209" s="8"/>
      <c r="C209" s="8"/>
    </row>
    <row r="210" spans="2:3" x14ac:dyDescent="0.65">
      <c r="B210" s="8"/>
      <c r="C210" s="8"/>
    </row>
    <row r="211" spans="2:3" x14ac:dyDescent="0.65">
      <c r="B211" s="8"/>
      <c r="C211" s="8"/>
    </row>
    <row r="212" spans="2:3" x14ac:dyDescent="0.65">
      <c r="B212" s="8"/>
      <c r="C212" s="8"/>
    </row>
    <row r="213" spans="2:3" x14ac:dyDescent="0.65">
      <c r="B213" s="8"/>
      <c r="C213" s="8"/>
    </row>
    <row r="214" spans="2:3" x14ac:dyDescent="0.65">
      <c r="B214" s="8"/>
      <c r="C214" s="8"/>
    </row>
    <row r="215" spans="2:3" x14ac:dyDescent="0.65">
      <c r="B215" s="8"/>
      <c r="C215" s="8"/>
    </row>
    <row r="216" spans="2:3" x14ac:dyDescent="0.65">
      <c r="B216" s="8"/>
      <c r="C216" s="8"/>
    </row>
    <row r="217" spans="2:3" x14ac:dyDescent="0.65">
      <c r="B217" s="8"/>
      <c r="C217" s="8"/>
    </row>
    <row r="218" spans="2:3" x14ac:dyDescent="0.65">
      <c r="B218" s="8"/>
      <c r="C218" s="8"/>
    </row>
    <row r="219" spans="2:3" x14ac:dyDescent="0.65">
      <c r="B219" s="8"/>
      <c r="C219" s="8"/>
    </row>
    <row r="220" spans="2:3" x14ac:dyDescent="0.65">
      <c r="B220" s="8"/>
      <c r="C220" s="8"/>
    </row>
    <row r="221" spans="2:3" x14ac:dyDescent="0.65">
      <c r="B221" s="8"/>
      <c r="C221" s="8"/>
    </row>
    <row r="222" spans="2:3" x14ac:dyDescent="0.65">
      <c r="B222" s="8"/>
      <c r="C222" s="8"/>
    </row>
    <row r="223" spans="2:3" x14ac:dyDescent="0.65">
      <c r="B223" s="8"/>
      <c r="C223" s="8"/>
    </row>
    <row r="224" spans="2:3" x14ac:dyDescent="0.65">
      <c r="B224" s="8"/>
      <c r="C224" s="8"/>
    </row>
    <row r="225" spans="2:3" x14ac:dyDescent="0.65">
      <c r="B225" s="8"/>
      <c r="C225" s="8"/>
    </row>
    <row r="226" spans="2:3" x14ac:dyDescent="0.65">
      <c r="B226" s="8"/>
      <c r="C226" s="8"/>
    </row>
    <row r="227" spans="2:3" x14ac:dyDescent="0.65">
      <c r="B227" s="8"/>
      <c r="C227" s="8"/>
    </row>
    <row r="228" spans="2:3" x14ac:dyDescent="0.65">
      <c r="B228" s="8"/>
      <c r="C228" s="8"/>
    </row>
    <row r="229" spans="2:3" x14ac:dyDescent="0.65">
      <c r="B229" s="8"/>
      <c r="C229" s="8"/>
    </row>
    <row r="230" spans="2:3" x14ac:dyDescent="0.65">
      <c r="B230" s="8"/>
      <c r="C230" s="8"/>
    </row>
    <row r="231" spans="2:3" x14ac:dyDescent="0.65">
      <c r="B231" s="8"/>
      <c r="C231" s="8"/>
    </row>
    <row r="232" spans="2:3" x14ac:dyDescent="0.65">
      <c r="B232" s="8"/>
      <c r="C232" s="8"/>
    </row>
    <row r="233" spans="2:3" x14ac:dyDescent="0.65">
      <c r="B233" s="8"/>
      <c r="C233" s="8"/>
    </row>
    <row r="234" spans="2:3" x14ac:dyDescent="0.65">
      <c r="B234" s="8"/>
      <c r="C234" s="8"/>
    </row>
    <row r="235" spans="2:3" x14ac:dyDescent="0.65">
      <c r="B235" s="8"/>
      <c r="C235" s="8"/>
    </row>
    <row r="236" spans="2:3" x14ac:dyDescent="0.65">
      <c r="B236" s="8"/>
      <c r="C236" s="8"/>
    </row>
    <row r="237" spans="2:3" x14ac:dyDescent="0.65">
      <c r="B237" s="8"/>
      <c r="C237" s="8"/>
    </row>
    <row r="238" spans="2:3" x14ac:dyDescent="0.65">
      <c r="B238" s="8"/>
      <c r="C238" s="8"/>
    </row>
    <row r="239" spans="2:3" x14ac:dyDescent="0.65">
      <c r="B239" s="8"/>
      <c r="C239" s="8"/>
    </row>
    <row r="240" spans="2:3" x14ac:dyDescent="0.65">
      <c r="B240" s="8"/>
      <c r="C240" s="8"/>
    </row>
    <row r="241" spans="2:3" x14ac:dyDescent="0.65">
      <c r="B241" s="8"/>
      <c r="C241" s="8"/>
    </row>
    <row r="242" spans="2:3" x14ac:dyDescent="0.65">
      <c r="B242" s="8"/>
      <c r="C242" s="8"/>
    </row>
    <row r="243" spans="2:3" x14ac:dyDescent="0.65">
      <c r="B243" s="8"/>
      <c r="C243" s="8"/>
    </row>
    <row r="244" spans="2:3" x14ac:dyDescent="0.65">
      <c r="B244" s="8"/>
      <c r="C244" s="8"/>
    </row>
    <row r="245" spans="2:3" x14ac:dyDescent="0.65">
      <c r="B245" s="8"/>
      <c r="C245" s="8"/>
    </row>
  </sheetData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20169-A5E3-40AC-978D-6D3FFEA40374}">
  <dimension ref="B1:X116"/>
  <sheetViews>
    <sheetView zoomScale="205" zoomScaleNormal="205" workbookViewId="0">
      <selection activeCell="J3" sqref="J3"/>
    </sheetView>
  </sheetViews>
  <sheetFormatPr defaultRowHeight="18.45" x14ac:dyDescent="0.65"/>
  <cols>
    <col min="1" max="1" width="3.28515625" style="6" customWidth="1"/>
    <col min="2" max="2" width="18.640625" style="6" customWidth="1"/>
    <col min="3" max="4" width="11.7109375" style="6" customWidth="1"/>
    <col min="5" max="5" width="9.28515625" style="6" customWidth="1"/>
    <col min="6" max="6" width="3.28515625" style="6" customWidth="1"/>
    <col min="7" max="11" width="10.35546875" style="6" customWidth="1"/>
    <col min="12" max="13" width="9.140625" style="6"/>
    <col min="14" max="14" width="60.5703125" style="6" customWidth="1"/>
    <col min="15" max="16" width="13.7109375" style="6" customWidth="1"/>
    <col min="17" max="24" width="7.35546875" style="6" customWidth="1"/>
    <col min="25" max="16384" width="9.140625" style="6"/>
  </cols>
  <sheetData>
    <row r="1" spans="2:24" x14ac:dyDescent="0.65">
      <c r="G1" s="6" t="s">
        <v>13</v>
      </c>
      <c r="H1" s="6" t="s">
        <v>11</v>
      </c>
      <c r="I1" s="6" t="s">
        <v>43</v>
      </c>
      <c r="J1" s="6" t="s">
        <v>12</v>
      </c>
      <c r="K1" s="6" t="s">
        <v>28</v>
      </c>
      <c r="L1" s="10" t="s">
        <v>37</v>
      </c>
      <c r="M1" s="10"/>
      <c r="O1" s="10" t="s">
        <v>38</v>
      </c>
      <c r="P1" s="10"/>
    </row>
    <row r="2" spans="2:24" x14ac:dyDescent="0.65">
      <c r="B2" s="6" t="s">
        <v>4</v>
      </c>
      <c r="C2" s="6" t="s">
        <v>32</v>
      </c>
      <c r="D2" s="5">
        <v>20</v>
      </c>
      <c r="E2" s="6" t="s">
        <v>5</v>
      </c>
      <c r="G2" s="2" t="s">
        <v>7</v>
      </c>
      <c r="H2" s="6" t="s">
        <v>8</v>
      </c>
      <c r="I2" s="2" t="s">
        <v>7</v>
      </c>
      <c r="J2" s="6" t="s">
        <v>8</v>
      </c>
      <c r="K2" s="6" t="s">
        <v>5</v>
      </c>
      <c r="L2" s="6" t="s">
        <v>14</v>
      </c>
      <c r="M2" s="6" t="s">
        <v>15</v>
      </c>
      <c r="O2" s="6" t="s">
        <v>14</v>
      </c>
      <c r="P2" s="6" t="s">
        <v>15</v>
      </c>
      <c r="Q2" s="10" t="s">
        <v>17</v>
      </c>
      <c r="R2" s="10"/>
      <c r="S2" s="10" t="s">
        <v>44</v>
      </c>
      <c r="T2" s="10"/>
      <c r="U2" s="10" t="s">
        <v>25</v>
      </c>
      <c r="V2" s="10"/>
      <c r="W2" s="10" t="s">
        <v>45</v>
      </c>
      <c r="X2" s="10"/>
    </row>
    <row r="3" spans="2:24" x14ac:dyDescent="0.65">
      <c r="B3" s="6" t="s">
        <v>0</v>
      </c>
      <c r="C3" s="6" t="s">
        <v>2</v>
      </c>
      <c r="D3" s="7">
        <v>14</v>
      </c>
      <c r="E3" s="2" t="s">
        <v>7</v>
      </c>
      <c r="L3" s="6">
        <v>0</v>
      </c>
      <c r="M3" s="11">
        <v>0</v>
      </c>
      <c r="O3" s="3">
        <f>L3</f>
        <v>0</v>
      </c>
      <c r="P3" s="3">
        <f>-M3</f>
        <v>0</v>
      </c>
      <c r="Q3" s="6" t="s">
        <v>14</v>
      </c>
      <c r="R3" s="6" t="s">
        <v>15</v>
      </c>
      <c r="S3" s="6" t="s">
        <v>14</v>
      </c>
      <c r="T3" s="6" t="s">
        <v>15</v>
      </c>
      <c r="U3" s="6" t="s">
        <v>14</v>
      </c>
      <c r="V3" s="6" t="s">
        <v>15</v>
      </c>
      <c r="W3" s="6" t="s">
        <v>14</v>
      </c>
      <c r="X3" s="6" t="s">
        <v>15</v>
      </c>
    </row>
    <row r="4" spans="2:24" x14ac:dyDescent="0.65">
      <c r="B4" s="6" t="s">
        <v>1</v>
      </c>
      <c r="C4" s="6" t="s">
        <v>3</v>
      </c>
      <c r="D4" s="5">
        <v>4</v>
      </c>
      <c r="E4" s="6" t="s">
        <v>8</v>
      </c>
      <c r="G4" s="3">
        <v>0</v>
      </c>
      <c r="H4" s="3">
        <f>G4*SQRT($D$8^2-$D$7^2)</f>
        <v>0</v>
      </c>
      <c r="I4" s="3">
        <f t="shared" ref="I4:I67" si="0">H4/$D$7</f>
        <v>0</v>
      </c>
      <c r="J4" s="3">
        <f t="shared" ref="J4:J67" si="1">SQRT($D$7^2+H4^2)</f>
        <v>26.311393382005434</v>
      </c>
      <c r="K4" s="3">
        <f>(I4*$D$6)-ATAN(I4)*$D$6+$D$20</f>
        <v>-8.1762707900630165</v>
      </c>
      <c r="L4" s="3">
        <f>$J4*COS($K4/$D$6)</f>
        <v>26.04394375679809</v>
      </c>
      <c r="M4" s="3">
        <f>$J4*SIN($K4/$D$6)</f>
        <v>-3.74198013027556</v>
      </c>
      <c r="N4" s="3"/>
      <c r="O4" s="3">
        <f>L4</f>
        <v>26.04394375679809</v>
      </c>
      <c r="P4" s="3">
        <f>-M4</f>
        <v>3.74198013027556</v>
      </c>
      <c r="Q4" s="3">
        <f t="shared" ref="Q4:Q67" si="2">$D$7*COS((G4-0.5)*PI())</f>
        <v>1.6117681474228424E-15</v>
      </c>
      <c r="R4" s="3">
        <f t="shared" ref="R4:R67" si="3">$D$7*SIN((G4-0.5)*PI())</f>
        <v>-26.311393382005434</v>
      </c>
      <c r="S4" s="3">
        <f t="shared" ref="S4:S67" si="4">$D$8*COS((G4-0.5)*PI())</f>
        <v>1.960237527853792E-15</v>
      </c>
      <c r="T4" s="3">
        <f t="shared" ref="T4:T67" si="5">$D$8*SIN((G4-0.5)*PI())</f>
        <v>-32</v>
      </c>
      <c r="U4" s="3">
        <f>$D$10*COS((G4-0.5)*PI())</f>
        <v>1.715207836872068E-15</v>
      </c>
      <c r="V4" s="3">
        <f>$D$10*SIN((G4-0.5)*PI())</f>
        <v>-28</v>
      </c>
      <c r="W4" s="3">
        <f>$D$9*COS((G4-0.5)*PI())</f>
        <v>1.408920723144913E-15</v>
      </c>
      <c r="X4" s="3">
        <f>$D$9*SIN((G4-0.5)*PI())</f>
        <v>-23</v>
      </c>
    </row>
    <row r="5" spans="2:24" x14ac:dyDescent="0.65">
      <c r="B5" s="6" t="s">
        <v>47</v>
      </c>
      <c r="C5" s="6" t="s">
        <v>48</v>
      </c>
      <c r="D5" s="6">
        <v>0.25</v>
      </c>
      <c r="E5" s="2" t="s">
        <v>7</v>
      </c>
      <c r="G5" s="3">
        <v>0.01</v>
      </c>
      <c r="H5" s="3">
        <f t="shared" ref="H5:H68" si="6">G5*SQRT($D$8^2-$D$7^2)</f>
        <v>0.18212923386907456</v>
      </c>
      <c r="I5" s="3">
        <f t="shared" si="0"/>
        <v>6.9220672286262937E-3</v>
      </c>
      <c r="J5" s="3">
        <f t="shared" si="1"/>
        <v>26.312023729855312</v>
      </c>
      <c r="K5" s="3">
        <f>(I5*$D$6)-ATAN(I5)*$D$6+$D$20</f>
        <v>-8.1762644557965185</v>
      </c>
      <c r="L5" s="3">
        <f t="shared" ref="L5:L68" si="7">$J5*COS($K5/$D$6)</f>
        <v>26.044568110998252</v>
      </c>
      <c r="M5" s="3">
        <f t="shared" ref="M5:M68" si="8">$J5*SIN($K5/$D$6)</f>
        <v>-3.7420668983921055</v>
      </c>
      <c r="N5" s="3"/>
      <c r="O5" s="3">
        <f t="shared" ref="O5:O68" si="9">L5</f>
        <v>26.044568110998252</v>
      </c>
      <c r="P5" s="3">
        <f t="shared" ref="P5:P68" si="10">-M5</f>
        <v>3.7420668983921055</v>
      </c>
      <c r="Q5" s="3">
        <f t="shared" si="2"/>
        <v>0.82646083853203456</v>
      </c>
      <c r="R5" s="3">
        <f t="shared" si="3"/>
        <v>-26.298410297677925</v>
      </c>
      <c r="S5" s="3">
        <f t="shared" si="4"/>
        <v>1.0051442905001087</v>
      </c>
      <c r="T5" s="3">
        <f t="shared" si="5"/>
        <v>-31.984209931703411</v>
      </c>
      <c r="U5" s="3">
        <f>$D$10*COS((G5-0.5)*PI())</f>
        <v>0.87950125418759506</v>
      </c>
      <c r="V5" s="3">
        <f>$D$10*SIN((G5-0.5)*PI())</f>
        <v>-27.986183690240484</v>
      </c>
      <c r="W5" s="3">
        <f t="shared" ref="W5:W68" si="11">$D$9*COS((G5-0.5)*PI())</f>
        <v>0.72244745879695316</v>
      </c>
      <c r="X5" s="3">
        <f t="shared" ref="X5:X68" si="12">$D$9*SIN((G5-0.5)*PI())</f>
        <v>-22.988650888411826</v>
      </c>
    </row>
    <row r="6" spans="2:24" x14ac:dyDescent="0.65">
      <c r="B6" s="6" t="s">
        <v>20</v>
      </c>
      <c r="C6" s="6" t="s">
        <v>6</v>
      </c>
      <c r="D6" s="3">
        <f>180/PI()</f>
        <v>57.295779513082323</v>
      </c>
      <c r="E6" s="6" t="s">
        <v>19</v>
      </c>
      <c r="G6" s="3">
        <v>0.02</v>
      </c>
      <c r="H6" s="3">
        <f t="shared" si="6"/>
        <v>0.36425846773814913</v>
      </c>
      <c r="I6" s="3">
        <f t="shared" si="0"/>
        <v>1.3844134457252587E-2</v>
      </c>
      <c r="J6" s="3">
        <f t="shared" si="1"/>
        <v>26.31391468280534</v>
      </c>
      <c r="K6" s="3">
        <f>(I6*$D$6)-ATAN(I6)*$D$6+$D$20</f>
        <v>-8.1762201203009059</v>
      </c>
      <c r="L6" s="3">
        <f t="shared" si="7"/>
        <v>26.046442738663163</v>
      </c>
      <c r="M6" s="3">
        <f t="shared" si="8"/>
        <v>-3.7423156728821492</v>
      </c>
      <c r="N6" s="3"/>
      <c r="O6" s="3">
        <f t="shared" si="9"/>
        <v>26.046442738663163</v>
      </c>
      <c r="P6" s="3">
        <f t="shared" si="10"/>
        <v>3.7423156728821492</v>
      </c>
      <c r="Q6" s="3">
        <f t="shared" si="2"/>
        <v>1.6521060599962629</v>
      </c>
      <c r="R6" s="3">
        <f t="shared" si="3"/>
        <v>-26.259473857432159</v>
      </c>
      <c r="S6" s="3">
        <f t="shared" si="4"/>
        <v>2.0092966249380328</v>
      </c>
      <c r="T6" s="3">
        <f t="shared" si="5"/>
        <v>-31.93685530970469</v>
      </c>
      <c r="U6" s="3">
        <f>$D$10*COS((G6-0.5)*PI())</f>
        <v>1.7581345468207787</v>
      </c>
      <c r="V6" s="3">
        <f>$D$10*SIN((G6-0.5)*PI())</f>
        <v>-27.944748395991603</v>
      </c>
      <c r="W6" s="3">
        <f t="shared" si="11"/>
        <v>1.4441819491742112</v>
      </c>
      <c r="X6" s="3">
        <f t="shared" si="12"/>
        <v>-22.954614753850247</v>
      </c>
    </row>
    <row r="7" spans="2:24" x14ac:dyDescent="0.65">
      <c r="B7" s="6" t="s">
        <v>18</v>
      </c>
      <c r="C7" s="6" t="s">
        <v>42</v>
      </c>
      <c r="D7" s="3">
        <f>D3*D4*COS(D2/D6)/2</f>
        <v>26.311393382005434</v>
      </c>
      <c r="E7" s="6" t="s">
        <v>8</v>
      </c>
      <c r="G7" s="3">
        <v>0.03</v>
      </c>
      <c r="H7" s="3">
        <f t="shared" si="6"/>
        <v>0.54638770160722361</v>
      </c>
      <c r="I7" s="3">
        <f t="shared" si="0"/>
        <v>2.0766201685878879E-2</v>
      </c>
      <c r="J7" s="3">
        <f t="shared" si="1"/>
        <v>26.317065969121767</v>
      </c>
      <c r="K7" s="3">
        <f>(I7*$D$6)-ATAN(I7)*$D$6+$D$20</f>
        <v>-8.1760998041896897</v>
      </c>
      <c r="L7" s="3">
        <f t="shared" si="7"/>
        <v>26.049569852650173</v>
      </c>
      <c r="M7" s="3">
        <f t="shared" si="8"/>
        <v>-3.7427091411177558</v>
      </c>
      <c r="N7" s="3"/>
      <c r="O7" s="3">
        <f t="shared" si="9"/>
        <v>26.049569852650173</v>
      </c>
      <c r="P7" s="3">
        <f t="shared" si="10"/>
        <v>3.7427091411177558</v>
      </c>
      <c r="Q7" s="3">
        <f t="shared" si="2"/>
        <v>2.4761208522404563</v>
      </c>
      <c r="R7" s="3">
        <f t="shared" si="3"/>
        <v>-26.194622486833808</v>
      </c>
      <c r="S7" s="3">
        <f t="shared" si="4"/>
        <v>3.0114660261924642</v>
      </c>
      <c r="T7" s="3">
        <f t="shared" si="5"/>
        <v>-31.85798286729856</v>
      </c>
      <c r="U7" s="3">
        <f>$D$10*COS((G7-0.5)*PI())</f>
        <v>2.635032772918406</v>
      </c>
      <c r="V7" s="3">
        <f>$D$10*SIN((G7-0.5)*PI())</f>
        <v>-27.875735008886238</v>
      </c>
      <c r="W7" s="3">
        <f t="shared" si="11"/>
        <v>2.1644912063258337</v>
      </c>
      <c r="X7" s="3">
        <f t="shared" si="12"/>
        <v>-22.897925185870839</v>
      </c>
    </row>
    <row r="8" spans="2:24" x14ac:dyDescent="0.65">
      <c r="B8" s="6" t="s">
        <v>41</v>
      </c>
      <c r="C8" s="6" t="s">
        <v>10</v>
      </c>
      <c r="D8" s="9">
        <f>(D3+2)*D4/2</f>
        <v>32</v>
      </c>
      <c r="E8" s="6" t="s">
        <v>8</v>
      </c>
      <c r="G8" s="3">
        <v>0.04</v>
      </c>
      <c r="H8" s="3">
        <f t="shared" si="6"/>
        <v>0.72851693547629826</v>
      </c>
      <c r="I8" s="3">
        <f t="shared" si="0"/>
        <v>2.7688268914505175E-2</v>
      </c>
      <c r="J8" s="3">
        <f t="shared" si="1"/>
        <v>26.321477136131914</v>
      </c>
      <c r="K8" s="3">
        <f>(I8*$D$6)-ATAN(I8)*$D$6+$D$20</f>
        <v>-8.1758655717302613</v>
      </c>
      <c r="L8" s="3">
        <f t="shared" si="7"/>
        <v>26.0539514859931</v>
      </c>
      <c r="M8" s="3">
        <f t="shared" si="8"/>
        <v>-3.7432299680133205</v>
      </c>
      <c r="N8" s="3"/>
      <c r="O8" s="3">
        <f t="shared" si="9"/>
        <v>26.0539514859931</v>
      </c>
      <c r="P8" s="3">
        <f t="shared" si="10"/>
        <v>3.7432299680133205</v>
      </c>
      <c r="Q8" s="3">
        <f t="shared" si="2"/>
        <v>3.2976920121491764</v>
      </c>
      <c r="R8" s="3">
        <f t="shared" si="3"/>
        <v>-26.103920186356053</v>
      </c>
      <c r="S8" s="3">
        <f t="shared" si="4"/>
        <v>4.0106634740577363</v>
      </c>
      <c r="T8" s="3">
        <f t="shared" si="5"/>
        <v>-31.747670442063292</v>
      </c>
      <c r="U8" s="3">
        <f>$D$10*COS((G8-0.5)*PI())</f>
        <v>3.5093305398005192</v>
      </c>
      <c r="V8" s="3">
        <f>$D$10*SIN((G8-0.5)*PI())</f>
        <v>-27.779211636805382</v>
      </c>
      <c r="W8" s="3">
        <f t="shared" si="11"/>
        <v>2.8826643719789979</v>
      </c>
      <c r="X8" s="3">
        <f t="shared" si="12"/>
        <v>-22.818638130232991</v>
      </c>
    </row>
    <row r="9" spans="2:24" x14ac:dyDescent="0.65">
      <c r="B9" s="6" t="s">
        <v>46</v>
      </c>
      <c r="C9" s="6" t="s">
        <v>9</v>
      </c>
      <c r="D9" s="3">
        <f>(D3-2-2*D5)*D4/2</f>
        <v>23</v>
      </c>
      <c r="E9" s="6" t="s">
        <v>8</v>
      </c>
      <c r="G9" s="3">
        <v>0.05</v>
      </c>
      <c r="H9" s="3">
        <f t="shared" si="6"/>
        <v>0.91064616934537279</v>
      </c>
      <c r="I9" s="3">
        <f t="shared" si="0"/>
        <v>3.461033614313147E-2</v>
      </c>
      <c r="J9" s="3">
        <f t="shared" si="1"/>
        <v>26.327147550549086</v>
      </c>
      <c r="K9" s="3">
        <f>(I9*$D$6)-ATAN(I9)*$D$6+$D$20</f>
        <v>-8.1754795525924635</v>
      </c>
      <c r="L9" s="3">
        <f t="shared" si="7"/>
        <v>26.05958949170024</v>
      </c>
      <c r="M9" s="3">
        <f t="shared" si="8"/>
        <v>-3.743860797685878</v>
      </c>
      <c r="N9" s="3"/>
      <c r="O9" s="3">
        <f t="shared" si="9"/>
        <v>26.05958949170024</v>
      </c>
      <c r="P9" s="3">
        <f t="shared" si="10"/>
        <v>3.743860797685878</v>
      </c>
      <c r="Q9" s="3">
        <f t="shared" si="2"/>
        <v>4.1160087481770926</v>
      </c>
      <c r="R9" s="3">
        <f t="shared" si="3"/>
        <v>-25.987456468218838</v>
      </c>
      <c r="S9" s="3">
        <f t="shared" si="4"/>
        <v>5.0059028812873896</v>
      </c>
      <c r="T9" s="3">
        <f t="shared" si="5"/>
        <v>-31.606026899044409</v>
      </c>
      <c r="U9" s="3">
        <f>$D$10*COS((G9-0.5)*PI())</f>
        <v>4.3801650211264658</v>
      </c>
      <c r="V9" s="3">
        <f>$D$10*SIN((G9-0.5)*PI())</f>
        <v>-27.655273536663856</v>
      </c>
      <c r="W9" s="3">
        <f t="shared" si="11"/>
        <v>3.5979926959253112</v>
      </c>
      <c r="X9" s="3">
        <f t="shared" si="12"/>
        <v>-22.716831833688168</v>
      </c>
    </row>
    <row r="10" spans="2:24" x14ac:dyDescent="0.65">
      <c r="B10" s="6" t="s">
        <v>21</v>
      </c>
      <c r="C10" s="6" t="s">
        <v>22</v>
      </c>
      <c r="D10" s="3">
        <f>D3*D4/2</f>
        <v>28</v>
      </c>
      <c r="E10" s="6" t="s">
        <v>8</v>
      </c>
      <c r="G10" s="3">
        <v>0.06</v>
      </c>
      <c r="H10" s="3">
        <f t="shared" si="6"/>
        <v>1.0927754032144472</v>
      </c>
      <c r="I10" s="3">
        <f t="shared" si="0"/>
        <v>4.1532403371757759E-2</v>
      </c>
      <c r="J10" s="3">
        <f t="shared" si="1"/>
        <v>26.334076398926729</v>
      </c>
      <c r="K10" s="3">
        <f>(I10*$D$6)-ATAN(I10)*$D$6+$D$20</f>
        <v>-8.1749039635033807</v>
      </c>
      <c r="L10" s="3">
        <f t="shared" si="7"/>
        <v>26.066485542566699</v>
      </c>
      <c r="M10" s="3">
        <f t="shared" si="8"/>
        <v>-3.7445842551171138</v>
      </c>
      <c r="N10" s="3"/>
      <c r="O10" s="3">
        <f t="shared" si="9"/>
        <v>26.066485542566699</v>
      </c>
      <c r="P10" s="3">
        <f t="shared" si="10"/>
        <v>3.7445842551171138</v>
      </c>
      <c r="Q10" s="3">
        <f t="shared" si="2"/>
        <v>4.9302634805023162</v>
      </c>
      <c r="R10" s="3">
        <f t="shared" si="3"/>
        <v>-25.845346268051131</v>
      </c>
      <c r="S10" s="3">
        <f t="shared" si="4"/>
        <v>5.9962020667431917</v>
      </c>
      <c r="T10" s="3">
        <f t="shared" si="5"/>
        <v>-31.433192023318036</v>
      </c>
      <c r="U10" s="3">
        <f>$D$10*COS((G10-0.5)*PI())</f>
        <v>5.2466768084002924</v>
      </c>
      <c r="V10" s="3">
        <f>$D$10*SIN((G10-0.5)*PI())</f>
        <v>-27.50404302040328</v>
      </c>
      <c r="W10" s="3">
        <f t="shared" si="11"/>
        <v>4.3097702354716692</v>
      </c>
      <c r="X10" s="3">
        <f t="shared" si="12"/>
        <v>-22.59260676675984</v>
      </c>
    </row>
    <row r="11" spans="2:24" x14ac:dyDescent="0.65">
      <c r="B11" s="6" t="s">
        <v>23</v>
      </c>
      <c r="C11" s="6" t="s">
        <v>24</v>
      </c>
      <c r="D11" s="3">
        <f>(PI()/2+2*0.3*TAN(D2/D6))*D4</f>
        <v>7.1567138694184722</v>
      </c>
      <c r="E11" s="6" t="s">
        <v>8</v>
      </c>
      <c r="G11" s="3">
        <v>7.0000000000000007E-2</v>
      </c>
      <c r="H11" s="3">
        <f t="shared" si="6"/>
        <v>1.274904637083522</v>
      </c>
      <c r="I11" s="3">
        <f t="shared" si="0"/>
        <v>4.8454470600384054E-2</v>
      </c>
      <c r="J11" s="3">
        <f t="shared" si="1"/>
        <v>26.34226268824105</v>
      </c>
      <c r="K11" s="3">
        <f>(I11*$D$6)-ATAN(I11)*$D$6+$D$20</f>
        <v>-8.1741011297774424</v>
      </c>
      <c r="L11" s="3">
        <f t="shared" si="7"/>
        <v>26.074641131001183</v>
      </c>
      <c r="M11" s="3">
        <f t="shared" si="8"/>
        <v>-3.7453829478169598</v>
      </c>
      <c r="N11" s="3"/>
      <c r="O11" s="3">
        <f t="shared" si="9"/>
        <v>26.074641131001183</v>
      </c>
      <c r="P11" s="3">
        <f t="shared" si="10"/>
        <v>3.7453829478169598</v>
      </c>
      <c r="Q11" s="3">
        <f t="shared" si="2"/>
        <v>5.7396526380102078</v>
      </c>
      <c r="R11" s="3">
        <f t="shared" si="3"/>
        <v>-25.677729831463328</v>
      </c>
      <c r="S11" s="3">
        <f t="shared" si="4"/>
        <v>6.9805837246893665</v>
      </c>
      <c r="T11" s="3">
        <f t="shared" si="5"/>
        <v>-31.229336382039914</v>
      </c>
      <c r="U11" s="3">
        <f>$D$10*COS((G11-0.5)*PI())</f>
        <v>6.1080107591031956</v>
      </c>
      <c r="V11" s="3">
        <f>$D$10*SIN((G11-0.5)*PI())</f>
        <v>-27.325669334284925</v>
      </c>
      <c r="W11" s="3">
        <f t="shared" si="11"/>
        <v>5.0172945521204824</v>
      </c>
      <c r="X11" s="3">
        <f t="shared" si="12"/>
        <v>-22.44608552459119</v>
      </c>
    </row>
    <row r="12" spans="2:24" x14ac:dyDescent="0.65">
      <c r="B12" s="6" t="s">
        <v>26</v>
      </c>
      <c r="C12" s="6" t="s">
        <v>27</v>
      </c>
      <c r="D12" s="3">
        <f>D11/(2*PI()*D10)*360</f>
        <v>14.644624996443536</v>
      </c>
      <c r="E12" s="6" t="s">
        <v>5</v>
      </c>
      <c r="G12" s="3">
        <v>0.08</v>
      </c>
      <c r="H12" s="3">
        <f t="shared" si="6"/>
        <v>1.4570338709525965</v>
      </c>
      <c r="I12" s="3">
        <f t="shared" si="0"/>
        <v>5.537653782901035E-2</v>
      </c>
      <c r="J12" s="3">
        <f t="shared" si="1"/>
        <v>26.351705246601075</v>
      </c>
      <c r="K12" s="3">
        <f>(I12*$D$6)-ATAN(I12)*$D$6+$D$20</f>
        <v>-8.1730335066913238</v>
      </c>
      <c r="L12" s="3">
        <f t="shared" si="7"/>
        <v>26.084057568867099</v>
      </c>
      <c r="M12" s="3">
        <f t="shared" si="8"/>
        <v>-3.7462394674886483</v>
      </c>
      <c r="N12" s="3"/>
      <c r="O12" s="3">
        <f t="shared" si="9"/>
        <v>26.084057568867099</v>
      </c>
      <c r="P12" s="3">
        <f t="shared" si="10"/>
        <v>3.7462394674886483</v>
      </c>
      <c r="Q12" s="3">
        <f t="shared" si="2"/>
        <v>6.5433774513210432</v>
      </c>
      <c r="R12" s="3">
        <f t="shared" si="3"/>
        <v>-25.484772575641767</v>
      </c>
      <c r="S12" s="3">
        <f t="shared" si="4"/>
        <v>7.9580763892753588</v>
      </c>
      <c r="T12" s="3">
        <f t="shared" si="5"/>
        <v>-30.994661156116194</v>
      </c>
      <c r="U12" s="3">
        <f>$D$10*COS((G12-0.5)*PI())</f>
        <v>6.9633168406159385</v>
      </c>
      <c r="V12" s="3">
        <f>$D$10*SIN((G12-0.5)*PI())</f>
        <v>-27.12032851160167</v>
      </c>
      <c r="W12" s="3">
        <f t="shared" si="11"/>
        <v>5.719867404791664</v>
      </c>
      <c r="X12" s="3">
        <f t="shared" si="12"/>
        <v>-22.277412705958515</v>
      </c>
    </row>
    <row r="13" spans="2:24" x14ac:dyDescent="0.65">
      <c r="G13" s="3">
        <v>0.09</v>
      </c>
      <c r="H13" s="3">
        <f t="shared" si="6"/>
        <v>1.6391631048216708</v>
      </c>
      <c r="I13" s="3">
        <f t="shared" si="0"/>
        <v>6.2298605057636632E-2</v>
      </c>
      <c r="J13" s="3">
        <f t="shared" si="1"/>
        <v>26.362402724085072</v>
      </c>
      <c r="K13" s="3">
        <f>(I13*$D$6)-ATAN(I13)*$D$6+$D$20</f>
        <v>-8.1716637006734949</v>
      </c>
      <c r="L13" s="3">
        <f t="shared" si="7"/>
        <v>26.094735987338179</v>
      </c>
      <c r="M13" s="3">
        <f t="shared" si="8"/>
        <v>-3.7471363916951086</v>
      </c>
      <c r="N13" s="3"/>
      <c r="O13" s="3">
        <f t="shared" si="9"/>
        <v>26.094735987338179</v>
      </c>
      <c r="P13" s="3">
        <f t="shared" si="10"/>
        <v>3.7471363916951086</v>
      </c>
      <c r="Q13" s="3">
        <f t="shared" si="2"/>
        <v>7.340644741078953</v>
      </c>
      <c r="R13" s="3">
        <f t="shared" si="3"/>
        <v>-25.266664926101928</v>
      </c>
      <c r="S13" s="3">
        <f t="shared" si="4"/>
        <v>8.9277153932553368</v>
      </c>
      <c r="T13" s="3">
        <f t="shared" si="5"/>
        <v>-30.729397941662178</v>
      </c>
      <c r="U13" s="3">
        <f>$D$10*COS((G13-0.5)*PI())</f>
        <v>7.8117509690984193</v>
      </c>
      <c r="V13" s="3">
        <f>$D$10*SIN((G13-0.5)*PI())</f>
        <v>-26.888223198954407</v>
      </c>
      <c r="W13" s="3">
        <f t="shared" si="11"/>
        <v>6.4167954389022732</v>
      </c>
      <c r="X13" s="3">
        <f t="shared" si="12"/>
        <v>-22.086754770569691</v>
      </c>
    </row>
    <row r="14" spans="2:24" x14ac:dyDescent="0.65">
      <c r="C14" s="6" t="s">
        <v>31</v>
      </c>
      <c r="D14" s="3">
        <f>D3*SIN(D2/D6)</f>
        <v>4.7882820065593616</v>
      </c>
      <c r="E14" s="2" t="s">
        <v>7</v>
      </c>
      <c r="G14" s="3">
        <v>0.1</v>
      </c>
      <c r="H14" s="3">
        <f t="shared" si="6"/>
        <v>1.8212923386907456</v>
      </c>
      <c r="I14" s="3">
        <f t="shared" si="0"/>
        <v>6.9220672286262941E-2</v>
      </c>
      <c r="J14" s="3">
        <f t="shared" si="1"/>
        <v>26.374353593701837</v>
      </c>
      <c r="K14" s="3">
        <f>(I14*$D$6)-ATAN(I14)*$D$6+$D$20</f>
        <v>-8.1699544902788048</v>
      </c>
      <c r="L14" s="3">
        <f t="shared" si="7"/>
        <v>26.106677336768414</v>
      </c>
      <c r="M14" s="3">
        <f t="shared" si="8"/>
        <v>-3.7480562855265918</v>
      </c>
      <c r="N14" s="3"/>
      <c r="O14" s="3">
        <f t="shared" si="9"/>
        <v>26.106677336768414</v>
      </c>
      <c r="P14" s="3">
        <f t="shared" si="10"/>
        <v>3.7480562855265918</v>
      </c>
      <c r="Q14" s="3">
        <f t="shared" si="2"/>
        <v>8.130667700724203</v>
      </c>
      <c r="R14" s="3">
        <f t="shared" si="3"/>
        <v>-25.023622128761446</v>
      </c>
      <c r="S14" s="3">
        <f t="shared" si="4"/>
        <v>9.8885438199983184</v>
      </c>
      <c r="T14" s="3">
        <f t="shared" si="5"/>
        <v>-30.433808521444913</v>
      </c>
      <c r="U14" s="3">
        <f>$D$10*COS((G14-0.5)*PI())</f>
        <v>8.6524758424985286</v>
      </c>
      <c r="V14" s="3">
        <f>$D$10*SIN((G14-0.5)*PI())</f>
        <v>-26.629582456264298</v>
      </c>
      <c r="W14" s="3">
        <f t="shared" si="11"/>
        <v>7.1073908706237914</v>
      </c>
      <c r="X14" s="3">
        <f t="shared" si="12"/>
        <v>-21.87429987478853</v>
      </c>
    </row>
    <row r="15" spans="2:24" x14ac:dyDescent="0.65">
      <c r="C15" s="6" t="s">
        <v>13</v>
      </c>
      <c r="D15" s="3">
        <f>D14/SQRT(D14^2+4*D3+4)</f>
        <v>0.52581146967339321</v>
      </c>
      <c r="E15" s="2" t="s">
        <v>7</v>
      </c>
      <c r="G15" s="3">
        <v>0.11</v>
      </c>
      <c r="H15" s="3">
        <f t="shared" si="6"/>
        <v>2.0034215725598199</v>
      </c>
      <c r="I15" s="3">
        <f t="shared" si="0"/>
        <v>7.6142739514889216E-2</v>
      </c>
      <c r="J15" s="3">
        <f t="shared" si="1"/>
        <v>26.387556152475305</v>
      </c>
      <c r="K15" s="3">
        <f>(I15*$D$6)-ATAN(I15)*$D$6+$D$20</f>
        <v>-8.1678688469189922</v>
      </c>
      <c r="L15" s="3">
        <f t="shared" si="7"/>
        <v>26.119882386576489</v>
      </c>
      <c r="M15" s="3">
        <f t="shared" si="8"/>
        <v>-3.7489817032693811</v>
      </c>
      <c r="N15" s="3"/>
      <c r="O15" s="3">
        <f t="shared" si="9"/>
        <v>26.119882386576489</v>
      </c>
      <c r="P15" s="3">
        <f t="shared" si="10"/>
        <v>3.7489817032693811</v>
      </c>
      <c r="Q15" s="3">
        <f t="shared" si="2"/>
        <v>8.9126666729762469</v>
      </c>
      <c r="R15" s="3">
        <f t="shared" si="3"/>
        <v>-24.755884037518392</v>
      </c>
      <c r="S15" s="3">
        <f t="shared" si="4"/>
        <v>10.839613447849327</v>
      </c>
      <c r="T15" s="3">
        <f t="shared" si="5"/>
        <v>-30.108184606535215</v>
      </c>
      <c r="U15" s="3">
        <f>$D$10*COS((G15-0.5)*PI())</f>
        <v>9.484661766868161</v>
      </c>
      <c r="V15" s="3">
        <f>$D$10*SIN((G15-0.5)*PI())</f>
        <v>-26.344661530718312</v>
      </c>
      <c r="W15" s="3">
        <f t="shared" si="11"/>
        <v>7.7909721656417039</v>
      </c>
      <c r="X15" s="3">
        <f t="shared" si="12"/>
        <v>-21.640257685947187</v>
      </c>
    </row>
    <row r="16" spans="2:24" x14ac:dyDescent="0.65">
      <c r="C16" s="6" t="s">
        <v>11</v>
      </c>
      <c r="D16" s="3">
        <f>D15*SQRT($D$8^2-$D$7^2)</f>
        <v>9.5765640131187233</v>
      </c>
      <c r="E16" s="6" t="s">
        <v>8</v>
      </c>
      <c r="G16" s="3">
        <v>0.12</v>
      </c>
      <c r="H16" s="3">
        <f t="shared" si="6"/>
        <v>2.1855508064288944</v>
      </c>
      <c r="I16" s="3">
        <f t="shared" si="0"/>
        <v>8.3064806743515518E-2</v>
      </c>
      <c r="J16" s="3">
        <f t="shared" si="1"/>
        <v>26.402008522650725</v>
      </c>
      <c r="K16" s="3">
        <f>(I16*$D$6)-ATAN(I16)*$D$6+$D$20</f>
        <v>-8.1653699553207684</v>
      </c>
      <c r="L16" s="3">
        <f t="shared" si="7"/>
        <v>26.134351725144626</v>
      </c>
      <c r="M16" s="3">
        <f t="shared" si="8"/>
        <v>-3.7498951900755126</v>
      </c>
      <c r="N16" s="3"/>
      <c r="O16" s="3">
        <f t="shared" si="9"/>
        <v>26.134351725144626</v>
      </c>
      <c r="P16" s="3">
        <f t="shared" si="10"/>
        <v>3.7498951900755126</v>
      </c>
      <c r="Q16" s="3">
        <f t="shared" si="2"/>
        <v>9.68586991926135</v>
      </c>
      <c r="R16" s="3">
        <f t="shared" si="3"/>
        <v>-24.463714877544405</v>
      </c>
      <c r="S16" s="3">
        <f t="shared" si="4"/>
        <v>11.779985685909699</v>
      </c>
      <c r="T16" s="3">
        <f t="shared" si="5"/>
        <v>-29.752847548424043</v>
      </c>
      <c r="U16" s="3">
        <f>$D$10*COS((G16-0.5)*PI())</f>
        <v>10.307487475170987</v>
      </c>
      <c r="V16" s="3">
        <f>$D$10*SIN((G16-0.5)*PI())</f>
        <v>-26.033741604871039</v>
      </c>
      <c r="W16" s="3">
        <f t="shared" si="11"/>
        <v>8.4668647117475953</v>
      </c>
      <c r="X16" s="3">
        <f t="shared" si="12"/>
        <v>-21.384859175429781</v>
      </c>
    </row>
    <row r="17" spans="2:24" x14ac:dyDescent="0.65">
      <c r="C17" s="6" t="s">
        <v>33</v>
      </c>
      <c r="D17" s="3">
        <f>SQRT($D$7^2+D16^2)</f>
        <v>28</v>
      </c>
      <c r="E17" s="6" t="s">
        <v>8</v>
      </c>
      <c r="G17" s="3">
        <v>0.13</v>
      </c>
      <c r="H17" s="3">
        <f t="shared" si="6"/>
        <v>2.3676800402979694</v>
      </c>
      <c r="I17" s="3">
        <f t="shared" si="0"/>
        <v>8.998687397214182E-2</v>
      </c>
      <c r="J17" s="3">
        <f t="shared" si="1"/>
        <v>26.41770865302032</v>
      </c>
      <c r="K17" s="3">
        <f>(I17*$D$6)-ATAN(I17)*$D$6+$D$20</f>
        <v>-8.1624212336836628</v>
      </c>
      <c r="L17" s="3">
        <f t="shared" si="7"/>
        <v>26.150085759731873</v>
      </c>
      <c r="M17" s="3">
        <f t="shared" si="8"/>
        <v>-3.7507792836333276</v>
      </c>
      <c r="N17" s="3"/>
      <c r="O17" s="3">
        <f t="shared" si="9"/>
        <v>26.150085759731873</v>
      </c>
      <c r="P17" s="3">
        <f t="shared" si="10"/>
        <v>3.7507792836333276</v>
      </c>
      <c r="Q17" s="3">
        <f t="shared" si="2"/>
        <v>10.449514381325383</v>
      </c>
      <c r="R17" s="3">
        <f t="shared" si="3"/>
        <v>-24.147402984526376</v>
      </c>
      <c r="S17" s="3">
        <f t="shared" si="4"/>
        <v>12.708732500312978</v>
      </c>
      <c r="T17" s="3">
        <f t="shared" si="5"/>
        <v>-29.368148021887396</v>
      </c>
      <c r="U17" s="3">
        <f>$D$10*COS((G17-0.5)*PI())</f>
        <v>11.120140937773856</v>
      </c>
      <c r="V17" s="3">
        <f>$D$10*SIN((G17-0.5)*PI())</f>
        <v>-25.697129519151471</v>
      </c>
      <c r="W17" s="3">
        <f t="shared" si="11"/>
        <v>9.1344014845999535</v>
      </c>
      <c r="X17" s="3">
        <f t="shared" si="12"/>
        <v>-21.108356390731565</v>
      </c>
    </row>
    <row r="18" spans="2:24" x14ac:dyDescent="0.65">
      <c r="C18" s="6" t="s">
        <v>16</v>
      </c>
      <c r="D18" s="3">
        <f>D16/$D$7</f>
        <v>0.36397023426620234</v>
      </c>
      <c r="E18" s="2" t="s">
        <v>7</v>
      </c>
      <c r="G18" s="3">
        <v>0.14000000000000001</v>
      </c>
      <c r="H18" s="3">
        <f t="shared" si="6"/>
        <v>2.5498092741670439</v>
      </c>
      <c r="I18" s="3">
        <f t="shared" si="0"/>
        <v>9.6908941200768109E-2</v>
      </c>
      <c r="J18" s="3">
        <f t="shared" si="1"/>
        <v>26.43465432036643</v>
      </c>
      <c r="K18" s="3">
        <f>(I18*$D$6)-ATAN(I18)*$D$6+$D$20</f>
        <v>-8.1589863535108158</v>
      </c>
      <c r="L18" s="3">
        <f t="shared" si="7"/>
        <v>26.167084716401884</v>
      </c>
      <c r="M18" s="3">
        <f t="shared" si="8"/>
        <v>-3.7516165158387942</v>
      </c>
      <c r="N18" s="3"/>
      <c r="O18" s="3">
        <f t="shared" si="9"/>
        <v>26.167084716401884</v>
      </c>
      <c r="P18" s="3">
        <f t="shared" si="10"/>
        <v>3.7516165158387942</v>
      </c>
      <c r="Q18" s="3">
        <f t="shared" si="2"/>
        <v>11.202846434280215</v>
      </c>
      <c r="R18" s="3">
        <f t="shared" si="3"/>
        <v>-23.80726052011391</v>
      </c>
      <c r="S18" s="3">
        <f t="shared" si="4"/>
        <v>13.624937330082325</v>
      </c>
      <c r="T18" s="3">
        <f t="shared" si="5"/>
        <v>-28.954465678912626</v>
      </c>
      <c r="U18" s="3">
        <f>$D$10*COS((G18-0.5)*PI())</f>
        <v>11.921820163822034</v>
      </c>
      <c r="V18" s="3">
        <f>$D$10*SIN((G18-0.5)*PI())</f>
        <v>-25.335157469048546</v>
      </c>
      <c r="W18" s="3">
        <f t="shared" si="11"/>
        <v>9.7929237059966709</v>
      </c>
      <c r="X18" s="3">
        <f t="shared" si="12"/>
        <v>-20.811022206718452</v>
      </c>
    </row>
    <row r="19" spans="2:24" x14ac:dyDescent="0.65">
      <c r="C19" s="6" t="s">
        <v>32</v>
      </c>
      <c r="D19" s="4">
        <f>(D18*$D$6)-ATAN(D18)*$D$6</f>
        <v>0.8539582918412485</v>
      </c>
      <c r="E19" s="6" t="s">
        <v>5</v>
      </c>
      <c r="G19" s="3">
        <v>0.15</v>
      </c>
      <c r="H19" s="3">
        <f t="shared" si="6"/>
        <v>2.731938508036118</v>
      </c>
      <c r="I19" s="3">
        <f t="shared" si="0"/>
        <v>0.1038310084293944</v>
      </c>
      <c r="J19" s="3">
        <f t="shared" si="1"/>
        <v>26.452843131019584</v>
      </c>
      <c r="K19" s="3">
        <f>(I19*$D$6)-ATAN(I19)*$D$6+$D$20</f>
        <v>-8.1550292590865325</v>
      </c>
      <c r="L19" s="3">
        <f t="shared" si="7"/>
        <v>26.185348639965113</v>
      </c>
      <c r="M19" s="3">
        <f t="shared" si="8"/>
        <v>-3.7523894144674284</v>
      </c>
      <c r="N19" s="3"/>
      <c r="O19" s="3">
        <f t="shared" si="9"/>
        <v>26.185348639965113</v>
      </c>
      <c r="P19" s="3">
        <f t="shared" si="10"/>
        <v>3.7523894144674284</v>
      </c>
      <c r="Q19" s="3">
        <f t="shared" si="2"/>
        <v>11.945122630340451</v>
      </c>
      <c r="R19" s="3">
        <f t="shared" si="3"/>
        <v>-23.443623163853484</v>
      </c>
      <c r="S19" s="3">
        <f t="shared" si="4"/>
        <v>14.527695991665498</v>
      </c>
      <c r="T19" s="3">
        <f t="shared" si="5"/>
        <v>-28.512208774027769</v>
      </c>
      <c r="U19" s="3">
        <f>$D$10*COS((G19-0.5)*PI())</f>
        <v>12.711733992707311</v>
      </c>
      <c r="V19" s="3">
        <f>$D$10*SIN((G19-0.5)*PI())</f>
        <v>-24.948182677274296</v>
      </c>
      <c r="W19" s="3">
        <f t="shared" si="11"/>
        <v>10.441781494009577</v>
      </c>
      <c r="X19" s="3">
        <f t="shared" si="12"/>
        <v>-20.49315005633246</v>
      </c>
    </row>
    <row r="20" spans="2:24" x14ac:dyDescent="0.65">
      <c r="B20" s="6" t="s">
        <v>29</v>
      </c>
      <c r="C20" s="6" t="s">
        <v>30</v>
      </c>
      <c r="D20" s="3">
        <f>-(D12/2+D19)</f>
        <v>-8.1762707900630165</v>
      </c>
      <c r="E20" s="6" t="s">
        <v>5</v>
      </c>
      <c r="G20" s="3">
        <v>0.16</v>
      </c>
      <c r="H20" s="3">
        <f t="shared" si="6"/>
        <v>2.914067741905193</v>
      </c>
      <c r="I20" s="3">
        <f t="shared" si="0"/>
        <v>0.1107530756580207</v>
      </c>
      <c r="J20" s="3">
        <f t="shared" si="1"/>
        <v>26.472272522529149</v>
      </c>
      <c r="K20" s="3">
        <f>(I20*$D$6)-ATAN(I20)*$D$6+$D$20</f>
        <v>-8.150514186575526</v>
      </c>
      <c r="L20" s="3">
        <f t="shared" si="7"/>
        <v>26.204877393935487</v>
      </c>
      <c r="M20" s="3">
        <f t="shared" si="8"/>
        <v>-3.7530805048467415</v>
      </c>
      <c r="N20" s="3"/>
      <c r="O20" s="3">
        <f t="shared" si="9"/>
        <v>26.204877393935487</v>
      </c>
      <c r="P20" s="3">
        <f t="shared" si="10"/>
        <v>3.7530805048467415</v>
      </c>
      <c r="Q20" s="3">
        <f t="shared" si="2"/>
        <v>12.675610432516676</v>
      </c>
      <c r="R20" s="3">
        <f t="shared" si="3"/>
        <v>-23.056849781913265</v>
      </c>
      <c r="S20" s="3">
        <f t="shared" si="4"/>
        <v>15.41611757125489</v>
      </c>
      <c r="T20" s="3">
        <f t="shared" si="5"/>
        <v>-28.041813761403635</v>
      </c>
      <c r="U20" s="3">
        <f>$D$10*COS((G20-0.5)*PI())</f>
        <v>13.48910287484803</v>
      </c>
      <c r="V20" s="3">
        <f>$D$10*SIN((G20-0.5)*PI())</f>
        <v>-24.536587041228181</v>
      </c>
      <c r="W20" s="3">
        <f t="shared" si="11"/>
        <v>11.080334504339453</v>
      </c>
      <c r="X20" s="3">
        <f t="shared" si="12"/>
        <v>-20.155053641008863</v>
      </c>
    </row>
    <row r="21" spans="2:24" x14ac:dyDescent="0.65">
      <c r="G21" s="3">
        <v>0.17</v>
      </c>
      <c r="H21" s="3">
        <f t="shared" si="6"/>
        <v>3.0961969757742676</v>
      </c>
      <c r="I21" s="3">
        <f t="shared" si="0"/>
        <v>0.11767514288664699</v>
      </c>
      <c r="J21" s="3">
        <f t="shared" si="1"/>
        <v>26.492939765443793</v>
      </c>
      <c r="K21" s="3">
        <f>(I21*$D$6)-ATAN(I21)*$D$6+$D$20</f>
        <v>-8.1454056827195629</v>
      </c>
      <c r="L21" s="3">
        <f t="shared" si="7"/>
        <v>26.225670660501578</v>
      </c>
      <c r="M21" s="3">
        <f t="shared" si="8"/>
        <v>-3.7536723115290456</v>
      </c>
      <c r="N21" s="3"/>
      <c r="O21" s="3">
        <f t="shared" si="9"/>
        <v>26.225670660501578</v>
      </c>
      <c r="P21" s="3">
        <f t="shared" si="10"/>
        <v>3.7536723115290456</v>
      </c>
      <c r="Q21" s="3">
        <f t="shared" si="2"/>
        <v>13.393588937540999</v>
      </c>
      <c r="R21" s="3">
        <f t="shared" si="3"/>
        <v>-22.647322072925501</v>
      </c>
      <c r="S21" s="3">
        <f t="shared" si="4"/>
        <v>16.289325304011886</v>
      </c>
      <c r="T21" s="3">
        <f t="shared" si="5"/>
        <v>-27.543744864126193</v>
      </c>
      <c r="U21" s="3">
        <f>$D$10*COS((G21-0.5)*PI())</f>
        <v>14.2531596410104</v>
      </c>
      <c r="V21" s="3">
        <f>$D$10*SIN((G21-0.5)*PI())</f>
        <v>-24.10077675611042</v>
      </c>
      <c r="W21" s="3">
        <f t="shared" si="11"/>
        <v>11.707952562258543</v>
      </c>
      <c r="X21" s="3">
        <f t="shared" si="12"/>
        <v>-19.7970666210907</v>
      </c>
    </row>
    <row r="22" spans="2:24" x14ac:dyDescent="0.65">
      <c r="C22" s="6" t="s">
        <v>14</v>
      </c>
      <c r="D22" s="6" t="s">
        <v>15</v>
      </c>
      <c r="G22" s="3">
        <v>0.18</v>
      </c>
      <c r="H22" s="3">
        <f t="shared" si="6"/>
        <v>3.2783262096433416</v>
      </c>
      <c r="I22" s="3">
        <f t="shared" si="0"/>
        <v>0.12459721011527326</v>
      </c>
      <c r="J22" s="3">
        <f t="shared" si="1"/>
        <v>26.514841965198922</v>
      </c>
      <c r="K22" s="3">
        <f>(I22*$D$6)-ATAN(I22)*$D$6+$D$20</f>
        <v>-8.1396686231084079</v>
      </c>
      <c r="L22" s="3">
        <f t="shared" si="7"/>
        <v>26.247727940512206</v>
      </c>
      <c r="M22" s="3">
        <f t="shared" si="8"/>
        <v>-3.7541473599645432</v>
      </c>
      <c r="N22" s="3"/>
      <c r="O22" s="3">
        <f t="shared" si="9"/>
        <v>26.247727940512206</v>
      </c>
      <c r="P22" s="3">
        <f t="shared" si="10"/>
        <v>3.7541473599645432</v>
      </c>
      <c r="Q22" s="3">
        <f t="shared" si="2"/>
        <v>14.098349587311553</v>
      </c>
      <c r="R22" s="3">
        <f t="shared" si="3"/>
        <v>-22.215444191296097</v>
      </c>
      <c r="S22" s="3">
        <f t="shared" si="4"/>
        <v>17.146457439327889</v>
      </c>
      <c r="T22" s="3">
        <f t="shared" si="5"/>
        <v>-27.018493616064482</v>
      </c>
      <c r="U22" s="3">
        <f>$D$10*COS((G22-0.5)*PI())</f>
        <v>15.003150259411903</v>
      </c>
      <c r="V22" s="3">
        <f>$D$10*SIN((G22-0.5)*PI())</f>
        <v>-23.641181914056421</v>
      </c>
      <c r="W22" s="3">
        <f t="shared" si="11"/>
        <v>12.324016284516921</v>
      </c>
      <c r="X22" s="3">
        <f t="shared" si="12"/>
        <v>-19.419542286546346</v>
      </c>
    </row>
    <row r="23" spans="2:24" x14ac:dyDescent="0.65">
      <c r="B23" s="10" t="s">
        <v>36</v>
      </c>
      <c r="C23" s="6">
        <v>0</v>
      </c>
      <c r="D23" s="6">
        <v>0</v>
      </c>
      <c r="G23" s="3">
        <v>0.19</v>
      </c>
      <c r="H23" s="3">
        <f t="shared" si="6"/>
        <v>3.4604554435124166</v>
      </c>
      <c r="I23" s="3">
        <f t="shared" si="0"/>
        <v>0.13151927734389957</v>
      </c>
      <c r="J23" s="3">
        <f t="shared" si="1"/>
        <v>26.537976064108094</v>
      </c>
      <c r="K23" s="3">
        <f>(I23*$D$6)-ATAN(I23)*$D$6+$D$20</f>
        <v>-8.1332682300029013</v>
      </c>
      <c r="L23" s="3">
        <f t="shared" si="7"/>
        <v>26.27104855347654</v>
      </c>
      <c r="M23" s="3">
        <f t="shared" si="8"/>
        <v>-3.7544881781745425</v>
      </c>
      <c r="N23" s="3"/>
      <c r="O23" s="3">
        <f t="shared" si="9"/>
        <v>26.27104855347654</v>
      </c>
      <c r="P23" s="3">
        <f t="shared" si="10"/>
        <v>3.7544881781745425</v>
      </c>
      <c r="Q23" s="3">
        <f t="shared" si="2"/>
        <v>14.789196868153809</v>
      </c>
      <c r="R23" s="3">
        <f t="shared" si="3"/>
        <v>-21.761642348352961</v>
      </c>
      <c r="S23" s="3">
        <f t="shared" si="4"/>
        <v>17.986668091268179</v>
      </c>
      <c r="T23" s="3">
        <f t="shared" si="5"/>
        <v>-26.466578376785979</v>
      </c>
      <c r="U23" s="3">
        <f>$D$10*COS((G23-0.5)*PI())</f>
        <v>15.738334579859657</v>
      </c>
      <c r="V23" s="3">
        <f>$D$10*SIN((G23-0.5)*PI())</f>
        <v>-23.158256079687732</v>
      </c>
      <c r="W23" s="3">
        <f t="shared" si="11"/>
        <v>12.927917690599003</v>
      </c>
      <c r="X23" s="3">
        <f t="shared" si="12"/>
        <v>-19.02285320831492</v>
      </c>
    </row>
    <row r="24" spans="2:24" x14ac:dyDescent="0.65">
      <c r="B24" s="10"/>
      <c r="C24" s="3">
        <f>$D$8*COS(PI()/180*$D$12/2)</f>
        <v>31.739036321477251</v>
      </c>
      <c r="D24" s="3">
        <f>-$D$8*SIN(PI()/180*$D$12/2)</f>
        <v>-4.0784278078627176</v>
      </c>
      <c r="G24" s="3">
        <v>0.2</v>
      </c>
      <c r="H24" s="3">
        <f t="shared" si="6"/>
        <v>3.6425846773814912</v>
      </c>
      <c r="I24" s="3">
        <f t="shared" si="0"/>
        <v>0.13844134457252588</v>
      </c>
      <c r="J24" s="3">
        <f t="shared" si="1"/>
        <v>26.562338843455294</v>
      </c>
      <c r="K24" s="3">
        <f>(I24*$D$6)-ATAN(I24)*$D$6+$D$20</f>
        <v>-8.1261700896892268</v>
      </c>
      <c r="L24" s="3">
        <f t="shared" si="7"/>
        <v>26.295631637578666</v>
      </c>
      <c r="M24" s="3">
        <f t="shared" si="8"/>
        <v>-3.7546772984246992</v>
      </c>
      <c r="N24" s="3"/>
      <c r="O24" s="3">
        <f t="shared" si="9"/>
        <v>26.295631637578666</v>
      </c>
      <c r="P24" s="3">
        <f t="shared" si="10"/>
        <v>3.7546772984246992</v>
      </c>
      <c r="Q24" s="3">
        <f t="shared" si="2"/>
        <v>15.465448997208572</v>
      </c>
      <c r="R24" s="3">
        <f t="shared" si="3"/>
        <v>-21.28636439172692</v>
      </c>
      <c r="S24" s="3">
        <f t="shared" si="4"/>
        <v>18.80912807335914</v>
      </c>
      <c r="T24" s="3">
        <f t="shared" si="5"/>
        <v>-25.888543819998318</v>
      </c>
      <c r="U24" s="3">
        <f>$D$10*COS((G24-0.5)*PI())</f>
        <v>16.457987064189247</v>
      </c>
      <c r="V24" s="3">
        <f>$D$10*SIN((G24-0.5)*PI())</f>
        <v>-22.652475842498529</v>
      </c>
      <c r="W24" s="3">
        <f t="shared" si="11"/>
        <v>13.519060802726882</v>
      </c>
      <c r="X24" s="3">
        <f t="shared" si="12"/>
        <v>-18.607390870623792</v>
      </c>
    </row>
    <row r="25" spans="2:24" x14ac:dyDescent="0.65">
      <c r="B25" s="10" t="s">
        <v>35</v>
      </c>
      <c r="C25" s="6">
        <v>0</v>
      </c>
      <c r="D25" s="6">
        <v>0</v>
      </c>
      <c r="G25" s="3">
        <v>0.21</v>
      </c>
      <c r="H25" s="3">
        <f t="shared" si="6"/>
        <v>3.8247139112505657</v>
      </c>
      <c r="I25" s="3">
        <f t="shared" si="0"/>
        <v>0.14536341180115217</v>
      </c>
      <c r="J25" s="3">
        <f t="shared" si="1"/>
        <v>26.587926925684766</v>
      </c>
      <c r="K25" s="3">
        <f>(I25*$D$6)-ATAN(I25)*$D$6+$D$20</f>
        <v>-8.1183401693445045</v>
      </c>
      <c r="L25" s="3">
        <f t="shared" si="7"/>
        <v>26.321476149706641</v>
      </c>
      <c r="M25" s="3">
        <f t="shared" si="8"/>
        <v>-3.7546972588981626</v>
      </c>
      <c r="N25" s="3"/>
      <c r="O25" s="3">
        <f t="shared" si="9"/>
        <v>26.321476149706641</v>
      </c>
      <c r="P25" s="3">
        <f t="shared" si="10"/>
        <v>3.7546972588981626</v>
      </c>
      <c r="Q25" s="3">
        <f t="shared" si="2"/>
        <v>16.126438595269374</v>
      </c>
      <c r="R25" s="3">
        <f t="shared" si="3"/>
        <v>-20.790079363380162</v>
      </c>
      <c r="S25" s="3">
        <f t="shared" si="4"/>
        <v>19.613025716895248</v>
      </c>
      <c r="T25" s="3">
        <f t="shared" si="5"/>
        <v>-25.284960396022093</v>
      </c>
      <c r="U25" s="3">
        <f>$D$10*COS((G25-0.5)*PI())</f>
        <v>17.161397502283343</v>
      </c>
      <c r="V25" s="3">
        <f>$D$10*SIN((G25-0.5)*PI())</f>
        <v>-22.124340346519332</v>
      </c>
      <c r="W25" s="3">
        <f t="shared" si="11"/>
        <v>14.09686223401846</v>
      </c>
      <c r="X25" s="3">
        <f t="shared" si="12"/>
        <v>-18.17356528464088</v>
      </c>
    </row>
    <row r="26" spans="2:24" x14ac:dyDescent="0.65">
      <c r="B26" s="10"/>
      <c r="C26" s="3">
        <f>$D$8*COS(-PI()/180*$D$20)</f>
        <v>31.674726918396949</v>
      </c>
      <c r="D26" s="3">
        <f>$D$8*SIN(PI()/180*$D$20)</f>
        <v>-4.5510080910694501</v>
      </c>
      <c r="G26" s="3">
        <v>0.22</v>
      </c>
      <c r="H26" s="3">
        <f t="shared" si="6"/>
        <v>4.0068431451196398</v>
      </c>
      <c r="I26" s="3">
        <f t="shared" si="0"/>
        <v>0.15228547902977843</v>
      </c>
      <c r="J26" s="3">
        <f t="shared" si="1"/>
        <v>26.614736776685049</v>
      </c>
      <c r="K26" s="3">
        <f>(I26*$D$6)-ATAN(I26)*$D$6+$D$20</f>
        <v>-8.109744833395121</v>
      </c>
      <c r="L26" s="3">
        <f t="shared" si="7"/>
        <v>26.348580865496015</v>
      </c>
      <c r="M26" s="3">
        <f t="shared" si="8"/>
        <v>-3.7545306053685095</v>
      </c>
      <c r="N26" s="3"/>
      <c r="O26" s="3">
        <f t="shared" si="9"/>
        <v>26.348580865496015</v>
      </c>
      <c r="P26" s="3">
        <f t="shared" si="10"/>
        <v>3.7545306053685095</v>
      </c>
      <c r="Q26" s="3">
        <f t="shared" si="2"/>
        <v>16.771513345405172</v>
      </c>
      <c r="R26" s="3">
        <f t="shared" si="3"/>
        <v>-20.273277036718447</v>
      </c>
      <c r="S26" s="3">
        <f t="shared" si="4"/>
        <v>20.397567671958068</v>
      </c>
      <c r="T26" s="3">
        <f t="shared" si="5"/>
        <v>-24.656423768825256</v>
      </c>
      <c r="U26" s="3">
        <f>$D$10*COS((G26-0.5)*PI())</f>
        <v>17.847871712963311</v>
      </c>
      <c r="V26" s="3">
        <f>$D$10*SIN((G26-0.5)*PI())</f>
        <v>-21.5743707977221</v>
      </c>
      <c r="W26" s="3">
        <f t="shared" si="11"/>
        <v>14.660751764219862</v>
      </c>
      <c r="X26" s="3">
        <f t="shared" si="12"/>
        <v>-17.721804583843152</v>
      </c>
    </row>
    <row r="27" spans="2:24" x14ac:dyDescent="0.65">
      <c r="B27" s="10" t="s">
        <v>34</v>
      </c>
      <c r="C27" s="6">
        <v>0</v>
      </c>
      <c r="D27" s="6">
        <v>0</v>
      </c>
      <c r="G27" s="3">
        <v>0.23</v>
      </c>
      <c r="H27" s="3">
        <f t="shared" si="6"/>
        <v>4.1889723789887148</v>
      </c>
      <c r="I27" s="3">
        <f t="shared" si="0"/>
        <v>0.15920754625840475</v>
      </c>
      <c r="J27" s="3">
        <f t="shared" si="1"/>
        <v>26.642764708163636</v>
      </c>
      <c r="K27" s="3">
        <f>(I27*$D$6)-ATAN(I27)*$D$6+$D$20</f>
        <v>-8.1003508593503266</v>
      </c>
      <c r="L27" s="3">
        <f t="shared" si="7"/>
        <v>26.376944379387819</v>
      </c>
      <c r="M27" s="3">
        <f t="shared" si="8"/>
        <v>-3.7541598928723121</v>
      </c>
      <c r="N27" s="3"/>
      <c r="O27" s="3">
        <f t="shared" si="9"/>
        <v>26.376944379387819</v>
      </c>
      <c r="P27" s="3">
        <f t="shared" si="10"/>
        <v>3.7541598928723121</v>
      </c>
      <c r="Q27" s="3">
        <f t="shared" si="2"/>
        <v>17.400036636718401</v>
      </c>
      <c r="R27" s="3">
        <f t="shared" si="3"/>
        <v>-19.736467433243892</v>
      </c>
      <c r="S27" s="3">
        <f t="shared" si="4"/>
        <v>21.161979690356858</v>
      </c>
      <c r="T27" s="3">
        <f t="shared" si="5"/>
        <v>-24.003554228174707</v>
      </c>
      <c r="U27" s="3">
        <f>$D$10*COS((G27-0.5)*PI())</f>
        <v>18.516732229062249</v>
      </c>
      <c r="V27" s="3">
        <f>$D$10*SIN((G27-0.5)*PI())</f>
        <v>-21.003109949652867</v>
      </c>
      <c r="W27" s="3">
        <f t="shared" si="11"/>
        <v>15.210172902443992</v>
      </c>
      <c r="X27" s="3">
        <f t="shared" si="12"/>
        <v>-17.25255460150057</v>
      </c>
    </row>
    <row r="28" spans="2:24" x14ac:dyDescent="0.65">
      <c r="B28" s="10"/>
      <c r="C28" s="6">
        <v>200</v>
      </c>
      <c r="D28" s="6">
        <v>0</v>
      </c>
      <c r="G28" s="3">
        <v>0.24</v>
      </c>
      <c r="H28" s="3">
        <f t="shared" si="6"/>
        <v>4.3711016128577889</v>
      </c>
      <c r="I28" s="3">
        <f t="shared" si="0"/>
        <v>0.16612961348703104</v>
      </c>
      <c r="J28" s="3">
        <f t="shared" si="1"/>
        <v>26.672006880108729</v>
      </c>
      <c r="K28" s="3">
        <f>(I28*$D$6)-ATAN(I28)*$D$6+$D$20</f>
        <v>-8.0901254530950446</v>
      </c>
      <c r="L28" s="3">
        <f t="shared" si="7"/>
        <v>26.406565104701034</v>
      </c>
      <c r="M28" s="3">
        <f t="shared" si="8"/>
        <v>-3.7535676873812847</v>
      </c>
      <c r="N28" s="3"/>
      <c r="O28" s="3">
        <f t="shared" si="9"/>
        <v>26.406565104701034</v>
      </c>
      <c r="P28" s="3">
        <f t="shared" si="10"/>
        <v>3.7535676873812847</v>
      </c>
      <c r="Q28" s="3">
        <f t="shared" si="2"/>
        <v>18.011388192603071</v>
      </c>
      <c r="R28" s="3">
        <f t="shared" si="3"/>
        <v>-19.180180319225315</v>
      </c>
      <c r="S28" s="3">
        <f t="shared" si="4"/>
        <v>21.905507389718036</v>
      </c>
      <c r="T28" s="3">
        <f t="shared" si="5"/>
        <v>-23.32699607748517</v>
      </c>
      <c r="U28" s="3">
        <f>$D$10*COS((G28-0.5)*PI())</f>
        <v>19.167318966003283</v>
      </c>
      <c r="V28" s="3">
        <f>$D$10*SIN((G28-0.5)*PI())</f>
        <v>-20.411121567799523</v>
      </c>
      <c r="W28" s="3">
        <f t="shared" si="11"/>
        <v>15.744583436359838</v>
      </c>
      <c r="X28" s="3">
        <f t="shared" si="12"/>
        <v>-16.766278430692466</v>
      </c>
    </row>
    <row r="29" spans="2:24" x14ac:dyDescent="0.65">
      <c r="G29" s="3">
        <v>0.25</v>
      </c>
      <c r="H29" s="3">
        <f t="shared" si="6"/>
        <v>4.5532308467268638</v>
      </c>
      <c r="I29" s="3">
        <f t="shared" si="0"/>
        <v>0.17305168071565732</v>
      </c>
      <c r="J29" s="3">
        <f t="shared" si="1"/>
        <v>26.702459303334301</v>
      </c>
      <c r="K29" s="3">
        <f>(I29*$D$6)-ATAN(I29)*$D$6+$D$20</f>
        <v>-8.0790362636269162</v>
      </c>
      <c r="L29" s="3">
        <f t="shared" si="7"/>
        <v>26.437441273719536</v>
      </c>
      <c r="M29" s="3">
        <f t="shared" si="8"/>
        <v>-3.7527365674738169</v>
      </c>
      <c r="N29" s="3"/>
      <c r="O29" s="3">
        <f t="shared" si="9"/>
        <v>26.437441273719536</v>
      </c>
      <c r="P29" s="3">
        <f t="shared" si="10"/>
        <v>3.7527365674738169</v>
      </c>
      <c r="Q29" s="3">
        <f t="shared" si="2"/>
        <v>18.604964682882894</v>
      </c>
      <c r="R29" s="3">
        <f t="shared" si="3"/>
        <v>-18.604964682882891</v>
      </c>
      <c r="S29" s="3">
        <f t="shared" si="4"/>
        <v>22.627416997969522</v>
      </c>
      <c r="T29" s="3">
        <f t="shared" si="5"/>
        <v>-22.627416997969519</v>
      </c>
      <c r="U29" s="3">
        <f>$D$10*COS((G29-0.5)*PI())</f>
        <v>19.798989873223331</v>
      </c>
      <c r="V29" s="3">
        <f>$D$10*SIN((G29-0.5)*PI())</f>
        <v>-19.798989873223327</v>
      </c>
      <c r="W29" s="3">
        <f t="shared" si="11"/>
        <v>16.263455967290593</v>
      </c>
      <c r="X29" s="3">
        <f t="shared" si="12"/>
        <v>-16.263455967290593</v>
      </c>
    </row>
    <row r="30" spans="2:24" x14ac:dyDescent="0.65">
      <c r="G30" s="3">
        <v>0.26</v>
      </c>
      <c r="H30" s="3">
        <f t="shared" si="6"/>
        <v>4.7353600805959388</v>
      </c>
      <c r="I30" s="3">
        <f t="shared" si="0"/>
        <v>0.17997374794428364</v>
      </c>
      <c r="J30" s="3">
        <f t="shared" si="1"/>
        <v>26.734117842104702</v>
      </c>
      <c r="K30" s="3">
        <f>(I30*$D$6)-ATAN(I30)*$D$6+$D$20</f>
        <v>-8.0670513972241178</v>
      </c>
      <c r="L30" s="3">
        <f t="shared" si="7"/>
        <v>26.469570937793467</v>
      </c>
      <c r="M30" s="3">
        <f t="shared" si="8"/>
        <v>-3.7516491260058338</v>
      </c>
      <c r="N30" s="3"/>
      <c r="O30" s="3">
        <f t="shared" si="9"/>
        <v>26.469570937793467</v>
      </c>
      <c r="P30" s="3">
        <f t="shared" si="10"/>
        <v>3.7516491260058338</v>
      </c>
      <c r="Q30" s="3">
        <f t="shared" si="2"/>
        <v>19.180180319225315</v>
      </c>
      <c r="R30" s="3">
        <f t="shared" si="3"/>
        <v>-18.011388192603071</v>
      </c>
      <c r="S30" s="3">
        <f t="shared" si="4"/>
        <v>23.32699607748517</v>
      </c>
      <c r="T30" s="3">
        <f t="shared" si="5"/>
        <v>-21.905507389718036</v>
      </c>
      <c r="U30" s="3">
        <f>$D$10*COS((G30-0.5)*PI())</f>
        <v>20.411121567799523</v>
      </c>
      <c r="V30" s="3">
        <f>$D$10*SIN((G30-0.5)*PI())</f>
        <v>-19.167318966003283</v>
      </c>
      <c r="W30" s="3">
        <f t="shared" si="11"/>
        <v>16.766278430692466</v>
      </c>
      <c r="X30" s="3">
        <f t="shared" si="12"/>
        <v>-15.744583436359838</v>
      </c>
    </row>
    <row r="31" spans="2:24" x14ac:dyDescent="0.65">
      <c r="G31" s="3">
        <v>0.27</v>
      </c>
      <c r="H31" s="3">
        <f t="shared" si="6"/>
        <v>4.9174893144650129</v>
      </c>
      <c r="I31" s="3">
        <f t="shared" si="0"/>
        <v>0.18689581517290993</v>
      </c>
      <c r="J31" s="3">
        <f t="shared" si="1"/>
        <v>26.766978216834953</v>
      </c>
      <c r="K31" s="3">
        <f>(I31*$D$6)-ATAN(I31)*$D$6+$D$20</f>
        <v>-8.0541394310315901</v>
      </c>
      <c r="L31" s="3">
        <f t="shared" si="7"/>
        <v>26.502951967455118</v>
      </c>
      <c r="M31" s="3">
        <f t="shared" si="8"/>
        <v>-3.7502879717808146</v>
      </c>
      <c r="N31" s="3"/>
      <c r="O31" s="3">
        <f t="shared" si="9"/>
        <v>26.502951967455118</v>
      </c>
      <c r="P31" s="3">
        <f t="shared" si="10"/>
        <v>3.7502879717808146</v>
      </c>
      <c r="Q31" s="3">
        <f t="shared" si="2"/>
        <v>19.736467433243892</v>
      </c>
      <c r="R31" s="3">
        <f t="shared" si="3"/>
        <v>-17.400036636718401</v>
      </c>
      <c r="S31" s="3">
        <f t="shared" si="4"/>
        <v>24.003554228174707</v>
      </c>
      <c r="T31" s="3">
        <f t="shared" si="5"/>
        <v>-21.161979690356858</v>
      </c>
      <c r="U31" s="3">
        <f>$D$10*COS((G31-0.5)*PI())</f>
        <v>21.003109949652867</v>
      </c>
      <c r="V31" s="3">
        <f>$D$10*SIN((G31-0.5)*PI())</f>
        <v>-18.516732229062249</v>
      </c>
      <c r="W31" s="3">
        <f t="shared" si="11"/>
        <v>17.25255460150057</v>
      </c>
      <c r="X31" s="3">
        <f t="shared" si="12"/>
        <v>-15.210172902443992</v>
      </c>
    </row>
    <row r="32" spans="2:24" x14ac:dyDescent="0.65">
      <c r="G32" s="3">
        <v>0.28000000000000003</v>
      </c>
      <c r="H32" s="3">
        <f t="shared" si="6"/>
        <v>5.0996185483340879</v>
      </c>
      <c r="I32" s="3">
        <f t="shared" si="0"/>
        <v>0.19381788240153622</v>
      </c>
      <c r="J32" s="3">
        <f t="shared" si="1"/>
        <v>26.801036006862727</v>
      </c>
      <c r="K32" s="3">
        <f>(I32*$D$6)-ATAN(I32)*$D$6+$D$20</f>
        <v>-8.040269426054822</v>
      </c>
      <c r="L32" s="3">
        <f t="shared" si="7"/>
        <v>26.537582052549201</v>
      </c>
      <c r="M32" s="3">
        <f t="shared" si="8"/>
        <v>-3.7486357312188856</v>
      </c>
      <c r="N32" s="3"/>
      <c r="O32" s="3">
        <f t="shared" si="9"/>
        <v>26.537582052549201</v>
      </c>
      <c r="P32" s="3">
        <f t="shared" si="10"/>
        <v>3.7486357312188856</v>
      </c>
      <c r="Q32" s="3">
        <f t="shared" si="2"/>
        <v>20.273277036718451</v>
      </c>
      <c r="R32" s="3">
        <f t="shared" si="3"/>
        <v>-16.771513345405172</v>
      </c>
      <c r="S32" s="3">
        <f t="shared" si="4"/>
        <v>24.65642376882526</v>
      </c>
      <c r="T32" s="3">
        <f t="shared" si="5"/>
        <v>-20.397567671958068</v>
      </c>
      <c r="U32" s="3">
        <f>$D$10*COS((G32-0.5)*PI())</f>
        <v>21.574370797722104</v>
      </c>
      <c r="V32" s="3">
        <f>$D$10*SIN((G32-0.5)*PI())</f>
        <v>-17.847871712963311</v>
      </c>
      <c r="W32" s="3">
        <f t="shared" si="11"/>
        <v>17.721804583843156</v>
      </c>
      <c r="X32" s="3">
        <f t="shared" si="12"/>
        <v>-14.660751764219862</v>
      </c>
    </row>
    <row r="33" spans="7:24" x14ac:dyDescent="0.65">
      <c r="G33" s="3">
        <v>0.28999999999999998</v>
      </c>
      <c r="H33" s="3">
        <f t="shared" si="6"/>
        <v>5.281747782203162</v>
      </c>
      <c r="I33" s="3">
        <f t="shared" si="0"/>
        <v>0.20073994963016251</v>
      </c>
      <c r="J33" s="3">
        <f t="shared" si="1"/>
        <v>26.83628665328807</v>
      </c>
      <c r="K33" s="3">
        <f>(I33*$D$6)-ATAN(I33)*$D$6+$D$20</f>
        <v>-8.0254109395515236</v>
      </c>
      <c r="L33" s="3">
        <f t="shared" si="7"/>
        <v>26.573458702377618</v>
      </c>
      <c r="M33" s="3">
        <f t="shared" si="8"/>
        <v>-3.7466750500248511</v>
      </c>
      <c r="N33" s="3"/>
      <c r="O33" s="3">
        <f t="shared" si="9"/>
        <v>26.573458702377618</v>
      </c>
      <c r="P33" s="3">
        <f t="shared" si="10"/>
        <v>3.7466750500248511</v>
      </c>
      <c r="Q33" s="3">
        <f t="shared" si="2"/>
        <v>20.790079363380158</v>
      </c>
      <c r="R33" s="3">
        <f t="shared" si="3"/>
        <v>-16.126438595269374</v>
      </c>
      <c r="S33" s="3">
        <f t="shared" si="4"/>
        <v>25.28496039602209</v>
      </c>
      <c r="T33" s="3">
        <f t="shared" si="5"/>
        <v>-19.613025716895248</v>
      </c>
      <c r="U33" s="3">
        <f>$D$10*COS((G33-0.5)*PI())</f>
        <v>22.124340346519329</v>
      </c>
      <c r="V33" s="3">
        <f>$D$10*SIN((G33-0.5)*PI())</f>
        <v>-17.161397502283343</v>
      </c>
      <c r="W33" s="3">
        <f t="shared" si="11"/>
        <v>18.173565284640876</v>
      </c>
      <c r="X33" s="3">
        <f t="shared" si="12"/>
        <v>-14.09686223401846</v>
      </c>
    </row>
    <row r="34" spans="7:24" x14ac:dyDescent="0.65">
      <c r="G34" s="3">
        <v>0.3</v>
      </c>
      <c r="H34" s="3">
        <f t="shared" si="6"/>
        <v>5.4638770160722361</v>
      </c>
      <c r="I34" s="3">
        <f t="shared" si="0"/>
        <v>0.20766201685878879</v>
      </c>
      <c r="J34" s="3">
        <f t="shared" si="1"/>
        <v>26.872725461876801</v>
      </c>
      <c r="K34" s="3">
        <f>(I34*$D$6)-ATAN(I34)*$D$6+$D$20</f>
        <v>-8.0095340368129069</v>
      </c>
      <c r="L34" s="3">
        <f t="shared" si="7"/>
        <v>26.610579245858617</v>
      </c>
      <c r="M34" s="3">
        <f t="shared" si="8"/>
        <v>-3.7443885948550406</v>
      </c>
      <c r="N34" s="3"/>
      <c r="O34" s="3">
        <f t="shared" si="9"/>
        <v>26.610579245858617</v>
      </c>
      <c r="P34" s="3">
        <f t="shared" si="10"/>
        <v>3.7443885948550406</v>
      </c>
      <c r="Q34" s="3">
        <f t="shared" si="2"/>
        <v>21.28636439172692</v>
      </c>
      <c r="R34" s="3">
        <f t="shared" si="3"/>
        <v>-15.465448997208572</v>
      </c>
      <c r="S34" s="3">
        <f t="shared" si="4"/>
        <v>25.888543819998318</v>
      </c>
      <c r="T34" s="3">
        <f t="shared" si="5"/>
        <v>-18.80912807335914</v>
      </c>
      <c r="U34" s="3">
        <f>$D$10*COS((G34-0.5)*PI())</f>
        <v>22.652475842498529</v>
      </c>
      <c r="V34" s="3">
        <f>$D$10*SIN((G34-0.5)*PI())</f>
        <v>-16.457987064189247</v>
      </c>
      <c r="W34" s="3">
        <f t="shared" si="11"/>
        <v>18.607390870623792</v>
      </c>
      <c r="X34" s="3">
        <f t="shared" si="12"/>
        <v>-13.519060802726882</v>
      </c>
    </row>
    <row r="35" spans="7:24" x14ac:dyDescent="0.65">
      <c r="G35" s="3">
        <v>0.31</v>
      </c>
      <c r="H35" s="3">
        <f t="shared" si="6"/>
        <v>5.6460062499413111</v>
      </c>
      <c r="I35" s="3">
        <f t="shared" si="0"/>
        <v>0.21458408408741508</v>
      </c>
      <c r="J35" s="3">
        <f t="shared" si="1"/>
        <v>26.910347606023521</v>
      </c>
      <c r="K35" s="3">
        <f>(I35*$D$6)-ATAN(I35)*$D$6+$D$20</f>
        <v>-7.9926093023275993</v>
      </c>
      <c r="L35" s="3">
        <f t="shared" si="7"/>
        <v>26.648940831700415</v>
      </c>
      <c r="M35" s="3">
        <f t="shared" si="8"/>
        <v>-3.7417590549828579</v>
      </c>
      <c r="N35" s="3"/>
      <c r="O35" s="3">
        <f t="shared" si="9"/>
        <v>26.648940831700415</v>
      </c>
      <c r="P35" s="3">
        <f t="shared" si="10"/>
        <v>3.7417590549828579</v>
      </c>
      <c r="Q35" s="3">
        <f t="shared" si="2"/>
        <v>21.761642348352961</v>
      </c>
      <c r="R35" s="3">
        <f t="shared" si="3"/>
        <v>-14.789196868153809</v>
      </c>
      <c r="S35" s="3">
        <f t="shared" si="4"/>
        <v>26.466578376785979</v>
      </c>
      <c r="T35" s="3">
        <f t="shared" si="5"/>
        <v>-17.986668091268179</v>
      </c>
      <c r="U35" s="3">
        <f>$D$10*COS((G35-0.5)*PI())</f>
        <v>23.158256079687732</v>
      </c>
      <c r="V35" s="3">
        <f>$D$10*SIN((G35-0.5)*PI())</f>
        <v>-15.738334579859657</v>
      </c>
      <c r="W35" s="3">
        <f t="shared" si="11"/>
        <v>19.02285320831492</v>
      </c>
      <c r="X35" s="3">
        <f t="shared" si="12"/>
        <v>-12.927917690599003</v>
      </c>
    </row>
    <row r="36" spans="7:24" x14ac:dyDescent="0.65">
      <c r="G36" s="3">
        <v>0.32</v>
      </c>
      <c r="H36" s="3">
        <f t="shared" si="6"/>
        <v>5.828135483810386</v>
      </c>
      <c r="I36" s="3">
        <f t="shared" si="0"/>
        <v>0.2215061513160414</v>
      </c>
      <c r="J36" s="3">
        <f t="shared" si="1"/>
        <v>26.949148129770059</v>
      </c>
      <c r="K36" s="3">
        <f>(I36*$D$6)-ATAN(I36)*$D$6+$D$20</f>
        <v>-7.9746078503225579</v>
      </c>
      <c r="L36" s="3">
        <f t="shared" si="7"/>
        <v>26.688540428589196</v>
      </c>
      <c r="M36" s="3">
        <f t="shared" si="8"/>
        <v>-3.7387691439629114</v>
      </c>
      <c r="N36" s="3"/>
      <c r="O36" s="3">
        <f t="shared" si="9"/>
        <v>26.688540428589196</v>
      </c>
      <c r="P36" s="3">
        <f t="shared" si="10"/>
        <v>3.7387691439629114</v>
      </c>
      <c r="Q36" s="3">
        <f t="shared" si="2"/>
        <v>22.215444191296097</v>
      </c>
      <c r="R36" s="3">
        <f t="shared" si="3"/>
        <v>-14.098349587311555</v>
      </c>
      <c r="S36" s="3">
        <f t="shared" si="4"/>
        <v>27.018493616064482</v>
      </c>
      <c r="T36" s="3">
        <f t="shared" si="5"/>
        <v>-17.146457439327893</v>
      </c>
      <c r="U36" s="3">
        <f>$D$10*COS((G36-0.5)*PI())</f>
        <v>23.641181914056421</v>
      </c>
      <c r="V36" s="3">
        <f>$D$10*SIN((G36-0.5)*PI())</f>
        <v>-15.003150259411907</v>
      </c>
      <c r="W36" s="3">
        <f t="shared" si="11"/>
        <v>19.419542286546346</v>
      </c>
      <c r="X36" s="3">
        <f t="shared" si="12"/>
        <v>-12.324016284516922</v>
      </c>
    </row>
    <row r="37" spans="7:24" x14ac:dyDescent="0.65">
      <c r="G37" s="3">
        <v>0.33</v>
      </c>
      <c r="H37" s="3">
        <f t="shared" si="6"/>
        <v>6.0102647176794601</v>
      </c>
      <c r="I37" s="3">
        <f t="shared" si="0"/>
        <v>0.22842821854466769</v>
      </c>
      <c r="J37" s="3">
        <f t="shared" si="1"/>
        <v>26.989121950875354</v>
      </c>
      <c r="K37" s="3">
        <f>(I37*$D$6)-ATAN(I37)*$D$6+$D$20</f>
        <v>-7.9555013346765602</v>
      </c>
      <c r="L37" s="3">
        <f t="shared" si="7"/>
        <v>26.729374825391542</v>
      </c>
      <c r="M37" s="3">
        <f t="shared" si="8"/>
        <v>-3.7354016012936069</v>
      </c>
      <c r="N37" s="3"/>
      <c r="O37" s="3">
        <f t="shared" si="9"/>
        <v>26.729374825391542</v>
      </c>
      <c r="P37" s="3">
        <f t="shared" si="10"/>
        <v>3.7354016012936069</v>
      </c>
      <c r="Q37" s="3">
        <f t="shared" si="2"/>
        <v>22.647322072925505</v>
      </c>
      <c r="R37" s="3">
        <f t="shared" si="3"/>
        <v>-13.393588937540997</v>
      </c>
      <c r="S37" s="3">
        <f t="shared" si="4"/>
        <v>27.543744864126197</v>
      </c>
      <c r="T37" s="3">
        <f t="shared" si="5"/>
        <v>-16.289325304011882</v>
      </c>
      <c r="U37" s="3">
        <f>$D$10*COS((G37-0.5)*PI())</f>
        <v>24.10077675611042</v>
      </c>
      <c r="V37" s="3">
        <f>$D$10*SIN((G37-0.5)*PI())</f>
        <v>-14.253159641010397</v>
      </c>
      <c r="W37" s="3">
        <f t="shared" si="11"/>
        <v>19.797066621090703</v>
      </c>
      <c r="X37" s="3">
        <f t="shared" si="12"/>
        <v>-11.707952562258541</v>
      </c>
    </row>
    <row r="38" spans="7:24" x14ac:dyDescent="0.65">
      <c r="G38" s="3">
        <v>0.34</v>
      </c>
      <c r="H38" s="3">
        <f t="shared" si="6"/>
        <v>6.1923939515485351</v>
      </c>
      <c r="I38" s="3">
        <f t="shared" si="0"/>
        <v>0.23535028577329398</v>
      </c>
      <c r="J38" s="3">
        <f t="shared" si="1"/>
        <v>27.030263863932486</v>
      </c>
      <c r="K38" s="3">
        <f>(I38*$D$6)-ATAN(I38)*$D$6+$D$20</f>
        <v>-7.9352619582032489</v>
      </c>
      <c r="L38" s="3">
        <f t="shared" si="7"/>
        <v>26.771440631371238</v>
      </c>
      <c r="M38" s="3">
        <f t="shared" si="8"/>
        <v>-3.7316391940780771</v>
      </c>
      <c r="N38" s="3"/>
      <c r="O38" s="3">
        <f t="shared" si="9"/>
        <v>26.771440631371238</v>
      </c>
      <c r="P38" s="3">
        <f t="shared" si="10"/>
        <v>3.7316391940780771</v>
      </c>
      <c r="Q38" s="3">
        <f t="shared" si="2"/>
        <v>23.056849781913265</v>
      </c>
      <c r="R38" s="3">
        <f t="shared" si="3"/>
        <v>-12.675610432516672</v>
      </c>
      <c r="S38" s="3">
        <f t="shared" si="4"/>
        <v>28.041813761403635</v>
      </c>
      <c r="T38" s="3">
        <f t="shared" si="5"/>
        <v>-15.416117571254887</v>
      </c>
      <c r="U38" s="3">
        <f>$D$10*COS((G38-0.5)*PI())</f>
        <v>24.536587041228181</v>
      </c>
      <c r="V38" s="3">
        <f>$D$10*SIN((G38-0.5)*PI())</f>
        <v>-13.489102874848026</v>
      </c>
      <c r="W38" s="3">
        <f t="shared" si="11"/>
        <v>20.155053641008863</v>
      </c>
      <c r="X38" s="3">
        <f t="shared" si="12"/>
        <v>-11.080334504339451</v>
      </c>
    </row>
    <row r="39" spans="7:24" x14ac:dyDescent="0.65">
      <c r="G39" s="3">
        <v>0.35</v>
      </c>
      <c r="H39" s="3">
        <f t="shared" si="6"/>
        <v>6.3745231854176092</v>
      </c>
      <c r="I39" s="3">
        <f t="shared" si="0"/>
        <v>0.24227235300192027</v>
      </c>
      <c r="J39" s="3">
        <f t="shared" si="1"/>
        <v>27.072568543528817</v>
      </c>
      <c r="K39" s="3">
        <f>(I39*$D$6)-ATAN(I39)*$D$6+$D$20</f>
        <v>-7.9138624813018854</v>
      </c>
      <c r="L39" s="3">
        <f t="shared" si="7"/>
        <v>26.814734276420435</v>
      </c>
      <c r="M39" s="3">
        <f t="shared" si="8"/>
        <v>-3.7274647186833354</v>
      </c>
      <c r="N39" s="3"/>
      <c r="O39" s="3">
        <f t="shared" si="9"/>
        <v>26.814734276420435</v>
      </c>
      <c r="P39" s="3">
        <f t="shared" si="10"/>
        <v>3.7274647186833354</v>
      </c>
      <c r="Q39" s="3">
        <f t="shared" si="2"/>
        <v>23.443623163853488</v>
      </c>
      <c r="R39" s="3">
        <f t="shared" si="3"/>
        <v>-11.945122630340451</v>
      </c>
      <c r="S39" s="3">
        <f t="shared" si="4"/>
        <v>28.512208774027773</v>
      </c>
      <c r="T39" s="3">
        <f t="shared" si="5"/>
        <v>-14.527695991665498</v>
      </c>
      <c r="U39" s="3">
        <f>$D$10*COS((G39-0.5)*PI())</f>
        <v>24.9481826772743</v>
      </c>
      <c r="V39" s="3">
        <f>$D$10*SIN((G39-0.5)*PI())</f>
        <v>-12.711733992707311</v>
      </c>
      <c r="W39" s="3">
        <f t="shared" si="11"/>
        <v>20.49315005633246</v>
      </c>
      <c r="X39" s="3">
        <f t="shared" si="12"/>
        <v>-10.441781494009577</v>
      </c>
    </row>
    <row r="40" spans="7:24" x14ac:dyDescent="0.65">
      <c r="G40" s="3">
        <v>0.36</v>
      </c>
      <c r="H40" s="3">
        <f t="shared" si="6"/>
        <v>6.5566524192866833</v>
      </c>
      <c r="I40" s="3">
        <f t="shared" si="0"/>
        <v>0.24919442023054653</v>
      </c>
      <c r="J40" s="3">
        <f t="shared" si="1"/>
        <v>27.116030547445128</v>
      </c>
      <c r="K40" s="3">
        <f>(I40*$D$6)-ATAN(I40)*$D$6+$D$20</f>
        <v>-7.8912762299752117</v>
      </c>
      <c r="L40" s="3">
        <f t="shared" si="7"/>
        <v>26.859252011305248</v>
      </c>
      <c r="M40" s="3">
        <f t="shared" si="8"/>
        <v>-3.7228610023975359</v>
      </c>
      <c r="N40" s="3"/>
      <c r="O40" s="3">
        <f t="shared" si="9"/>
        <v>26.859252011305248</v>
      </c>
      <c r="P40" s="3">
        <f t="shared" si="10"/>
        <v>3.7228610023975359</v>
      </c>
      <c r="Q40" s="3">
        <f t="shared" si="2"/>
        <v>23.807260520113907</v>
      </c>
      <c r="R40" s="3">
        <f t="shared" si="3"/>
        <v>-11.202846434280216</v>
      </c>
      <c r="S40" s="3">
        <f t="shared" si="4"/>
        <v>28.954465678912623</v>
      </c>
      <c r="T40" s="3">
        <f t="shared" si="5"/>
        <v>-13.624937330082327</v>
      </c>
      <c r="U40" s="3">
        <f>$D$10*COS((G40-0.5)*PI())</f>
        <v>25.335157469048546</v>
      </c>
      <c r="V40" s="3">
        <f>$D$10*SIN((G40-0.5)*PI())</f>
        <v>-11.921820163822035</v>
      </c>
      <c r="W40" s="3">
        <f t="shared" si="11"/>
        <v>20.811022206718448</v>
      </c>
      <c r="X40" s="3">
        <f t="shared" si="12"/>
        <v>-9.7929237059966727</v>
      </c>
    </row>
    <row r="41" spans="7:24" x14ac:dyDescent="0.65">
      <c r="G41" s="3">
        <v>0.37</v>
      </c>
      <c r="H41" s="3">
        <f t="shared" si="6"/>
        <v>6.7387816531557583</v>
      </c>
      <c r="I41" s="3">
        <f t="shared" si="0"/>
        <v>0.25611648745917287</v>
      </c>
      <c r="J41" s="3">
        <f t="shared" si="1"/>
        <v>27.160644319889542</v>
      </c>
      <c r="K41" s="3">
        <f>(I41*$D$6)-ATAN(I41)*$D$6+$D$20</f>
        <v>-7.8674771032150801</v>
      </c>
      <c r="L41" s="3">
        <f t="shared" si="7"/>
        <v>26.904989907925586</v>
      </c>
      <c r="M41" s="3">
        <f t="shared" si="8"/>
        <v>-3.7178109050852086</v>
      </c>
      <c r="N41" s="3"/>
      <c r="O41" s="3">
        <f t="shared" si="9"/>
        <v>26.904989907925586</v>
      </c>
      <c r="P41" s="3">
        <f t="shared" si="10"/>
        <v>3.7178109050852086</v>
      </c>
      <c r="Q41" s="3">
        <f t="shared" si="2"/>
        <v>24.147402984526376</v>
      </c>
      <c r="R41" s="3">
        <f t="shared" si="3"/>
        <v>-10.449514381325384</v>
      </c>
      <c r="S41" s="3">
        <f t="shared" si="4"/>
        <v>29.368148021887396</v>
      </c>
      <c r="T41" s="3">
        <f t="shared" si="5"/>
        <v>-12.70873250031298</v>
      </c>
      <c r="U41" s="3">
        <f>$D$10*COS((G41-0.5)*PI())</f>
        <v>25.697129519151471</v>
      </c>
      <c r="V41" s="3">
        <f>$D$10*SIN((G41-0.5)*PI())</f>
        <v>-11.120140937773858</v>
      </c>
      <c r="W41" s="3">
        <f t="shared" si="11"/>
        <v>21.108356390731565</v>
      </c>
      <c r="X41" s="3">
        <f t="shared" si="12"/>
        <v>-9.1344014845999535</v>
      </c>
    </row>
    <row r="42" spans="7:24" x14ac:dyDescent="0.65">
      <c r="G42" s="3">
        <v>0.38</v>
      </c>
      <c r="H42" s="3">
        <f t="shared" si="6"/>
        <v>6.9209108870248333</v>
      </c>
      <c r="I42" s="3">
        <f t="shared" si="0"/>
        <v>0.26303855468779913</v>
      </c>
      <c r="J42" s="3">
        <f t="shared" si="1"/>
        <v>27.206404194762275</v>
      </c>
      <c r="K42" s="3">
        <f>(I42*$D$6)-ATAN(I42)*$D$6+$D$20</f>
        <v>-7.8424395797576096</v>
      </c>
      <c r="L42" s="3">
        <f t="shared" si="7"/>
        <v>26.95194385958942</v>
      </c>
      <c r="M42" s="3">
        <f t="shared" si="8"/>
        <v>-3.7122973208403574</v>
      </c>
      <c r="N42" s="3"/>
      <c r="O42" s="3">
        <f t="shared" si="9"/>
        <v>26.95194385958942</v>
      </c>
      <c r="P42" s="3">
        <f t="shared" si="10"/>
        <v>3.7122973208403574</v>
      </c>
      <c r="Q42" s="3">
        <f t="shared" si="2"/>
        <v>24.463714877544408</v>
      </c>
      <c r="R42" s="3">
        <f t="shared" si="3"/>
        <v>-9.6858699192613447</v>
      </c>
      <c r="S42" s="3">
        <f t="shared" si="4"/>
        <v>29.752847548424047</v>
      </c>
      <c r="T42" s="3">
        <f t="shared" si="5"/>
        <v>-11.779985685909693</v>
      </c>
      <c r="U42" s="3">
        <f>$D$10*COS((G42-0.5)*PI())</f>
        <v>26.033741604871039</v>
      </c>
      <c r="V42" s="3">
        <f>$D$10*SIN((G42-0.5)*PI())</f>
        <v>-10.307487475170982</v>
      </c>
      <c r="W42" s="3">
        <f t="shared" si="11"/>
        <v>21.384859175429785</v>
      </c>
      <c r="X42" s="3">
        <f t="shared" si="12"/>
        <v>-8.4668647117475917</v>
      </c>
    </row>
    <row r="43" spans="7:24" x14ac:dyDescent="0.65">
      <c r="G43" s="3">
        <v>0.39</v>
      </c>
      <c r="H43" s="3">
        <f t="shared" si="6"/>
        <v>7.1030401208939082</v>
      </c>
      <c r="I43" s="3">
        <f t="shared" si="0"/>
        <v>0.26996062191642545</v>
      </c>
      <c r="J43" s="3">
        <f t="shared" si="1"/>
        <v>27.253304398947073</v>
      </c>
      <c r="K43" s="3">
        <f>(I43*$D$6)-ATAN(I43)*$D$6+$D$20</f>
        <v>-7.8161387242108855</v>
      </c>
      <c r="L43" s="3">
        <f t="shared" si="7"/>
        <v>27.000109581301299</v>
      </c>
      <c r="M43" s="3">
        <f t="shared" si="8"/>
        <v>-3.7063031796373194</v>
      </c>
      <c r="N43" s="3"/>
      <c r="O43" s="3">
        <f t="shared" si="9"/>
        <v>27.000109581301299</v>
      </c>
      <c r="P43" s="3">
        <f t="shared" si="10"/>
        <v>3.7063031796373194</v>
      </c>
      <c r="Q43" s="3">
        <f t="shared" si="2"/>
        <v>24.755884037518392</v>
      </c>
      <c r="R43" s="3">
        <f t="shared" si="3"/>
        <v>-8.9126666729762416</v>
      </c>
      <c r="S43" s="3">
        <f t="shared" si="4"/>
        <v>30.108184606535215</v>
      </c>
      <c r="T43" s="3">
        <f t="shared" si="5"/>
        <v>-10.839613447849322</v>
      </c>
      <c r="U43" s="3">
        <f>$D$10*COS((G43-0.5)*PI())</f>
        <v>26.344661530718312</v>
      </c>
      <c r="V43" s="3">
        <f>$D$10*SIN((G43-0.5)*PI())</f>
        <v>-9.4846617668681574</v>
      </c>
      <c r="W43" s="3">
        <f t="shared" si="11"/>
        <v>21.640257685947187</v>
      </c>
      <c r="X43" s="3">
        <f t="shared" si="12"/>
        <v>-7.7909721656417004</v>
      </c>
    </row>
    <row r="44" spans="7:24" x14ac:dyDescent="0.65">
      <c r="G44" s="3">
        <v>0.4</v>
      </c>
      <c r="H44" s="3">
        <f t="shared" si="6"/>
        <v>7.2851693547629823</v>
      </c>
      <c r="I44" s="3">
        <f t="shared" si="0"/>
        <v>0.27688268914505176</v>
      </c>
      <c r="J44" s="3">
        <f t="shared" si="1"/>
        <v>27.301339055625405</v>
      </c>
      <c r="K44" s="3">
        <f>(I44*$D$6)-ATAN(I44)*$D$6+$D$20</f>
        <v>-7.7885501925591747</v>
      </c>
      <c r="L44" s="3">
        <f t="shared" si="7"/>
        <v>27.049482610065194</v>
      </c>
      <c r="M44" s="3">
        <f t="shared" si="8"/>
        <v>-3.6998114489792289</v>
      </c>
      <c r="N44" s="3"/>
      <c r="O44" s="3">
        <f t="shared" si="9"/>
        <v>27.049482610065194</v>
      </c>
      <c r="P44" s="3">
        <f t="shared" si="10"/>
        <v>3.6998114489792289</v>
      </c>
      <c r="Q44" s="3">
        <f t="shared" si="2"/>
        <v>25.023622128761449</v>
      </c>
      <c r="R44" s="3">
        <f t="shared" si="3"/>
        <v>-8.1306677007241994</v>
      </c>
      <c r="S44" s="3">
        <f t="shared" si="4"/>
        <v>30.433808521444917</v>
      </c>
      <c r="T44" s="3">
        <f t="shared" si="5"/>
        <v>-9.8885438199983149</v>
      </c>
      <c r="U44" s="3">
        <f>$D$10*COS((G44-0.5)*PI())</f>
        <v>26.629582456264302</v>
      </c>
      <c r="V44" s="3">
        <f>$D$10*SIN((G44-0.5)*PI())</f>
        <v>-8.6524758424985251</v>
      </c>
      <c r="W44" s="3">
        <f t="shared" si="11"/>
        <v>21.874299874788534</v>
      </c>
      <c r="X44" s="3">
        <f t="shared" si="12"/>
        <v>-7.1073908706237887</v>
      </c>
    </row>
    <row r="45" spans="7:24" x14ac:dyDescent="0.65">
      <c r="G45" s="3">
        <v>0.41</v>
      </c>
      <c r="H45" s="3">
        <f t="shared" si="6"/>
        <v>7.4672985886320564</v>
      </c>
      <c r="I45" s="3">
        <f t="shared" si="0"/>
        <v>0.28380475637367802</v>
      </c>
      <c r="J45" s="3">
        <f t="shared" si="1"/>
        <v>27.350502187609383</v>
      </c>
      <c r="K45" s="3">
        <f>(I45*$D$6)-ATAN(I45)*$D$6+$D$20</f>
        <v>-7.7596502370488381</v>
      </c>
      <c r="L45" s="3">
        <f t="shared" si="7"/>
        <v>27.100058305201586</v>
      </c>
      <c r="M45" s="3">
        <f t="shared" si="8"/>
        <v>-3.6928051355439941</v>
      </c>
      <c r="N45" s="3"/>
      <c r="O45" s="3">
        <f t="shared" si="9"/>
        <v>27.100058305201586</v>
      </c>
      <c r="P45" s="3">
        <f t="shared" si="10"/>
        <v>3.6928051355439941</v>
      </c>
      <c r="Q45" s="3">
        <f t="shared" si="2"/>
        <v>25.266664926101928</v>
      </c>
      <c r="R45" s="3">
        <f t="shared" si="3"/>
        <v>-7.3406447410789548</v>
      </c>
      <c r="S45" s="3">
        <f t="shared" si="4"/>
        <v>30.729397941662178</v>
      </c>
      <c r="T45" s="3">
        <f t="shared" si="5"/>
        <v>-8.9277153932553386</v>
      </c>
      <c r="U45" s="3">
        <f>$D$10*COS((G45-0.5)*PI())</f>
        <v>26.888223198954407</v>
      </c>
      <c r="V45" s="3">
        <f>$D$10*SIN((G45-0.5)*PI())</f>
        <v>-7.811750969098421</v>
      </c>
      <c r="W45" s="3">
        <f t="shared" si="11"/>
        <v>22.086754770569691</v>
      </c>
      <c r="X45" s="3">
        <f t="shared" si="12"/>
        <v>-6.416795438902275</v>
      </c>
    </row>
    <row r="46" spans="7:24" x14ac:dyDescent="0.65">
      <c r="G46" s="3">
        <v>0.42</v>
      </c>
      <c r="H46" s="3">
        <f t="shared" si="6"/>
        <v>7.6494278225011314</v>
      </c>
      <c r="I46" s="3">
        <f t="shared" si="0"/>
        <v>0.29072682360230434</v>
      </c>
      <c r="J46" s="3">
        <f t="shared" si="1"/>
        <v>27.400787720689596</v>
      </c>
      <c r="K46" s="3">
        <f>(I46*$D$6)-ATAN(I46)*$D$6+$D$20</f>
        <v>-7.7294157104621082</v>
      </c>
      <c r="L46" s="3">
        <f t="shared" si="7"/>
        <v>27.151831848678857</v>
      </c>
      <c r="M46" s="3">
        <f t="shared" si="8"/>
        <v>-3.6852672868276777</v>
      </c>
      <c r="N46" s="3"/>
      <c r="O46" s="3">
        <f t="shared" si="9"/>
        <v>27.151831848678857</v>
      </c>
      <c r="P46" s="3">
        <f t="shared" si="10"/>
        <v>3.6852672868276777</v>
      </c>
      <c r="Q46" s="3">
        <f t="shared" si="2"/>
        <v>25.484772575641767</v>
      </c>
      <c r="R46" s="3">
        <f t="shared" si="3"/>
        <v>-6.5433774513210388</v>
      </c>
      <c r="S46" s="3">
        <f t="shared" si="4"/>
        <v>30.994661156116194</v>
      </c>
      <c r="T46" s="3">
        <f t="shared" si="5"/>
        <v>-7.9580763892753534</v>
      </c>
      <c r="U46" s="3">
        <f>$D$10*COS((G46-0.5)*PI())</f>
        <v>27.12032851160167</v>
      </c>
      <c r="V46" s="3">
        <f>$D$10*SIN((G46-0.5)*PI())</f>
        <v>-6.963316840615934</v>
      </c>
      <c r="W46" s="3">
        <f t="shared" si="11"/>
        <v>22.277412705958515</v>
      </c>
      <c r="X46" s="3">
        <f t="shared" si="12"/>
        <v>-5.7198674047916604</v>
      </c>
    </row>
    <row r="47" spans="7:24" x14ac:dyDescent="0.65">
      <c r="G47" s="3">
        <v>0.43</v>
      </c>
      <c r="H47" s="3">
        <f t="shared" si="6"/>
        <v>7.8315570563702055</v>
      </c>
      <c r="I47" s="3">
        <f t="shared" si="0"/>
        <v>0.2976488908309306</v>
      </c>
      <c r="J47" s="3">
        <f t="shared" si="1"/>
        <v>27.452189486993952</v>
      </c>
      <c r="K47" s="3">
        <f>(I47*$D$6)-ATAN(I47)*$D$6+$D$20</f>
        <v>-7.6978240697858045</v>
      </c>
      <c r="L47" s="3">
        <f t="shared" si="7"/>
        <v>27.204798245458854</v>
      </c>
      <c r="M47" s="3">
        <f t="shared" si="8"/>
        <v>-3.6771809927851162</v>
      </c>
      <c r="N47" s="3"/>
      <c r="O47" s="3">
        <f t="shared" si="9"/>
        <v>27.204798245458854</v>
      </c>
      <c r="P47" s="3">
        <f t="shared" si="10"/>
        <v>3.6771809927851162</v>
      </c>
      <c r="Q47" s="3">
        <f t="shared" si="2"/>
        <v>25.677729831463331</v>
      </c>
      <c r="R47" s="3">
        <f t="shared" si="3"/>
        <v>-5.7396526380102042</v>
      </c>
      <c r="S47" s="3">
        <f t="shared" si="4"/>
        <v>31.229336382039918</v>
      </c>
      <c r="T47" s="3">
        <f t="shared" si="5"/>
        <v>-6.9805837246893621</v>
      </c>
      <c r="U47" s="3">
        <f>$D$10*COS((G47-0.5)*PI())</f>
        <v>27.325669334284928</v>
      </c>
      <c r="V47" s="3">
        <f>$D$10*SIN((G47-0.5)*PI())</f>
        <v>-6.108010759103192</v>
      </c>
      <c r="W47" s="3">
        <f t="shared" si="11"/>
        <v>22.44608552459119</v>
      </c>
      <c r="X47" s="3">
        <f t="shared" si="12"/>
        <v>-5.0172945521204788</v>
      </c>
    </row>
    <row r="48" spans="7:24" x14ac:dyDescent="0.65">
      <c r="G48" s="3">
        <v>0.44</v>
      </c>
      <c r="H48" s="3">
        <f t="shared" si="6"/>
        <v>8.0136862902392796</v>
      </c>
      <c r="I48" s="3">
        <f t="shared" si="0"/>
        <v>0.30457095805955686</v>
      </c>
      <c r="J48" s="3">
        <f t="shared" si="1"/>
        <v>27.504701228353824</v>
      </c>
      <c r="K48" s="3">
        <f>(I48*$D$6)-ATAN(I48)*$D$6+$D$20</f>
        <v>-7.6648533792831639</v>
      </c>
      <c r="L48" s="3">
        <f t="shared" si="7"/>
        <v>27.258952323856725</v>
      </c>
      <c r="M48" s="3">
        <f t="shared" si="8"/>
        <v>-3.6685293874677334</v>
      </c>
      <c r="N48" s="3"/>
      <c r="O48" s="3">
        <f t="shared" si="9"/>
        <v>27.258952323856725</v>
      </c>
      <c r="P48" s="3">
        <f t="shared" si="10"/>
        <v>3.6685293874677334</v>
      </c>
      <c r="Q48" s="3">
        <f t="shared" si="2"/>
        <v>25.845346268051134</v>
      </c>
      <c r="R48" s="3">
        <f t="shared" si="3"/>
        <v>-4.9302634805023127</v>
      </c>
      <c r="S48" s="3">
        <f t="shared" si="4"/>
        <v>31.433192023318039</v>
      </c>
      <c r="T48" s="3">
        <f t="shared" si="5"/>
        <v>-5.9962020667431872</v>
      </c>
      <c r="U48" s="3">
        <f>$D$10*COS((G48-0.5)*PI())</f>
        <v>27.504043020403284</v>
      </c>
      <c r="V48" s="3">
        <f>$D$10*SIN((G48-0.5)*PI())</f>
        <v>-5.2466768084002888</v>
      </c>
      <c r="W48" s="3">
        <f t="shared" si="11"/>
        <v>22.59260676675984</v>
      </c>
      <c r="X48" s="3">
        <f t="shared" si="12"/>
        <v>-4.3097702354716656</v>
      </c>
    </row>
    <row r="49" spans="7:24" x14ac:dyDescent="0.65">
      <c r="G49" s="3">
        <v>0.45</v>
      </c>
      <c r="H49" s="3">
        <f t="shared" si="6"/>
        <v>8.1958155241083546</v>
      </c>
      <c r="I49" s="3">
        <f t="shared" si="0"/>
        <v>0.31149302528818318</v>
      </c>
      <c r="J49" s="3">
        <f t="shared" si="1"/>
        <v>27.558316599673773</v>
      </c>
      <c r="K49" s="3">
        <f>(I49*$D$6)-ATAN(I49)*$D$6+$D$20</f>
        <v>-7.6304823129776462</v>
      </c>
      <c r="L49" s="3">
        <f t="shared" si="7"/>
        <v>27.314288735914907</v>
      </c>
      <c r="M49" s="3">
        <f t="shared" si="8"/>
        <v>-3.6592956506583345</v>
      </c>
      <c r="N49" s="3"/>
      <c r="O49" s="3">
        <f t="shared" si="9"/>
        <v>27.314288735914907</v>
      </c>
      <c r="P49" s="3">
        <f t="shared" si="10"/>
        <v>3.6592956506583345</v>
      </c>
      <c r="Q49" s="3">
        <f t="shared" si="2"/>
        <v>25.987456468218838</v>
      </c>
      <c r="R49" s="3">
        <f t="shared" si="3"/>
        <v>-4.1160087481770899</v>
      </c>
      <c r="S49" s="3">
        <f t="shared" si="4"/>
        <v>31.606026899044409</v>
      </c>
      <c r="T49" s="3">
        <f t="shared" si="5"/>
        <v>-5.0059028812873869</v>
      </c>
      <c r="U49" s="3">
        <f>$D$10*COS((G49-0.5)*PI())</f>
        <v>27.655273536663856</v>
      </c>
      <c r="V49" s="3">
        <f>$D$10*SIN((G49-0.5)*PI())</f>
        <v>-4.380165021126464</v>
      </c>
      <c r="W49" s="3">
        <f t="shared" si="11"/>
        <v>22.716831833688168</v>
      </c>
      <c r="X49" s="3">
        <f t="shared" si="12"/>
        <v>-3.5979926959253095</v>
      </c>
    </row>
    <row r="50" spans="7:24" x14ac:dyDescent="0.65">
      <c r="G50" s="3">
        <v>0.46</v>
      </c>
      <c r="H50" s="3">
        <f t="shared" si="6"/>
        <v>8.3779447579774295</v>
      </c>
      <c r="I50" s="3">
        <f t="shared" si="0"/>
        <v>0.31841509251680949</v>
      </c>
      <c r="J50" s="3">
        <f t="shared" si="1"/>
        <v>27.613029172301268</v>
      </c>
      <c r="K50" s="3">
        <f>(I50*$D$6)-ATAN(I50)*$D$6+$D$20</f>
        <v>-7.5946901565586895</v>
      </c>
      <c r="L50" s="3">
        <f t="shared" si="7"/>
        <v>27.370801957791283</v>
      </c>
      <c r="M50" s="3">
        <f t="shared" si="8"/>
        <v>-3.6494630095028713</v>
      </c>
      <c r="N50" s="3"/>
      <c r="O50" s="3">
        <f t="shared" si="9"/>
        <v>27.370801957791283</v>
      </c>
      <c r="P50" s="3">
        <f t="shared" si="10"/>
        <v>3.6494630095028713</v>
      </c>
      <c r="Q50" s="3">
        <f t="shared" si="2"/>
        <v>26.103920186356053</v>
      </c>
      <c r="R50" s="3">
        <f t="shared" si="3"/>
        <v>-3.2976920121491742</v>
      </c>
      <c r="S50" s="3">
        <f t="shared" si="4"/>
        <v>31.747670442063292</v>
      </c>
      <c r="T50" s="3">
        <f t="shared" si="5"/>
        <v>-4.0106634740577336</v>
      </c>
      <c r="U50" s="3">
        <f>$D$10*COS((G50-0.5)*PI())</f>
        <v>27.779211636805382</v>
      </c>
      <c r="V50" s="3">
        <f>$D$10*SIN((G50-0.5)*PI())</f>
        <v>-3.509330539800517</v>
      </c>
      <c r="W50" s="3">
        <f t="shared" si="11"/>
        <v>22.818638130232991</v>
      </c>
      <c r="X50" s="3">
        <f t="shared" si="12"/>
        <v>-2.8826643719789962</v>
      </c>
    </row>
    <row r="51" spans="7:24" x14ac:dyDescent="0.65">
      <c r="G51" s="3">
        <v>0.47</v>
      </c>
      <c r="H51" s="3">
        <f t="shared" si="6"/>
        <v>8.5600739918465028</v>
      </c>
      <c r="I51" s="3">
        <f t="shared" si="0"/>
        <v>0.32533715974543576</v>
      </c>
      <c r="J51" s="3">
        <f t="shared" si="1"/>
        <v>27.668832437392915</v>
      </c>
      <c r="K51" s="3">
        <f>(I51*$D$6)-ATAN(I51)*$D$6+$D$20</f>
        <v>-7.5574568087198362</v>
      </c>
      <c r="L51" s="3">
        <f t="shared" si="7"/>
        <v>27.428486290161505</v>
      </c>
      <c r="M51" s="3">
        <f t="shared" si="8"/>
        <v>-3.6390147401389563</v>
      </c>
      <c r="N51" s="3"/>
      <c r="O51" s="3">
        <f t="shared" si="9"/>
        <v>27.428486290161505</v>
      </c>
      <c r="P51" s="3">
        <f t="shared" si="10"/>
        <v>3.6390147401389563</v>
      </c>
      <c r="Q51" s="3">
        <f t="shared" si="2"/>
        <v>26.194622486833808</v>
      </c>
      <c r="R51" s="3">
        <f t="shared" si="3"/>
        <v>-2.4761208522404536</v>
      </c>
      <c r="S51" s="3">
        <f t="shared" si="4"/>
        <v>31.85798286729856</v>
      </c>
      <c r="T51" s="3">
        <f t="shared" si="5"/>
        <v>-3.0114660261924606</v>
      </c>
      <c r="U51" s="3">
        <f>$D$10*COS((G51-0.5)*PI())</f>
        <v>27.875735008886238</v>
      </c>
      <c r="V51" s="3">
        <f>$D$10*SIN((G51-0.5)*PI())</f>
        <v>-2.6350327729184029</v>
      </c>
      <c r="W51" s="3">
        <f t="shared" si="11"/>
        <v>22.897925185870839</v>
      </c>
      <c r="X51" s="3">
        <f t="shared" si="12"/>
        <v>-2.164491206325831</v>
      </c>
    </row>
    <row r="52" spans="7:24" x14ac:dyDescent="0.65">
      <c r="G52" s="3">
        <v>0.48</v>
      </c>
      <c r="H52" s="3">
        <f t="shared" si="6"/>
        <v>8.7422032257155777</v>
      </c>
      <c r="I52" s="3">
        <f t="shared" si="0"/>
        <v>0.33225922697406207</v>
      </c>
      <c r="J52" s="3">
        <f t="shared" si="1"/>
        <v>27.725719809273684</v>
      </c>
      <c r="K52" s="3">
        <f>(I52*$D$6)-ATAN(I52)*$D$6+$D$20</f>
        <v>-7.5187627819408274</v>
      </c>
      <c r="L52" s="3">
        <f t="shared" si="7"/>
        <v>27.487335858635401</v>
      </c>
      <c r="M52" s="3">
        <f t="shared" si="8"/>
        <v>-3.627934169321096</v>
      </c>
      <c r="N52" s="3"/>
      <c r="O52" s="3">
        <f t="shared" si="9"/>
        <v>27.487335858635401</v>
      </c>
      <c r="P52" s="3">
        <f t="shared" si="10"/>
        <v>3.627934169321096</v>
      </c>
      <c r="Q52" s="3">
        <f t="shared" si="2"/>
        <v>26.259473857432159</v>
      </c>
      <c r="R52" s="3">
        <f t="shared" si="3"/>
        <v>-1.6521060599962603</v>
      </c>
      <c r="S52" s="3">
        <f t="shared" si="4"/>
        <v>31.93685530970469</v>
      </c>
      <c r="T52" s="3">
        <f t="shared" si="5"/>
        <v>-2.0092966249380297</v>
      </c>
      <c r="U52" s="3">
        <f>$D$10*COS((G52-0.5)*PI())</f>
        <v>27.944748395991603</v>
      </c>
      <c r="V52" s="3">
        <f>$D$10*SIN((G52-0.5)*PI())</f>
        <v>-1.7581345468207761</v>
      </c>
      <c r="W52" s="3">
        <f t="shared" si="11"/>
        <v>22.954614753850247</v>
      </c>
      <c r="X52" s="3">
        <f t="shared" si="12"/>
        <v>-1.4441819491742089</v>
      </c>
    </row>
    <row r="53" spans="7:24" x14ac:dyDescent="0.65">
      <c r="G53" s="3">
        <v>0.49</v>
      </c>
      <c r="H53" s="3">
        <f t="shared" si="6"/>
        <v>8.9243324595846527</v>
      </c>
      <c r="I53" s="3">
        <f t="shared" si="0"/>
        <v>0.33918129420268839</v>
      </c>
      <c r="J53" s="3">
        <f t="shared" si="1"/>
        <v>27.783684628785931</v>
      </c>
      <c r="K53" s="3">
        <f>(I53*$D$6)-ATAN(I53)*$D$6+$D$20</f>
        <v>-7.4785892027255034</v>
      </c>
      <c r="L53" s="3">
        <f t="shared" si="7"/>
        <v>27.547344614187484</v>
      </c>
      <c r="M53" s="3">
        <f t="shared" si="8"/>
        <v>-3.616204676042456</v>
      </c>
      <c r="N53" s="3"/>
      <c r="O53" s="3">
        <f t="shared" si="9"/>
        <v>27.547344614187484</v>
      </c>
      <c r="P53" s="3">
        <f t="shared" si="10"/>
        <v>3.616204676042456</v>
      </c>
      <c r="Q53" s="3">
        <f t="shared" si="2"/>
        <v>26.298410297677925</v>
      </c>
      <c r="R53" s="3">
        <f t="shared" si="3"/>
        <v>-0.82646083853203256</v>
      </c>
      <c r="S53" s="3">
        <f t="shared" si="4"/>
        <v>31.984209931703411</v>
      </c>
      <c r="T53" s="3">
        <f t="shared" si="5"/>
        <v>-1.0051442905001062</v>
      </c>
      <c r="U53" s="3">
        <f>$D$10*COS((G53-0.5)*PI())</f>
        <v>27.986183690240484</v>
      </c>
      <c r="V53" s="3">
        <f>$D$10*SIN((G53-0.5)*PI())</f>
        <v>-0.87950125418759295</v>
      </c>
      <c r="W53" s="3">
        <f t="shared" si="11"/>
        <v>22.988650888411826</v>
      </c>
      <c r="X53" s="3">
        <f t="shared" si="12"/>
        <v>-0.72244745879695138</v>
      </c>
    </row>
    <row r="54" spans="7:24" x14ac:dyDescent="0.65">
      <c r="G54" s="3">
        <v>0.5</v>
      </c>
      <c r="H54" s="3">
        <f t="shared" si="6"/>
        <v>9.1064616934537277</v>
      </c>
      <c r="I54" s="3">
        <f t="shared" si="0"/>
        <v>0.34610336143131465</v>
      </c>
      <c r="J54" s="3">
        <f t="shared" si="1"/>
        <v>27.842720166624876</v>
      </c>
      <c r="K54" s="3">
        <f>(I54*$D$6)-ATAN(I54)*$D$6+$D$20</f>
        <v>-7.4369178113084065</v>
      </c>
      <c r="L54" s="3">
        <f t="shared" si="7"/>
        <v>27.608506333601522</v>
      </c>
      <c r="M54" s="3">
        <f t="shared" si="8"/>
        <v>-3.6038096931530932</v>
      </c>
      <c r="N54" s="3"/>
      <c r="O54" s="3">
        <f t="shared" si="9"/>
        <v>27.608506333601522</v>
      </c>
      <c r="P54" s="3">
        <f t="shared" si="10"/>
        <v>3.6038096931530932</v>
      </c>
      <c r="Q54" s="3">
        <f t="shared" si="2"/>
        <v>26.311393382005434</v>
      </c>
      <c r="R54" s="3">
        <f t="shared" si="3"/>
        <v>0</v>
      </c>
      <c r="S54" s="3">
        <f t="shared" si="4"/>
        <v>32</v>
      </c>
      <c r="T54" s="3">
        <f t="shared" si="5"/>
        <v>0</v>
      </c>
      <c r="U54" s="3">
        <f>$D$10*COS((G54-0.5)*PI())</f>
        <v>28</v>
      </c>
      <c r="V54" s="3">
        <f>$D$10*SIN((G54-0.5)*PI())</f>
        <v>0</v>
      </c>
      <c r="W54" s="3">
        <f t="shared" si="11"/>
        <v>23</v>
      </c>
      <c r="X54" s="3">
        <f t="shared" si="12"/>
        <v>0</v>
      </c>
    </row>
    <row r="55" spans="7:24" x14ac:dyDescent="0.65">
      <c r="G55" s="3">
        <v>0.51</v>
      </c>
      <c r="H55" s="3">
        <f t="shared" si="6"/>
        <v>9.2885909273228027</v>
      </c>
      <c r="I55" s="3">
        <f t="shared" si="0"/>
        <v>0.35302542865994097</v>
      </c>
      <c r="J55" s="3">
        <f t="shared" si="1"/>
        <v>27.9028196266575</v>
      </c>
      <c r="K55" s="3">
        <f>(I55*$D$6)-ATAN(I55)*$D$6+$D$20</f>
        <v>-7.3937309608432802</v>
      </c>
      <c r="L55" s="3">
        <f t="shared" si="7"/>
        <v>27.670814619929128</v>
      </c>
      <c r="M55" s="3">
        <f t="shared" si="8"/>
        <v>-3.5907327089745071</v>
      </c>
      <c r="N55" s="3"/>
      <c r="O55" s="3">
        <f t="shared" si="9"/>
        <v>27.670814619929128</v>
      </c>
      <c r="P55" s="3">
        <f t="shared" si="10"/>
        <v>3.5907327089745071</v>
      </c>
      <c r="Q55" s="3">
        <f t="shared" si="2"/>
        <v>26.298410297677925</v>
      </c>
      <c r="R55" s="3">
        <f t="shared" si="3"/>
        <v>0.82646083853203256</v>
      </c>
      <c r="S55" s="3">
        <f t="shared" si="4"/>
        <v>31.984209931703411</v>
      </c>
      <c r="T55" s="3">
        <f t="shared" si="5"/>
        <v>1.0051442905001062</v>
      </c>
      <c r="U55" s="3">
        <f>$D$10*COS((G55-0.5)*PI())</f>
        <v>27.986183690240484</v>
      </c>
      <c r="V55" s="3">
        <f>$D$10*SIN((G55-0.5)*PI())</f>
        <v>0.87950125418759295</v>
      </c>
      <c r="W55" s="3">
        <f t="shared" si="11"/>
        <v>22.988650888411826</v>
      </c>
      <c r="X55" s="3">
        <f t="shared" si="12"/>
        <v>0.72244745879695138</v>
      </c>
    </row>
    <row r="56" spans="7:24" x14ac:dyDescent="0.65">
      <c r="G56" s="3">
        <v>0.52</v>
      </c>
      <c r="H56" s="3">
        <f t="shared" si="6"/>
        <v>9.4707201611918777</v>
      </c>
      <c r="I56" s="3">
        <f t="shared" si="0"/>
        <v>0.35994749588856728</v>
      </c>
      <c r="J56" s="3">
        <f t="shared" si="1"/>
        <v>27.9639761492218</v>
      </c>
      <c r="K56" s="3">
        <f>(I56*$D$6)-ATAN(I56)*$D$6+$D$20</f>
        <v>-7.349011616087358</v>
      </c>
      <c r="L56" s="3">
        <f t="shared" si="7"/>
        <v>27.734262902962371</v>
      </c>
      <c r="M56" s="3">
        <f t="shared" si="8"/>
        <v>-3.5769572689103994</v>
      </c>
      <c r="N56" s="3"/>
      <c r="O56" s="3">
        <f t="shared" si="9"/>
        <v>27.734262902962371</v>
      </c>
      <c r="P56" s="3">
        <f t="shared" si="10"/>
        <v>3.5769572689103994</v>
      </c>
      <c r="Q56" s="3">
        <f t="shared" si="2"/>
        <v>26.259473857432159</v>
      </c>
      <c r="R56" s="3">
        <f t="shared" si="3"/>
        <v>1.6521060599962603</v>
      </c>
      <c r="S56" s="3">
        <f t="shared" si="4"/>
        <v>31.93685530970469</v>
      </c>
      <c r="T56" s="3">
        <f t="shared" si="5"/>
        <v>2.0092966249380297</v>
      </c>
      <c r="U56" s="3">
        <f>$D$10*COS((G56-0.5)*PI())</f>
        <v>27.944748395991603</v>
      </c>
      <c r="V56" s="3">
        <f>$D$10*SIN((G56-0.5)*PI())</f>
        <v>1.7581345468207761</v>
      </c>
      <c r="W56" s="3">
        <f t="shared" si="11"/>
        <v>22.954614753850247</v>
      </c>
      <c r="X56" s="3">
        <f t="shared" si="12"/>
        <v>1.4441819491742089</v>
      </c>
    </row>
    <row r="57" spans="7:24" x14ac:dyDescent="0.65">
      <c r="G57" s="3">
        <v>0.53</v>
      </c>
      <c r="H57" s="3">
        <f t="shared" si="6"/>
        <v>9.6528493950609526</v>
      </c>
      <c r="I57" s="3">
        <f t="shared" si="0"/>
        <v>0.3668695631171936</v>
      </c>
      <c r="J57" s="3">
        <f t="shared" si="1"/>
        <v>28.026182814403533</v>
      </c>
      <c r="K57" s="3">
        <f>(I57*$D$6)-ATAN(I57)*$D$6+$D$20</f>
        <v>-7.3027433515958027</v>
      </c>
      <c r="L57" s="3">
        <f t="shared" si="7"/>
        <v>27.798844439720348</v>
      </c>
      <c r="M57" s="3">
        <f t="shared" si="8"/>
        <v>-3.5624669770535511</v>
      </c>
      <c r="N57" s="3"/>
      <c r="O57" s="3">
        <f t="shared" si="9"/>
        <v>27.798844439720348</v>
      </c>
      <c r="P57" s="3">
        <f t="shared" si="10"/>
        <v>3.5624669770535511</v>
      </c>
      <c r="Q57" s="3">
        <f t="shared" si="2"/>
        <v>26.194622486833808</v>
      </c>
      <c r="R57" s="3">
        <f t="shared" si="3"/>
        <v>2.4761208522404536</v>
      </c>
      <c r="S57" s="3">
        <f t="shared" si="4"/>
        <v>31.85798286729856</v>
      </c>
      <c r="T57" s="3">
        <f t="shared" si="5"/>
        <v>3.0114660261924606</v>
      </c>
      <c r="U57" s="3">
        <f>$D$10*COS((G57-0.5)*PI())</f>
        <v>27.875735008886238</v>
      </c>
      <c r="V57" s="3">
        <f>$D$10*SIN((G57-0.5)*PI())</f>
        <v>2.6350327729184029</v>
      </c>
      <c r="W57" s="3">
        <f t="shared" si="11"/>
        <v>22.897925185870839</v>
      </c>
      <c r="X57" s="3">
        <f t="shared" si="12"/>
        <v>2.164491206325831</v>
      </c>
    </row>
    <row r="58" spans="7:24" x14ac:dyDescent="0.65">
      <c r="G58" s="3">
        <v>0.54</v>
      </c>
      <c r="H58" s="3">
        <f t="shared" si="6"/>
        <v>9.8349786289300258</v>
      </c>
      <c r="I58" s="3">
        <f t="shared" si="0"/>
        <v>0.37379163034581986</v>
      </c>
      <c r="J58" s="3">
        <f t="shared" si="1"/>
        <v>28.089432645287616</v>
      </c>
      <c r="K58" s="3">
        <f>(I58*$D$6)-ATAN(I58)*$D$6+$D$20</f>
        <v>-7.2549103494410279</v>
      </c>
      <c r="L58" s="3">
        <f t="shared" si="7"/>
        <v>27.864552314949687</v>
      </c>
      <c r="M58" s="3">
        <f t="shared" si="8"/>
        <v>-3.5472454977886354</v>
      </c>
      <c r="N58" s="3"/>
      <c r="O58" s="3">
        <f t="shared" si="9"/>
        <v>27.864552314949687</v>
      </c>
      <c r="P58" s="3">
        <f t="shared" si="10"/>
        <v>3.5472454977886354</v>
      </c>
      <c r="Q58" s="3">
        <f t="shared" si="2"/>
        <v>26.103920186356049</v>
      </c>
      <c r="R58" s="3">
        <f t="shared" si="3"/>
        <v>3.2976920121491795</v>
      </c>
      <c r="S58" s="3">
        <f t="shared" si="4"/>
        <v>31.747670442063288</v>
      </c>
      <c r="T58" s="3">
        <f t="shared" si="5"/>
        <v>4.0106634740577398</v>
      </c>
      <c r="U58" s="3">
        <f>$D$10*COS((G58-0.5)*PI())</f>
        <v>27.779211636805378</v>
      </c>
      <c r="V58" s="3">
        <f>$D$10*SIN((G58-0.5)*PI())</f>
        <v>3.5093305398005223</v>
      </c>
      <c r="W58" s="3">
        <f t="shared" si="11"/>
        <v>22.818638130232987</v>
      </c>
      <c r="X58" s="3">
        <f t="shared" si="12"/>
        <v>2.8826643719790006</v>
      </c>
    </row>
    <row r="59" spans="7:24" x14ac:dyDescent="0.65">
      <c r="G59" s="3">
        <v>0.55000000000000004</v>
      </c>
      <c r="H59" s="3">
        <f t="shared" si="6"/>
        <v>10.017107862799101</v>
      </c>
      <c r="I59" s="3">
        <f t="shared" si="0"/>
        <v>0.38071369757444617</v>
      </c>
      <c r="J59" s="3">
        <f t="shared" si="1"/>
        <v>28.15371861118156</v>
      </c>
      <c r="K59" s="3">
        <f>(I59*$D$6)-ATAN(I59)*$D$6+$D$20</f>
        <v>-7.2054973964721878</v>
      </c>
      <c r="L59" s="3">
        <f t="shared" si="7"/>
        <v>27.93137944163897</v>
      </c>
      <c r="M59" s="3">
        <f t="shared" si="8"/>
        <v>-3.531276557390953</v>
      </c>
      <c r="N59" s="3"/>
      <c r="O59" s="3">
        <f t="shared" si="9"/>
        <v>27.93137944163897</v>
      </c>
      <c r="P59" s="3">
        <f t="shared" si="10"/>
        <v>3.531276557390953</v>
      </c>
      <c r="Q59" s="3">
        <f t="shared" si="2"/>
        <v>25.987456468218834</v>
      </c>
      <c r="R59" s="3">
        <f t="shared" si="3"/>
        <v>4.1160087481770944</v>
      </c>
      <c r="S59" s="3">
        <f t="shared" si="4"/>
        <v>31.606026899044405</v>
      </c>
      <c r="T59" s="3">
        <f t="shared" si="5"/>
        <v>5.0059028812873922</v>
      </c>
      <c r="U59" s="3">
        <f>$D$10*COS((G59-0.5)*PI())</f>
        <v>27.655273536663856</v>
      </c>
      <c r="V59" s="3">
        <f>$D$10*SIN((G59-0.5)*PI())</f>
        <v>4.3801650211264684</v>
      </c>
      <c r="W59" s="3">
        <f t="shared" si="11"/>
        <v>22.716831833688165</v>
      </c>
      <c r="X59" s="3">
        <f t="shared" si="12"/>
        <v>3.597992695925313</v>
      </c>
    </row>
    <row r="60" spans="7:24" x14ac:dyDescent="0.65">
      <c r="G60" s="3">
        <v>0.56000000000000005</v>
      </c>
      <c r="H60" s="3">
        <f t="shared" si="6"/>
        <v>10.199237096668176</v>
      </c>
      <c r="I60" s="3">
        <f t="shared" si="0"/>
        <v>0.38763576480307244</v>
      </c>
      <c r="J60" s="3">
        <f t="shared" si="1"/>
        <v>28.21903363080833</v>
      </c>
      <c r="K60" s="3">
        <f>(I60*$D$6)-ATAN(I60)*$D$6+$D$20</f>
        <v>-7.1544898811302193</v>
      </c>
      <c r="L60" s="3">
        <f t="shared" si="7"/>
        <v>27.999318561547017</v>
      </c>
      <c r="M60" s="3">
        <f t="shared" si="8"/>
        <v>-3.5145439456208525</v>
      </c>
      <c r="N60" s="3"/>
      <c r="O60" s="3">
        <f t="shared" si="9"/>
        <v>27.999318561547017</v>
      </c>
      <c r="P60" s="3">
        <f t="shared" si="10"/>
        <v>3.5145439456208525</v>
      </c>
      <c r="Q60" s="3">
        <f t="shared" si="2"/>
        <v>25.845346268051131</v>
      </c>
      <c r="R60" s="3">
        <f t="shared" si="3"/>
        <v>4.9302634805023171</v>
      </c>
      <c r="S60" s="3">
        <f t="shared" si="4"/>
        <v>31.433192023318036</v>
      </c>
      <c r="T60" s="3">
        <f t="shared" si="5"/>
        <v>5.9962020667431926</v>
      </c>
      <c r="U60" s="3">
        <f>$D$10*COS((G60-0.5)*PI())</f>
        <v>27.50404302040328</v>
      </c>
      <c r="V60" s="3">
        <f>$D$10*SIN((G60-0.5)*PI())</f>
        <v>5.2466768084002933</v>
      </c>
      <c r="W60" s="3">
        <f t="shared" si="11"/>
        <v>22.59260676675984</v>
      </c>
      <c r="X60" s="3">
        <f t="shared" si="12"/>
        <v>4.30977023547167</v>
      </c>
    </row>
    <row r="61" spans="7:24" x14ac:dyDescent="0.65">
      <c r="G61" s="3">
        <v>0.56999999999999995</v>
      </c>
      <c r="H61" s="3">
        <f t="shared" si="6"/>
        <v>10.381366330537249</v>
      </c>
      <c r="I61" s="3">
        <f t="shared" si="0"/>
        <v>0.3945578320316987</v>
      </c>
      <c r="J61" s="3">
        <f t="shared" si="1"/>
        <v>28.285370575466246</v>
      </c>
      <c r="K61" s="3">
        <f>(I61*$D$6)-ATAN(I61)*$D$6+$D$20</f>
        <v>-7.1018737898344373</v>
      </c>
      <c r="L61" s="3">
        <f t="shared" si="7"/>
        <v>28.068362245745039</v>
      </c>
      <c r="M61" s="3">
        <f t="shared" si="8"/>
        <v>-3.4970315173138427</v>
      </c>
      <c r="N61" s="3"/>
      <c r="O61" s="3">
        <f t="shared" si="9"/>
        <v>28.068362245745039</v>
      </c>
      <c r="P61" s="3">
        <f t="shared" si="10"/>
        <v>3.4970315173138427</v>
      </c>
      <c r="Q61" s="3">
        <f t="shared" si="2"/>
        <v>25.677729831463331</v>
      </c>
      <c r="R61" s="3">
        <f t="shared" si="3"/>
        <v>5.7396526380101998</v>
      </c>
      <c r="S61" s="3">
        <f t="shared" si="4"/>
        <v>31.229336382039918</v>
      </c>
      <c r="T61" s="3">
        <f t="shared" si="5"/>
        <v>6.9805837246893567</v>
      </c>
      <c r="U61" s="3">
        <f>$D$10*COS((G61-0.5)*PI())</f>
        <v>27.325669334284928</v>
      </c>
      <c r="V61" s="3">
        <f>$D$10*SIN((G61-0.5)*PI())</f>
        <v>6.1080107591031876</v>
      </c>
      <c r="W61" s="3">
        <f t="shared" si="11"/>
        <v>22.44608552459119</v>
      </c>
      <c r="X61" s="3">
        <f t="shared" si="12"/>
        <v>5.0172945521204753</v>
      </c>
    </row>
    <row r="62" spans="7:24" x14ac:dyDescent="0.65">
      <c r="G62" s="3">
        <v>0.57999999999999996</v>
      </c>
      <c r="H62" s="3">
        <f t="shared" si="6"/>
        <v>10.563495564406324</v>
      </c>
      <c r="I62" s="3">
        <f t="shared" si="0"/>
        <v>0.40147989926032501</v>
      </c>
      <c r="J62" s="3">
        <f t="shared" si="1"/>
        <v>28.352722272153542</v>
      </c>
      <c r="K62" s="3">
        <f>(I62*$D$6)-ATAN(I62)*$D$6+$D$20</f>
        <v>-7.0476357029565779</v>
      </c>
      <c r="L62" s="3">
        <f t="shared" si="7"/>
        <v>28.13850289517254</v>
      </c>
      <c r="M62" s="3">
        <f t="shared" si="8"/>
        <v>-3.4787231939661662</v>
      </c>
      <c r="N62" s="3"/>
      <c r="O62" s="3">
        <f t="shared" si="9"/>
        <v>28.13850289517254</v>
      </c>
      <c r="P62" s="3">
        <f t="shared" si="10"/>
        <v>3.4787231939661662</v>
      </c>
      <c r="Q62" s="3">
        <f t="shared" si="2"/>
        <v>25.48477257564177</v>
      </c>
      <c r="R62" s="3">
        <f t="shared" si="3"/>
        <v>6.5433774513210343</v>
      </c>
      <c r="S62" s="3">
        <f t="shared" si="4"/>
        <v>30.994661156116198</v>
      </c>
      <c r="T62" s="3">
        <f t="shared" si="5"/>
        <v>7.9580763892753481</v>
      </c>
      <c r="U62" s="3">
        <f>$D$10*COS((G62-0.5)*PI())</f>
        <v>27.120328511601674</v>
      </c>
      <c r="V62" s="3">
        <f>$D$10*SIN((G62-0.5)*PI())</f>
        <v>6.9633168406159296</v>
      </c>
      <c r="W62" s="3">
        <f t="shared" si="11"/>
        <v>22.277412705958518</v>
      </c>
      <c r="X62" s="3">
        <f t="shared" si="12"/>
        <v>5.7198674047916569</v>
      </c>
    </row>
    <row r="63" spans="7:24" x14ac:dyDescent="0.65">
      <c r="G63" s="3">
        <v>0.59</v>
      </c>
      <c r="H63" s="3">
        <f t="shared" si="6"/>
        <v>10.745624798275399</v>
      </c>
      <c r="I63" s="3">
        <f t="shared" si="0"/>
        <v>0.40840196648895133</v>
      </c>
      <c r="J63" s="3">
        <f t="shared" si="1"/>
        <v>28.421081506655419</v>
      </c>
      <c r="K63" s="3">
        <f>(I63*$D$6)-ATAN(I63)*$D$6+$D$20</f>
        <v>-6.9917627903987363</v>
      </c>
      <c r="L63" s="3">
        <f t="shared" si="7"/>
        <v>28.209732741207041</v>
      </c>
      <c r="M63" s="3">
        <f t="shared" si="8"/>
        <v>-3.4596029653158236</v>
      </c>
      <c r="N63" s="3"/>
      <c r="O63" s="3">
        <f t="shared" si="9"/>
        <v>28.209732741207041</v>
      </c>
      <c r="P63" s="3">
        <f t="shared" si="10"/>
        <v>3.4596029653158236</v>
      </c>
      <c r="Q63" s="3">
        <f t="shared" si="2"/>
        <v>25.266664926101928</v>
      </c>
      <c r="R63" s="3">
        <f t="shared" si="3"/>
        <v>7.3406447410789504</v>
      </c>
      <c r="S63" s="3">
        <f t="shared" si="4"/>
        <v>30.729397941662178</v>
      </c>
      <c r="T63" s="3">
        <f t="shared" si="5"/>
        <v>8.9277153932553333</v>
      </c>
      <c r="U63" s="3">
        <f>$D$10*COS((G63-0.5)*PI())</f>
        <v>26.888223198954407</v>
      </c>
      <c r="V63" s="3">
        <f>$D$10*SIN((G63-0.5)*PI())</f>
        <v>7.8117509690984166</v>
      </c>
      <c r="W63" s="3">
        <f t="shared" si="11"/>
        <v>22.086754770569691</v>
      </c>
      <c r="X63" s="3">
        <f t="shared" si="12"/>
        <v>6.4167954389022706</v>
      </c>
    </row>
    <row r="64" spans="7:24" x14ac:dyDescent="0.65">
      <c r="G64" s="3">
        <v>0.6</v>
      </c>
      <c r="H64" s="3">
        <f t="shared" si="6"/>
        <v>10.927754032144472</v>
      </c>
      <c r="I64" s="3">
        <f t="shared" si="0"/>
        <v>0.41532403371757759</v>
      </c>
      <c r="J64" s="3">
        <f t="shared" si="1"/>
        <v>28.490441026591519</v>
      </c>
      <c r="K64" s="3">
        <f>(I64*$D$6)-ATAN(I64)*$D$6+$D$20</f>
        <v>-6.934242806791497</v>
      </c>
      <c r="L64" s="3">
        <f t="shared" si="7"/>
        <v>28.282043846247522</v>
      </c>
      <c r="M64" s="3">
        <f t="shared" si="8"/>
        <v>-3.4396548909188538</v>
      </c>
      <c r="N64" s="3"/>
      <c r="O64" s="3">
        <f t="shared" si="9"/>
        <v>28.282043846247522</v>
      </c>
      <c r="P64" s="3">
        <f t="shared" si="10"/>
        <v>3.4396548909188538</v>
      </c>
      <c r="Q64" s="3">
        <f t="shared" si="2"/>
        <v>25.023622128761449</v>
      </c>
      <c r="R64" s="3">
        <f t="shared" si="3"/>
        <v>8.1306677007241994</v>
      </c>
      <c r="S64" s="3">
        <f t="shared" si="4"/>
        <v>30.433808521444917</v>
      </c>
      <c r="T64" s="3">
        <f t="shared" si="5"/>
        <v>9.8885438199983149</v>
      </c>
      <c r="U64" s="3">
        <f>$D$10*COS((G64-0.5)*PI())</f>
        <v>26.629582456264302</v>
      </c>
      <c r="V64" s="3">
        <f>$D$10*SIN((G64-0.5)*PI())</f>
        <v>8.6524758424985251</v>
      </c>
      <c r="W64" s="3">
        <f t="shared" si="11"/>
        <v>21.874299874788534</v>
      </c>
      <c r="X64" s="3">
        <f t="shared" si="12"/>
        <v>7.1073908706237887</v>
      </c>
    </row>
    <row r="65" spans="7:24" x14ac:dyDescent="0.65">
      <c r="G65" s="3">
        <v>0.61</v>
      </c>
      <c r="H65" s="3">
        <f t="shared" si="6"/>
        <v>11.109883266013547</v>
      </c>
      <c r="I65" s="3">
        <f t="shared" si="0"/>
        <v>0.42224610094620385</v>
      </c>
      <c r="J65" s="3">
        <f t="shared" si="1"/>
        <v>28.560793544421823</v>
      </c>
      <c r="K65" s="3">
        <f>(I65*$D$6)-ATAN(I65)*$D$6+$D$20</f>
        <v>-6.8750640863289068</v>
      </c>
      <c r="L65" s="3">
        <f t="shared" si="7"/>
        <v>28.355428104311514</v>
      </c>
      <c r="M65" s="3">
        <f t="shared" si="8"/>
        <v>-3.4188631017208011</v>
      </c>
      <c r="N65" s="3"/>
      <c r="O65" s="3">
        <f t="shared" si="9"/>
        <v>28.355428104311514</v>
      </c>
      <c r="P65" s="3">
        <f t="shared" si="10"/>
        <v>3.4188631017208011</v>
      </c>
      <c r="Q65" s="3">
        <f t="shared" si="2"/>
        <v>24.755884037518392</v>
      </c>
      <c r="R65" s="3">
        <f t="shared" si="3"/>
        <v>8.9126666729762416</v>
      </c>
      <c r="S65" s="3">
        <f t="shared" si="4"/>
        <v>30.108184606535215</v>
      </c>
      <c r="T65" s="3">
        <f t="shared" si="5"/>
        <v>10.839613447849322</v>
      </c>
      <c r="U65" s="3">
        <f>$D$10*COS((G65-0.5)*PI())</f>
        <v>26.344661530718312</v>
      </c>
      <c r="V65" s="3">
        <f>$D$10*SIN((G65-0.5)*PI())</f>
        <v>9.4846617668681574</v>
      </c>
      <c r="W65" s="3">
        <f t="shared" si="11"/>
        <v>21.640257685947187</v>
      </c>
      <c r="X65" s="3">
        <f t="shared" si="12"/>
        <v>7.7909721656417004</v>
      </c>
    </row>
    <row r="66" spans="7:24" x14ac:dyDescent="0.65">
      <c r="G66" s="3">
        <v>0.62</v>
      </c>
      <c r="H66" s="3">
        <f t="shared" si="6"/>
        <v>11.292012499882622</v>
      </c>
      <c r="I66" s="3">
        <f t="shared" si="0"/>
        <v>0.42916816817483017</v>
      </c>
      <c r="J66" s="3">
        <f t="shared" si="1"/>
        <v>28.632131740409143</v>
      </c>
      <c r="K66" s="3">
        <f>(I66*$D$6)-ATAN(I66)*$D$6+$D$20</f>
        <v>-6.8142155372568549</v>
      </c>
      <c r="L66" s="3">
        <f t="shared" si="7"/>
        <v>28.429877241645919</v>
      </c>
      <c r="M66" s="3">
        <f t="shared" si="8"/>
        <v>-3.3972118016232318</v>
      </c>
      <c r="N66" s="3"/>
      <c r="O66" s="3">
        <f t="shared" si="9"/>
        <v>28.429877241645919</v>
      </c>
      <c r="P66" s="3">
        <f t="shared" si="10"/>
        <v>3.3972118016232318</v>
      </c>
      <c r="Q66" s="3">
        <f t="shared" si="2"/>
        <v>24.463714877544408</v>
      </c>
      <c r="R66" s="3">
        <f t="shared" si="3"/>
        <v>9.6858699192613447</v>
      </c>
      <c r="S66" s="3">
        <f t="shared" si="4"/>
        <v>29.752847548424047</v>
      </c>
      <c r="T66" s="3">
        <f t="shared" si="5"/>
        <v>11.779985685909693</v>
      </c>
      <c r="U66" s="3">
        <f>$D$10*COS((G66-0.5)*PI())</f>
        <v>26.033741604871039</v>
      </c>
      <c r="V66" s="3">
        <f>$D$10*SIN((G66-0.5)*PI())</f>
        <v>10.307487475170982</v>
      </c>
      <c r="W66" s="3">
        <f t="shared" si="11"/>
        <v>21.384859175429785</v>
      </c>
      <c r="X66" s="3">
        <f t="shared" si="12"/>
        <v>8.4668647117475917</v>
      </c>
    </row>
    <row r="67" spans="7:24" x14ac:dyDescent="0.65">
      <c r="G67" s="3">
        <v>0.63</v>
      </c>
      <c r="H67" s="3">
        <f t="shared" si="6"/>
        <v>11.474141733751697</v>
      </c>
      <c r="I67" s="3">
        <f t="shared" si="0"/>
        <v>0.43609023540345648</v>
      </c>
      <c r="J67" s="3">
        <f t="shared" si="1"/>
        <v>28.704448265536506</v>
      </c>
      <c r="K67" s="3">
        <f>(I67*$D$6)-ATAN(I67)*$D$6+$D$20</f>
        <v>-6.7516866360315806</v>
      </c>
      <c r="L67" s="3">
        <f t="shared" si="7"/>
        <v>28.505382817351371</v>
      </c>
      <c r="M67" s="3">
        <f t="shared" si="8"/>
        <v>-3.3746852690452149</v>
      </c>
      <c r="N67" s="3"/>
      <c r="O67" s="3">
        <f t="shared" si="9"/>
        <v>28.505382817351371</v>
      </c>
      <c r="P67" s="3">
        <f t="shared" si="10"/>
        <v>3.3746852690452149</v>
      </c>
      <c r="Q67" s="3">
        <f t="shared" si="2"/>
        <v>24.147402984526376</v>
      </c>
      <c r="R67" s="3">
        <f t="shared" si="3"/>
        <v>10.449514381325384</v>
      </c>
      <c r="S67" s="3">
        <f t="shared" si="4"/>
        <v>29.368148021887396</v>
      </c>
      <c r="T67" s="3">
        <f t="shared" si="5"/>
        <v>12.70873250031298</v>
      </c>
      <c r="U67" s="3">
        <f>$D$10*COS((G67-0.5)*PI())</f>
        <v>25.697129519151471</v>
      </c>
      <c r="V67" s="3">
        <f>$D$10*SIN((G67-0.5)*PI())</f>
        <v>11.120140937773858</v>
      </c>
      <c r="W67" s="3">
        <f t="shared" si="11"/>
        <v>21.108356390731565</v>
      </c>
      <c r="X67" s="3">
        <f t="shared" si="12"/>
        <v>9.1344014845999535</v>
      </c>
    </row>
    <row r="68" spans="7:24" x14ac:dyDescent="0.65">
      <c r="G68" s="3">
        <v>0.64</v>
      </c>
      <c r="H68" s="3">
        <f t="shared" si="6"/>
        <v>11.656270967620772</v>
      </c>
      <c r="I68" s="3">
        <f t="shared" ref="I68:I104" si="13">H68/$D$7</f>
        <v>0.4430123026320828</v>
      </c>
      <c r="J68" s="3">
        <f t="shared" ref="J68:J104" si="14">SQRT($D$7^2+H68^2)</f>
        <v>28.777735744377775</v>
      </c>
      <c r="K68" s="3">
        <f>(I68*$D$6)-ATAN(I68)*$D$6+$D$20</f>
        <v>-6.6874674211648912</v>
      </c>
      <c r="L68" s="3">
        <f t="shared" si="7"/>
        <v>28.581936224020229</v>
      </c>
      <c r="M68" s="3">
        <f t="shared" si="8"/>
        <v>-3.3512678584796136</v>
      </c>
      <c r="N68" s="3"/>
      <c r="O68" s="3">
        <f t="shared" si="9"/>
        <v>28.581936224020229</v>
      </c>
      <c r="P68" s="3">
        <f t="shared" si="10"/>
        <v>3.3512678584796136</v>
      </c>
      <c r="Q68" s="3">
        <f t="shared" ref="Q68:Q104" si="15">$D$7*COS((G68-0.5)*PI())</f>
        <v>23.807260520113907</v>
      </c>
      <c r="R68" s="3">
        <f t="shared" ref="R68:R104" si="16">$D$7*SIN((G68-0.5)*PI())</f>
        <v>11.202846434280216</v>
      </c>
      <c r="S68" s="3">
        <f t="shared" ref="S68:S104" si="17">$D$8*COS((G68-0.5)*PI())</f>
        <v>28.954465678912623</v>
      </c>
      <c r="T68" s="3">
        <f t="shared" ref="T68:T104" si="18">$D$8*SIN((G68-0.5)*PI())</f>
        <v>13.624937330082327</v>
      </c>
      <c r="U68" s="3">
        <f>$D$10*COS((G68-0.5)*PI())</f>
        <v>25.335157469048546</v>
      </c>
      <c r="V68" s="3">
        <f>$D$10*SIN((G68-0.5)*PI())</f>
        <v>11.921820163822035</v>
      </c>
      <c r="W68" s="3">
        <f t="shared" si="11"/>
        <v>20.811022206718448</v>
      </c>
      <c r="X68" s="3">
        <f t="shared" si="12"/>
        <v>9.7929237059966727</v>
      </c>
    </row>
    <row r="69" spans="7:24" x14ac:dyDescent="0.65">
      <c r="G69" s="3">
        <v>0.65</v>
      </c>
      <c r="H69" s="3">
        <f t="shared" ref="H69:H105" si="19">G69*SQRT($D$8^2-$D$7^2)</f>
        <v>11.838400201489847</v>
      </c>
      <c r="I69" s="3">
        <f t="shared" si="13"/>
        <v>0.44993436986070912</v>
      </c>
      <c r="J69" s="3">
        <f t="shared" si="14"/>
        <v>28.851986777920064</v>
      </c>
      <c r="K69" s="3">
        <f>(I69*$D$6)-ATAN(I69)*$D$6+$D$20</f>
        <v>-6.6215484867727792</v>
      </c>
      <c r="L69" s="3">
        <f t="shared" ref="L69:L104" si="20">$J69*COS($K69/$D$6)</f>
        <v>28.659528688388036</v>
      </c>
      <c r="M69" s="3">
        <f t="shared" ref="M69:M104" si="21">$J69*SIN($K69/$D$6)</f>
        <v>-3.3269440020441134</v>
      </c>
      <c r="N69" s="3"/>
      <c r="O69" s="3">
        <f t="shared" ref="O69:O104" si="22">L69</f>
        <v>28.659528688388036</v>
      </c>
      <c r="P69" s="3">
        <f t="shared" ref="P69:P104" si="23">-M69</f>
        <v>3.3269440020441134</v>
      </c>
      <c r="Q69" s="3">
        <f t="shared" si="15"/>
        <v>23.443623163853488</v>
      </c>
      <c r="R69" s="3">
        <f t="shared" si="16"/>
        <v>11.945122630340451</v>
      </c>
      <c r="S69" s="3">
        <f t="shared" si="17"/>
        <v>28.512208774027773</v>
      </c>
      <c r="T69" s="3">
        <f t="shared" si="18"/>
        <v>14.527695991665498</v>
      </c>
      <c r="U69" s="3">
        <f>$D$10*COS((G69-0.5)*PI())</f>
        <v>24.9481826772743</v>
      </c>
      <c r="V69" s="3">
        <f>$D$10*SIN((G69-0.5)*PI())</f>
        <v>12.711733992707311</v>
      </c>
      <c r="W69" s="3">
        <f t="shared" ref="W69:W104" si="24">$D$9*COS((G69-0.5)*PI())</f>
        <v>20.49315005633246</v>
      </c>
      <c r="X69" s="3">
        <f t="shared" ref="X69:X104" si="25">$D$9*SIN((G69-0.5)*PI())</f>
        <v>10.441781494009577</v>
      </c>
    </row>
    <row r="70" spans="7:24" x14ac:dyDescent="0.65">
      <c r="G70" s="3">
        <v>0.66</v>
      </c>
      <c r="H70" s="3">
        <f t="shared" si="19"/>
        <v>12.02052943535892</v>
      </c>
      <c r="I70" s="3">
        <f t="shared" si="13"/>
        <v>0.45685643708933538</v>
      </c>
      <c r="J70" s="3">
        <f t="shared" si="14"/>
        <v>28.927193946336544</v>
      </c>
      <c r="K70" s="3">
        <f>(I70*$D$6)-ATAN(I70)*$D$6+$D$20</f>
        <v>-6.5539209758438854</v>
      </c>
      <c r="L70" s="3">
        <f t="shared" si="20"/>
        <v>28.738151271998547</v>
      </c>
      <c r="M70" s="3">
        <f t="shared" si="21"/>
        <v>-3.3016982110268387</v>
      </c>
      <c r="N70" s="3"/>
      <c r="O70" s="3">
        <f t="shared" si="22"/>
        <v>28.738151271998547</v>
      </c>
      <c r="P70" s="3">
        <f t="shared" si="23"/>
        <v>3.3016982110268387</v>
      </c>
      <c r="Q70" s="3">
        <f t="shared" si="15"/>
        <v>23.056849781913265</v>
      </c>
      <c r="R70" s="3">
        <f t="shared" si="16"/>
        <v>12.675610432516676</v>
      </c>
      <c r="S70" s="3">
        <f t="shared" si="17"/>
        <v>28.041813761403635</v>
      </c>
      <c r="T70" s="3">
        <f t="shared" si="18"/>
        <v>15.41611757125489</v>
      </c>
      <c r="U70" s="3">
        <f>$D$10*COS((G70-0.5)*PI())</f>
        <v>24.536587041228181</v>
      </c>
      <c r="V70" s="3">
        <f>$D$10*SIN((G70-0.5)*PI())</f>
        <v>13.48910287484803</v>
      </c>
      <c r="W70" s="3">
        <f t="shared" si="24"/>
        <v>20.155053641008863</v>
      </c>
      <c r="X70" s="3">
        <f t="shared" si="25"/>
        <v>11.080334504339453</v>
      </c>
    </row>
    <row r="71" spans="7:24" x14ac:dyDescent="0.65">
      <c r="G71" s="3">
        <v>0.67</v>
      </c>
      <c r="H71" s="3">
        <f t="shared" si="19"/>
        <v>12.202658669227995</v>
      </c>
      <c r="I71" s="3">
        <f t="shared" si="13"/>
        <v>0.46377850431796169</v>
      </c>
      <c r="J71" s="3">
        <f t="shared" si="14"/>
        <v>29.003349811708382</v>
      </c>
      <c r="K71" s="3">
        <f>(I71*$D$6)-ATAN(I71)*$D$6+$D$20</f>
        <v>-6.4845765732443272</v>
      </c>
      <c r="L71" s="3">
        <f t="shared" si="20"/>
        <v>28.817794871882139</v>
      </c>
      <c r="M71" s="3">
        <f t="shared" si="21"/>
        <v>-3.2755150774264852</v>
      </c>
      <c r="N71" s="3"/>
      <c r="O71" s="3">
        <f t="shared" si="22"/>
        <v>28.817794871882139</v>
      </c>
      <c r="P71" s="3">
        <f t="shared" si="23"/>
        <v>3.2755150774264852</v>
      </c>
      <c r="Q71" s="3">
        <f t="shared" si="15"/>
        <v>22.647322072925505</v>
      </c>
      <c r="R71" s="3">
        <f t="shared" si="16"/>
        <v>13.393588937540997</v>
      </c>
      <c r="S71" s="3">
        <f t="shared" si="17"/>
        <v>27.543744864126197</v>
      </c>
      <c r="T71" s="3">
        <f t="shared" si="18"/>
        <v>16.289325304011882</v>
      </c>
      <c r="U71" s="3">
        <f>$D$10*COS((G71-0.5)*PI())</f>
        <v>24.10077675611042</v>
      </c>
      <c r="V71" s="3">
        <f>$D$10*SIN((G71-0.5)*PI())</f>
        <v>14.253159641010397</v>
      </c>
      <c r="W71" s="3">
        <f t="shared" si="24"/>
        <v>19.797066621090703</v>
      </c>
      <c r="X71" s="3">
        <f t="shared" si="25"/>
        <v>11.707952562258541</v>
      </c>
    </row>
    <row r="72" spans="7:24" x14ac:dyDescent="0.65">
      <c r="G72" s="3">
        <v>0.68</v>
      </c>
      <c r="H72" s="3">
        <f t="shared" si="19"/>
        <v>12.38478790309707</v>
      </c>
      <c r="I72" s="3">
        <f t="shared" si="13"/>
        <v>0.47070057154658795</v>
      </c>
      <c r="J72" s="3">
        <f t="shared" si="14"/>
        <v>29.080446920694651</v>
      </c>
      <c r="K72" s="3">
        <f>(I72*$D$6)-ATAN(I72)*$D$6+$D$20</f>
        <v>-6.4135074984750897</v>
      </c>
      <c r="L72" s="3">
        <f t="shared" si="20"/>
        <v>28.898450221247625</v>
      </c>
      <c r="M72" s="3">
        <f t="shared" si="21"/>
        <v>-3.248379275486815</v>
      </c>
      <c r="N72" s="3"/>
      <c r="O72" s="3">
        <f t="shared" si="22"/>
        <v>28.898450221247625</v>
      </c>
      <c r="P72" s="3">
        <f t="shared" si="23"/>
        <v>3.248379275486815</v>
      </c>
      <c r="Q72" s="3">
        <f t="shared" si="15"/>
        <v>22.215444191296093</v>
      </c>
      <c r="R72" s="3">
        <f t="shared" si="16"/>
        <v>14.098349587311558</v>
      </c>
      <c r="S72" s="3">
        <f t="shared" si="17"/>
        <v>27.018493616064479</v>
      </c>
      <c r="T72" s="3">
        <f t="shared" si="18"/>
        <v>17.146457439327897</v>
      </c>
      <c r="U72" s="3">
        <f>$D$10*COS((G72-0.5)*PI())</f>
        <v>23.641181914056418</v>
      </c>
      <c r="V72" s="3">
        <f>$D$10*SIN((G72-0.5)*PI())</f>
        <v>15.00315025941191</v>
      </c>
      <c r="W72" s="3">
        <f t="shared" si="24"/>
        <v>19.419542286546346</v>
      </c>
      <c r="X72" s="3">
        <f t="shared" si="25"/>
        <v>12.324016284516926</v>
      </c>
    </row>
    <row r="73" spans="7:24" x14ac:dyDescent="0.65">
      <c r="G73" s="3">
        <v>0.69</v>
      </c>
      <c r="H73" s="3">
        <f t="shared" si="19"/>
        <v>12.566917136966143</v>
      </c>
      <c r="I73" s="3">
        <f t="shared" si="13"/>
        <v>0.47762263877521421</v>
      </c>
      <c r="J73" s="3">
        <f t="shared" si="14"/>
        <v>29.158477807149204</v>
      </c>
      <c r="K73" s="3">
        <f>(I73*$D$6)-ATAN(I73)*$D$6+$D$20</f>
        <v>-6.3407064981981538</v>
      </c>
      <c r="L73" s="3">
        <f t="shared" si="20"/>
        <v>28.980107890187462</v>
      </c>
      <c r="M73" s="3">
        <f t="shared" si="21"/>
        <v>-3.2202755632254418</v>
      </c>
      <c r="N73" s="3"/>
      <c r="O73" s="3">
        <f t="shared" si="22"/>
        <v>28.980107890187462</v>
      </c>
      <c r="P73" s="3">
        <f t="shared" si="23"/>
        <v>3.2202755632254418</v>
      </c>
      <c r="Q73" s="3">
        <f t="shared" si="15"/>
        <v>21.761642348352964</v>
      </c>
      <c r="R73" s="3">
        <f t="shared" si="16"/>
        <v>14.789196868153805</v>
      </c>
      <c r="S73" s="3">
        <f t="shared" si="17"/>
        <v>26.466578376785982</v>
      </c>
      <c r="T73" s="3">
        <f t="shared" si="18"/>
        <v>17.986668091268175</v>
      </c>
      <c r="U73" s="3">
        <f>$D$10*COS((G73-0.5)*PI())</f>
        <v>23.158256079687735</v>
      </c>
      <c r="V73" s="3">
        <f>$D$10*SIN((G73-0.5)*PI())</f>
        <v>15.738334579859654</v>
      </c>
      <c r="W73" s="3">
        <f t="shared" si="24"/>
        <v>19.022853208314924</v>
      </c>
      <c r="X73" s="3">
        <f t="shared" si="25"/>
        <v>12.927917690599001</v>
      </c>
    </row>
    <row r="74" spans="7:24" x14ac:dyDescent="0.65">
      <c r="G74" s="3">
        <v>0.7</v>
      </c>
      <c r="H74" s="3">
        <f t="shared" si="19"/>
        <v>12.749046370835218</v>
      </c>
      <c r="I74" s="3">
        <f t="shared" si="13"/>
        <v>0.48454470600384053</v>
      </c>
      <c r="J74" s="3">
        <f t="shared" si="14"/>
        <v>29.237434994683547</v>
      </c>
      <c r="K74" s="3">
        <f>(I74*$D$6)-ATAN(I74)*$D$6+$D$20</f>
        <v>-6.2661668385471554</v>
      </c>
      <c r="L74" s="3">
        <f t="shared" si="20"/>
        <v>29.062758286396264</v>
      </c>
      <c r="M74" s="3">
        <f t="shared" si="21"/>
        <v>-3.1911887839567403</v>
      </c>
      <c r="N74" s="3"/>
      <c r="O74" s="3">
        <f t="shared" si="22"/>
        <v>29.062758286396264</v>
      </c>
      <c r="P74" s="3">
        <f t="shared" si="23"/>
        <v>3.1911887839567403</v>
      </c>
      <c r="Q74" s="3">
        <f t="shared" si="15"/>
        <v>21.28636439172692</v>
      </c>
      <c r="R74" s="3">
        <f t="shared" si="16"/>
        <v>15.465448997208568</v>
      </c>
      <c r="S74" s="3">
        <f t="shared" si="17"/>
        <v>25.888543819998318</v>
      </c>
      <c r="T74" s="3">
        <f t="shared" si="18"/>
        <v>18.809128073359137</v>
      </c>
      <c r="U74" s="3">
        <f>$D$10*COS((G74-0.5)*PI())</f>
        <v>22.652475842498529</v>
      </c>
      <c r="V74" s="3">
        <f>$D$10*SIN((G74-0.5)*PI())</f>
        <v>16.457987064189243</v>
      </c>
      <c r="W74" s="3">
        <f t="shared" si="24"/>
        <v>18.607390870623792</v>
      </c>
      <c r="X74" s="3">
        <f t="shared" si="25"/>
        <v>13.51906080272688</v>
      </c>
    </row>
    <row r="75" spans="7:24" x14ac:dyDescent="0.65">
      <c r="G75" s="3">
        <v>0.71</v>
      </c>
      <c r="H75" s="3">
        <f t="shared" si="19"/>
        <v>12.931175604704293</v>
      </c>
      <c r="I75" s="3">
        <f t="shared" si="13"/>
        <v>0.49146677323246685</v>
      </c>
      <c r="J75" s="3">
        <f t="shared" si="14"/>
        <v>29.317310999174854</v>
      </c>
      <c r="K75" s="3">
        <f>(I75*$D$6)-ATAN(I75)*$D$6+$D$20</f>
        <v>-6.1898822972384639</v>
      </c>
      <c r="L75" s="3">
        <f t="shared" si="20"/>
        <v>29.146391655902498</v>
      </c>
      <c r="M75" s="3">
        <f t="shared" si="21"/>
        <v>-3.1611038678088623</v>
      </c>
      <c r="N75" s="3"/>
      <c r="O75" s="3">
        <f t="shared" si="22"/>
        <v>29.146391655902498</v>
      </c>
      <c r="P75" s="3">
        <f t="shared" si="23"/>
        <v>3.1611038678088623</v>
      </c>
      <c r="Q75" s="3">
        <f t="shared" si="15"/>
        <v>20.790079363380162</v>
      </c>
      <c r="R75" s="3">
        <f t="shared" si="16"/>
        <v>16.126438595269374</v>
      </c>
      <c r="S75" s="3">
        <f t="shared" si="17"/>
        <v>25.284960396022093</v>
      </c>
      <c r="T75" s="3">
        <f t="shared" si="18"/>
        <v>19.613025716895244</v>
      </c>
      <c r="U75" s="3">
        <f>$D$10*COS((G75-0.5)*PI())</f>
        <v>22.124340346519332</v>
      </c>
      <c r="V75" s="3">
        <f>$D$10*SIN((G75-0.5)*PI())</f>
        <v>17.161397502283339</v>
      </c>
      <c r="W75" s="3">
        <f t="shared" si="24"/>
        <v>18.17356528464088</v>
      </c>
      <c r="X75" s="3">
        <f t="shared" si="25"/>
        <v>14.096862234018456</v>
      </c>
    </row>
    <row r="76" spans="7:24" x14ac:dyDescent="0.65">
      <c r="G76" s="3">
        <v>0.72</v>
      </c>
      <c r="H76" s="3">
        <f t="shared" si="19"/>
        <v>13.113304838573367</v>
      </c>
      <c r="I76" s="3">
        <f t="shared" si="13"/>
        <v>0.49838884046109305</v>
      </c>
      <c r="J76" s="3">
        <f t="shared" si="14"/>
        <v>29.398098331218485</v>
      </c>
      <c r="K76" s="3">
        <f>(I76*$D$6)-ATAN(I76)*$D$6+$D$20</f>
        <v>-6.1118471554978253</v>
      </c>
      <c r="L76" s="3">
        <f t="shared" si="20"/>
        <v>29.230998083813496</v>
      </c>
      <c r="M76" s="3">
        <f t="shared" si="21"/>
        <v>-3.1300058332346214</v>
      </c>
      <c r="N76" s="3"/>
      <c r="O76" s="3">
        <f t="shared" si="22"/>
        <v>29.230998083813496</v>
      </c>
      <c r="P76" s="3">
        <f t="shared" si="23"/>
        <v>3.1300058332346214</v>
      </c>
      <c r="Q76" s="3">
        <f t="shared" si="15"/>
        <v>20.273277036718451</v>
      </c>
      <c r="R76" s="3">
        <f t="shared" si="16"/>
        <v>16.771513345405172</v>
      </c>
      <c r="S76" s="3">
        <f t="shared" si="17"/>
        <v>24.65642376882526</v>
      </c>
      <c r="T76" s="3">
        <f t="shared" si="18"/>
        <v>20.397567671958068</v>
      </c>
      <c r="U76" s="3">
        <f>$D$10*COS((G76-0.5)*PI())</f>
        <v>21.574370797722104</v>
      </c>
      <c r="V76" s="3">
        <f>$D$10*SIN((G76-0.5)*PI())</f>
        <v>17.847871712963311</v>
      </c>
      <c r="W76" s="3">
        <f t="shared" si="24"/>
        <v>17.721804583843156</v>
      </c>
      <c r="X76" s="3">
        <f t="shared" si="25"/>
        <v>14.660751764219862</v>
      </c>
    </row>
    <row r="77" spans="7:24" x14ac:dyDescent="0.65">
      <c r="G77" s="3">
        <v>0.73</v>
      </c>
      <c r="H77" s="3">
        <f t="shared" si="19"/>
        <v>13.295434072442442</v>
      </c>
      <c r="I77" s="3">
        <f t="shared" si="13"/>
        <v>0.50531090768971942</v>
      </c>
      <c r="J77" s="3">
        <f t="shared" si="14"/>
        <v>29.479789498524287</v>
      </c>
      <c r="K77" s="3">
        <f>(I77*$D$6)-ATAN(I77)*$D$6+$D$20</f>
        <v>-6.0320561898179772</v>
      </c>
      <c r="L77" s="3">
        <f t="shared" si="20"/>
        <v>29.316567495073588</v>
      </c>
      <c r="M77" s="3">
        <f t="shared" si="21"/>
        <v>-3.0978797885162619</v>
      </c>
      <c r="N77" s="3"/>
      <c r="O77" s="3">
        <f t="shared" si="22"/>
        <v>29.316567495073588</v>
      </c>
      <c r="P77" s="3">
        <f t="shared" si="23"/>
        <v>3.0978797885162619</v>
      </c>
      <c r="Q77" s="3">
        <f t="shared" si="15"/>
        <v>19.736467433243892</v>
      </c>
      <c r="R77" s="3">
        <f t="shared" si="16"/>
        <v>17.400036636718401</v>
      </c>
      <c r="S77" s="3">
        <f t="shared" si="17"/>
        <v>24.003554228174707</v>
      </c>
      <c r="T77" s="3">
        <f t="shared" si="18"/>
        <v>21.161979690356858</v>
      </c>
      <c r="U77" s="3">
        <f>$D$10*COS((G77-0.5)*PI())</f>
        <v>21.003109949652867</v>
      </c>
      <c r="V77" s="3">
        <f>$D$10*SIN((G77-0.5)*PI())</f>
        <v>18.516732229062249</v>
      </c>
      <c r="W77" s="3">
        <f t="shared" si="24"/>
        <v>17.25255460150057</v>
      </c>
      <c r="X77" s="3">
        <f t="shared" si="25"/>
        <v>15.210172902443992</v>
      </c>
    </row>
    <row r="78" spans="7:24" x14ac:dyDescent="0.65">
      <c r="G78" s="3">
        <v>0.74</v>
      </c>
      <c r="H78" s="3">
        <f t="shared" si="19"/>
        <v>13.477563306311517</v>
      </c>
      <c r="I78" s="3">
        <f t="shared" si="13"/>
        <v>0.51223297491834574</v>
      </c>
      <c r="J78" s="3">
        <f t="shared" si="14"/>
        <v>29.562377008256188</v>
      </c>
      <c r="K78" s="3">
        <f>(I78*$D$6)-ATAN(I78)*$D$6+$D$20</f>
        <v>-5.9505046635619347</v>
      </c>
      <c r="L78" s="3">
        <f t="shared" si="20"/>
        <v>29.403089655235327</v>
      </c>
      <c r="M78" s="3">
        <f t="shared" si="21"/>
        <v>-3.0647109332639095</v>
      </c>
      <c r="N78" s="3"/>
      <c r="O78" s="3">
        <f t="shared" si="22"/>
        <v>29.403089655235327</v>
      </c>
      <c r="P78" s="3">
        <f t="shared" si="23"/>
        <v>3.0647109332639095</v>
      </c>
      <c r="Q78" s="3">
        <f t="shared" si="15"/>
        <v>19.180180319225315</v>
      </c>
      <c r="R78" s="3">
        <f t="shared" si="16"/>
        <v>18.011388192603071</v>
      </c>
      <c r="S78" s="3">
        <f t="shared" si="17"/>
        <v>23.32699607748517</v>
      </c>
      <c r="T78" s="3">
        <f t="shared" si="18"/>
        <v>21.905507389718036</v>
      </c>
      <c r="U78" s="3">
        <f>$D$10*COS((G78-0.5)*PI())</f>
        <v>20.411121567799523</v>
      </c>
      <c r="V78" s="3">
        <f>$D$10*SIN((G78-0.5)*PI())</f>
        <v>19.167318966003283</v>
      </c>
      <c r="W78" s="3">
        <f t="shared" si="24"/>
        <v>16.766278430692466</v>
      </c>
      <c r="X78" s="3">
        <f t="shared" si="25"/>
        <v>15.744583436359838</v>
      </c>
    </row>
    <row r="79" spans="7:24" x14ac:dyDescent="0.65">
      <c r="G79" s="3">
        <v>0.75</v>
      </c>
      <c r="H79" s="3">
        <f t="shared" si="19"/>
        <v>13.659692540180592</v>
      </c>
      <c r="I79" s="3">
        <f t="shared" si="13"/>
        <v>0.51915504214697206</v>
      </c>
      <c r="J79" s="3">
        <f t="shared" si="14"/>
        <v>29.645853369314647</v>
      </c>
      <c r="K79" s="3">
        <f>(I79*$D$6)-ATAN(I79)*$D$6+$D$20</f>
        <v>-5.8671883184265692</v>
      </c>
      <c r="L79" s="3">
        <f t="shared" si="20"/>
        <v>29.490554171243815</v>
      </c>
      <c r="M79" s="3">
        <f t="shared" si="21"/>
        <v>-3.0304845599076544</v>
      </c>
      <c r="N79" s="3"/>
      <c r="O79" s="3">
        <f t="shared" si="22"/>
        <v>29.490554171243815</v>
      </c>
      <c r="P79" s="3">
        <f t="shared" si="23"/>
        <v>3.0304845599076544</v>
      </c>
      <c r="Q79" s="3">
        <f t="shared" si="15"/>
        <v>18.604964682882894</v>
      </c>
      <c r="R79" s="3">
        <f t="shared" si="16"/>
        <v>18.604964682882891</v>
      </c>
      <c r="S79" s="3">
        <f t="shared" si="17"/>
        <v>22.627416997969522</v>
      </c>
      <c r="T79" s="3">
        <f t="shared" si="18"/>
        <v>22.627416997969519</v>
      </c>
      <c r="U79" s="3">
        <f>$D$10*COS((G79-0.5)*PI())</f>
        <v>19.798989873223331</v>
      </c>
      <c r="V79" s="3">
        <f>$D$10*SIN((G79-0.5)*PI())</f>
        <v>19.798989873223327</v>
      </c>
      <c r="W79" s="3">
        <f t="shared" si="24"/>
        <v>16.263455967290593</v>
      </c>
      <c r="X79" s="3">
        <f t="shared" si="25"/>
        <v>16.263455967290593</v>
      </c>
    </row>
    <row r="80" spans="7:24" x14ac:dyDescent="0.65">
      <c r="G80" s="3">
        <v>0.76</v>
      </c>
      <c r="H80" s="3">
        <f t="shared" si="19"/>
        <v>13.841821774049667</v>
      </c>
      <c r="I80" s="3">
        <f t="shared" si="13"/>
        <v>0.52607710937559826</v>
      </c>
      <c r="J80" s="3">
        <f t="shared" si="14"/>
        <v>29.730211094561621</v>
      </c>
      <c r="K80" s="3">
        <f>(I80*$D$6)-ATAN(I80)*$D$6+$D$20</f>
        <v>-5.7821033657806478</v>
      </c>
      <c r="L80" s="3">
        <f t="shared" si="20"/>
        <v>29.578950492234025</v>
      </c>
      <c r="M80" s="3">
        <f t="shared" si="21"/>
        <v>-2.9951860551831158</v>
      </c>
      <c r="N80" s="3"/>
      <c r="O80" s="3">
        <f t="shared" si="22"/>
        <v>29.578950492234025</v>
      </c>
      <c r="P80" s="3">
        <f t="shared" si="23"/>
        <v>2.9951860551831158</v>
      </c>
      <c r="Q80" s="3">
        <f t="shared" si="15"/>
        <v>18.011388192603071</v>
      </c>
      <c r="R80" s="3">
        <f t="shared" si="16"/>
        <v>19.180180319225315</v>
      </c>
      <c r="S80" s="3">
        <f t="shared" si="17"/>
        <v>21.905507389718036</v>
      </c>
      <c r="T80" s="3">
        <f t="shared" si="18"/>
        <v>23.32699607748517</v>
      </c>
      <c r="U80" s="3">
        <f>$D$10*COS((G80-0.5)*PI())</f>
        <v>19.167318966003283</v>
      </c>
      <c r="V80" s="3">
        <f>$D$10*SIN((G80-0.5)*PI())</f>
        <v>20.411121567799523</v>
      </c>
      <c r="W80" s="3">
        <f t="shared" si="24"/>
        <v>15.744583436359838</v>
      </c>
      <c r="X80" s="3">
        <f t="shared" si="25"/>
        <v>16.766278430692466</v>
      </c>
    </row>
    <row r="81" spans="7:24" x14ac:dyDescent="0.65">
      <c r="G81" s="3">
        <v>0.77</v>
      </c>
      <c r="H81" s="3">
        <f t="shared" si="19"/>
        <v>14.023951007918741</v>
      </c>
      <c r="I81" s="3">
        <f t="shared" si="13"/>
        <v>0.53299917660422458</v>
      </c>
      <c r="J81" s="3">
        <f t="shared" si="14"/>
        <v>29.815442702987735</v>
      </c>
      <c r="K81" s="3">
        <f>(I81*$D$6)-ATAN(I81)*$D$6+$D$20</f>
        <v>-5.6952464778912226</v>
      </c>
      <c r="L81" s="3">
        <f t="shared" si="20"/>
        <v>29.668267910341076</v>
      </c>
      <c r="M81" s="3">
        <f t="shared" si="21"/>
        <v>-2.9588009016104007</v>
      </c>
      <c r="N81" s="3"/>
      <c r="O81" s="3">
        <f t="shared" si="22"/>
        <v>29.668267910341076</v>
      </c>
      <c r="P81" s="3">
        <f t="shared" si="23"/>
        <v>2.9588009016104007</v>
      </c>
      <c r="Q81" s="3">
        <f t="shared" si="15"/>
        <v>17.400036636718401</v>
      </c>
      <c r="R81" s="3">
        <f t="shared" si="16"/>
        <v>19.736467433243892</v>
      </c>
      <c r="S81" s="3">
        <f t="shared" si="17"/>
        <v>21.161979690356858</v>
      </c>
      <c r="T81" s="3">
        <f t="shared" si="18"/>
        <v>24.003554228174707</v>
      </c>
      <c r="U81" s="3">
        <f>$D$10*COS((G81-0.5)*PI())</f>
        <v>18.516732229062249</v>
      </c>
      <c r="V81" s="3">
        <f>$D$10*SIN((G81-0.5)*PI())</f>
        <v>21.003109949652867</v>
      </c>
      <c r="W81" s="3">
        <f t="shared" si="24"/>
        <v>15.210172902443992</v>
      </c>
      <c r="X81" s="3">
        <f t="shared" si="25"/>
        <v>17.25255460150057</v>
      </c>
    </row>
    <row r="82" spans="7:24" x14ac:dyDescent="0.65">
      <c r="G82" s="3">
        <v>0.78</v>
      </c>
      <c r="H82" s="3">
        <f t="shared" si="19"/>
        <v>14.206080241787816</v>
      </c>
      <c r="I82" s="3">
        <f t="shared" si="13"/>
        <v>0.53992124383285089</v>
      </c>
      <c r="J82" s="3">
        <f t="shared" si="14"/>
        <v>29.901540721821569</v>
      </c>
      <c r="K82" s="3">
        <f>(I82*$D$6)-ATAN(I82)*$D$6+$D$20</f>
        <v>-5.6066147790518865</v>
      </c>
      <c r="L82" s="3">
        <f t="shared" si="20"/>
        <v>29.758495561523421</v>
      </c>
      <c r="M82" s="3">
        <f t="shared" si="21"/>
        <v>-2.9213146789663553</v>
      </c>
      <c r="N82" s="3"/>
      <c r="O82" s="3">
        <f t="shared" si="22"/>
        <v>29.758495561523421</v>
      </c>
      <c r="P82" s="3">
        <f t="shared" si="23"/>
        <v>2.9213146789663553</v>
      </c>
      <c r="Q82" s="3">
        <f t="shared" si="15"/>
        <v>16.771513345405172</v>
      </c>
      <c r="R82" s="3">
        <f t="shared" si="16"/>
        <v>20.273277036718447</v>
      </c>
      <c r="S82" s="3">
        <f t="shared" si="17"/>
        <v>20.397567671958068</v>
      </c>
      <c r="T82" s="3">
        <f t="shared" si="18"/>
        <v>24.656423768825256</v>
      </c>
      <c r="U82" s="3">
        <f>$D$10*COS((G82-0.5)*PI())</f>
        <v>17.847871712963311</v>
      </c>
      <c r="V82" s="3">
        <f>$D$10*SIN((G82-0.5)*PI())</f>
        <v>21.5743707977221</v>
      </c>
      <c r="W82" s="3">
        <f t="shared" si="24"/>
        <v>14.660751764219862</v>
      </c>
      <c r="X82" s="3">
        <f t="shared" si="25"/>
        <v>17.721804583843152</v>
      </c>
    </row>
    <row r="83" spans="7:24" x14ac:dyDescent="0.65">
      <c r="G83" s="3">
        <v>0.79</v>
      </c>
      <c r="H83" s="3">
        <f t="shared" si="19"/>
        <v>14.38820947565689</v>
      </c>
      <c r="I83" s="3">
        <f t="shared" si="13"/>
        <v>0.54684331106147721</v>
      </c>
      <c r="J83" s="3">
        <f t="shared" si="14"/>
        <v>29.988497688580903</v>
      </c>
      <c r="K83" s="3">
        <f>(I83*$D$6)-ATAN(I83)*$D$6+$D$20</f>
        <v>-5.5162058366260016</v>
      </c>
      <c r="L83" s="3">
        <f t="shared" si="20"/>
        <v>29.849622426398906</v>
      </c>
      <c r="M83" s="3">
        <f t="shared" si="21"/>
        <v>-2.88271306574998</v>
      </c>
      <c r="N83" s="3"/>
      <c r="O83" s="3">
        <f t="shared" si="22"/>
        <v>29.849622426398906</v>
      </c>
      <c r="P83" s="3">
        <f t="shared" si="23"/>
        <v>2.88271306574998</v>
      </c>
      <c r="Q83" s="3">
        <f t="shared" si="15"/>
        <v>16.126438595269374</v>
      </c>
      <c r="R83" s="3">
        <f t="shared" si="16"/>
        <v>20.790079363380162</v>
      </c>
      <c r="S83" s="3">
        <f t="shared" si="17"/>
        <v>19.613025716895248</v>
      </c>
      <c r="T83" s="3">
        <f t="shared" si="18"/>
        <v>25.284960396022093</v>
      </c>
      <c r="U83" s="3">
        <f>$D$10*COS((G83-0.5)*PI())</f>
        <v>17.161397502283343</v>
      </c>
      <c r="V83" s="3">
        <f>$D$10*SIN((G83-0.5)*PI())</f>
        <v>22.124340346519332</v>
      </c>
      <c r="W83" s="3">
        <f t="shared" si="24"/>
        <v>14.09686223401846</v>
      </c>
      <c r="X83" s="3">
        <f t="shared" si="25"/>
        <v>18.17356528464088</v>
      </c>
    </row>
    <row r="84" spans="7:24" x14ac:dyDescent="0.65">
      <c r="G84" s="3">
        <v>0.8</v>
      </c>
      <c r="H84" s="3">
        <f t="shared" si="19"/>
        <v>14.570338709525965</v>
      </c>
      <c r="I84" s="3">
        <f t="shared" si="13"/>
        <v>0.55376537829010353</v>
      </c>
      <c r="J84" s="3">
        <f t="shared" si="14"/>
        <v>30.076306153065907</v>
      </c>
      <c r="K84" s="3">
        <f>(I84*$D$6)-ATAN(I84)*$D$6+$D$20</f>
        <v>-5.4240176520176977</v>
      </c>
      <c r="L84" s="3">
        <f t="shared" si="20"/>
        <v>29.94163733109357</v>
      </c>
      <c r="M84" s="3">
        <f t="shared" si="21"/>
        <v>-2.8429818406409235</v>
      </c>
      <c r="N84" s="3"/>
      <c r="O84" s="3">
        <f t="shared" si="22"/>
        <v>29.94163733109357</v>
      </c>
      <c r="P84" s="3">
        <f t="shared" si="23"/>
        <v>2.8429818406409235</v>
      </c>
      <c r="Q84" s="3">
        <f t="shared" si="15"/>
        <v>15.465448997208568</v>
      </c>
      <c r="R84" s="3">
        <f t="shared" si="16"/>
        <v>21.28636439172692</v>
      </c>
      <c r="S84" s="3">
        <f t="shared" si="17"/>
        <v>18.809128073359137</v>
      </c>
      <c r="T84" s="3">
        <f t="shared" si="18"/>
        <v>25.888543819998318</v>
      </c>
      <c r="U84" s="3">
        <f>$D$10*COS((G84-0.5)*PI())</f>
        <v>16.457987064189243</v>
      </c>
      <c r="V84" s="3">
        <f>$D$10*SIN((G84-0.5)*PI())</f>
        <v>22.652475842498529</v>
      </c>
      <c r="W84" s="3">
        <f t="shared" si="24"/>
        <v>13.51906080272688</v>
      </c>
      <c r="X84" s="3">
        <f t="shared" si="25"/>
        <v>18.607390870623792</v>
      </c>
    </row>
    <row r="85" spans="7:24" x14ac:dyDescent="0.65">
      <c r="G85" s="3">
        <v>0.81</v>
      </c>
      <c r="H85" s="3">
        <f t="shared" si="19"/>
        <v>14.75246794339504</v>
      </c>
      <c r="I85" s="3">
        <f t="shared" si="13"/>
        <v>0.56068744551872984</v>
      </c>
      <c r="J85" s="3">
        <f t="shared" si="14"/>
        <v>30.164958679294386</v>
      </c>
      <c r="K85" s="3">
        <f>(I85*$D$6)-ATAN(I85)*$D$6+$D$20</f>
        <v>-5.3300486515829117</v>
      </c>
      <c r="L85" s="3">
        <f t="shared" si="20"/>
        <v>30.034528948103262</v>
      </c>
      <c r="M85" s="3">
        <f t="shared" si="21"/>
        <v>-2.8021068839509162</v>
      </c>
      <c r="N85" s="3"/>
      <c r="O85" s="3">
        <f t="shared" si="22"/>
        <v>30.034528948103262</v>
      </c>
      <c r="P85" s="3">
        <f t="shared" si="23"/>
        <v>2.8021068839509162</v>
      </c>
      <c r="Q85" s="3">
        <f t="shared" si="15"/>
        <v>14.789196868153805</v>
      </c>
      <c r="R85" s="3">
        <f t="shared" si="16"/>
        <v>21.761642348352964</v>
      </c>
      <c r="S85" s="3">
        <f t="shared" si="17"/>
        <v>17.986668091268175</v>
      </c>
      <c r="T85" s="3">
        <f t="shared" si="18"/>
        <v>26.466578376785982</v>
      </c>
      <c r="U85" s="3">
        <f>$D$10*COS((G85-0.5)*PI())</f>
        <v>15.738334579859654</v>
      </c>
      <c r="V85" s="3">
        <f>$D$10*SIN((G85-0.5)*PI())</f>
        <v>23.158256079687735</v>
      </c>
      <c r="W85" s="3">
        <f t="shared" si="24"/>
        <v>12.927917690599001</v>
      </c>
      <c r="X85" s="3">
        <f t="shared" si="25"/>
        <v>19.022853208314924</v>
      </c>
    </row>
    <row r="86" spans="7:24" x14ac:dyDescent="0.65">
      <c r="G86" s="3">
        <v>0.82</v>
      </c>
      <c r="H86" s="3">
        <f t="shared" si="19"/>
        <v>14.934597177264113</v>
      </c>
      <c r="I86" s="3">
        <f t="shared" si="13"/>
        <v>0.56760951274735605</v>
      </c>
      <c r="J86" s="3">
        <f t="shared" si="14"/>
        <v>30.254447847379144</v>
      </c>
      <c r="K86" s="3">
        <f>(I86*$D$6)-ATAN(I86)*$D$6+$D$20</f>
        <v>-5.2342976774925365</v>
      </c>
      <c r="L86" s="3">
        <f t="shared" si="20"/>
        <v>30.128285797167855</v>
      </c>
      <c r="M86" s="3">
        <f t="shared" si="21"/>
        <v>-2.7600741790680714</v>
      </c>
      <c r="N86" s="3"/>
      <c r="O86" s="3">
        <f t="shared" si="22"/>
        <v>30.128285797167855</v>
      </c>
      <c r="P86" s="3">
        <f t="shared" si="23"/>
        <v>2.7600741790680714</v>
      </c>
      <c r="Q86" s="3">
        <f t="shared" si="15"/>
        <v>14.098349587311558</v>
      </c>
      <c r="R86" s="3">
        <f t="shared" si="16"/>
        <v>22.215444191296093</v>
      </c>
      <c r="S86" s="3">
        <f t="shared" si="17"/>
        <v>17.146457439327897</v>
      </c>
      <c r="T86" s="3">
        <f t="shared" si="18"/>
        <v>27.018493616064479</v>
      </c>
      <c r="U86" s="3">
        <f>$D$10*COS((G86-0.5)*PI())</f>
        <v>15.00315025941191</v>
      </c>
      <c r="V86" s="3">
        <f>$D$10*SIN((G86-0.5)*PI())</f>
        <v>23.641181914056418</v>
      </c>
      <c r="W86" s="3">
        <f t="shared" si="24"/>
        <v>12.324016284516926</v>
      </c>
      <c r="X86" s="3">
        <f t="shared" si="25"/>
        <v>19.419542286546346</v>
      </c>
    </row>
    <row r="87" spans="7:24" x14ac:dyDescent="0.65">
      <c r="G87" s="3">
        <v>0.83</v>
      </c>
      <c r="H87" s="3">
        <f t="shared" si="19"/>
        <v>15.116726411133188</v>
      </c>
      <c r="I87" s="3">
        <f t="shared" si="13"/>
        <v>0.57453157997598236</v>
      </c>
      <c r="J87" s="3">
        <f t="shared" si="14"/>
        <v>30.344766255347743</v>
      </c>
      <c r="K87" s="3">
        <f>(I87*$D$6)-ATAN(I87)*$D$6+$D$20</f>
        <v>-5.1367639785592214</v>
      </c>
      <c r="L87" s="3">
        <f t="shared" si="20"/>
        <v>30.222896246158189</v>
      </c>
      <c r="M87" s="3">
        <f t="shared" si="21"/>
        <v>-2.716869813893962</v>
      </c>
      <c r="N87" s="3"/>
      <c r="O87" s="3">
        <f t="shared" si="22"/>
        <v>30.222896246158189</v>
      </c>
      <c r="P87" s="3">
        <f t="shared" si="23"/>
        <v>2.716869813893962</v>
      </c>
      <c r="Q87" s="3">
        <f t="shared" si="15"/>
        <v>13.393588937540999</v>
      </c>
      <c r="R87" s="3">
        <f t="shared" si="16"/>
        <v>22.647322072925501</v>
      </c>
      <c r="S87" s="3">
        <f t="shared" si="17"/>
        <v>16.289325304011886</v>
      </c>
      <c r="T87" s="3">
        <f t="shared" si="18"/>
        <v>27.543744864126193</v>
      </c>
      <c r="U87" s="3">
        <f>$D$10*COS((G87-0.5)*PI())</f>
        <v>14.2531596410104</v>
      </c>
      <c r="V87" s="3">
        <f>$D$10*SIN((G87-0.5)*PI())</f>
        <v>24.10077675611042</v>
      </c>
      <c r="W87" s="3">
        <f t="shared" si="24"/>
        <v>11.707952562258543</v>
      </c>
      <c r="X87" s="3">
        <f t="shared" si="25"/>
        <v>19.7970666210907</v>
      </c>
    </row>
    <row r="88" spans="7:24" x14ac:dyDescent="0.65">
      <c r="G88" s="3">
        <v>0.84</v>
      </c>
      <c r="H88" s="3">
        <f t="shared" si="19"/>
        <v>15.298855645002263</v>
      </c>
      <c r="I88" s="3">
        <f t="shared" si="13"/>
        <v>0.58145364720460868</v>
      </c>
      <c r="J88" s="3">
        <f t="shared" si="14"/>
        <v>30.435906520904826</v>
      </c>
      <c r="K88" s="3">
        <f>(I88*$D$6)-ATAN(I88)*$D$6+$D$20</f>
        <v>-5.0374472010388214</v>
      </c>
      <c r="L88" s="3">
        <f t="shared" si="20"/>
        <v>30.318348511975476</v>
      </c>
      <c r="M88" s="3">
        <f t="shared" si="21"/>
        <v>-2.6724799822732717</v>
      </c>
      <c r="N88" s="3"/>
      <c r="O88" s="3">
        <f t="shared" si="22"/>
        <v>30.318348511975476</v>
      </c>
      <c r="P88" s="3">
        <f t="shared" si="23"/>
        <v>2.6724799822732717</v>
      </c>
      <c r="Q88" s="3">
        <f t="shared" si="15"/>
        <v>12.675610432516676</v>
      </c>
      <c r="R88" s="3">
        <f t="shared" si="16"/>
        <v>23.056849781913265</v>
      </c>
      <c r="S88" s="3">
        <f t="shared" si="17"/>
        <v>15.41611757125489</v>
      </c>
      <c r="T88" s="3">
        <f t="shared" si="18"/>
        <v>28.041813761403635</v>
      </c>
      <c r="U88" s="3">
        <f>$D$10*COS((G88-0.5)*PI())</f>
        <v>13.48910287484803</v>
      </c>
      <c r="V88" s="3">
        <f>$D$10*SIN((G88-0.5)*PI())</f>
        <v>24.536587041228181</v>
      </c>
      <c r="W88" s="3">
        <f t="shared" si="24"/>
        <v>11.080334504339453</v>
      </c>
      <c r="X88" s="3">
        <f t="shared" si="25"/>
        <v>20.155053641008863</v>
      </c>
    </row>
    <row r="89" spans="7:24" x14ac:dyDescent="0.65">
      <c r="G89" s="3">
        <v>0.85</v>
      </c>
      <c r="H89" s="3">
        <f t="shared" si="19"/>
        <v>15.480984878871336</v>
      </c>
      <c r="I89" s="3">
        <f t="shared" si="13"/>
        <v>0.58837571443323489</v>
      </c>
      <c r="J89" s="3">
        <f t="shared" si="14"/>
        <v>30.527861283137447</v>
      </c>
      <c r="K89" s="3">
        <f>(I89*$D$6)-ATAN(I89)*$D$6+$D$20</f>
        <v>-4.9363473794174677</v>
      </c>
      <c r="L89" s="3">
        <f t="shared" si="20"/>
        <v>30.414630661463281</v>
      </c>
      <c r="M89" s="3">
        <f t="shared" si="21"/>
        <v>-2.6268909854160509</v>
      </c>
      <c r="N89" s="3"/>
      <c r="O89" s="3">
        <f t="shared" si="22"/>
        <v>30.414630661463281</v>
      </c>
      <c r="P89" s="3">
        <f t="shared" si="23"/>
        <v>2.6268909854160509</v>
      </c>
      <c r="Q89" s="3">
        <f t="shared" si="15"/>
        <v>11.945122630340451</v>
      </c>
      <c r="R89" s="3">
        <f t="shared" si="16"/>
        <v>23.443623163853484</v>
      </c>
      <c r="S89" s="3">
        <f t="shared" si="17"/>
        <v>14.527695991665498</v>
      </c>
      <c r="T89" s="3">
        <f t="shared" si="18"/>
        <v>28.512208774027769</v>
      </c>
      <c r="U89" s="3">
        <f>$D$10*COS((G89-0.5)*PI())</f>
        <v>12.711733992707311</v>
      </c>
      <c r="V89" s="3">
        <f>$D$10*SIN((G89-0.5)*PI())</f>
        <v>24.948182677274296</v>
      </c>
      <c r="W89" s="3">
        <f t="shared" si="24"/>
        <v>10.441781494009577</v>
      </c>
      <c r="X89" s="3">
        <f t="shared" si="25"/>
        <v>20.49315005633246</v>
      </c>
    </row>
    <row r="90" spans="7:24" x14ac:dyDescent="0.65">
      <c r="G90" s="3">
        <v>0.86</v>
      </c>
      <c r="H90" s="3">
        <f t="shared" si="19"/>
        <v>15.663114112740411</v>
      </c>
      <c r="I90" s="3">
        <f t="shared" si="13"/>
        <v>0.5952977816618612</v>
      </c>
      <c r="J90" s="3">
        <f t="shared" si="14"/>
        <v>30.620623204163682</v>
      </c>
      <c r="K90" s="3">
        <f>(I90*$D$6)-ATAN(I90)*$D$6+$D$20</f>
        <v>-4.8334649271943686</v>
      </c>
      <c r="L90" s="3">
        <f t="shared" si="20"/>
        <v>30.51173061233192</v>
      </c>
      <c r="M90" s="3">
        <f t="shared" si="21"/>
        <v>-2.5800892333123659</v>
      </c>
      <c r="N90" s="3"/>
      <c r="O90" s="3">
        <f t="shared" si="22"/>
        <v>30.51173061233192</v>
      </c>
      <c r="P90" s="3">
        <f t="shared" si="23"/>
        <v>2.5800892333123659</v>
      </c>
      <c r="Q90" s="3">
        <f t="shared" si="15"/>
        <v>11.202846434280215</v>
      </c>
      <c r="R90" s="3">
        <f t="shared" si="16"/>
        <v>23.80726052011391</v>
      </c>
      <c r="S90" s="3">
        <f t="shared" si="17"/>
        <v>13.624937330082325</v>
      </c>
      <c r="T90" s="3">
        <f t="shared" si="18"/>
        <v>28.954465678912626</v>
      </c>
      <c r="U90" s="3">
        <f>$D$10*COS((G90-0.5)*PI())</f>
        <v>11.921820163822034</v>
      </c>
      <c r="V90" s="3">
        <f>$D$10*SIN((G90-0.5)*PI())</f>
        <v>25.335157469048546</v>
      </c>
      <c r="W90" s="3">
        <f t="shared" si="24"/>
        <v>9.7929237059966709</v>
      </c>
      <c r="X90" s="3">
        <f t="shared" si="25"/>
        <v>20.811022206718452</v>
      </c>
    </row>
    <row r="91" spans="7:24" x14ac:dyDescent="0.65">
      <c r="G91" s="3">
        <v>0.87</v>
      </c>
      <c r="H91" s="3">
        <f t="shared" si="19"/>
        <v>15.845243346609486</v>
      </c>
      <c r="I91" s="3">
        <f t="shared" si="13"/>
        <v>0.60221984889048752</v>
      </c>
      <c r="J91" s="3">
        <f t="shared" si="14"/>
        <v>30.714184970725036</v>
      </c>
      <c r="K91" s="3">
        <f>(I91*$D$6)-ATAN(I91)*$D$6+$D$20</f>
        <v>-4.7288006276703829</v>
      </c>
      <c r="L91" s="3">
        <f t="shared" si="20"/>
        <v>30.609636134095275</v>
      </c>
      <c r="M91" s="3">
        <f t="shared" si="21"/>
        <v>-2.5320612461393006</v>
      </c>
      <c r="N91" s="3"/>
      <c r="O91" s="3">
        <f t="shared" si="22"/>
        <v>30.609636134095275</v>
      </c>
      <c r="P91" s="3">
        <f t="shared" si="23"/>
        <v>2.5320612461393006</v>
      </c>
      <c r="Q91" s="3">
        <f t="shared" si="15"/>
        <v>10.449514381325383</v>
      </c>
      <c r="R91" s="3">
        <f t="shared" si="16"/>
        <v>24.147402984526376</v>
      </c>
      <c r="S91" s="3">
        <f t="shared" si="17"/>
        <v>12.708732500312978</v>
      </c>
      <c r="T91" s="3">
        <f t="shared" si="18"/>
        <v>29.368148021887396</v>
      </c>
      <c r="U91" s="3">
        <f>$D$10*COS((G91-0.5)*PI())</f>
        <v>11.120140937773856</v>
      </c>
      <c r="V91" s="3">
        <f>$D$10*SIN((G91-0.5)*PI())</f>
        <v>25.697129519151471</v>
      </c>
      <c r="W91" s="3">
        <f t="shared" si="24"/>
        <v>9.1344014845999535</v>
      </c>
      <c r="X91" s="3">
        <f t="shared" si="25"/>
        <v>21.108356390731565</v>
      </c>
    </row>
    <row r="92" spans="7:24" x14ac:dyDescent="0.65">
      <c r="G92" s="3">
        <v>0.88</v>
      </c>
      <c r="H92" s="3">
        <f t="shared" si="19"/>
        <v>16.027372580478559</v>
      </c>
      <c r="I92" s="3">
        <f t="shared" si="13"/>
        <v>0.60914191611911372</v>
      </c>
      <c r="J92" s="3">
        <f t="shared" si="14"/>
        <v>30.808539295723115</v>
      </c>
      <c r="K92" s="3">
        <f>(I92*$D$6)-ATAN(I92)*$D$6+$D$20</f>
        <v>-4.6223556247517426</v>
      </c>
      <c r="L92" s="3">
        <f t="shared" si="20"/>
        <v>30.708334849019884</v>
      </c>
      <c r="M92" s="3">
        <f t="shared" si="21"/>
        <v>-2.4827936556601631</v>
      </c>
      <c r="N92" s="3"/>
      <c r="O92" s="3">
        <f t="shared" si="22"/>
        <v>30.708334849019884</v>
      </c>
      <c r="P92" s="3">
        <f t="shared" si="23"/>
        <v>2.4827936556601631</v>
      </c>
      <c r="Q92" s="3">
        <f t="shared" si="15"/>
        <v>9.68586991926135</v>
      </c>
      <c r="R92" s="3">
        <f t="shared" si="16"/>
        <v>24.463714877544405</v>
      </c>
      <c r="S92" s="3">
        <f t="shared" si="17"/>
        <v>11.779985685909699</v>
      </c>
      <c r="T92" s="3">
        <f t="shared" si="18"/>
        <v>29.752847548424043</v>
      </c>
      <c r="U92" s="3">
        <f>$D$10*COS((G92-0.5)*PI())</f>
        <v>10.307487475170987</v>
      </c>
      <c r="V92" s="3">
        <f>$D$10*SIN((G92-0.5)*PI())</f>
        <v>26.033741604871039</v>
      </c>
      <c r="W92" s="3">
        <f t="shared" si="24"/>
        <v>8.4668647117475953</v>
      </c>
      <c r="X92" s="3">
        <f t="shared" si="25"/>
        <v>21.384859175429781</v>
      </c>
    </row>
    <row r="93" spans="7:24" x14ac:dyDescent="0.65">
      <c r="G93" s="3">
        <v>0.89</v>
      </c>
      <c r="H93" s="3">
        <f t="shared" si="19"/>
        <v>16.209501814347636</v>
      </c>
      <c r="I93" s="3">
        <f t="shared" si="13"/>
        <v>0.61606398334774015</v>
      </c>
      <c r="J93" s="3">
        <f t="shared" si="14"/>
        <v>30.903678919701107</v>
      </c>
      <c r="K93" s="3">
        <f>(I93*$D$6)-ATAN(I93)*$D$6+$D$20</f>
        <v>-4.5141314137780579</v>
      </c>
      <c r="L93" s="3">
        <f t="shared" si="20"/>
        <v>30.807814233086344</v>
      </c>
      <c r="M93" s="3">
        <f t="shared" si="21"/>
        <v>-2.4322732066158195</v>
      </c>
      <c r="N93" s="3"/>
      <c r="O93" s="3">
        <f t="shared" si="22"/>
        <v>30.807814233086344</v>
      </c>
      <c r="P93" s="3">
        <f t="shared" si="23"/>
        <v>2.4322732066158195</v>
      </c>
      <c r="Q93" s="3">
        <f t="shared" si="15"/>
        <v>8.9126666729762469</v>
      </c>
      <c r="R93" s="3">
        <f t="shared" si="16"/>
        <v>24.755884037518392</v>
      </c>
      <c r="S93" s="3">
        <f t="shared" si="17"/>
        <v>10.839613447849327</v>
      </c>
      <c r="T93" s="3">
        <f t="shared" si="18"/>
        <v>30.108184606535215</v>
      </c>
      <c r="U93" s="3">
        <f>$D$10*COS((G93-0.5)*PI())</f>
        <v>9.484661766868161</v>
      </c>
      <c r="V93" s="3">
        <f>$D$10*SIN((G93-0.5)*PI())</f>
        <v>26.344661530718312</v>
      </c>
      <c r="W93" s="3">
        <f t="shared" si="24"/>
        <v>7.7909721656417039</v>
      </c>
      <c r="X93" s="3">
        <f t="shared" si="25"/>
        <v>21.640257685947187</v>
      </c>
    </row>
    <row r="94" spans="7:24" x14ac:dyDescent="0.65">
      <c r="G94" s="3">
        <v>0.9</v>
      </c>
      <c r="H94" s="3">
        <f t="shared" si="19"/>
        <v>16.391631048216709</v>
      </c>
      <c r="I94" s="3">
        <f t="shared" si="13"/>
        <v>0.62298605057636636</v>
      </c>
      <c r="J94" s="3">
        <f t="shared" si="14"/>
        <v>30.99959661227064</v>
      </c>
      <c r="K94" s="3">
        <f>(I94*$D$6)-ATAN(I94)*$D$6+$D$20</f>
        <v>-4.404129832383278</v>
      </c>
      <c r="L94" s="3">
        <f t="shared" si="20"/>
        <v>30.908061616962868</v>
      </c>
      <c r="M94" s="3">
        <f t="shared" si="21"/>
        <v>-2.3804867581080638</v>
      </c>
      <c r="N94" s="3"/>
      <c r="O94" s="3">
        <f t="shared" si="22"/>
        <v>30.908061616962868</v>
      </c>
      <c r="P94" s="3">
        <f t="shared" si="23"/>
        <v>2.3804867581080638</v>
      </c>
      <c r="Q94" s="3">
        <f t="shared" si="15"/>
        <v>8.130667700724203</v>
      </c>
      <c r="R94" s="3">
        <f t="shared" si="16"/>
        <v>25.023622128761446</v>
      </c>
      <c r="S94" s="3">
        <f t="shared" si="17"/>
        <v>9.8885438199983184</v>
      </c>
      <c r="T94" s="3">
        <f t="shared" si="18"/>
        <v>30.433808521444913</v>
      </c>
      <c r="U94" s="3">
        <f>$D$10*COS((G94-0.5)*PI())</f>
        <v>8.6524758424985286</v>
      </c>
      <c r="V94" s="3">
        <f>$D$10*SIN((G94-0.5)*PI())</f>
        <v>26.629582456264298</v>
      </c>
      <c r="W94" s="3">
        <f t="shared" si="24"/>
        <v>7.1073908706237914</v>
      </c>
      <c r="X94" s="3">
        <f t="shared" si="25"/>
        <v>21.87429987478853</v>
      </c>
    </row>
    <row r="95" spans="7:24" x14ac:dyDescent="0.65">
      <c r="G95" s="3">
        <v>0.91</v>
      </c>
      <c r="H95" s="3">
        <f t="shared" si="19"/>
        <v>16.573760282085786</v>
      </c>
      <c r="I95" s="3">
        <f t="shared" si="13"/>
        <v>0.62990811780499278</v>
      </c>
      <c r="J95" s="3">
        <f t="shared" si="14"/>
        <v>31.096285173484688</v>
      </c>
      <c r="K95" s="3">
        <f>(I95*$D$6)-ATAN(I95)*$D$6+$D$20</f>
        <v>-4.2923530513977699</v>
      </c>
      <c r="L95" s="3">
        <f t="shared" si="20"/>
        <v>31.009064186991026</v>
      </c>
      <c r="M95" s="3">
        <f t="shared" si="21"/>
        <v>-2.327421284974883</v>
      </c>
      <c r="N95" s="3"/>
      <c r="O95" s="3">
        <f t="shared" si="22"/>
        <v>31.009064186991026</v>
      </c>
      <c r="P95" s="3">
        <f t="shared" si="23"/>
        <v>2.327421284974883</v>
      </c>
      <c r="Q95" s="3">
        <f t="shared" si="15"/>
        <v>7.340644741078953</v>
      </c>
      <c r="R95" s="3">
        <f t="shared" si="16"/>
        <v>25.266664926101928</v>
      </c>
      <c r="S95" s="3">
        <f t="shared" si="17"/>
        <v>8.9277153932553368</v>
      </c>
      <c r="T95" s="3">
        <f t="shared" si="18"/>
        <v>30.729397941662178</v>
      </c>
      <c r="U95" s="3">
        <f>$D$10*COS((G95-0.5)*PI())</f>
        <v>7.8117509690984193</v>
      </c>
      <c r="V95" s="3">
        <f>$D$10*SIN((G95-0.5)*PI())</f>
        <v>26.888223198954407</v>
      </c>
      <c r="W95" s="3">
        <f t="shared" si="24"/>
        <v>6.4167954389022732</v>
      </c>
      <c r="X95" s="3">
        <f t="shared" si="25"/>
        <v>22.086754770569691</v>
      </c>
    </row>
    <row r="96" spans="7:24" x14ac:dyDescent="0.65">
      <c r="G96" s="3">
        <v>0.92</v>
      </c>
      <c r="H96" s="3">
        <f t="shared" si="19"/>
        <v>16.755889515954859</v>
      </c>
      <c r="I96" s="3">
        <f t="shared" si="13"/>
        <v>0.63683018503361899</v>
      </c>
      <c r="J96" s="3">
        <f t="shared" si="14"/>
        <v>31.193737435157164</v>
      </c>
      <c r="K96" s="3">
        <f>(I96*$D$6)-ATAN(I96)*$D$6+$D$20</f>
        <v>-4.1788035657994431</v>
      </c>
      <c r="L96" s="3">
        <f t="shared" si="20"/>
        <v>31.110808986183478</v>
      </c>
      <c r="M96" s="3">
        <f t="shared" si="21"/>
        <v>-2.2730638791575548</v>
      </c>
      <c r="N96" s="3"/>
      <c r="O96" s="3">
        <f t="shared" si="22"/>
        <v>31.110808986183478</v>
      </c>
      <c r="P96" s="3">
        <f t="shared" si="23"/>
        <v>2.2730638791575548</v>
      </c>
      <c r="Q96" s="3">
        <f t="shared" si="15"/>
        <v>6.543377451321037</v>
      </c>
      <c r="R96" s="3">
        <f t="shared" si="16"/>
        <v>25.484772575641767</v>
      </c>
      <c r="S96" s="3">
        <f t="shared" si="17"/>
        <v>7.9580763892753517</v>
      </c>
      <c r="T96" s="3">
        <f t="shared" si="18"/>
        <v>30.994661156116194</v>
      </c>
      <c r="U96" s="3">
        <f>$D$10*COS((G96-0.5)*PI())</f>
        <v>6.9633168406159331</v>
      </c>
      <c r="V96" s="3">
        <f>$D$10*SIN((G96-0.5)*PI())</f>
        <v>27.12032851160167</v>
      </c>
      <c r="W96" s="3">
        <f t="shared" si="24"/>
        <v>5.7198674047916587</v>
      </c>
      <c r="X96" s="3">
        <f t="shared" si="25"/>
        <v>22.277412705958515</v>
      </c>
    </row>
    <row r="97" spans="7:24" x14ac:dyDescent="0.65">
      <c r="G97" s="3">
        <v>0.93</v>
      </c>
      <c r="H97" s="3">
        <f t="shared" si="19"/>
        <v>16.938018749823936</v>
      </c>
      <c r="I97" s="3">
        <f t="shared" si="13"/>
        <v>0.64375225226224542</v>
      </c>
      <c r="J97" s="3">
        <f t="shared" si="14"/>
        <v>31.291946262129919</v>
      </c>
      <c r="K97" s="3">
        <f>(I97*$D$6)-ATAN(I97)*$D$6+$D$20</f>
        <v>-4.0634841857212596</v>
      </c>
      <c r="L97" s="3">
        <f t="shared" si="20"/>
        <v>31.213282915233783</v>
      </c>
      <c r="M97" s="3">
        <f t="shared" si="21"/>
        <v>-2.2174017510594322</v>
      </c>
      <c r="N97" s="3"/>
      <c r="O97" s="3">
        <f t="shared" si="22"/>
        <v>31.213282915233783</v>
      </c>
      <c r="P97" s="3">
        <f t="shared" si="23"/>
        <v>2.2174017510594322</v>
      </c>
      <c r="Q97" s="3">
        <f t="shared" si="15"/>
        <v>5.7396526380102015</v>
      </c>
      <c r="R97" s="3">
        <f t="shared" si="16"/>
        <v>25.677729831463331</v>
      </c>
      <c r="S97" s="3">
        <f t="shared" si="17"/>
        <v>6.9805837246893594</v>
      </c>
      <c r="T97" s="3">
        <f t="shared" si="18"/>
        <v>31.229336382039918</v>
      </c>
      <c r="U97" s="3">
        <f>$D$10*COS((G97-0.5)*PI())</f>
        <v>6.1080107591031894</v>
      </c>
      <c r="V97" s="3">
        <f>$D$10*SIN((G97-0.5)*PI())</f>
        <v>27.325669334284928</v>
      </c>
      <c r="W97" s="3">
        <f t="shared" si="24"/>
        <v>5.017294552120477</v>
      </c>
      <c r="X97" s="3">
        <f t="shared" si="25"/>
        <v>22.44608552459119</v>
      </c>
    </row>
    <row r="98" spans="7:24" x14ac:dyDescent="0.65">
      <c r="G98" s="3">
        <v>0.94</v>
      </c>
      <c r="H98" s="3">
        <f t="shared" si="19"/>
        <v>17.120147983693006</v>
      </c>
      <c r="I98" s="3">
        <f t="shared" si="13"/>
        <v>0.65067431949087151</v>
      </c>
      <c r="J98" s="3">
        <f t="shared" si="14"/>
        <v>31.390904553487896</v>
      </c>
      <c r="K98" s="3">
        <f>(I98*$D$6)-ATAN(I98)*$D$6+$D$20</f>
        <v>-3.9463980275223012</v>
      </c>
      <c r="L98" s="3">
        <f t="shared" si="20"/>
        <v>31.316472733538106</v>
      </c>
      <c r="M98" s="3">
        <f t="shared" si="21"/>
        <v>-2.1604222308963807</v>
      </c>
      <c r="N98" s="3"/>
      <c r="O98" s="3">
        <f t="shared" si="22"/>
        <v>31.316472733538106</v>
      </c>
      <c r="P98" s="3">
        <f t="shared" si="23"/>
        <v>2.1604222308963807</v>
      </c>
      <c r="Q98" s="3">
        <f t="shared" si="15"/>
        <v>4.9302634805023215</v>
      </c>
      <c r="R98" s="3">
        <f t="shared" si="16"/>
        <v>25.845346268051131</v>
      </c>
      <c r="S98" s="3">
        <f t="shared" si="17"/>
        <v>5.9962020667431979</v>
      </c>
      <c r="T98" s="3">
        <f t="shared" si="18"/>
        <v>31.433192023318036</v>
      </c>
      <c r="U98" s="3">
        <f>$D$10*COS((G98-0.5)*PI())</f>
        <v>5.2466768084002986</v>
      </c>
      <c r="V98" s="3">
        <f>$D$10*SIN((G98-0.5)*PI())</f>
        <v>27.50404302040328</v>
      </c>
      <c r="W98" s="3">
        <f t="shared" si="24"/>
        <v>4.3097702354716736</v>
      </c>
      <c r="X98" s="3">
        <f t="shared" si="25"/>
        <v>22.59260676675984</v>
      </c>
    </row>
    <row r="99" spans="7:24" x14ac:dyDescent="0.65">
      <c r="G99" s="3">
        <v>0.95</v>
      </c>
      <c r="H99" s="3">
        <f t="shared" si="19"/>
        <v>17.302277217562082</v>
      </c>
      <c r="I99" s="3">
        <f t="shared" si="13"/>
        <v>0.65759638671949783</v>
      </c>
      <c r="J99" s="3">
        <f t="shared" si="14"/>
        <v>31.490605243723202</v>
      </c>
      <c r="K99" s="3">
        <f>(I99*$D$6)-ATAN(I99)*$D$6+$D$20</f>
        <v>-3.827548504928922</v>
      </c>
      <c r="L99" s="3">
        <f t="shared" si="20"/>
        <v>31.420365060228811</v>
      </c>
      <c r="M99" s="3">
        <f t="shared" si="21"/>
        <v>-2.1021127700387088</v>
      </c>
      <c r="N99" s="3"/>
      <c r="O99" s="3">
        <f t="shared" si="22"/>
        <v>31.420365060228811</v>
      </c>
      <c r="P99" s="3">
        <f t="shared" si="23"/>
        <v>2.1021127700387088</v>
      </c>
      <c r="Q99" s="3">
        <f t="shared" si="15"/>
        <v>4.1160087481770979</v>
      </c>
      <c r="R99" s="3">
        <f t="shared" si="16"/>
        <v>25.987456468218834</v>
      </c>
      <c r="S99" s="3">
        <f t="shared" si="17"/>
        <v>5.0059028812873967</v>
      </c>
      <c r="T99" s="3">
        <f t="shared" si="18"/>
        <v>31.606026899044405</v>
      </c>
      <c r="U99" s="3">
        <f>$D$10*COS((G99-0.5)*PI())</f>
        <v>4.380165021126472</v>
      </c>
      <c r="V99" s="3">
        <f>$D$10*SIN((G99-0.5)*PI())</f>
        <v>27.655273536663856</v>
      </c>
      <c r="W99" s="3">
        <f t="shared" si="24"/>
        <v>3.5979926959253166</v>
      </c>
      <c r="X99" s="3">
        <f t="shared" si="25"/>
        <v>22.716831833688165</v>
      </c>
    </row>
    <row r="100" spans="7:24" x14ac:dyDescent="0.65">
      <c r="G100" s="3">
        <v>0.96</v>
      </c>
      <c r="H100" s="3">
        <f t="shared" si="19"/>
        <v>17.484406451431155</v>
      </c>
      <c r="I100" s="3">
        <f t="shared" si="13"/>
        <v>0.66451845394812414</v>
      </c>
      <c r="J100" s="3">
        <f t="shared" si="14"/>
        <v>31.591041303848893</v>
      </c>
      <c r="K100" s="3">
        <f>(I100*$D$6)-ATAN(I100)*$D$6+$D$20</f>
        <v>-3.7069393202523049</v>
      </c>
      <c r="L100" s="3">
        <f t="shared" si="20"/>
        <v>31.524946375219802</v>
      </c>
      <c r="M100" s="3">
        <f t="shared" si="21"/>
        <v>-2.0424609423445044</v>
      </c>
      <c r="N100" s="3"/>
      <c r="O100" s="3">
        <f t="shared" si="22"/>
        <v>31.524946375219802</v>
      </c>
      <c r="P100" s="3">
        <f t="shared" si="23"/>
        <v>2.0424609423445044</v>
      </c>
      <c r="Q100" s="3">
        <f t="shared" si="15"/>
        <v>3.2976920121491822</v>
      </c>
      <c r="R100" s="3">
        <f t="shared" si="16"/>
        <v>26.103920186356049</v>
      </c>
      <c r="S100" s="3">
        <f t="shared" si="17"/>
        <v>4.0106634740577434</v>
      </c>
      <c r="T100" s="3">
        <f t="shared" si="18"/>
        <v>31.747670442063288</v>
      </c>
      <c r="U100" s="3">
        <f>$D$10*COS((G100-0.5)*PI())</f>
        <v>3.5093305398005255</v>
      </c>
      <c r="V100" s="3">
        <f>$D$10*SIN((G100-0.5)*PI())</f>
        <v>27.779211636805378</v>
      </c>
      <c r="W100" s="3">
        <f t="shared" si="24"/>
        <v>2.8826643719790033</v>
      </c>
      <c r="X100" s="3">
        <f t="shared" si="25"/>
        <v>22.818638130232987</v>
      </c>
    </row>
    <row r="101" spans="7:24" x14ac:dyDescent="0.65">
      <c r="G101" s="3">
        <v>0.97</v>
      </c>
      <c r="H101" s="3">
        <f t="shared" si="19"/>
        <v>17.666535685300232</v>
      </c>
      <c r="I101" s="3">
        <f t="shared" si="13"/>
        <v>0.67144052117675046</v>
      </c>
      <c r="J101" s="3">
        <f t="shared" si="14"/>
        <v>31.692205742463333</v>
      </c>
      <c r="K101" s="3">
        <f>(I101*$D$6)-ATAN(I101)*$D$6+$D$20</f>
        <v>-3.5845744556882853</v>
      </c>
      <c r="L101" s="3">
        <f t="shared" si="20"/>
        <v>31.630203020263661</v>
      </c>
      <c r="M101" s="3">
        <f t="shared" si="21"/>
        <v>-1.9814544454842937</v>
      </c>
      <c r="N101" s="3"/>
      <c r="O101" s="3">
        <f t="shared" si="22"/>
        <v>31.630203020263661</v>
      </c>
      <c r="P101" s="3">
        <f t="shared" si="23"/>
        <v>1.9814544454842937</v>
      </c>
      <c r="Q101" s="3">
        <f t="shared" si="15"/>
        <v>2.4761208522404563</v>
      </c>
      <c r="R101" s="3">
        <f t="shared" si="16"/>
        <v>26.194622486833808</v>
      </c>
      <c r="S101" s="3">
        <f t="shared" si="17"/>
        <v>3.0114660261924642</v>
      </c>
      <c r="T101" s="3">
        <f t="shared" si="18"/>
        <v>31.85798286729856</v>
      </c>
      <c r="U101" s="3">
        <f>$D$10*COS((G101-0.5)*PI())</f>
        <v>2.635032772918406</v>
      </c>
      <c r="V101" s="3">
        <f>$D$10*SIN((G101-0.5)*PI())</f>
        <v>27.875735008886238</v>
      </c>
      <c r="W101" s="3">
        <f t="shared" si="24"/>
        <v>2.1644912063258337</v>
      </c>
      <c r="X101" s="3">
        <f t="shared" si="25"/>
        <v>22.897925185870839</v>
      </c>
    </row>
    <row r="102" spans="7:24" x14ac:dyDescent="0.65">
      <c r="G102" s="3">
        <v>0.98</v>
      </c>
      <c r="H102" s="3">
        <f t="shared" si="19"/>
        <v>17.848664919169305</v>
      </c>
      <c r="I102" s="3">
        <f t="shared" si="13"/>
        <v>0.67836258840537678</v>
      </c>
      <c r="J102" s="3">
        <f t="shared" si="14"/>
        <v>31.794091606765942</v>
      </c>
      <c r="K102" s="3">
        <f>(I102*$D$6)-ATAN(I102)*$D$6+$D$20</f>
        <v>-3.4604581647050754</v>
      </c>
      <c r="L102" s="3">
        <f t="shared" si="20"/>
        <v>31.736121200020406</v>
      </c>
      <c r="M102" s="3">
        <f t="shared" si="21"/>
        <v>-1.9190811022569494</v>
      </c>
      <c r="N102" s="3"/>
      <c r="O102" s="3">
        <f t="shared" si="22"/>
        <v>31.736121200020406</v>
      </c>
      <c r="P102" s="3">
        <f t="shared" si="23"/>
        <v>1.9190811022569494</v>
      </c>
      <c r="Q102" s="3">
        <f t="shared" si="15"/>
        <v>1.6521060599962629</v>
      </c>
      <c r="R102" s="3">
        <f t="shared" si="16"/>
        <v>26.259473857432159</v>
      </c>
      <c r="S102" s="3">
        <f t="shared" si="17"/>
        <v>2.0092966249380328</v>
      </c>
      <c r="T102" s="3">
        <f t="shared" si="18"/>
        <v>31.93685530970469</v>
      </c>
      <c r="U102" s="3">
        <f>$D$10*COS((G102-0.5)*PI())</f>
        <v>1.7581345468207787</v>
      </c>
      <c r="V102" s="3">
        <f>$D$10*SIN((G102-0.5)*PI())</f>
        <v>27.944748395991603</v>
      </c>
      <c r="W102" s="3">
        <f t="shared" si="24"/>
        <v>1.4441819491742112</v>
      </c>
      <c r="X102" s="3">
        <f t="shared" si="25"/>
        <v>22.954614753850247</v>
      </c>
    </row>
    <row r="103" spans="7:24" x14ac:dyDescent="0.65">
      <c r="G103" s="3">
        <v>0.99</v>
      </c>
      <c r="H103" s="3">
        <f t="shared" si="19"/>
        <v>18.030794153038382</v>
      </c>
      <c r="I103" s="3">
        <f t="shared" si="13"/>
        <v>0.68528465563400309</v>
      </c>
      <c r="J103" s="3">
        <f t="shared" si="14"/>
        <v>31.89669198352523</v>
      </c>
      <c r="K103" s="3">
        <f>(I103*$D$6)-ATAN(I103)*$D$6+$D$20</f>
        <v>-3.3345949635237861</v>
      </c>
      <c r="L103" s="3">
        <f t="shared" si="20"/>
        <v>31.842686983137838</v>
      </c>
      <c r="M103" s="3">
        <f t="shared" si="21"/>
        <v>-1.8553288618966379</v>
      </c>
      <c r="N103" s="3"/>
      <c r="O103" s="3">
        <f t="shared" si="22"/>
        <v>31.842686983137838</v>
      </c>
      <c r="P103" s="3">
        <f t="shared" si="23"/>
        <v>1.8553288618966379</v>
      </c>
      <c r="Q103" s="3">
        <f t="shared" si="15"/>
        <v>0.82646083853203456</v>
      </c>
      <c r="R103" s="3">
        <f t="shared" si="16"/>
        <v>26.298410297677925</v>
      </c>
      <c r="S103" s="3">
        <f t="shared" si="17"/>
        <v>1.0051442905001087</v>
      </c>
      <c r="T103" s="3">
        <f t="shared" si="18"/>
        <v>31.984209931703411</v>
      </c>
      <c r="U103" s="3">
        <f>$D$10*COS((G103-0.5)*PI())</f>
        <v>0.87950125418759506</v>
      </c>
      <c r="V103" s="3">
        <f>$D$10*SIN((G103-0.5)*PI())</f>
        <v>27.986183690240484</v>
      </c>
      <c r="W103" s="3">
        <f t="shared" si="24"/>
        <v>0.72244745879695316</v>
      </c>
      <c r="X103" s="3">
        <f t="shared" si="25"/>
        <v>22.988650888411826</v>
      </c>
    </row>
    <row r="104" spans="7:24" x14ac:dyDescent="0.65">
      <c r="G104" s="3">
        <v>1</v>
      </c>
      <c r="H104" s="3">
        <f t="shared" si="19"/>
        <v>18.212923386907455</v>
      </c>
      <c r="I104" s="3">
        <f t="shared" si="13"/>
        <v>0.6922067228626293</v>
      </c>
      <c r="J104" s="3">
        <f t="shared" si="14"/>
        <v>32</v>
      </c>
      <c r="K104" s="3">
        <f>(I104*$D$6)-ATAN(I104)*$D$6+$D$20</f>
        <v>-3.2069896226969181</v>
      </c>
      <c r="L104" s="3">
        <f t="shared" si="20"/>
        <v>31.949886303343398</v>
      </c>
      <c r="M104" s="3">
        <f t="shared" si="21"/>
        <v>-1.7901858013708902</v>
      </c>
      <c r="N104" s="3"/>
      <c r="O104" s="3">
        <f t="shared" si="22"/>
        <v>31.949886303343398</v>
      </c>
      <c r="P104" s="3">
        <f t="shared" si="23"/>
        <v>1.7901858013708902</v>
      </c>
      <c r="Q104" s="3">
        <f t="shared" si="15"/>
        <v>1.6117681474228424E-15</v>
      </c>
      <c r="R104" s="3">
        <f t="shared" si="16"/>
        <v>26.311393382005434</v>
      </c>
      <c r="S104" s="3">
        <f t="shared" si="17"/>
        <v>1.960237527853792E-15</v>
      </c>
      <c r="T104" s="3">
        <f t="shared" si="18"/>
        <v>32</v>
      </c>
      <c r="U104" s="3">
        <f>$D$10*COS((G104-0.5)*PI())</f>
        <v>1.715207836872068E-15</v>
      </c>
      <c r="V104" s="3">
        <f>$D$10*SIN((G104-0.5)*PI())</f>
        <v>28</v>
      </c>
      <c r="W104" s="3">
        <f t="shared" si="24"/>
        <v>1.408920723144913E-15</v>
      </c>
      <c r="X104" s="3">
        <f t="shared" si="25"/>
        <v>23</v>
      </c>
    </row>
    <row r="105" spans="7:24" x14ac:dyDescent="0.65"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7:24" x14ac:dyDescent="0.65"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7:24" x14ac:dyDescent="0.65"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7:24" x14ac:dyDescent="0.65"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7:24" x14ac:dyDescent="0.65"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7:24" x14ac:dyDescent="0.65"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7:24" x14ac:dyDescent="0.65"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7:24" x14ac:dyDescent="0.65"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7:24" x14ac:dyDescent="0.65"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7:24" x14ac:dyDescent="0.65"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7:24" x14ac:dyDescent="0.65"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7:24" x14ac:dyDescent="0.65"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</sheetData>
  <mergeCells count="9">
    <mergeCell ref="B23:B24"/>
    <mergeCell ref="B25:B26"/>
    <mergeCell ref="B27:B28"/>
    <mergeCell ref="L1:M1"/>
    <mergeCell ref="O1:P1"/>
    <mergeCell ref="Q2:R2"/>
    <mergeCell ref="S2:T2"/>
    <mergeCell ref="U2:V2"/>
    <mergeCell ref="W2:X2"/>
  </mergeCells>
  <phoneticPr fontId="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計算</vt:lpstr>
      <vt:lpstr>出力</vt:lpstr>
      <vt:lpstr>文献トレース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入谷賢佑</dc:creator>
  <cp:lastModifiedBy>入谷賢佑</cp:lastModifiedBy>
  <dcterms:created xsi:type="dcterms:W3CDTF">2022-01-01T09:22:27Z</dcterms:created>
  <dcterms:modified xsi:type="dcterms:W3CDTF">2022-01-03T02:45:09Z</dcterms:modified>
</cp:coreProperties>
</file>